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825D8E23-022D-4832-A62A-E04C1AECBB39}" xr6:coauthVersionLast="47" xr6:coauthVersionMax="47" xr10:uidLastSave="{00000000-0000-0000-0000-000000000000}"/>
  <bookViews>
    <workbookView xWindow="2310" yWindow="270" windowWidth="18315" windowHeight="14625" xr2:uid="{00000000-000D-0000-FFFF-FFFF00000000}"/>
  </bookViews>
  <sheets>
    <sheet name="Active" sheetId="1" r:id="rId1"/>
    <sheet name="Q_fit" sheetId="2" r:id="rId2"/>
    <sheet name="Q_fit (2)" sheetId="3" r:id="rId3"/>
    <sheet name="BAV" sheetId="4" r:id="rId4"/>
  </sheets>
  <definedNames>
    <definedName name="solver_adj" localSheetId="0">Active!$E$11:$E$13</definedName>
    <definedName name="solver_cvg" localSheetId="0">0.0001</definedName>
    <definedName name="solver_drv" localSheetId="0">1</definedName>
    <definedName name="solver_est" localSheetId="0">1</definedName>
    <definedName name="solver_itr" localSheetId="0">100</definedName>
    <definedName name="solver_lin" localSheetId="0">2</definedName>
    <definedName name="solver_neg" localSheetId="0">2</definedName>
    <definedName name="solver_num" localSheetId="0">0</definedName>
    <definedName name="solver_nwt" localSheetId="0">1</definedName>
    <definedName name="solver_opt" localSheetId="0">Active!$E$14</definedName>
    <definedName name="solver_pre" localSheetId="0">0.000001</definedName>
    <definedName name="solver_scl" localSheetId="0">2</definedName>
    <definedName name="solver_sho" localSheetId="0">2</definedName>
    <definedName name="solver_tim" localSheetId="0">100</definedName>
    <definedName name="solver_tol" localSheetId="0">0.05</definedName>
    <definedName name="solver_typ" localSheetId="0">2</definedName>
    <definedName name="solver_val" localSheetId="0">0</definedName>
  </definedNames>
  <calcPr calcId="181029"/>
</workbook>
</file>

<file path=xl/calcChain.xml><?xml version="1.0" encoding="utf-8"?>
<calcChain xmlns="http://schemas.openxmlformats.org/spreadsheetml/2006/main">
  <c r="E322" i="1" l="1"/>
  <c r="F322" i="1" s="1"/>
  <c r="Q322" i="1"/>
  <c r="E323" i="1"/>
  <c r="F323" i="1" s="1"/>
  <c r="Q323" i="1"/>
  <c r="E314" i="1"/>
  <c r="F314" i="1" s="1"/>
  <c r="Q314" i="1"/>
  <c r="E315" i="1"/>
  <c r="F315" i="1" s="1"/>
  <c r="Q315" i="1"/>
  <c r="E316" i="1"/>
  <c r="F316" i="1" s="1"/>
  <c r="G316" i="1" s="1"/>
  <c r="K316" i="1" s="1"/>
  <c r="Q316" i="1"/>
  <c r="E317" i="1"/>
  <c r="F317" i="1" s="1"/>
  <c r="Q317" i="1"/>
  <c r="E318" i="1"/>
  <c r="F318" i="1"/>
  <c r="G318" i="1"/>
  <c r="K318" i="1" s="1"/>
  <c r="Q318" i="1"/>
  <c r="E319" i="1"/>
  <c r="F319" i="1"/>
  <c r="Q319" i="1"/>
  <c r="E320" i="1"/>
  <c r="F320" i="1" s="1"/>
  <c r="Q320" i="1"/>
  <c r="E321" i="1"/>
  <c r="F321" i="1"/>
  <c r="G321" i="1" s="1"/>
  <c r="K321" i="1" s="1"/>
  <c r="Q321" i="1"/>
  <c r="D9" i="1"/>
  <c r="E9" i="1"/>
  <c r="E200" i="1"/>
  <c r="F200" i="1" s="1"/>
  <c r="E201" i="1"/>
  <c r="F201" i="1"/>
  <c r="G201" i="1"/>
  <c r="E202" i="1"/>
  <c r="F202" i="1"/>
  <c r="G202" i="1"/>
  <c r="E203" i="1"/>
  <c r="F203" i="1" s="1"/>
  <c r="G203" i="1" s="1"/>
  <c r="E204" i="1"/>
  <c r="F204" i="1"/>
  <c r="G204" i="1" s="1"/>
  <c r="I204" i="1" s="1"/>
  <c r="E205" i="1"/>
  <c r="F205" i="1"/>
  <c r="G205" i="1" s="1"/>
  <c r="E206" i="1"/>
  <c r="F206" i="1"/>
  <c r="G206" i="1"/>
  <c r="E207" i="1"/>
  <c r="F207" i="1" s="1"/>
  <c r="G207" i="1"/>
  <c r="I207" i="1" s="1"/>
  <c r="E208" i="1"/>
  <c r="F208" i="1" s="1"/>
  <c r="E209" i="1"/>
  <c r="F209" i="1"/>
  <c r="G209" i="1"/>
  <c r="E210" i="1"/>
  <c r="F210" i="1"/>
  <c r="G210" i="1" s="1"/>
  <c r="E211" i="1"/>
  <c r="F211" i="1" s="1"/>
  <c r="E212" i="1"/>
  <c r="F212" i="1"/>
  <c r="G212" i="1" s="1"/>
  <c r="E213" i="1"/>
  <c r="F213" i="1" s="1"/>
  <c r="E214" i="1"/>
  <c r="F214" i="1"/>
  <c r="G214" i="1"/>
  <c r="E215" i="1"/>
  <c r="F215" i="1" s="1"/>
  <c r="E216" i="1"/>
  <c r="F216" i="1" s="1"/>
  <c r="E217" i="1"/>
  <c r="F217" i="1"/>
  <c r="G217" i="1"/>
  <c r="E218" i="1"/>
  <c r="F218" i="1"/>
  <c r="G218" i="1"/>
  <c r="E219" i="1"/>
  <c r="F219" i="1" s="1"/>
  <c r="E220" i="1"/>
  <c r="F220" i="1"/>
  <c r="G220" i="1" s="1"/>
  <c r="E221" i="1"/>
  <c r="F221" i="1"/>
  <c r="G221" i="1" s="1"/>
  <c r="E222" i="1"/>
  <c r="F222" i="1"/>
  <c r="G222" i="1"/>
  <c r="E223" i="1"/>
  <c r="F223" i="1" s="1"/>
  <c r="E224" i="1"/>
  <c r="F224" i="1" s="1"/>
  <c r="G224" i="1" s="1"/>
  <c r="E225" i="1"/>
  <c r="F225" i="1"/>
  <c r="G225" i="1"/>
  <c r="E226" i="1"/>
  <c r="F226" i="1"/>
  <c r="E227" i="1"/>
  <c r="F227" i="1" s="1"/>
  <c r="G227" i="1" s="1"/>
  <c r="E228" i="1"/>
  <c r="F228" i="1"/>
  <c r="G228" i="1" s="1"/>
  <c r="E229" i="1"/>
  <c r="F229" i="1"/>
  <c r="G229" i="1" s="1"/>
  <c r="E230" i="1"/>
  <c r="F230" i="1"/>
  <c r="G230" i="1"/>
  <c r="E231" i="1"/>
  <c r="F231" i="1" s="1"/>
  <c r="G231" i="1"/>
  <c r="E232" i="1"/>
  <c r="F232" i="1" s="1"/>
  <c r="G232" i="1" s="1"/>
  <c r="E233" i="1"/>
  <c r="F233" i="1"/>
  <c r="G233" i="1"/>
  <c r="E234" i="1"/>
  <c r="F234" i="1"/>
  <c r="E235" i="1"/>
  <c r="F235" i="1"/>
  <c r="G235" i="1" s="1"/>
  <c r="E236" i="1"/>
  <c r="F236" i="1"/>
  <c r="G236" i="1" s="1"/>
  <c r="E237" i="1"/>
  <c r="F237" i="1"/>
  <c r="E238" i="1"/>
  <c r="F238" i="1" s="1"/>
  <c r="E239" i="1"/>
  <c r="F239" i="1" s="1"/>
  <c r="G239" i="1"/>
  <c r="E243" i="1"/>
  <c r="F243" i="1" s="1"/>
  <c r="G243" i="1" s="1"/>
  <c r="E244" i="1"/>
  <c r="F244" i="1"/>
  <c r="G244" i="1"/>
  <c r="E245" i="1"/>
  <c r="F245" i="1"/>
  <c r="E246" i="1"/>
  <c r="F246" i="1"/>
  <c r="G246" i="1" s="1"/>
  <c r="E247" i="1"/>
  <c r="F247" i="1"/>
  <c r="G247" i="1" s="1"/>
  <c r="E248" i="1"/>
  <c r="F248" i="1"/>
  <c r="E250" i="1"/>
  <c r="F250" i="1" s="1"/>
  <c r="G250" i="1" s="1"/>
  <c r="E251" i="1"/>
  <c r="F251" i="1" s="1"/>
  <c r="G251" i="1"/>
  <c r="E252" i="1"/>
  <c r="F252" i="1" s="1"/>
  <c r="G252" i="1" s="1"/>
  <c r="E253" i="1"/>
  <c r="F253" i="1"/>
  <c r="G253" i="1"/>
  <c r="E254" i="1"/>
  <c r="F254" i="1"/>
  <c r="E255" i="1"/>
  <c r="F255" i="1"/>
  <c r="G255" i="1" s="1"/>
  <c r="E256" i="1"/>
  <c r="F256" i="1"/>
  <c r="G256" i="1" s="1"/>
  <c r="E257" i="1"/>
  <c r="F257" i="1"/>
  <c r="E258" i="1"/>
  <c r="F258" i="1" s="1"/>
  <c r="E259" i="1"/>
  <c r="F259" i="1" s="1"/>
  <c r="G259" i="1"/>
  <c r="E260" i="1"/>
  <c r="F260" i="1" s="1"/>
  <c r="G260" i="1" s="1"/>
  <c r="E261" i="1"/>
  <c r="F261" i="1"/>
  <c r="G261" i="1"/>
  <c r="E262" i="1"/>
  <c r="F262" i="1"/>
  <c r="E263" i="1"/>
  <c r="F263" i="1"/>
  <c r="G263" i="1" s="1"/>
  <c r="E264" i="1"/>
  <c r="F264" i="1"/>
  <c r="G264" i="1" s="1"/>
  <c r="E265" i="1"/>
  <c r="F265" i="1"/>
  <c r="G265" i="1" s="1"/>
  <c r="K265" i="1" s="1"/>
  <c r="E266" i="1"/>
  <c r="F266" i="1" s="1"/>
  <c r="E269" i="1"/>
  <c r="F269" i="1" s="1"/>
  <c r="G269" i="1"/>
  <c r="E271" i="1"/>
  <c r="F271" i="1" s="1"/>
  <c r="G271" i="1" s="1"/>
  <c r="E272" i="1"/>
  <c r="F272" i="1"/>
  <c r="G272" i="1"/>
  <c r="E273" i="1"/>
  <c r="F273" i="1"/>
  <c r="E274" i="1"/>
  <c r="F274" i="1"/>
  <c r="G274" i="1" s="1"/>
  <c r="E275" i="1"/>
  <c r="F275" i="1"/>
  <c r="G275" i="1" s="1"/>
  <c r="E276" i="1"/>
  <c r="F276" i="1"/>
  <c r="E277" i="1"/>
  <c r="F277" i="1" s="1"/>
  <c r="G277" i="1" s="1"/>
  <c r="K277" i="1" s="1"/>
  <c r="E278" i="1"/>
  <c r="F278" i="1" s="1"/>
  <c r="G278" i="1"/>
  <c r="E279" i="1"/>
  <c r="F279" i="1" s="1"/>
  <c r="G279" i="1" s="1"/>
  <c r="E280" i="1"/>
  <c r="F280" i="1"/>
  <c r="G280" i="1"/>
  <c r="E281" i="1"/>
  <c r="F281" i="1"/>
  <c r="E282" i="1"/>
  <c r="F282" i="1"/>
  <c r="G282" i="1" s="1"/>
  <c r="E283" i="1"/>
  <c r="F283" i="1"/>
  <c r="G283" i="1" s="1"/>
  <c r="E284" i="1"/>
  <c r="F284" i="1"/>
  <c r="E285" i="1"/>
  <c r="F285" i="1" s="1"/>
  <c r="E286" i="1"/>
  <c r="F286" i="1" s="1"/>
  <c r="G286" i="1"/>
  <c r="E287" i="1"/>
  <c r="F287" i="1" s="1"/>
  <c r="G287" i="1" s="1"/>
  <c r="E288" i="1"/>
  <c r="F288" i="1"/>
  <c r="G288" i="1"/>
  <c r="E289" i="1"/>
  <c r="F289" i="1"/>
  <c r="G289" i="1" s="1"/>
  <c r="K289" i="1" s="1"/>
  <c r="E290" i="1"/>
  <c r="F290" i="1"/>
  <c r="G290" i="1" s="1"/>
  <c r="E291" i="1"/>
  <c r="F291" i="1"/>
  <c r="G291" i="1" s="1"/>
  <c r="E292" i="1"/>
  <c r="F292" i="1"/>
  <c r="E293" i="1"/>
  <c r="F293" i="1" s="1"/>
  <c r="E294" i="1"/>
  <c r="F294" i="1" s="1"/>
  <c r="G294" i="1"/>
  <c r="E295" i="1"/>
  <c r="F295" i="1" s="1"/>
  <c r="G295" i="1" s="1"/>
  <c r="E296" i="1"/>
  <c r="F296" i="1"/>
  <c r="G296" i="1"/>
  <c r="E297" i="1"/>
  <c r="F297" i="1"/>
  <c r="G297" i="1" s="1"/>
  <c r="K297" i="1" s="1"/>
  <c r="E298" i="1"/>
  <c r="F298" i="1"/>
  <c r="G298" i="1" s="1"/>
  <c r="E299" i="1"/>
  <c r="F299" i="1"/>
  <c r="G299" i="1" s="1"/>
  <c r="E300" i="1"/>
  <c r="F300" i="1"/>
  <c r="E301" i="1"/>
  <c r="F301" i="1" s="1"/>
  <c r="E302" i="1"/>
  <c r="F302" i="1" s="1"/>
  <c r="G302" i="1"/>
  <c r="E303" i="1"/>
  <c r="F303" i="1" s="1"/>
  <c r="G303" i="1" s="1"/>
  <c r="E304" i="1"/>
  <c r="F304" i="1"/>
  <c r="G304" i="1"/>
  <c r="E305" i="1"/>
  <c r="F305" i="1"/>
  <c r="E306" i="1"/>
  <c r="F306" i="1"/>
  <c r="G306" i="1" s="1"/>
  <c r="K306" i="1" s="1"/>
  <c r="E307" i="1"/>
  <c r="F307" i="1"/>
  <c r="G307" i="1" s="1"/>
  <c r="K307" i="1" s="1"/>
  <c r="E308" i="1"/>
  <c r="F308" i="1"/>
  <c r="E309" i="1"/>
  <c r="F309" i="1" s="1"/>
  <c r="E310" i="1"/>
  <c r="F310" i="1" s="1"/>
  <c r="G310" i="1"/>
  <c r="E311" i="1"/>
  <c r="F311" i="1" s="1"/>
  <c r="G311" i="1" s="1"/>
  <c r="K311" i="1" s="1"/>
  <c r="E312" i="1"/>
  <c r="F312" i="1"/>
  <c r="G312" i="1"/>
  <c r="E313" i="1"/>
  <c r="F313" i="1"/>
  <c r="E240" i="1"/>
  <c r="F240" i="1"/>
  <c r="E241" i="1"/>
  <c r="F241" i="1"/>
  <c r="E242" i="1"/>
  <c r="F242" i="1" s="1"/>
  <c r="E249" i="1"/>
  <c r="F249" i="1" s="1"/>
  <c r="E267" i="1"/>
  <c r="F267" i="1"/>
  <c r="E268" i="1"/>
  <c r="F268" i="1"/>
  <c r="E270" i="1"/>
  <c r="F270" i="1" s="1"/>
  <c r="D11" i="1"/>
  <c r="P227" i="1" s="1"/>
  <c r="S227" i="1" s="1"/>
  <c r="U227" i="1" s="1"/>
  <c r="D12" i="1"/>
  <c r="P61" i="1" s="1"/>
  <c r="S61" i="1" s="1"/>
  <c r="U61" i="1" s="1"/>
  <c r="D13" i="1"/>
  <c r="E21" i="1"/>
  <c r="F21" i="1" s="1"/>
  <c r="G21" i="1" s="1"/>
  <c r="E22" i="1"/>
  <c r="F22" i="1" s="1"/>
  <c r="G22" i="1" s="1"/>
  <c r="H22" i="1" s="1"/>
  <c r="E23" i="1"/>
  <c r="F23" i="1" s="1"/>
  <c r="G23" i="1" s="1"/>
  <c r="E24" i="1"/>
  <c r="F24" i="1"/>
  <c r="G24" i="1"/>
  <c r="E25" i="1"/>
  <c r="F25" i="1"/>
  <c r="G25" i="1"/>
  <c r="E26" i="1"/>
  <c r="F26" i="1"/>
  <c r="G26" i="1" s="1"/>
  <c r="E27" i="1"/>
  <c r="F27" i="1"/>
  <c r="G27" i="1" s="1"/>
  <c r="E28" i="1"/>
  <c r="E29" i="1"/>
  <c r="F29" i="1"/>
  <c r="G29" i="1"/>
  <c r="E30" i="1"/>
  <c r="F30" i="1"/>
  <c r="G30" i="1" s="1"/>
  <c r="I30" i="1" s="1"/>
  <c r="U31" i="1"/>
  <c r="E32" i="1"/>
  <c r="F32" i="1" s="1"/>
  <c r="G32" i="1" s="1"/>
  <c r="H32" i="1" s="1"/>
  <c r="E33" i="1"/>
  <c r="F33" i="1" s="1"/>
  <c r="G33" i="1"/>
  <c r="I33" i="1" s="1"/>
  <c r="U34" i="1"/>
  <c r="U35" i="1"/>
  <c r="E36" i="1"/>
  <c r="F36" i="1" s="1"/>
  <c r="G36" i="1" s="1"/>
  <c r="U37" i="1"/>
  <c r="E38" i="1"/>
  <c r="F38" i="1"/>
  <c r="G38" i="1" s="1"/>
  <c r="I38" i="1" s="1"/>
  <c r="E39" i="1"/>
  <c r="F39" i="1"/>
  <c r="G39" i="1" s="1"/>
  <c r="E40" i="1"/>
  <c r="F40" i="1"/>
  <c r="G40" i="1" s="1"/>
  <c r="E41" i="1"/>
  <c r="F41" i="1"/>
  <c r="E42" i="1"/>
  <c r="F42" i="1"/>
  <c r="G42" i="1"/>
  <c r="E43" i="1"/>
  <c r="F43" i="1"/>
  <c r="G43" i="1"/>
  <c r="E44" i="1"/>
  <c r="F44" i="1"/>
  <c r="G44" i="1" s="1"/>
  <c r="E45" i="1"/>
  <c r="F45" i="1"/>
  <c r="G45" i="1" s="1"/>
  <c r="E46" i="1"/>
  <c r="F46" i="1" s="1"/>
  <c r="G46" i="1" s="1"/>
  <c r="E47" i="1"/>
  <c r="F47" i="1"/>
  <c r="G47" i="1"/>
  <c r="E48" i="1"/>
  <c r="F48" i="1"/>
  <c r="G48" i="1" s="1"/>
  <c r="E49" i="1"/>
  <c r="F49" i="1" s="1"/>
  <c r="E50" i="1"/>
  <c r="F50" i="1" s="1"/>
  <c r="G50" i="1" s="1"/>
  <c r="H50" i="1" s="1"/>
  <c r="E51" i="1"/>
  <c r="F51" i="1" s="1"/>
  <c r="G51" i="1" s="1"/>
  <c r="E52" i="1"/>
  <c r="F52" i="1"/>
  <c r="G52" i="1" s="1"/>
  <c r="E53" i="1"/>
  <c r="E54" i="1"/>
  <c r="F54" i="1"/>
  <c r="G54" i="1" s="1"/>
  <c r="E55" i="1"/>
  <c r="F55" i="1"/>
  <c r="G55" i="1" s="1"/>
  <c r="E56" i="1"/>
  <c r="F56" i="1" s="1"/>
  <c r="E57" i="1"/>
  <c r="F57" i="1"/>
  <c r="E58" i="1"/>
  <c r="F58" i="1" s="1"/>
  <c r="G58" i="1" s="1"/>
  <c r="E59" i="1"/>
  <c r="F59" i="1" s="1"/>
  <c r="G59" i="1" s="1"/>
  <c r="I59" i="1" s="1"/>
  <c r="E60" i="1"/>
  <c r="F60" i="1" s="1"/>
  <c r="E61" i="1"/>
  <c r="F61" i="1"/>
  <c r="G61" i="1" s="1"/>
  <c r="E62" i="1"/>
  <c r="F62" i="1" s="1"/>
  <c r="G62" i="1" s="1"/>
  <c r="E63" i="1"/>
  <c r="F63" i="1"/>
  <c r="G63" i="1"/>
  <c r="E64" i="1"/>
  <c r="F64" i="1"/>
  <c r="P64" i="1"/>
  <c r="E65" i="1"/>
  <c r="F65" i="1"/>
  <c r="G65" i="1" s="1"/>
  <c r="E66" i="1"/>
  <c r="F66" i="1"/>
  <c r="G66" i="1" s="1"/>
  <c r="E67" i="1"/>
  <c r="F67" i="1"/>
  <c r="G67" i="1" s="1"/>
  <c r="E68" i="1"/>
  <c r="F68" i="1" s="1"/>
  <c r="G68" i="1"/>
  <c r="E69" i="1"/>
  <c r="F69" i="1"/>
  <c r="G69" i="1"/>
  <c r="E70" i="1"/>
  <c r="F70" i="1"/>
  <c r="G70" i="1"/>
  <c r="E71" i="1"/>
  <c r="F71" i="1"/>
  <c r="G71" i="1"/>
  <c r="H71" i="1" s="1"/>
  <c r="E72" i="1"/>
  <c r="F72" i="1"/>
  <c r="E73" i="1"/>
  <c r="F73" i="1"/>
  <c r="G73" i="1" s="1"/>
  <c r="E74" i="1"/>
  <c r="F74" i="1" s="1"/>
  <c r="G74" i="1" s="1"/>
  <c r="H74" i="1" s="1"/>
  <c r="E75" i="1"/>
  <c r="F75" i="1" s="1"/>
  <c r="G75" i="1" s="1"/>
  <c r="H75" i="1" s="1"/>
  <c r="E76" i="1"/>
  <c r="E77" i="1"/>
  <c r="F77" i="1"/>
  <c r="G77" i="1" s="1"/>
  <c r="E78" i="1"/>
  <c r="E17" i="4" s="1"/>
  <c r="F78" i="1"/>
  <c r="E79" i="1"/>
  <c r="F79" i="1"/>
  <c r="E80" i="1"/>
  <c r="F80" i="1"/>
  <c r="G80" i="1" s="1"/>
  <c r="E81" i="1"/>
  <c r="F81" i="1"/>
  <c r="E82" i="1"/>
  <c r="F82" i="1"/>
  <c r="E83" i="1"/>
  <c r="F83" i="1"/>
  <c r="E84" i="1"/>
  <c r="F84" i="1" s="1"/>
  <c r="E85" i="1"/>
  <c r="F85" i="1"/>
  <c r="G85" i="1" s="1"/>
  <c r="H85" i="1" s="1"/>
  <c r="E86" i="1"/>
  <c r="F86" i="1" s="1"/>
  <c r="E87" i="1"/>
  <c r="F87" i="1"/>
  <c r="E88" i="1"/>
  <c r="F88" i="1" s="1"/>
  <c r="E89" i="1"/>
  <c r="F89" i="1" s="1"/>
  <c r="G89" i="1" s="1"/>
  <c r="E90" i="1"/>
  <c r="F90" i="1"/>
  <c r="E91" i="1"/>
  <c r="F91" i="1"/>
  <c r="G91" i="1"/>
  <c r="E92" i="1"/>
  <c r="F92" i="1" s="1"/>
  <c r="G92" i="1" s="1"/>
  <c r="E93" i="1"/>
  <c r="F93" i="1" s="1"/>
  <c r="G93" i="1" s="1"/>
  <c r="E94" i="1"/>
  <c r="F94" i="1"/>
  <c r="E95" i="1"/>
  <c r="F95" i="1"/>
  <c r="E96" i="1"/>
  <c r="F96" i="1"/>
  <c r="E97" i="1"/>
  <c r="F97" i="1"/>
  <c r="G97" i="1" s="1"/>
  <c r="I97" i="1" s="1"/>
  <c r="E98" i="1"/>
  <c r="F98" i="1"/>
  <c r="G98" i="1"/>
  <c r="E99" i="1"/>
  <c r="E100" i="1"/>
  <c r="F100" i="1"/>
  <c r="E101" i="1"/>
  <c r="F101" i="1" s="1"/>
  <c r="E102" i="1"/>
  <c r="F102" i="1"/>
  <c r="E103" i="1"/>
  <c r="F103" i="1"/>
  <c r="G103" i="1" s="1"/>
  <c r="E104" i="1"/>
  <c r="F104" i="1"/>
  <c r="G104" i="1" s="1"/>
  <c r="E105" i="1"/>
  <c r="E106" i="1"/>
  <c r="F106" i="1" s="1"/>
  <c r="E107" i="1"/>
  <c r="F107" i="1" s="1"/>
  <c r="G107" i="1" s="1"/>
  <c r="I107" i="1" s="1"/>
  <c r="E108" i="1"/>
  <c r="F108" i="1" s="1"/>
  <c r="G108" i="1"/>
  <c r="I108" i="1" s="1"/>
  <c r="E109" i="1"/>
  <c r="E110" i="1"/>
  <c r="F110" i="1" s="1"/>
  <c r="G110" i="1" s="1"/>
  <c r="H110" i="1" s="1"/>
  <c r="E111" i="1"/>
  <c r="F111" i="1"/>
  <c r="G111" i="1" s="1"/>
  <c r="H111" i="1" s="1"/>
  <c r="E112" i="1"/>
  <c r="F112" i="1" s="1"/>
  <c r="G112" i="1" s="1"/>
  <c r="H112" i="1" s="1"/>
  <c r="E113" i="1"/>
  <c r="F113" i="1"/>
  <c r="E114" i="1"/>
  <c r="F114" i="1" s="1"/>
  <c r="G114" i="1" s="1"/>
  <c r="E115" i="1"/>
  <c r="F115" i="1"/>
  <c r="E116" i="1"/>
  <c r="F116" i="1" s="1"/>
  <c r="G116" i="1" s="1"/>
  <c r="E117" i="1"/>
  <c r="F117" i="1" s="1"/>
  <c r="E118" i="1"/>
  <c r="F118" i="1"/>
  <c r="G118" i="1" s="1"/>
  <c r="E119" i="1"/>
  <c r="E120" i="1"/>
  <c r="F120" i="1"/>
  <c r="E121" i="1"/>
  <c r="F121" i="1"/>
  <c r="E122" i="1"/>
  <c r="F122" i="1"/>
  <c r="E123" i="1"/>
  <c r="F123" i="1" s="1"/>
  <c r="E124" i="1"/>
  <c r="F124" i="1"/>
  <c r="E125" i="1"/>
  <c r="F125" i="1" s="1"/>
  <c r="E126" i="1"/>
  <c r="E127" i="1"/>
  <c r="F127" i="1" s="1"/>
  <c r="E128" i="1"/>
  <c r="F128" i="1" s="1"/>
  <c r="E129" i="1"/>
  <c r="F129" i="1" s="1"/>
  <c r="E130" i="1"/>
  <c r="E131" i="1"/>
  <c r="F131" i="1" s="1"/>
  <c r="E132" i="1"/>
  <c r="F132" i="1"/>
  <c r="G132" i="1"/>
  <c r="E133" i="1"/>
  <c r="F133" i="1"/>
  <c r="E134" i="1"/>
  <c r="F134" i="1" s="1"/>
  <c r="E135" i="1"/>
  <c r="F135" i="1" s="1"/>
  <c r="E136" i="1"/>
  <c r="F136" i="1"/>
  <c r="E137" i="1"/>
  <c r="F137" i="1"/>
  <c r="E138" i="1"/>
  <c r="F138" i="1"/>
  <c r="E139" i="1"/>
  <c r="F139" i="1" s="1"/>
  <c r="G139" i="1" s="1"/>
  <c r="I139" i="1" s="1"/>
  <c r="E140" i="1"/>
  <c r="E141" i="1"/>
  <c r="F141" i="1"/>
  <c r="E142" i="1"/>
  <c r="F142" i="1"/>
  <c r="E143" i="1"/>
  <c r="F143" i="1" s="1"/>
  <c r="G143" i="1" s="1"/>
  <c r="I143" i="1" s="1"/>
  <c r="E144" i="1"/>
  <c r="F144" i="1" s="1"/>
  <c r="E145" i="1"/>
  <c r="F145" i="1" s="1"/>
  <c r="E146" i="1"/>
  <c r="F146" i="1"/>
  <c r="G146" i="1" s="1"/>
  <c r="E147" i="1"/>
  <c r="F147" i="1"/>
  <c r="E148" i="1"/>
  <c r="F148" i="1"/>
  <c r="G148" i="1" s="1"/>
  <c r="E149" i="1"/>
  <c r="F149" i="1"/>
  <c r="E150" i="1"/>
  <c r="F150" i="1" s="1"/>
  <c r="G150" i="1" s="1"/>
  <c r="E151" i="1"/>
  <c r="F151" i="1"/>
  <c r="G151" i="1" s="1"/>
  <c r="I151" i="1" s="1"/>
  <c r="E152" i="1"/>
  <c r="E153" i="1"/>
  <c r="F153" i="1" s="1"/>
  <c r="E154" i="1"/>
  <c r="F154" i="1"/>
  <c r="G154" i="1" s="1"/>
  <c r="E155" i="1"/>
  <c r="F155" i="1" s="1"/>
  <c r="G155" i="1" s="1"/>
  <c r="I155" i="1" s="1"/>
  <c r="E156" i="1"/>
  <c r="F156" i="1"/>
  <c r="G156" i="1" s="1"/>
  <c r="E157" i="1"/>
  <c r="F157" i="1" s="1"/>
  <c r="E158" i="1"/>
  <c r="F158" i="1"/>
  <c r="E159" i="1"/>
  <c r="F159" i="1"/>
  <c r="E160" i="1"/>
  <c r="F160" i="1"/>
  <c r="G160" i="1" s="1"/>
  <c r="E161" i="1"/>
  <c r="E162" i="1"/>
  <c r="F162" i="1"/>
  <c r="E163" i="1"/>
  <c r="F163" i="1"/>
  <c r="G163" i="1" s="1"/>
  <c r="I163" i="1" s="1"/>
  <c r="E164" i="1"/>
  <c r="F164" i="1"/>
  <c r="E165" i="1"/>
  <c r="F165" i="1"/>
  <c r="E166" i="1"/>
  <c r="F166" i="1" s="1"/>
  <c r="G166" i="1"/>
  <c r="E167" i="1"/>
  <c r="F167" i="1"/>
  <c r="E168" i="1"/>
  <c r="F168" i="1"/>
  <c r="G168" i="1" s="1"/>
  <c r="E169" i="1"/>
  <c r="F169" i="1" s="1"/>
  <c r="E170" i="1"/>
  <c r="E72" i="4" s="1"/>
  <c r="F170" i="1"/>
  <c r="E171" i="1"/>
  <c r="F171" i="1"/>
  <c r="G171" i="1" s="1"/>
  <c r="I171" i="1" s="1"/>
  <c r="E172" i="1"/>
  <c r="F172" i="1"/>
  <c r="G172" i="1" s="1"/>
  <c r="E173" i="1"/>
  <c r="F173" i="1" s="1"/>
  <c r="E174" i="1"/>
  <c r="F174" i="1"/>
  <c r="G174" i="1" s="1"/>
  <c r="E175" i="1"/>
  <c r="F175" i="1"/>
  <c r="E176" i="1"/>
  <c r="E177" i="1"/>
  <c r="F177" i="1" s="1"/>
  <c r="E178" i="1"/>
  <c r="F178" i="1"/>
  <c r="E179" i="1"/>
  <c r="F179" i="1"/>
  <c r="E180" i="1"/>
  <c r="F180" i="1"/>
  <c r="G180" i="1" s="1"/>
  <c r="E181" i="1"/>
  <c r="F181" i="1" s="1"/>
  <c r="E182" i="1"/>
  <c r="F182" i="1"/>
  <c r="G182" i="1" s="1"/>
  <c r="I182" i="1" s="1"/>
  <c r="E183" i="1"/>
  <c r="F183" i="1"/>
  <c r="E184" i="1"/>
  <c r="F184" i="1"/>
  <c r="G184" i="1" s="1"/>
  <c r="E185" i="1"/>
  <c r="E87" i="4" s="1"/>
  <c r="F185" i="1"/>
  <c r="G185" i="1" s="1"/>
  <c r="I185" i="1" s="1"/>
  <c r="E186" i="1"/>
  <c r="F186" i="1"/>
  <c r="E187" i="1"/>
  <c r="F187" i="1"/>
  <c r="G187" i="1"/>
  <c r="I187" i="1" s="1"/>
  <c r="E188" i="1"/>
  <c r="E189" i="1"/>
  <c r="F189" i="1"/>
  <c r="E190" i="1"/>
  <c r="F190" i="1" s="1"/>
  <c r="G190" i="1" s="1"/>
  <c r="I190" i="1" s="1"/>
  <c r="E191" i="1"/>
  <c r="F191" i="1"/>
  <c r="E192" i="1"/>
  <c r="F192" i="1" s="1"/>
  <c r="G192" i="1" s="1"/>
  <c r="E193" i="1"/>
  <c r="F193" i="1" s="1"/>
  <c r="E194" i="1"/>
  <c r="F194" i="1"/>
  <c r="E195" i="1"/>
  <c r="F195" i="1" s="1"/>
  <c r="G195" i="1"/>
  <c r="I195" i="1" s="1"/>
  <c r="E196" i="1"/>
  <c r="F196" i="1" s="1"/>
  <c r="G196" i="1" s="1"/>
  <c r="E197" i="1"/>
  <c r="F197" i="1" s="1"/>
  <c r="E198" i="1"/>
  <c r="F198" i="1" s="1"/>
  <c r="E199" i="1"/>
  <c r="F199" i="1" s="1"/>
  <c r="U240" i="1"/>
  <c r="U241" i="1"/>
  <c r="U242" i="1"/>
  <c r="U249" i="1"/>
  <c r="U267" i="1"/>
  <c r="U268" i="1"/>
  <c r="U270" i="1"/>
  <c r="E31" i="1"/>
  <c r="F31" i="1"/>
  <c r="E34" i="1"/>
  <c r="F34" i="1"/>
  <c r="E35" i="1"/>
  <c r="F35" i="1"/>
  <c r="E37" i="1"/>
  <c r="F37" i="1"/>
  <c r="F16" i="1"/>
  <c r="F17" i="1" s="1"/>
  <c r="C17" i="1"/>
  <c r="H21" i="1"/>
  <c r="Q21" i="1"/>
  <c r="Q22" i="1"/>
  <c r="H23" i="1"/>
  <c r="Q23" i="1"/>
  <c r="H24" i="1"/>
  <c r="Q24" i="1"/>
  <c r="H25" i="1"/>
  <c r="Q25" i="1"/>
  <c r="H26" i="1"/>
  <c r="Q26" i="1"/>
  <c r="H27" i="1"/>
  <c r="Q27" i="1"/>
  <c r="Q28" i="1"/>
  <c r="H29" i="1"/>
  <c r="Q29" i="1"/>
  <c r="Q30" i="1"/>
  <c r="Q31" i="1"/>
  <c r="Q32" i="1"/>
  <c r="Q33" i="1"/>
  <c r="Q34" i="1"/>
  <c r="Q35" i="1"/>
  <c r="R35" i="1"/>
  <c r="I36" i="1"/>
  <c r="Q36" i="1"/>
  <c r="Q37" i="1"/>
  <c r="Q38" i="1"/>
  <c r="I39" i="1"/>
  <c r="Q39" i="1"/>
  <c r="H40" i="1"/>
  <c r="Q40" i="1"/>
  <c r="Q41" i="1"/>
  <c r="I42" i="1"/>
  <c r="Q42" i="1"/>
  <c r="H43" i="1"/>
  <c r="Q43" i="1"/>
  <c r="H44" i="1"/>
  <c r="Q44" i="1"/>
  <c r="H45" i="1"/>
  <c r="Q45" i="1"/>
  <c r="H46" i="1"/>
  <c r="Q46" i="1"/>
  <c r="H47" i="1"/>
  <c r="Q47" i="1"/>
  <c r="Q48" i="1"/>
  <c r="Q49" i="1"/>
  <c r="Q50" i="1"/>
  <c r="H51" i="1"/>
  <c r="Q51" i="1"/>
  <c r="H52" i="1"/>
  <c r="Q52" i="1"/>
  <c r="Q53" i="1"/>
  <c r="H54" i="1"/>
  <c r="Q54" i="1"/>
  <c r="H55" i="1"/>
  <c r="Q55" i="1"/>
  <c r="Q56" i="1"/>
  <c r="Q57" i="1"/>
  <c r="I58" i="1"/>
  <c r="Q58" i="1"/>
  <c r="Q59" i="1"/>
  <c r="Q60" i="1"/>
  <c r="H61" i="1"/>
  <c r="Q61" i="1"/>
  <c r="H62" i="1"/>
  <c r="Q62" i="1"/>
  <c r="H63" i="1"/>
  <c r="Q63" i="1"/>
  <c r="Q64" i="1"/>
  <c r="H65" i="1"/>
  <c r="Q65" i="1"/>
  <c r="H66" i="1"/>
  <c r="Q66" i="1"/>
  <c r="H67" i="1"/>
  <c r="Q67" i="1"/>
  <c r="Q68" i="1"/>
  <c r="H69" i="1"/>
  <c r="Q69" i="1"/>
  <c r="H70" i="1"/>
  <c r="Q70" i="1"/>
  <c r="Q71" i="1"/>
  <c r="Q72" i="1"/>
  <c r="H73" i="1"/>
  <c r="Q73" i="1"/>
  <c r="Q74" i="1"/>
  <c r="Q75" i="1"/>
  <c r="Q76" i="1"/>
  <c r="H77" i="1"/>
  <c r="Q77" i="1"/>
  <c r="Q78" i="1"/>
  <c r="Q79" i="1"/>
  <c r="H80" i="1"/>
  <c r="Q80" i="1"/>
  <c r="Q81" i="1"/>
  <c r="Q82" i="1"/>
  <c r="Q83" i="1"/>
  <c r="Q84" i="1"/>
  <c r="Q85" i="1"/>
  <c r="Q86" i="1"/>
  <c r="Q87" i="1"/>
  <c r="Q88" i="1"/>
  <c r="I89" i="1"/>
  <c r="Q89" i="1"/>
  <c r="Q90" i="1"/>
  <c r="I91" i="1"/>
  <c r="Q91" i="1"/>
  <c r="H92" i="1"/>
  <c r="Q92" i="1"/>
  <c r="I93" i="1"/>
  <c r="Q93" i="1"/>
  <c r="Q94" i="1"/>
  <c r="Q95" i="1"/>
  <c r="Q96" i="1"/>
  <c r="Q97" i="1"/>
  <c r="I98" i="1"/>
  <c r="Q98" i="1"/>
  <c r="Q99" i="1"/>
  <c r="Q100" i="1"/>
  <c r="Q101" i="1"/>
  <c r="Q102" i="1"/>
  <c r="I103" i="1"/>
  <c r="Q103" i="1"/>
  <c r="H104" i="1"/>
  <c r="Q104" i="1"/>
  <c r="Q105" i="1"/>
  <c r="Q106" i="1"/>
  <c r="Q107" i="1"/>
  <c r="Q108" i="1"/>
  <c r="Q109" i="1"/>
  <c r="Q110" i="1"/>
  <c r="Q111" i="1"/>
  <c r="Q112" i="1"/>
  <c r="Q113" i="1"/>
  <c r="H114" i="1"/>
  <c r="Q114" i="1"/>
  <c r="Q115" i="1"/>
  <c r="H116" i="1"/>
  <c r="Q116" i="1"/>
  <c r="Q117" i="1"/>
  <c r="H118" i="1"/>
  <c r="Q118" i="1"/>
  <c r="Q119" i="1"/>
  <c r="Q120" i="1"/>
  <c r="Q121" i="1"/>
  <c r="Q122" i="1"/>
  <c r="Q123" i="1"/>
  <c r="Q124" i="1"/>
  <c r="Q125" i="1"/>
  <c r="Q126" i="1"/>
  <c r="Q127" i="1"/>
  <c r="Q128" i="1"/>
  <c r="Q129" i="1"/>
  <c r="Q130" i="1"/>
  <c r="Q131" i="1"/>
  <c r="I132" i="1"/>
  <c r="Q132" i="1"/>
  <c r="Q133" i="1"/>
  <c r="Q134" i="1"/>
  <c r="Q135" i="1"/>
  <c r="Q136" i="1"/>
  <c r="Q137" i="1"/>
  <c r="Q138" i="1"/>
  <c r="Q139" i="1"/>
  <c r="Q140" i="1"/>
  <c r="Q141" i="1"/>
  <c r="Q142" i="1"/>
  <c r="Q143" i="1"/>
  <c r="Q144" i="1"/>
  <c r="Q145" i="1"/>
  <c r="I146" i="1"/>
  <c r="Q146" i="1"/>
  <c r="Q147" i="1"/>
  <c r="H148" i="1"/>
  <c r="Q148" i="1"/>
  <c r="Q149" i="1"/>
  <c r="Q150" i="1"/>
  <c r="Q151" i="1"/>
  <c r="Q152" i="1"/>
  <c r="Q153" i="1"/>
  <c r="I154" i="1"/>
  <c r="Q154" i="1"/>
  <c r="Q155" i="1"/>
  <c r="I156" i="1"/>
  <c r="Q156" i="1"/>
  <c r="Q157" i="1"/>
  <c r="Q158" i="1"/>
  <c r="Q159" i="1"/>
  <c r="I160" i="1"/>
  <c r="Q160" i="1"/>
  <c r="Q161" i="1"/>
  <c r="Q162" i="1"/>
  <c r="Q163" i="1"/>
  <c r="Q164" i="1"/>
  <c r="Q165" i="1"/>
  <c r="I166" i="1"/>
  <c r="Q166" i="1"/>
  <c r="Q167" i="1"/>
  <c r="I168" i="1"/>
  <c r="Q168" i="1"/>
  <c r="Q169" i="1"/>
  <c r="Q170" i="1"/>
  <c r="Q171" i="1"/>
  <c r="I172" i="1"/>
  <c r="Q172" i="1"/>
  <c r="Q173" i="1"/>
  <c r="J174" i="1"/>
  <c r="Q174" i="1"/>
  <c r="Q175" i="1"/>
  <c r="Q176" i="1"/>
  <c r="Q177" i="1"/>
  <c r="Q178" i="1"/>
  <c r="Q179" i="1"/>
  <c r="I180" i="1"/>
  <c r="Q180" i="1"/>
  <c r="Q181" i="1"/>
  <c r="Q182" i="1"/>
  <c r="Q183" i="1"/>
  <c r="I184" i="1"/>
  <c r="Q184" i="1"/>
  <c r="Q185" i="1"/>
  <c r="Q186" i="1"/>
  <c r="Q187" i="1"/>
  <c r="Q188" i="1"/>
  <c r="Q189" i="1"/>
  <c r="Q190" i="1"/>
  <c r="Q191" i="1"/>
  <c r="I192" i="1"/>
  <c r="Q192" i="1"/>
  <c r="Q193" i="1"/>
  <c r="Q194" i="1"/>
  <c r="Q195" i="1"/>
  <c r="I196" i="1"/>
  <c r="Q196" i="1"/>
  <c r="Q197" i="1"/>
  <c r="Q198" i="1"/>
  <c r="Q199" i="1"/>
  <c r="Q200" i="1"/>
  <c r="I201" i="1"/>
  <c r="Q201" i="1"/>
  <c r="I202" i="1"/>
  <c r="Q202" i="1"/>
  <c r="I203" i="1"/>
  <c r="Q203" i="1"/>
  <c r="Q204" i="1"/>
  <c r="I205" i="1"/>
  <c r="Q205" i="1"/>
  <c r="I206" i="1"/>
  <c r="Q206" i="1"/>
  <c r="Q207" i="1"/>
  <c r="Q208" i="1"/>
  <c r="I209" i="1"/>
  <c r="Q209" i="1"/>
  <c r="I210" i="1"/>
  <c r="Q210" i="1"/>
  <c r="Q211" i="1"/>
  <c r="J212" i="1"/>
  <c r="Q212" i="1"/>
  <c r="Q213" i="1"/>
  <c r="I214" i="1"/>
  <c r="Q214" i="1"/>
  <c r="Q215" i="1"/>
  <c r="Q216" i="1"/>
  <c r="K217" i="1"/>
  <c r="Q217" i="1"/>
  <c r="I218" i="1"/>
  <c r="Q218" i="1"/>
  <c r="Q219" i="1"/>
  <c r="I220" i="1"/>
  <c r="Q220" i="1"/>
  <c r="I221" i="1"/>
  <c r="Q221" i="1"/>
  <c r="I222" i="1"/>
  <c r="Q222" i="1"/>
  <c r="Q223" i="1"/>
  <c r="I224" i="1"/>
  <c r="Q224" i="1"/>
  <c r="I225" i="1"/>
  <c r="Q225" i="1"/>
  <c r="Q226" i="1"/>
  <c r="I227" i="1"/>
  <c r="Q227" i="1"/>
  <c r="I228" i="1"/>
  <c r="Q228" i="1"/>
  <c r="I229" i="1"/>
  <c r="Q229" i="1"/>
  <c r="I230" i="1"/>
  <c r="Q230" i="1"/>
  <c r="I231" i="1"/>
  <c r="Q231" i="1"/>
  <c r="I232" i="1"/>
  <c r="Q232" i="1"/>
  <c r="I233" i="1"/>
  <c r="Q233" i="1"/>
  <c r="Q234" i="1"/>
  <c r="I235" i="1"/>
  <c r="Q235" i="1"/>
  <c r="I236" i="1"/>
  <c r="Q236" i="1"/>
  <c r="Q237" i="1"/>
  <c r="Q238" i="1"/>
  <c r="K239" i="1"/>
  <c r="Q239" i="1"/>
  <c r="Q240" i="1"/>
  <c r="Q241" i="1"/>
  <c r="Q242" i="1"/>
  <c r="K243" i="1"/>
  <c r="Q243" i="1"/>
  <c r="K244" i="1"/>
  <c r="Q244" i="1"/>
  <c r="Q245" i="1"/>
  <c r="K246" i="1"/>
  <c r="Q246" i="1"/>
  <c r="J247" i="1"/>
  <c r="Q247" i="1"/>
  <c r="Q248" i="1"/>
  <c r="Q249" i="1"/>
  <c r="K250" i="1"/>
  <c r="Q250" i="1"/>
  <c r="K251" i="1"/>
  <c r="Q251" i="1"/>
  <c r="K252" i="1"/>
  <c r="Q252" i="1"/>
  <c r="K253" i="1"/>
  <c r="Q253" i="1"/>
  <c r="Q254" i="1"/>
  <c r="K255" i="1"/>
  <c r="Q255" i="1"/>
  <c r="J256" i="1"/>
  <c r="Q256" i="1"/>
  <c r="Q257" i="1"/>
  <c r="Q258" i="1"/>
  <c r="J259" i="1"/>
  <c r="Q259" i="1"/>
  <c r="K260" i="1"/>
  <c r="Q260" i="1"/>
  <c r="K261" i="1"/>
  <c r="Q261" i="1"/>
  <c r="Q262" i="1"/>
  <c r="K263" i="1"/>
  <c r="Q263" i="1"/>
  <c r="K264" i="1"/>
  <c r="Q264" i="1"/>
  <c r="Q265" i="1"/>
  <c r="Q266" i="1"/>
  <c r="Q267" i="1"/>
  <c r="Q268" i="1"/>
  <c r="K269" i="1"/>
  <c r="Q269" i="1"/>
  <c r="Q270" i="1"/>
  <c r="K271" i="1"/>
  <c r="Q271" i="1"/>
  <c r="K272" i="1"/>
  <c r="Q272" i="1"/>
  <c r="Q273" i="1"/>
  <c r="K274" i="1"/>
  <c r="Q274" i="1"/>
  <c r="K275" i="1"/>
  <c r="Q275" i="1"/>
  <c r="Q276" i="1"/>
  <c r="Q277" i="1"/>
  <c r="K278" i="1"/>
  <c r="Q278" i="1"/>
  <c r="K279" i="1"/>
  <c r="Q279" i="1"/>
  <c r="K280" i="1"/>
  <c r="Q280" i="1"/>
  <c r="Q281" i="1"/>
  <c r="K282" i="1"/>
  <c r="Q282" i="1"/>
  <c r="K283" i="1"/>
  <c r="Q283" i="1"/>
  <c r="Q284" i="1"/>
  <c r="Q285" i="1"/>
  <c r="K286" i="1"/>
  <c r="Q286" i="1"/>
  <c r="K287" i="1"/>
  <c r="Q287" i="1"/>
  <c r="K288" i="1"/>
  <c r="Q288" i="1"/>
  <c r="Q289" i="1"/>
  <c r="K290" i="1"/>
  <c r="Q290" i="1"/>
  <c r="K291" i="1"/>
  <c r="Q291" i="1"/>
  <c r="Q292" i="1"/>
  <c r="Q293" i="1"/>
  <c r="K294" i="1"/>
  <c r="Q294" i="1"/>
  <c r="K295" i="1"/>
  <c r="Q295" i="1"/>
  <c r="K296" i="1"/>
  <c r="Q296" i="1"/>
  <c r="Q297" i="1"/>
  <c r="K298" i="1"/>
  <c r="Q298" i="1"/>
  <c r="K299" i="1"/>
  <c r="Q299" i="1"/>
  <c r="Q300" i="1"/>
  <c r="Q301" i="1"/>
  <c r="K302" i="1"/>
  <c r="Q302" i="1"/>
  <c r="K303" i="1"/>
  <c r="Q303" i="1"/>
  <c r="K304" i="1"/>
  <c r="Q304" i="1"/>
  <c r="Q305" i="1"/>
  <c r="Q306" i="1"/>
  <c r="Q307" i="1"/>
  <c r="Q308" i="1"/>
  <c r="Q309" i="1"/>
  <c r="K310" i="1"/>
  <c r="Q310" i="1"/>
  <c r="Q311" i="1"/>
  <c r="K312" i="1"/>
  <c r="Q312" i="1"/>
  <c r="Q313" i="1"/>
  <c r="E11" i="4"/>
  <c r="E12" i="4"/>
  <c r="E13" i="4"/>
  <c r="E15" i="4"/>
  <c r="E16" i="4"/>
  <c r="E18" i="4"/>
  <c r="E19" i="4"/>
  <c r="E20" i="4"/>
  <c r="E21" i="4"/>
  <c r="E22" i="4"/>
  <c r="E24" i="4"/>
  <c r="E25" i="4"/>
  <c r="E27" i="4"/>
  <c r="E28" i="4"/>
  <c r="E31" i="4"/>
  <c r="E32" i="4"/>
  <c r="E33" i="4"/>
  <c r="E35" i="4"/>
  <c r="E36" i="4"/>
  <c r="E38" i="4"/>
  <c r="E39" i="4"/>
  <c r="E40" i="4"/>
  <c r="E43" i="4"/>
  <c r="E44" i="4"/>
  <c r="E45" i="4"/>
  <c r="E46" i="4"/>
  <c r="E47" i="4"/>
  <c r="E48" i="4"/>
  <c r="E49" i="4"/>
  <c r="E51" i="4"/>
  <c r="E52" i="4"/>
  <c r="E53" i="4"/>
  <c r="E54" i="4"/>
  <c r="E55" i="4"/>
  <c r="E56" i="4"/>
  <c r="E58" i="4"/>
  <c r="E59" i="4"/>
  <c r="E60" i="4"/>
  <c r="E61" i="4"/>
  <c r="E62" i="4"/>
  <c r="E63" i="4"/>
  <c r="E64" i="4"/>
  <c r="E66" i="4"/>
  <c r="E67" i="4"/>
  <c r="E68" i="4"/>
  <c r="E69" i="4"/>
  <c r="E70" i="4"/>
  <c r="E71" i="4"/>
  <c r="E73" i="4"/>
  <c r="E74" i="4"/>
  <c r="E76" i="4"/>
  <c r="E77" i="4"/>
  <c r="E79" i="4"/>
  <c r="E80" i="4"/>
  <c r="E81" i="4"/>
  <c r="E82" i="4"/>
  <c r="E83" i="4"/>
  <c r="E84" i="4"/>
  <c r="E85" i="4"/>
  <c r="E86" i="4"/>
  <c r="E88" i="4"/>
  <c r="E89" i="4"/>
  <c r="E91" i="4"/>
  <c r="E92" i="4"/>
  <c r="E93" i="4"/>
  <c r="E94" i="4"/>
  <c r="E95" i="4"/>
  <c r="E96" i="4"/>
  <c r="E97" i="4"/>
  <c r="E98" i="4"/>
  <c r="E99" i="4"/>
  <c r="E100" i="4"/>
  <c r="E101" i="4"/>
  <c r="E102" i="4"/>
  <c r="E103" i="4"/>
  <c r="E104" i="4"/>
  <c r="E105" i="4"/>
  <c r="E106" i="4"/>
  <c r="E107" i="4"/>
  <c r="E108" i="4"/>
  <c r="E109" i="4"/>
  <c r="E110" i="4"/>
  <c r="E111" i="4"/>
  <c r="E112" i="4"/>
  <c r="E113" i="4"/>
  <c r="E114" i="4"/>
  <c r="E115" i="4"/>
  <c r="E116" i="4"/>
  <c r="E117" i="4"/>
  <c r="E118" i="4"/>
  <c r="E119" i="4"/>
  <c r="E120" i="4"/>
  <c r="E121" i="4"/>
  <c r="E122" i="4"/>
  <c r="E123" i="4"/>
  <c r="E124" i="4"/>
  <c r="E125" i="4"/>
  <c r="E126" i="4"/>
  <c r="E127" i="4"/>
  <c r="E128" i="4"/>
  <c r="E129" i="4"/>
  <c r="E130" i="4"/>
  <c r="E131" i="4"/>
  <c r="E132" i="4"/>
  <c r="E133" i="4"/>
  <c r="E134" i="4"/>
  <c r="E135" i="4"/>
  <c r="E136" i="4"/>
  <c r="E137" i="4"/>
  <c r="E138" i="4"/>
  <c r="E139" i="4"/>
  <c r="E140" i="4"/>
  <c r="E141" i="4"/>
  <c r="E142" i="4"/>
  <c r="E143" i="4"/>
  <c r="E144" i="4"/>
  <c r="E145" i="4"/>
  <c r="E146" i="4"/>
  <c r="E147" i="4"/>
  <c r="E148" i="4"/>
  <c r="E149" i="4"/>
  <c r="E150" i="4"/>
  <c r="E151" i="4"/>
  <c r="E152" i="4"/>
  <c r="E153" i="4"/>
  <c r="K153" i="4"/>
  <c r="E154" i="4"/>
  <c r="E155" i="4"/>
  <c r="E156" i="4"/>
  <c r="E157" i="4"/>
  <c r="E158" i="4"/>
  <c r="E159" i="4"/>
  <c r="E160" i="4"/>
  <c r="E161" i="4"/>
  <c r="E162" i="4"/>
  <c r="E163" i="4"/>
  <c r="E164" i="4"/>
  <c r="E165" i="4"/>
  <c r="E166" i="4"/>
  <c r="E167" i="4"/>
  <c r="E168" i="4"/>
  <c r="E169" i="4"/>
  <c r="E170" i="4"/>
  <c r="E171" i="4"/>
  <c r="E172" i="4"/>
  <c r="E173" i="4"/>
  <c r="E174" i="4"/>
  <c r="E175" i="4"/>
  <c r="E176" i="4"/>
  <c r="E177" i="4"/>
  <c r="E178" i="4"/>
  <c r="E179" i="4"/>
  <c r="E180" i="4"/>
  <c r="E181" i="4"/>
  <c r="E182" i="4"/>
  <c r="E183" i="4"/>
  <c r="E184" i="4"/>
  <c r="E185" i="4"/>
  <c r="E186" i="4"/>
  <c r="E187" i="4"/>
  <c r="E188" i="4"/>
  <c r="E189" i="4"/>
  <c r="E190" i="4"/>
  <c r="E191" i="4"/>
  <c r="E193" i="4"/>
  <c r="E194" i="4"/>
  <c r="E195" i="4"/>
  <c r="E196" i="4"/>
  <c r="E197" i="4"/>
  <c r="E198" i="4"/>
  <c r="E199" i="4"/>
  <c r="E200" i="4"/>
  <c r="E201" i="4"/>
  <c r="E202" i="4"/>
  <c r="E203" i="4"/>
  <c r="E205" i="4"/>
  <c r="E206" i="4"/>
  <c r="E207" i="4"/>
  <c r="E208" i="4"/>
  <c r="E209" i="4"/>
  <c r="E210" i="4"/>
  <c r="E211" i="4"/>
  <c r="E212" i="4"/>
  <c r="E213" i="4"/>
  <c r="E214" i="4"/>
  <c r="E215" i="4"/>
  <c r="E216" i="4"/>
  <c r="E217" i="4"/>
  <c r="E218" i="4"/>
  <c r="E219" i="4"/>
  <c r="E220" i="4"/>
  <c r="E221" i="4"/>
  <c r="E222" i="4"/>
  <c r="E223" i="4"/>
  <c r="E225" i="4"/>
  <c r="E226" i="4"/>
  <c r="E227" i="4"/>
  <c r="E228" i="4"/>
  <c r="E229" i="4"/>
  <c r="E230" i="4"/>
  <c r="E231" i="4"/>
  <c r="E232" i="4"/>
  <c r="E233" i="4"/>
  <c r="E234" i="4"/>
  <c r="E235" i="4"/>
  <c r="E236" i="4"/>
  <c r="E237" i="4"/>
  <c r="E238" i="4"/>
  <c r="E239" i="4"/>
  <c r="E240" i="4"/>
  <c r="E241" i="4"/>
  <c r="E242" i="4"/>
  <c r="E243" i="4"/>
  <c r="E244" i="4"/>
  <c r="E245" i="4"/>
  <c r="E246" i="4"/>
  <c r="E247" i="4"/>
  <c r="E248" i="4"/>
  <c r="E249" i="4"/>
  <c r="E250" i="4"/>
  <c r="E251" i="4"/>
  <c r="E252" i="4"/>
  <c r="E253" i="4"/>
  <c r="E254" i="4"/>
  <c r="E255" i="4"/>
  <c r="E256" i="4"/>
  <c r="E257" i="4"/>
  <c r="E258" i="4"/>
  <c r="E259" i="4"/>
  <c r="K259" i="4"/>
  <c r="E260" i="4"/>
  <c r="K260" i="4"/>
  <c r="E261" i="4"/>
  <c r="E262" i="4"/>
  <c r="E263" i="4"/>
  <c r="E264" i="4"/>
  <c r="E265" i="4"/>
  <c r="E266" i="4"/>
  <c r="E267" i="4"/>
  <c r="E268" i="4"/>
  <c r="E269" i="4"/>
  <c r="H16" i="2"/>
  <c r="H15" i="2"/>
  <c r="A9" i="2"/>
  <c r="C9" i="2" s="1"/>
  <c r="D21" i="2"/>
  <c r="H21" i="2" s="1"/>
  <c r="D22" i="2"/>
  <c r="D23" i="2"/>
  <c r="J23" i="2"/>
  <c r="H23" i="2"/>
  <c r="D24" i="2"/>
  <c r="H24" i="2"/>
  <c r="D25" i="2"/>
  <c r="I25" i="2"/>
  <c r="H25" i="2"/>
  <c r="D26" i="2"/>
  <c r="D27" i="2"/>
  <c r="F27" i="2"/>
  <c r="H27" i="2"/>
  <c r="D28" i="2"/>
  <c r="H28" i="2"/>
  <c r="D29" i="2"/>
  <c r="H29" i="2"/>
  <c r="D30" i="2"/>
  <c r="D31" i="2"/>
  <c r="J31" i="2"/>
  <c r="H31" i="2"/>
  <c r="D32" i="2"/>
  <c r="H32" i="2"/>
  <c r="D33" i="2"/>
  <c r="I33" i="2"/>
  <c r="H33" i="2"/>
  <c r="D34" i="2"/>
  <c r="D35" i="2"/>
  <c r="F35" i="2"/>
  <c r="H35" i="2"/>
  <c r="D36" i="2"/>
  <c r="H36" i="2"/>
  <c r="D37" i="2"/>
  <c r="H37" i="2"/>
  <c r="D38" i="2"/>
  <c r="D39" i="2"/>
  <c r="J39" i="2"/>
  <c r="H39" i="2"/>
  <c r="D40" i="2"/>
  <c r="H40" i="2"/>
  <c r="D41" i="2"/>
  <c r="I41" i="2"/>
  <c r="H41" i="2"/>
  <c r="D42" i="2"/>
  <c r="D43" i="2"/>
  <c r="F43" i="2"/>
  <c r="H43" i="2"/>
  <c r="D44" i="2"/>
  <c r="H44" i="2"/>
  <c r="D45" i="2"/>
  <c r="H45" i="2"/>
  <c r="D46" i="2"/>
  <c r="D47" i="2"/>
  <c r="J47" i="2"/>
  <c r="H47" i="2"/>
  <c r="D48" i="2"/>
  <c r="H48" i="2"/>
  <c r="D49" i="2"/>
  <c r="I49" i="2"/>
  <c r="H49" i="2"/>
  <c r="D50" i="2"/>
  <c r="J50" i="2"/>
  <c r="D51" i="2"/>
  <c r="F51" i="2"/>
  <c r="H51" i="2"/>
  <c r="D52" i="2"/>
  <c r="H52" i="2"/>
  <c r="D53" i="2"/>
  <c r="H53" i="2"/>
  <c r="D54" i="2"/>
  <c r="D55" i="2"/>
  <c r="J55" i="2"/>
  <c r="H55" i="2"/>
  <c r="D56" i="2"/>
  <c r="H56" i="2"/>
  <c r="D57" i="2"/>
  <c r="I57" i="2"/>
  <c r="H57" i="2"/>
  <c r="D58" i="2"/>
  <c r="D59" i="2"/>
  <c r="F59" i="2"/>
  <c r="H59" i="2"/>
  <c r="D60" i="2"/>
  <c r="H60" i="2"/>
  <c r="D61" i="2"/>
  <c r="H61" i="2"/>
  <c r="D62" i="2"/>
  <c r="D63" i="2"/>
  <c r="J63" i="2"/>
  <c r="D64" i="2"/>
  <c r="H64" i="2"/>
  <c r="D65" i="2"/>
  <c r="I65" i="2"/>
  <c r="H65" i="2"/>
  <c r="D66" i="2"/>
  <c r="D67" i="2"/>
  <c r="F67" i="2"/>
  <c r="H67" i="2"/>
  <c r="D68" i="2"/>
  <c r="H68" i="2"/>
  <c r="D69" i="2"/>
  <c r="H69" i="2"/>
  <c r="D70" i="2"/>
  <c r="D71" i="2"/>
  <c r="J71" i="2"/>
  <c r="D72" i="2"/>
  <c r="H72" i="2"/>
  <c r="D73" i="2"/>
  <c r="I73" i="2"/>
  <c r="H73" i="2"/>
  <c r="D74" i="2"/>
  <c r="D75" i="2"/>
  <c r="F75" i="2"/>
  <c r="H75" i="2"/>
  <c r="D76" i="2"/>
  <c r="H76" i="2"/>
  <c r="D77" i="2"/>
  <c r="H77" i="2"/>
  <c r="D78" i="2"/>
  <c r="D79" i="2"/>
  <c r="J79" i="2"/>
  <c r="D80" i="2"/>
  <c r="H80" i="2"/>
  <c r="D81" i="2"/>
  <c r="I81" i="2"/>
  <c r="D82" i="2"/>
  <c r="D83" i="2"/>
  <c r="F83" i="2"/>
  <c r="H83" i="2"/>
  <c r="D84" i="2"/>
  <c r="H84" i="2"/>
  <c r="D85" i="2"/>
  <c r="H85" i="2"/>
  <c r="D86" i="2"/>
  <c r="D87" i="2"/>
  <c r="J87" i="2"/>
  <c r="D88" i="2"/>
  <c r="H88" i="2"/>
  <c r="D89" i="2"/>
  <c r="I89" i="2"/>
  <c r="H89" i="2"/>
  <c r="D90" i="2"/>
  <c r="D91" i="2"/>
  <c r="F91" i="2"/>
  <c r="H91" i="2"/>
  <c r="D92" i="2"/>
  <c r="H92" i="2"/>
  <c r="D93" i="2"/>
  <c r="H93" i="2"/>
  <c r="D94" i="2"/>
  <c r="D95" i="2"/>
  <c r="J95" i="2"/>
  <c r="D96" i="2"/>
  <c r="H96" i="2"/>
  <c r="D97" i="2"/>
  <c r="I97" i="2"/>
  <c r="D98" i="2"/>
  <c r="D99" i="2"/>
  <c r="F99" i="2"/>
  <c r="H99" i="2"/>
  <c r="D100" i="2"/>
  <c r="H100" i="2"/>
  <c r="D101" i="2"/>
  <c r="H101" i="2"/>
  <c r="D102" i="2"/>
  <c r="D103" i="2"/>
  <c r="J103" i="2"/>
  <c r="D104" i="2"/>
  <c r="H104" i="2"/>
  <c r="D105" i="2"/>
  <c r="I105" i="2"/>
  <c r="H105" i="2"/>
  <c r="D106" i="2"/>
  <c r="D107" i="2"/>
  <c r="F107" i="2"/>
  <c r="H107" i="2"/>
  <c r="D108" i="2"/>
  <c r="H108" i="2"/>
  <c r="D109" i="2"/>
  <c r="H109" i="2"/>
  <c r="D110" i="2"/>
  <c r="D111" i="2"/>
  <c r="J111" i="2"/>
  <c r="D112" i="2"/>
  <c r="H112" i="2"/>
  <c r="D113" i="2"/>
  <c r="I113" i="2"/>
  <c r="D114" i="2"/>
  <c r="D115" i="2"/>
  <c r="H115" i="2"/>
  <c r="D116" i="2"/>
  <c r="H116" i="2"/>
  <c r="D117" i="2"/>
  <c r="H117" i="2"/>
  <c r="D118" i="2"/>
  <c r="D119" i="2"/>
  <c r="J119" i="2"/>
  <c r="D120" i="2"/>
  <c r="H120" i="2"/>
  <c r="D121" i="2"/>
  <c r="I121" i="2"/>
  <c r="H121" i="2"/>
  <c r="D122" i="2"/>
  <c r="D123" i="2"/>
  <c r="J123" i="2"/>
  <c r="H123" i="2"/>
  <c r="D124" i="2"/>
  <c r="H124" i="2"/>
  <c r="D125" i="2"/>
  <c r="H125" i="2"/>
  <c r="D126" i="2"/>
  <c r="D127" i="2"/>
  <c r="J127" i="2"/>
  <c r="D128" i="2"/>
  <c r="H128" i="2"/>
  <c r="D129" i="2"/>
  <c r="I129" i="2"/>
  <c r="D130" i="2"/>
  <c r="D131" i="2"/>
  <c r="H131" i="2"/>
  <c r="D132" i="2"/>
  <c r="H132" i="2"/>
  <c r="D133" i="2"/>
  <c r="H133" i="2"/>
  <c r="D134" i="2"/>
  <c r="D135" i="2"/>
  <c r="J135" i="2"/>
  <c r="D136" i="2"/>
  <c r="H136" i="2"/>
  <c r="D137" i="2"/>
  <c r="I137" i="2"/>
  <c r="H137" i="2"/>
  <c r="D138" i="2"/>
  <c r="D139" i="2"/>
  <c r="H139" i="2"/>
  <c r="D140" i="2"/>
  <c r="H140" i="2"/>
  <c r="D141" i="2"/>
  <c r="H141" i="2"/>
  <c r="D142" i="2"/>
  <c r="D143" i="2"/>
  <c r="J143" i="2"/>
  <c r="D144" i="2"/>
  <c r="H144" i="2"/>
  <c r="D145" i="2"/>
  <c r="I145" i="2"/>
  <c r="D146" i="2"/>
  <c r="D147" i="2"/>
  <c r="H147" i="2"/>
  <c r="D148" i="2"/>
  <c r="H148" i="2"/>
  <c r="D149" i="2"/>
  <c r="H149" i="2"/>
  <c r="D150" i="2"/>
  <c r="D151" i="2"/>
  <c r="J151" i="2"/>
  <c r="D152" i="2"/>
  <c r="H152" i="2"/>
  <c r="D153" i="2"/>
  <c r="I153" i="2"/>
  <c r="H153" i="2"/>
  <c r="D154" i="2"/>
  <c r="D155" i="2"/>
  <c r="J155" i="2"/>
  <c r="H155" i="2"/>
  <c r="D156" i="2"/>
  <c r="H156" i="2"/>
  <c r="D157" i="2"/>
  <c r="H157" i="2"/>
  <c r="D158" i="2"/>
  <c r="D159" i="2"/>
  <c r="J159" i="2"/>
  <c r="D160" i="2"/>
  <c r="H160" i="2"/>
  <c r="D161" i="2"/>
  <c r="I161" i="2"/>
  <c r="D162" i="2"/>
  <c r="D163" i="2"/>
  <c r="H163" i="2"/>
  <c r="D164" i="2"/>
  <c r="H164" i="2"/>
  <c r="D165" i="2"/>
  <c r="H165" i="2"/>
  <c r="D166" i="2"/>
  <c r="D167" i="2"/>
  <c r="J167" i="2"/>
  <c r="D168" i="2"/>
  <c r="H168" i="2"/>
  <c r="D169" i="2"/>
  <c r="I169" i="2"/>
  <c r="H169" i="2"/>
  <c r="D170" i="2"/>
  <c r="D171" i="2"/>
  <c r="H171" i="2"/>
  <c r="D172" i="2"/>
  <c r="H172" i="2"/>
  <c r="D173" i="2"/>
  <c r="H173" i="2"/>
  <c r="D174" i="2"/>
  <c r="D175" i="2"/>
  <c r="J175" i="2"/>
  <c r="D176" i="2"/>
  <c r="H176" i="2"/>
  <c r="D177" i="2"/>
  <c r="I177" i="2"/>
  <c r="D178" i="2"/>
  <c r="D179" i="2"/>
  <c r="H179" i="2"/>
  <c r="D180" i="2"/>
  <c r="H180" i="2"/>
  <c r="D181" i="2"/>
  <c r="H181" i="2"/>
  <c r="D182" i="2"/>
  <c r="D183" i="2"/>
  <c r="J183" i="2"/>
  <c r="D184" i="2"/>
  <c r="H184" i="2"/>
  <c r="D185" i="2"/>
  <c r="I185" i="2"/>
  <c r="H185" i="2"/>
  <c r="D186" i="2"/>
  <c r="D187" i="2"/>
  <c r="J187" i="2"/>
  <c r="H187" i="2"/>
  <c r="D188" i="2"/>
  <c r="H188" i="2"/>
  <c r="D189" i="2"/>
  <c r="H189" i="2"/>
  <c r="D190" i="2"/>
  <c r="D191" i="2"/>
  <c r="J191" i="2"/>
  <c r="D192" i="2"/>
  <c r="H192" i="2"/>
  <c r="D193" i="2"/>
  <c r="I193" i="2"/>
  <c r="D194" i="2"/>
  <c r="I194" i="2"/>
  <c r="H194" i="2"/>
  <c r="D195" i="2"/>
  <c r="I195" i="2"/>
  <c r="H195" i="2"/>
  <c r="D196" i="2"/>
  <c r="H196" i="2"/>
  <c r="D197" i="2"/>
  <c r="J197" i="2"/>
  <c r="H197" i="2"/>
  <c r="D198" i="2"/>
  <c r="J198" i="2"/>
  <c r="D199" i="2"/>
  <c r="J199" i="2"/>
  <c r="H199" i="2"/>
  <c r="D200" i="2"/>
  <c r="H200" i="2"/>
  <c r="D201" i="2"/>
  <c r="I201" i="2"/>
  <c r="D202" i="2"/>
  <c r="I202" i="2"/>
  <c r="D203" i="2"/>
  <c r="H203" i="2"/>
  <c r="D204" i="2"/>
  <c r="H204" i="2"/>
  <c r="D205" i="2"/>
  <c r="H205" i="2"/>
  <c r="D206" i="2"/>
  <c r="J206" i="2"/>
  <c r="H206" i="2"/>
  <c r="D207" i="2"/>
  <c r="J207" i="2"/>
  <c r="D208" i="2"/>
  <c r="H208" i="2"/>
  <c r="D209" i="2"/>
  <c r="I209" i="2"/>
  <c r="H209" i="2"/>
  <c r="D210" i="2"/>
  <c r="I210" i="2"/>
  <c r="D211" i="2"/>
  <c r="H211" i="2"/>
  <c r="D212" i="2"/>
  <c r="H212" i="2"/>
  <c r="D213" i="2"/>
  <c r="H213" i="2"/>
  <c r="D214" i="2"/>
  <c r="J214" i="2"/>
  <c r="D215" i="2"/>
  <c r="J215" i="2"/>
  <c r="H215" i="2"/>
  <c r="D216" i="2"/>
  <c r="H216" i="2"/>
  <c r="D217" i="2"/>
  <c r="I217" i="2"/>
  <c r="H217" i="2"/>
  <c r="D218" i="2"/>
  <c r="I218" i="2"/>
  <c r="H218" i="2"/>
  <c r="D219" i="2"/>
  <c r="H219" i="2"/>
  <c r="D220" i="2"/>
  <c r="H220" i="2"/>
  <c r="D221" i="2"/>
  <c r="H221" i="2"/>
  <c r="D222" i="2"/>
  <c r="J222" i="2"/>
  <c r="H222" i="2"/>
  <c r="D223" i="2"/>
  <c r="J223" i="2"/>
  <c r="D224" i="2"/>
  <c r="H224" i="2"/>
  <c r="D225" i="2"/>
  <c r="I225" i="2"/>
  <c r="D226" i="2"/>
  <c r="I226" i="2"/>
  <c r="H226" i="2"/>
  <c r="D227" i="2"/>
  <c r="I227" i="2"/>
  <c r="H227" i="2"/>
  <c r="D228" i="2"/>
  <c r="H228" i="2"/>
  <c r="D229" i="2"/>
  <c r="J229" i="2"/>
  <c r="H229" i="2"/>
  <c r="D230" i="2"/>
  <c r="J230" i="2"/>
  <c r="D231" i="2"/>
  <c r="J231" i="2"/>
  <c r="H231" i="2"/>
  <c r="D232" i="2"/>
  <c r="H232" i="2"/>
  <c r="D233" i="2"/>
  <c r="I233" i="2"/>
  <c r="D234" i="2"/>
  <c r="I234" i="2"/>
  <c r="D235" i="2"/>
  <c r="H235" i="2"/>
  <c r="D236" i="2"/>
  <c r="H236" i="2"/>
  <c r="D237" i="2"/>
  <c r="H237" i="2"/>
  <c r="D238" i="2"/>
  <c r="J238" i="2"/>
  <c r="H238" i="2"/>
  <c r="D239" i="2"/>
  <c r="J239" i="2"/>
  <c r="D240" i="2"/>
  <c r="H240" i="2"/>
  <c r="D241" i="2"/>
  <c r="I241" i="2"/>
  <c r="H241" i="2"/>
  <c r="D242" i="2"/>
  <c r="I242" i="2"/>
  <c r="D243" i="2"/>
  <c r="H243" i="2"/>
  <c r="D244" i="2"/>
  <c r="H244" i="2"/>
  <c r="D245" i="2"/>
  <c r="H245" i="2"/>
  <c r="D246" i="2"/>
  <c r="J246" i="2"/>
  <c r="D247" i="2"/>
  <c r="J247" i="2"/>
  <c r="H247" i="2"/>
  <c r="D248" i="2"/>
  <c r="H248" i="2"/>
  <c r="D249" i="2"/>
  <c r="I249" i="2"/>
  <c r="H249" i="2"/>
  <c r="D250" i="2"/>
  <c r="I250" i="2"/>
  <c r="H250" i="2"/>
  <c r="D251" i="2"/>
  <c r="H251" i="2"/>
  <c r="D252" i="2"/>
  <c r="H252" i="2"/>
  <c r="D253" i="2"/>
  <c r="H253" i="2"/>
  <c r="D254" i="2"/>
  <c r="J254" i="2"/>
  <c r="H254" i="2"/>
  <c r="D255" i="2"/>
  <c r="J255" i="2"/>
  <c r="D256" i="2"/>
  <c r="H256" i="2"/>
  <c r="D257" i="2"/>
  <c r="I257" i="2"/>
  <c r="D258" i="2"/>
  <c r="I258" i="2"/>
  <c r="H258" i="2"/>
  <c r="D259" i="2"/>
  <c r="I259" i="2"/>
  <c r="H259" i="2"/>
  <c r="D260" i="2"/>
  <c r="H260" i="2"/>
  <c r="D261" i="2"/>
  <c r="J261" i="2"/>
  <c r="H261" i="2"/>
  <c r="D262" i="2"/>
  <c r="J262" i="2"/>
  <c r="D263" i="2"/>
  <c r="J263" i="2"/>
  <c r="H263" i="2"/>
  <c r="D264" i="2"/>
  <c r="H264" i="2"/>
  <c r="D265" i="2"/>
  <c r="I265" i="2"/>
  <c r="D266" i="2"/>
  <c r="I266" i="2"/>
  <c r="D267" i="2"/>
  <c r="H267" i="2"/>
  <c r="D268" i="2"/>
  <c r="H268" i="2"/>
  <c r="D269" i="2"/>
  <c r="H269" i="2"/>
  <c r="D270" i="2"/>
  <c r="J270" i="2"/>
  <c r="H270" i="2"/>
  <c r="D271" i="2"/>
  <c r="J271" i="2"/>
  <c r="D272" i="2"/>
  <c r="H272" i="2"/>
  <c r="D273" i="2"/>
  <c r="I273" i="2"/>
  <c r="H273" i="2"/>
  <c r="D274" i="2"/>
  <c r="I274" i="2"/>
  <c r="D275" i="2"/>
  <c r="H275" i="2"/>
  <c r="D276" i="2"/>
  <c r="H276" i="2"/>
  <c r="D277" i="2"/>
  <c r="H277" i="2"/>
  <c r="D278" i="2"/>
  <c r="J278" i="2"/>
  <c r="D279" i="2"/>
  <c r="J279" i="2"/>
  <c r="H279" i="2"/>
  <c r="D280" i="2"/>
  <c r="H280" i="2"/>
  <c r="D281" i="2"/>
  <c r="I281" i="2"/>
  <c r="H281" i="2"/>
  <c r="D282" i="2"/>
  <c r="I282" i="2"/>
  <c r="H282" i="2"/>
  <c r="D283" i="2"/>
  <c r="H283" i="2"/>
  <c r="D284" i="2"/>
  <c r="H284" i="2"/>
  <c r="J16" i="2"/>
  <c r="J15" i="2"/>
  <c r="J12" i="2"/>
  <c r="J24" i="2"/>
  <c r="J25" i="2"/>
  <c r="J26" i="2"/>
  <c r="J27" i="2"/>
  <c r="J28" i="2"/>
  <c r="J29" i="2"/>
  <c r="J32" i="2"/>
  <c r="J33" i="2"/>
  <c r="J34" i="2"/>
  <c r="J35" i="2"/>
  <c r="J36" i="2"/>
  <c r="J37" i="2"/>
  <c r="J40" i="2"/>
  <c r="J41" i="2"/>
  <c r="J42" i="2"/>
  <c r="J43" i="2"/>
  <c r="J44" i="2"/>
  <c r="J45" i="2"/>
  <c r="J48" i="2"/>
  <c r="J49" i="2"/>
  <c r="J51" i="2"/>
  <c r="J52" i="2"/>
  <c r="J53" i="2"/>
  <c r="J56" i="2"/>
  <c r="J57" i="2"/>
  <c r="J58" i="2"/>
  <c r="J59" i="2"/>
  <c r="J60" i="2"/>
  <c r="J61" i="2"/>
  <c r="J64" i="2"/>
  <c r="J65" i="2"/>
  <c r="J66" i="2"/>
  <c r="J67" i="2"/>
  <c r="J68" i="2"/>
  <c r="J72" i="2"/>
  <c r="J73" i="2"/>
  <c r="J74" i="2"/>
  <c r="J75" i="2"/>
  <c r="J76" i="2"/>
  <c r="J77" i="2"/>
  <c r="J80" i="2"/>
  <c r="J82" i="2"/>
  <c r="J83" i="2"/>
  <c r="J84" i="2"/>
  <c r="J85" i="2"/>
  <c r="J88" i="2"/>
  <c r="J89" i="2"/>
  <c r="J90" i="2"/>
  <c r="J92" i="2"/>
  <c r="J93" i="2"/>
  <c r="J96" i="2"/>
  <c r="J97" i="2"/>
  <c r="J98" i="2"/>
  <c r="J99" i="2"/>
  <c r="J100" i="2"/>
  <c r="J104" i="2"/>
  <c r="J105" i="2"/>
  <c r="J106" i="2"/>
  <c r="J107" i="2"/>
  <c r="J108" i="2"/>
  <c r="J109" i="2"/>
  <c r="J112" i="2"/>
  <c r="J114" i="2"/>
  <c r="J115" i="2"/>
  <c r="J116" i="2"/>
  <c r="J117" i="2"/>
  <c r="J120" i="2"/>
  <c r="J121" i="2"/>
  <c r="J122" i="2"/>
  <c r="J124" i="2"/>
  <c r="J125" i="2"/>
  <c r="J128" i="2"/>
  <c r="J129" i="2"/>
  <c r="J130" i="2"/>
  <c r="J131" i="2"/>
  <c r="J132" i="2"/>
  <c r="J136" i="2"/>
  <c r="J137" i="2"/>
  <c r="J138" i="2"/>
  <c r="J139" i="2"/>
  <c r="J140" i="2"/>
  <c r="J141" i="2"/>
  <c r="J144" i="2"/>
  <c r="J146" i="2"/>
  <c r="J147" i="2"/>
  <c r="J148" i="2"/>
  <c r="J149" i="2"/>
  <c r="J152" i="2"/>
  <c r="J153" i="2"/>
  <c r="J154" i="2"/>
  <c r="J156" i="2"/>
  <c r="J157" i="2"/>
  <c r="J160" i="2"/>
  <c r="J161" i="2"/>
  <c r="J162" i="2"/>
  <c r="J163" i="2"/>
  <c r="J164" i="2"/>
  <c r="J168" i="2"/>
  <c r="J169" i="2"/>
  <c r="J170" i="2"/>
  <c r="J171" i="2"/>
  <c r="J172" i="2"/>
  <c r="J173" i="2"/>
  <c r="J176" i="2"/>
  <c r="J178" i="2"/>
  <c r="J179" i="2"/>
  <c r="J180" i="2"/>
  <c r="J181" i="2"/>
  <c r="J184" i="2"/>
  <c r="J185" i="2"/>
  <c r="J186" i="2"/>
  <c r="J188" i="2"/>
  <c r="J189" i="2"/>
  <c r="J192" i="2"/>
  <c r="J193" i="2"/>
  <c r="J194" i="2"/>
  <c r="J195" i="2"/>
  <c r="J196" i="2"/>
  <c r="J200" i="2"/>
  <c r="J201" i="2"/>
  <c r="J202" i="2"/>
  <c r="J203" i="2"/>
  <c r="J204" i="2"/>
  <c r="J205" i="2"/>
  <c r="J208" i="2"/>
  <c r="J211" i="2"/>
  <c r="J212" i="2"/>
  <c r="J213" i="2"/>
  <c r="J216" i="2"/>
  <c r="J217" i="2"/>
  <c r="J218" i="2"/>
  <c r="J220" i="2"/>
  <c r="J221" i="2"/>
  <c r="J224" i="2"/>
  <c r="J225" i="2"/>
  <c r="J226" i="2"/>
  <c r="J227" i="2"/>
  <c r="J228" i="2"/>
  <c r="J232" i="2"/>
  <c r="J233" i="2"/>
  <c r="J234" i="2"/>
  <c r="J235" i="2"/>
  <c r="J236" i="2"/>
  <c r="J237" i="2"/>
  <c r="J240" i="2"/>
  <c r="J243" i="2"/>
  <c r="J244" i="2"/>
  <c r="J245" i="2"/>
  <c r="J248" i="2"/>
  <c r="J249" i="2"/>
  <c r="J250" i="2"/>
  <c r="J252" i="2"/>
  <c r="J253" i="2"/>
  <c r="J256" i="2"/>
  <c r="J257" i="2"/>
  <c r="J258" i="2"/>
  <c r="J259" i="2"/>
  <c r="J260" i="2"/>
  <c r="J264" i="2"/>
  <c r="J265" i="2"/>
  <c r="J266" i="2"/>
  <c r="J267" i="2"/>
  <c r="J268" i="2"/>
  <c r="J269" i="2"/>
  <c r="J272" i="2"/>
  <c r="J275" i="2"/>
  <c r="J276" i="2"/>
  <c r="J277" i="2"/>
  <c r="J280" i="2"/>
  <c r="J281" i="2"/>
  <c r="J282" i="2"/>
  <c r="J284" i="2"/>
  <c r="I16" i="2"/>
  <c r="I15" i="2"/>
  <c r="I12" i="2"/>
  <c r="I22" i="2"/>
  <c r="I23" i="2"/>
  <c r="I24" i="2"/>
  <c r="I27" i="2"/>
  <c r="I28" i="2"/>
  <c r="I29" i="2"/>
  <c r="I30" i="2"/>
  <c r="I31" i="2"/>
  <c r="I32" i="2"/>
  <c r="I35" i="2"/>
  <c r="I36" i="2"/>
  <c r="I37" i="2"/>
  <c r="I38" i="2"/>
  <c r="I39" i="2"/>
  <c r="I40" i="2"/>
  <c r="I43" i="2"/>
  <c r="I44" i="2"/>
  <c r="I45" i="2"/>
  <c r="I46" i="2"/>
  <c r="I47" i="2"/>
  <c r="I48" i="2"/>
  <c r="I51" i="2"/>
  <c r="I52" i="2"/>
  <c r="I53" i="2"/>
  <c r="I54" i="2"/>
  <c r="I55" i="2"/>
  <c r="I56" i="2"/>
  <c r="I59" i="2"/>
  <c r="I60" i="2"/>
  <c r="I61" i="2"/>
  <c r="I62" i="2"/>
  <c r="I63" i="2"/>
  <c r="I64" i="2"/>
  <c r="I67" i="2"/>
  <c r="I68" i="2"/>
  <c r="I69" i="2"/>
  <c r="I70" i="2"/>
  <c r="I71" i="2"/>
  <c r="I72" i="2"/>
  <c r="I75" i="2"/>
  <c r="I76" i="2"/>
  <c r="I77" i="2"/>
  <c r="I78" i="2"/>
  <c r="I79" i="2"/>
  <c r="I80" i="2"/>
  <c r="I83" i="2"/>
  <c r="I84" i="2"/>
  <c r="I85" i="2"/>
  <c r="I86" i="2"/>
  <c r="I88" i="2"/>
  <c r="I91" i="2"/>
  <c r="I92" i="2"/>
  <c r="I93" i="2"/>
  <c r="I94" i="2"/>
  <c r="I95" i="2"/>
  <c r="I96" i="2"/>
  <c r="I99" i="2"/>
  <c r="I100" i="2"/>
  <c r="I101" i="2"/>
  <c r="I102" i="2"/>
  <c r="I103" i="2"/>
  <c r="I104" i="2"/>
  <c r="I107" i="2"/>
  <c r="I108" i="2"/>
  <c r="I109" i="2"/>
  <c r="I110" i="2"/>
  <c r="I111" i="2"/>
  <c r="I112" i="2"/>
  <c r="I115" i="2"/>
  <c r="I116" i="2"/>
  <c r="I117" i="2"/>
  <c r="I118" i="2"/>
  <c r="I120" i="2"/>
  <c r="I123" i="2"/>
  <c r="I124" i="2"/>
  <c r="I125" i="2"/>
  <c r="I126" i="2"/>
  <c r="I127" i="2"/>
  <c r="I128" i="2"/>
  <c r="I131" i="2"/>
  <c r="I132" i="2"/>
  <c r="I133" i="2"/>
  <c r="I134" i="2"/>
  <c r="I135" i="2"/>
  <c r="I136" i="2"/>
  <c r="I139" i="2"/>
  <c r="I140" i="2"/>
  <c r="I141" i="2"/>
  <c r="I142" i="2"/>
  <c r="I143" i="2"/>
  <c r="I144" i="2"/>
  <c r="I147" i="2"/>
  <c r="I148" i="2"/>
  <c r="I149" i="2"/>
  <c r="I150" i="2"/>
  <c r="I152" i="2"/>
  <c r="I155" i="2"/>
  <c r="I156" i="2"/>
  <c r="I157" i="2"/>
  <c r="I158" i="2"/>
  <c r="I159" i="2"/>
  <c r="I160" i="2"/>
  <c r="I163" i="2"/>
  <c r="I164" i="2"/>
  <c r="I165" i="2"/>
  <c r="I166" i="2"/>
  <c r="I167" i="2"/>
  <c r="I168" i="2"/>
  <c r="I171" i="2"/>
  <c r="I172" i="2"/>
  <c r="I173" i="2"/>
  <c r="I174" i="2"/>
  <c r="I175" i="2"/>
  <c r="I176" i="2"/>
  <c r="I179" i="2"/>
  <c r="I180" i="2"/>
  <c r="I181" i="2"/>
  <c r="I182" i="2"/>
  <c r="I184" i="2"/>
  <c r="I187" i="2"/>
  <c r="I188" i="2"/>
  <c r="I189" i="2"/>
  <c r="I190" i="2"/>
  <c r="I191" i="2"/>
  <c r="I192" i="2"/>
  <c r="I196" i="2"/>
  <c r="I197" i="2"/>
  <c r="I198" i="2"/>
  <c r="I199" i="2"/>
  <c r="I200" i="2"/>
  <c r="I203" i="2"/>
  <c r="I204" i="2"/>
  <c r="I206" i="2"/>
  <c r="I207" i="2"/>
  <c r="I208" i="2"/>
  <c r="I211" i="2"/>
  <c r="I212" i="2"/>
  <c r="I213" i="2"/>
  <c r="I214" i="2"/>
  <c r="I216" i="2"/>
  <c r="I219" i="2"/>
  <c r="I220" i="2"/>
  <c r="I221" i="2"/>
  <c r="I222" i="2"/>
  <c r="I223" i="2"/>
  <c r="I224" i="2"/>
  <c r="I228" i="2"/>
  <c r="I229" i="2"/>
  <c r="I230" i="2"/>
  <c r="I231" i="2"/>
  <c r="I232" i="2"/>
  <c r="I235" i="2"/>
  <c r="I236" i="2"/>
  <c r="I238" i="2"/>
  <c r="I239" i="2"/>
  <c r="I240" i="2"/>
  <c r="I243" i="2"/>
  <c r="I244" i="2"/>
  <c r="I245" i="2"/>
  <c r="I246" i="2"/>
  <c r="I248" i="2"/>
  <c r="I251" i="2"/>
  <c r="I252" i="2"/>
  <c r="I253" i="2"/>
  <c r="I254" i="2"/>
  <c r="I255" i="2"/>
  <c r="I256" i="2"/>
  <c r="I260" i="2"/>
  <c r="I261" i="2"/>
  <c r="I262" i="2"/>
  <c r="I263" i="2"/>
  <c r="I264" i="2"/>
  <c r="I267" i="2"/>
  <c r="I268" i="2"/>
  <c r="I270" i="2"/>
  <c r="I271" i="2"/>
  <c r="I272" i="2"/>
  <c r="I275" i="2"/>
  <c r="I276" i="2"/>
  <c r="I277" i="2"/>
  <c r="I278" i="2"/>
  <c r="I280" i="2"/>
  <c r="I283" i="2"/>
  <c r="I284" i="2"/>
  <c r="F16" i="2"/>
  <c r="F15" i="2"/>
  <c r="F22" i="2"/>
  <c r="F23" i="2"/>
  <c r="F24" i="2"/>
  <c r="F25" i="2"/>
  <c r="F26" i="2"/>
  <c r="F28" i="2"/>
  <c r="F29" i="2"/>
  <c r="F30" i="2"/>
  <c r="F31" i="2"/>
  <c r="F32" i="2"/>
  <c r="F33" i="2"/>
  <c r="F34" i="2"/>
  <c r="F36" i="2"/>
  <c r="F37" i="2"/>
  <c r="F38" i="2"/>
  <c r="F39" i="2"/>
  <c r="F40" i="2"/>
  <c r="F41" i="2"/>
  <c r="F42" i="2"/>
  <c r="F44" i="2"/>
  <c r="F45" i="2"/>
  <c r="F46" i="2"/>
  <c r="F47" i="2"/>
  <c r="F48" i="2"/>
  <c r="F49" i="2"/>
  <c r="F50" i="2"/>
  <c r="F52" i="2"/>
  <c r="F53" i="2"/>
  <c r="F54" i="2"/>
  <c r="F55" i="2"/>
  <c r="F56" i="2"/>
  <c r="F57" i="2"/>
  <c r="F58" i="2"/>
  <c r="F60" i="2"/>
  <c r="F61" i="2"/>
  <c r="F62" i="2"/>
  <c r="F63" i="2"/>
  <c r="F64" i="2"/>
  <c r="F65" i="2"/>
  <c r="F66" i="2"/>
  <c r="F68" i="2"/>
  <c r="F69" i="2"/>
  <c r="F70" i="2"/>
  <c r="F71" i="2"/>
  <c r="F72" i="2"/>
  <c r="F73" i="2"/>
  <c r="F74" i="2"/>
  <c r="F76" i="2"/>
  <c r="F77" i="2"/>
  <c r="F78" i="2"/>
  <c r="F79" i="2"/>
  <c r="F80" i="2"/>
  <c r="F81" i="2"/>
  <c r="F82" i="2"/>
  <c r="F84" i="2"/>
  <c r="F85" i="2"/>
  <c r="F86" i="2"/>
  <c r="F87" i="2"/>
  <c r="F88" i="2"/>
  <c r="F89" i="2"/>
  <c r="F90" i="2"/>
  <c r="F92" i="2"/>
  <c r="F93" i="2"/>
  <c r="F94" i="2"/>
  <c r="F95" i="2"/>
  <c r="F96" i="2"/>
  <c r="F97" i="2"/>
  <c r="F98" i="2"/>
  <c r="F100" i="2"/>
  <c r="F101" i="2"/>
  <c r="F102" i="2"/>
  <c r="F103" i="2"/>
  <c r="F104" i="2"/>
  <c r="F105" i="2"/>
  <c r="F106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8" i="2"/>
  <c r="F279" i="2"/>
  <c r="F280" i="2"/>
  <c r="F281" i="2"/>
  <c r="F282" i="2"/>
  <c r="F283" i="2"/>
  <c r="F284" i="2"/>
  <c r="G16" i="2"/>
  <c r="G15" i="2"/>
  <c r="E21" i="2"/>
  <c r="G21" i="2"/>
  <c r="E22" i="2"/>
  <c r="G22" i="2"/>
  <c r="E23" i="2"/>
  <c r="G23" i="2"/>
  <c r="E24" i="2"/>
  <c r="G24" i="2"/>
  <c r="E25" i="2"/>
  <c r="G25" i="2"/>
  <c r="E26" i="2"/>
  <c r="G26" i="2"/>
  <c r="E27" i="2"/>
  <c r="G27" i="2"/>
  <c r="E28" i="2"/>
  <c r="G28" i="2"/>
  <c r="E29" i="2"/>
  <c r="G29" i="2"/>
  <c r="E30" i="2"/>
  <c r="G30" i="2"/>
  <c r="E31" i="2"/>
  <c r="G31" i="2"/>
  <c r="E32" i="2"/>
  <c r="G32" i="2"/>
  <c r="E33" i="2"/>
  <c r="G33" i="2"/>
  <c r="E34" i="2"/>
  <c r="G34" i="2"/>
  <c r="E35" i="2"/>
  <c r="G35" i="2"/>
  <c r="E36" i="2"/>
  <c r="G36" i="2"/>
  <c r="E37" i="2"/>
  <c r="G37" i="2"/>
  <c r="E38" i="2"/>
  <c r="G38" i="2"/>
  <c r="E39" i="2"/>
  <c r="G39" i="2"/>
  <c r="E40" i="2"/>
  <c r="G40" i="2"/>
  <c r="E41" i="2"/>
  <c r="G41" i="2"/>
  <c r="E42" i="2"/>
  <c r="G42" i="2"/>
  <c r="E43" i="2"/>
  <c r="G43" i="2"/>
  <c r="E44" i="2"/>
  <c r="G44" i="2"/>
  <c r="E45" i="2"/>
  <c r="G45" i="2"/>
  <c r="E46" i="2"/>
  <c r="G46" i="2"/>
  <c r="E47" i="2"/>
  <c r="G47" i="2"/>
  <c r="E48" i="2"/>
  <c r="G48" i="2"/>
  <c r="E49" i="2"/>
  <c r="G49" i="2"/>
  <c r="E50" i="2"/>
  <c r="G50" i="2"/>
  <c r="E51" i="2"/>
  <c r="G51" i="2"/>
  <c r="E52" i="2"/>
  <c r="G52" i="2"/>
  <c r="E53" i="2"/>
  <c r="G53" i="2"/>
  <c r="E54" i="2"/>
  <c r="G54" i="2"/>
  <c r="E55" i="2"/>
  <c r="G55" i="2"/>
  <c r="E56" i="2"/>
  <c r="G56" i="2"/>
  <c r="E57" i="2"/>
  <c r="G57" i="2"/>
  <c r="E58" i="2"/>
  <c r="G58" i="2"/>
  <c r="E59" i="2"/>
  <c r="G59" i="2"/>
  <c r="E60" i="2"/>
  <c r="G60" i="2"/>
  <c r="E61" i="2"/>
  <c r="G61" i="2"/>
  <c r="E62" i="2"/>
  <c r="G62" i="2"/>
  <c r="E63" i="2"/>
  <c r="G63" i="2"/>
  <c r="E64" i="2"/>
  <c r="G64" i="2"/>
  <c r="E65" i="2"/>
  <c r="G65" i="2"/>
  <c r="E66" i="2"/>
  <c r="G66" i="2"/>
  <c r="E67" i="2"/>
  <c r="G67" i="2"/>
  <c r="E68" i="2"/>
  <c r="G68" i="2"/>
  <c r="E69" i="2"/>
  <c r="G69" i="2"/>
  <c r="E70" i="2"/>
  <c r="G70" i="2"/>
  <c r="E71" i="2"/>
  <c r="G71" i="2"/>
  <c r="E72" i="2"/>
  <c r="G72" i="2"/>
  <c r="E73" i="2"/>
  <c r="G73" i="2"/>
  <c r="E74" i="2"/>
  <c r="G74" i="2"/>
  <c r="E75" i="2"/>
  <c r="G75" i="2"/>
  <c r="E76" i="2"/>
  <c r="G76" i="2"/>
  <c r="E77" i="2"/>
  <c r="G77" i="2"/>
  <c r="E78" i="2"/>
  <c r="G78" i="2"/>
  <c r="E79" i="2"/>
  <c r="G79" i="2"/>
  <c r="E80" i="2"/>
  <c r="G80" i="2"/>
  <c r="E81" i="2"/>
  <c r="G81" i="2"/>
  <c r="E82" i="2"/>
  <c r="G82" i="2"/>
  <c r="E83" i="2"/>
  <c r="G83" i="2"/>
  <c r="E84" i="2"/>
  <c r="G84" i="2"/>
  <c r="E85" i="2"/>
  <c r="E86" i="2"/>
  <c r="G86" i="2"/>
  <c r="E87" i="2"/>
  <c r="G87" i="2"/>
  <c r="E88" i="2"/>
  <c r="G88" i="2"/>
  <c r="E89" i="2"/>
  <c r="G89" i="2"/>
  <c r="E90" i="2"/>
  <c r="G90" i="2"/>
  <c r="E91" i="2"/>
  <c r="G91" i="2"/>
  <c r="E92" i="2"/>
  <c r="G92" i="2"/>
  <c r="E93" i="2"/>
  <c r="E94" i="2"/>
  <c r="G94" i="2"/>
  <c r="E95" i="2"/>
  <c r="G95" i="2"/>
  <c r="E96" i="2"/>
  <c r="G96" i="2"/>
  <c r="E97" i="2"/>
  <c r="G97" i="2"/>
  <c r="E98" i="2"/>
  <c r="G98" i="2"/>
  <c r="E99" i="2"/>
  <c r="G99" i="2"/>
  <c r="E100" i="2"/>
  <c r="G100" i="2"/>
  <c r="E101" i="2"/>
  <c r="E102" i="2"/>
  <c r="G102" i="2"/>
  <c r="E103" i="2"/>
  <c r="G103" i="2"/>
  <c r="E104" i="2"/>
  <c r="G104" i="2"/>
  <c r="E105" i="2"/>
  <c r="G105" i="2"/>
  <c r="E106" i="2"/>
  <c r="G106" i="2"/>
  <c r="E107" i="2"/>
  <c r="G107" i="2"/>
  <c r="E108" i="2"/>
  <c r="G108" i="2"/>
  <c r="E109" i="2"/>
  <c r="E110" i="2"/>
  <c r="G110" i="2"/>
  <c r="E111" i="2"/>
  <c r="G111" i="2"/>
  <c r="E112" i="2"/>
  <c r="G112" i="2"/>
  <c r="E113" i="2"/>
  <c r="G113" i="2"/>
  <c r="E114" i="2"/>
  <c r="G114" i="2"/>
  <c r="E115" i="2"/>
  <c r="G115" i="2"/>
  <c r="E116" i="2"/>
  <c r="G116" i="2"/>
  <c r="E117" i="2"/>
  <c r="E118" i="2"/>
  <c r="G118" i="2"/>
  <c r="E119" i="2"/>
  <c r="G119" i="2"/>
  <c r="E120" i="2"/>
  <c r="G120" i="2"/>
  <c r="E121" i="2"/>
  <c r="G121" i="2"/>
  <c r="E122" i="2"/>
  <c r="G122" i="2"/>
  <c r="E123" i="2"/>
  <c r="G123" i="2"/>
  <c r="E124" i="2"/>
  <c r="G124" i="2"/>
  <c r="E125" i="2"/>
  <c r="E126" i="2"/>
  <c r="G126" i="2"/>
  <c r="E127" i="2"/>
  <c r="G127" i="2"/>
  <c r="E128" i="2"/>
  <c r="G128" i="2"/>
  <c r="E129" i="2"/>
  <c r="G129" i="2"/>
  <c r="E130" i="2"/>
  <c r="G130" i="2"/>
  <c r="E131" i="2"/>
  <c r="G131" i="2"/>
  <c r="E132" i="2"/>
  <c r="G132" i="2"/>
  <c r="E133" i="2"/>
  <c r="E134" i="2"/>
  <c r="G134" i="2"/>
  <c r="E135" i="2"/>
  <c r="G135" i="2"/>
  <c r="E136" i="2"/>
  <c r="G136" i="2"/>
  <c r="E137" i="2"/>
  <c r="G137" i="2"/>
  <c r="E138" i="2"/>
  <c r="G138" i="2"/>
  <c r="E139" i="2"/>
  <c r="G139" i="2"/>
  <c r="E140" i="2"/>
  <c r="G140" i="2"/>
  <c r="E141" i="2"/>
  <c r="E142" i="2"/>
  <c r="G142" i="2"/>
  <c r="E143" i="2"/>
  <c r="G143" i="2"/>
  <c r="E144" i="2"/>
  <c r="G144" i="2"/>
  <c r="E145" i="2"/>
  <c r="G145" i="2"/>
  <c r="E146" i="2"/>
  <c r="G146" i="2"/>
  <c r="E147" i="2"/>
  <c r="G147" i="2"/>
  <c r="E148" i="2"/>
  <c r="G148" i="2"/>
  <c r="E149" i="2"/>
  <c r="E150" i="2"/>
  <c r="G150" i="2"/>
  <c r="E151" i="2"/>
  <c r="G151" i="2"/>
  <c r="E152" i="2"/>
  <c r="G152" i="2"/>
  <c r="E153" i="2"/>
  <c r="G153" i="2"/>
  <c r="E154" i="2"/>
  <c r="G154" i="2"/>
  <c r="E155" i="2"/>
  <c r="G155" i="2"/>
  <c r="E156" i="2"/>
  <c r="G156" i="2"/>
  <c r="E157" i="2"/>
  <c r="E158" i="2"/>
  <c r="G158" i="2"/>
  <c r="E159" i="2"/>
  <c r="G159" i="2"/>
  <c r="E160" i="2"/>
  <c r="G160" i="2"/>
  <c r="E161" i="2"/>
  <c r="G161" i="2"/>
  <c r="E162" i="2"/>
  <c r="G162" i="2"/>
  <c r="E163" i="2"/>
  <c r="G163" i="2"/>
  <c r="E164" i="2"/>
  <c r="G164" i="2"/>
  <c r="E165" i="2"/>
  <c r="E166" i="2"/>
  <c r="G166" i="2"/>
  <c r="E167" i="2"/>
  <c r="G167" i="2"/>
  <c r="E168" i="2"/>
  <c r="G168" i="2"/>
  <c r="E169" i="2"/>
  <c r="G169" i="2"/>
  <c r="E170" i="2"/>
  <c r="G170" i="2"/>
  <c r="E171" i="2"/>
  <c r="G171" i="2"/>
  <c r="E172" i="2"/>
  <c r="G172" i="2"/>
  <c r="E173" i="2"/>
  <c r="E174" i="2"/>
  <c r="G174" i="2"/>
  <c r="E175" i="2"/>
  <c r="G175" i="2"/>
  <c r="E176" i="2"/>
  <c r="G176" i="2"/>
  <c r="E177" i="2"/>
  <c r="G177" i="2"/>
  <c r="E178" i="2"/>
  <c r="G178" i="2"/>
  <c r="E179" i="2"/>
  <c r="G179" i="2"/>
  <c r="E180" i="2"/>
  <c r="G180" i="2"/>
  <c r="E181" i="2"/>
  <c r="E182" i="2"/>
  <c r="G182" i="2"/>
  <c r="E183" i="2"/>
  <c r="G183" i="2"/>
  <c r="E184" i="2"/>
  <c r="G184" i="2"/>
  <c r="E185" i="2"/>
  <c r="G185" i="2"/>
  <c r="E186" i="2"/>
  <c r="G186" i="2"/>
  <c r="E187" i="2"/>
  <c r="G187" i="2"/>
  <c r="E188" i="2"/>
  <c r="G188" i="2"/>
  <c r="E189" i="2"/>
  <c r="E190" i="2"/>
  <c r="G190" i="2"/>
  <c r="E191" i="2"/>
  <c r="G191" i="2"/>
  <c r="E192" i="2"/>
  <c r="G192" i="2"/>
  <c r="E193" i="2"/>
  <c r="G193" i="2"/>
  <c r="E194" i="2"/>
  <c r="G194" i="2"/>
  <c r="E195" i="2"/>
  <c r="G195" i="2"/>
  <c r="E196" i="2"/>
  <c r="G196" i="2"/>
  <c r="E197" i="2"/>
  <c r="E198" i="2"/>
  <c r="G198" i="2"/>
  <c r="E199" i="2"/>
  <c r="G199" i="2"/>
  <c r="E200" i="2"/>
  <c r="G200" i="2"/>
  <c r="E201" i="2"/>
  <c r="G201" i="2"/>
  <c r="E202" i="2"/>
  <c r="G202" i="2"/>
  <c r="E203" i="2"/>
  <c r="G203" i="2"/>
  <c r="E204" i="2"/>
  <c r="G204" i="2"/>
  <c r="E205" i="2"/>
  <c r="E206" i="2"/>
  <c r="G206" i="2"/>
  <c r="E207" i="2"/>
  <c r="G207" i="2"/>
  <c r="E208" i="2"/>
  <c r="G208" i="2"/>
  <c r="E209" i="2"/>
  <c r="G209" i="2"/>
  <c r="E210" i="2"/>
  <c r="K210" i="2"/>
  <c r="G210" i="2"/>
  <c r="E211" i="2"/>
  <c r="G211" i="2"/>
  <c r="E212" i="2"/>
  <c r="G212" i="2"/>
  <c r="E213" i="2"/>
  <c r="E214" i="2"/>
  <c r="G214" i="2"/>
  <c r="E215" i="2"/>
  <c r="G215" i="2"/>
  <c r="E216" i="2"/>
  <c r="G216" i="2"/>
  <c r="E217" i="2"/>
  <c r="G217" i="2"/>
  <c r="E218" i="2"/>
  <c r="G218" i="2"/>
  <c r="E219" i="2"/>
  <c r="G219" i="2"/>
  <c r="E220" i="2"/>
  <c r="G220" i="2"/>
  <c r="E221" i="2"/>
  <c r="E222" i="2"/>
  <c r="G222" i="2"/>
  <c r="E223" i="2"/>
  <c r="G223" i="2"/>
  <c r="E224" i="2"/>
  <c r="G224" i="2"/>
  <c r="E225" i="2"/>
  <c r="G225" i="2"/>
  <c r="E226" i="2"/>
  <c r="G226" i="2"/>
  <c r="E227" i="2"/>
  <c r="G227" i="2"/>
  <c r="E228" i="2"/>
  <c r="G228" i="2"/>
  <c r="E229" i="2"/>
  <c r="E230" i="2"/>
  <c r="G230" i="2"/>
  <c r="E231" i="2"/>
  <c r="G231" i="2"/>
  <c r="E232" i="2"/>
  <c r="G232" i="2"/>
  <c r="E233" i="2"/>
  <c r="G233" i="2"/>
  <c r="E234" i="2"/>
  <c r="K234" i="2"/>
  <c r="E235" i="2"/>
  <c r="G235" i="2"/>
  <c r="E236" i="2"/>
  <c r="G236" i="2"/>
  <c r="E237" i="2"/>
  <c r="E238" i="2"/>
  <c r="G238" i="2"/>
  <c r="E239" i="2"/>
  <c r="G239" i="2"/>
  <c r="E240" i="2"/>
  <c r="G240" i="2"/>
  <c r="E241" i="2"/>
  <c r="G241" i="2"/>
  <c r="E242" i="2"/>
  <c r="G242" i="2"/>
  <c r="E243" i="2"/>
  <c r="G243" i="2"/>
  <c r="E244" i="2"/>
  <c r="G244" i="2"/>
  <c r="E245" i="2"/>
  <c r="E246" i="2"/>
  <c r="G246" i="2"/>
  <c r="E247" i="2"/>
  <c r="G247" i="2"/>
  <c r="E248" i="2"/>
  <c r="G248" i="2"/>
  <c r="E249" i="2"/>
  <c r="G249" i="2"/>
  <c r="E250" i="2"/>
  <c r="G250" i="2"/>
  <c r="E251" i="2"/>
  <c r="G251" i="2"/>
  <c r="E252" i="2"/>
  <c r="G252" i="2"/>
  <c r="E253" i="2"/>
  <c r="E254" i="2"/>
  <c r="G254" i="2"/>
  <c r="E255" i="2"/>
  <c r="G255" i="2"/>
  <c r="E256" i="2"/>
  <c r="G256" i="2"/>
  <c r="E257" i="2"/>
  <c r="G257" i="2"/>
  <c r="E258" i="2"/>
  <c r="G258" i="2"/>
  <c r="E259" i="2"/>
  <c r="G259" i="2"/>
  <c r="E260" i="2"/>
  <c r="G260" i="2"/>
  <c r="E261" i="2"/>
  <c r="E262" i="2"/>
  <c r="G262" i="2"/>
  <c r="E263" i="2"/>
  <c r="G263" i="2"/>
  <c r="E264" i="2"/>
  <c r="G264" i="2"/>
  <c r="E265" i="2"/>
  <c r="G265" i="2"/>
  <c r="E266" i="2"/>
  <c r="G266" i="2"/>
  <c r="E267" i="2"/>
  <c r="G267" i="2"/>
  <c r="E268" i="2"/>
  <c r="G268" i="2"/>
  <c r="E269" i="2"/>
  <c r="E270" i="2"/>
  <c r="G270" i="2"/>
  <c r="E271" i="2"/>
  <c r="G271" i="2"/>
  <c r="E272" i="2"/>
  <c r="G272" i="2"/>
  <c r="E273" i="2"/>
  <c r="G273" i="2"/>
  <c r="E274" i="2"/>
  <c r="G274" i="2"/>
  <c r="E275" i="2"/>
  <c r="G275" i="2"/>
  <c r="E276" i="2"/>
  <c r="G276" i="2"/>
  <c r="E277" i="2"/>
  <c r="K277" i="2"/>
  <c r="E278" i="2"/>
  <c r="G278" i="2"/>
  <c r="E279" i="2"/>
  <c r="G279" i="2"/>
  <c r="E280" i="2"/>
  <c r="G280" i="2"/>
  <c r="E281" i="2"/>
  <c r="G281" i="2"/>
  <c r="E282" i="2"/>
  <c r="G282" i="2"/>
  <c r="E283" i="2"/>
  <c r="G283" i="2"/>
  <c r="E284" i="2"/>
  <c r="G284" i="2"/>
  <c r="K16" i="2"/>
  <c r="K15" i="2"/>
  <c r="K22" i="2"/>
  <c r="K23" i="2"/>
  <c r="K24" i="2"/>
  <c r="K25" i="2"/>
  <c r="K26" i="2"/>
  <c r="K27" i="2"/>
  <c r="K28" i="2"/>
  <c r="K30" i="2"/>
  <c r="K31" i="2"/>
  <c r="K32" i="2"/>
  <c r="K33" i="2"/>
  <c r="K34" i="2"/>
  <c r="K35" i="2"/>
  <c r="K36" i="2"/>
  <c r="K38" i="2"/>
  <c r="K39" i="2"/>
  <c r="K40" i="2"/>
  <c r="K41" i="2"/>
  <c r="K42" i="2"/>
  <c r="K43" i="2"/>
  <c r="K44" i="2"/>
  <c r="K46" i="2"/>
  <c r="K47" i="2"/>
  <c r="K48" i="2"/>
  <c r="K49" i="2"/>
  <c r="K50" i="2"/>
  <c r="K51" i="2"/>
  <c r="K52" i="2"/>
  <c r="K54" i="2"/>
  <c r="K55" i="2"/>
  <c r="K56" i="2"/>
  <c r="K57" i="2"/>
  <c r="K58" i="2"/>
  <c r="K59" i="2"/>
  <c r="K60" i="2"/>
  <c r="K62" i="2"/>
  <c r="K63" i="2"/>
  <c r="K64" i="2"/>
  <c r="K65" i="2"/>
  <c r="K66" i="2"/>
  <c r="K67" i="2"/>
  <c r="K68" i="2"/>
  <c r="K70" i="2"/>
  <c r="K71" i="2"/>
  <c r="K72" i="2"/>
  <c r="K73" i="2"/>
  <c r="K74" i="2"/>
  <c r="K75" i="2"/>
  <c r="K76" i="2"/>
  <c r="K78" i="2"/>
  <c r="K79" i="2"/>
  <c r="K80" i="2"/>
  <c r="K81" i="2"/>
  <c r="K82" i="2"/>
  <c r="K83" i="2"/>
  <c r="K84" i="2"/>
  <c r="K86" i="2"/>
  <c r="K87" i="2"/>
  <c r="K88" i="2"/>
  <c r="K89" i="2"/>
  <c r="K90" i="2"/>
  <c r="K91" i="2"/>
  <c r="K92" i="2"/>
  <c r="K94" i="2"/>
  <c r="K95" i="2"/>
  <c r="K96" i="2"/>
  <c r="K97" i="2"/>
  <c r="K98" i="2"/>
  <c r="K99" i="2"/>
  <c r="K100" i="2"/>
  <c r="K102" i="2"/>
  <c r="K103" i="2"/>
  <c r="K104" i="2"/>
  <c r="K105" i="2"/>
  <c r="K106" i="2"/>
  <c r="K107" i="2"/>
  <c r="K108" i="2"/>
  <c r="K110" i="2"/>
  <c r="K111" i="2"/>
  <c r="K112" i="2"/>
  <c r="K113" i="2"/>
  <c r="K114" i="2"/>
  <c r="K115" i="2"/>
  <c r="K116" i="2"/>
  <c r="K118" i="2"/>
  <c r="K119" i="2"/>
  <c r="K120" i="2"/>
  <c r="K121" i="2"/>
  <c r="K122" i="2"/>
  <c r="K123" i="2"/>
  <c r="K124" i="2"/>
  <c r="K126" i="2"/>
  <c r="K127" i="2"/>
  <c r="K128" i="2"/>
  <c r="K129" i="2"/>
  <c r="K130" i="2"/>
  <c r="K131" i="2"/>
  <c r="K132" i="2"/>
  <c r="K134" i="2"/>
  <c r="K135" i="2"/>
  <c r="K136" i="2"/>
  <c r="K138" i="2"/>
  <c r="K139" i="2"/>
  <c r="K140" i="2"/>
  <c r="K142" i="2"/>
  <c r="K143" i="2"/>
  <c r="K144" i="2"/>
  <c r="K145" i="2"/>
  <c r="K146" i="2"/>
  <c r="K147" i="2"/>
  <c r="K148" i="2"/>
  <c r="K150" i="2"/>
  <c r="K151" i="2"/>
  <c r="K152" i="2"/>
  <c r="K153" i="2"/>
  <c r="K154" i="2"/>
  <c r="K155" i="2"/>
  <c r="K156" i="2"/>
  <c r="K158" i="2"/>
  <c r="K159" i="2"/>
  <c r="K160" i="2"/>
  <c r="K161" i="2"/>
  <c r="K162" i="2"/>
  <c r="K163" i="2"/>
  <c r="K164" i="2"/>
  <c r="K166" i="2"/>
  <c r="K167" i="2"/>
  <c r="K168" i="2"/>
  <c r="K169" i="2"/>
  <c r="K170" i="2"/>
  <c r="K171" i="2"/>
  <c r="K172" i="2"/>
  <c r="K174" i="2"/>
  <c r="K175" i="2"/>
  <c r="K176" i="2"/>
  <c r="K177" i="2"/>
  <c r="K178" i="2"/>
  <c r="K179" i="2"/>
  <c r="K180" i="2"/>
  <c r="K182" i="2"/>
  <c r="K183" i="2"/>
  <c r="K184" i="2"/>
  <c r="K185" i="2"/>
  <c r="K186" i="2"/>
  <c r="K187" i="2"/>
  <c r="K188" i="2"/>
  <c r="K190" i="2"/>
  <c r="K191" i="2"/>
  <c r="K192" i="2"/>
  <c r="K193" i="2"/>
  <c r="K194" i="2"/>
  <c r="K195" i="2"/>
  <c r="K196" i="2"/>
  <c r="K198" i="2"/>
  <c r="K199" i="2"/>
  <c r="K200" i="2"/>
  <c r="K203" i="2"/>
  <c r="K204" i="2"/>
  <c r="K206" i="2"/>
  <c r="K207" i="2"/>
  <c r="K208" i="2"/>
  <c r="K209" i="2"/>
  <c r="K211" i="2"/>
  <c r="K212" i="2"/>
  <c r="K214" i="2"/>
  <c r="K215" i="2"/>
  <c r="K216" i="2"/>
  <c r="K217" i="2"/>
  <c r="K218" i="2"/>
  <c r="K219" i="2"/>
  <c r="K220" i="2"/>
  <c r="K222" i="2"/>
  <c r="K223" i="2"/>
  <c r="K224" i="2"/>
  <c r="K225" i="2"/>
  <c r="K226" i="2"/>
  <c r="K227" i="2"/>
  <c r="K228" i="2"/>
  <c r="K230" i="2"/>
  <c r="K231" i="2"/>
  <c r="K232" i="2"/>
  <c r="K233" i="2"/>
  <c r="K235" i="2"/>
  <c r="K236" i="2"/>
  <c r="K239" i="2"/>
  <c r="K240" i="2"/>
  <c r="K241" i="2"/>
  <c r="K242" i="2"/>
  <c r="K243" i="2"/>
  <c r="K244" i="2"/>
  <c r="K246" i="2"/>
  <c r="K247" i="2"/>
  <c r="K248" i="2"/>
  <c r="K249" i="2"/>
  <c r="K250" i="2"/>
  <c r="K251" i="2"/>
  <c r="K252" i="2"/>
  <c r="K254" i="2"/>
  <c r="K255" i="2"/>
  <c r="K256" i="2"/>
  <c r="K257" i="2"/>
  <c r="K258" i="2"/>
  <c r="K259" i="2"/>
  <c r="K260" i="2"/>
  <c r="K262" i="2"/>
  <c r="K263" i="2"/>
  <c r="K264" i="2"/>
  <c r="K267" i="2"/>
  <c r="K268" i="2"/>
  <c r="K270" i="2"/>
  <c r="K271" i="2"/>
  <c r="K272" i="2"/>
  <c r="K273" i="2"/>
  <c r="K276" i="2"/>
  <c r="K278" i="2"/>
  <c r="K279" i="2"/>
  <c r="K280" i="2"/>
  <c r="K281" i="2"/>
  <c r="K282" i="2"/>
  <c r="K284" i="2"/>
  <c r="L16" i="2"/>
  <c r="L15" i="2"/>
  <c r="L12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3" i="2"/>
  <c r="L44" i="2"/>
  <c r="L45" i="2"/>
  <c r="L46" i="2"/>
  <c r="L47" i="2"/>
  <c r="L48" i="2"/>
  <c r="L49" i="2"/>
  <c r="L50" i="2"/>
  <c r="L51" i="2"/>
  <c r="L52" i="2"/>
  <c r="L53" i="2"/>
  <c r="L54" i="2"/>
  <c r="L55" i="2"/>
  <c r="L56" i="2"/>
  <c r="L57" i="2"/>
  <c r="L58" i="2"/>
  <c r="L59" i="2"/>
  <c r="L60" i="2"/>
  <c r="L61" i="2"/>
  <c r="L62" i="2"/>
  <c r="L63" i="2"/>
  <c r="L64" i="2"/>
  <c r="L65" i="2"/>
  <c r="L66" i="2"/>
  <c r="L67" i="2"/>
  <c r="L68" i="2"/>
  <c r="L69" i="2"/>
  <c r="L70" i="2"/>
  <c r="L71" i="2"/>
  <c r="L72" i="2"/>
  <c r="L73" i="2"/>
  <c r="L74" i="2"/>
  <c r="L75" i="2"/>
  <c r="L76" i="2"/>
  <c r="L77" i="2"/>
  <c r="L78" i="2"/>
  <c r="L79" i="2"/>
  <c r="L80" i="2"/>
  <c r="L81" i="2"/>
  <c r="L82" i="2"/>
  <c r="L83" i="2"/>
  <c r="L84" i="2"/>
  <c r="L85" i="2"/>
  <c r="L86" i="2"/>
  <c r="L87" i="2"/>
  <c r="L88" i="2"/>
  <c r="L89" i="2"/>
  <c r="L90" i="2"/>
  <c r="L91" i="2"/>
  <c r="L92" i="2"/>
  <c r="L93" i="2"/>
  <c r="L94" i="2"/>
  <c r="L95" i="2"/>
  <c r="L96" i="2"/>
  <c r="L97" i="2"/>
  <c r="L98" i="2"/>
  <c r="L99" i="2"/>
  <c r="L100" i="2"/>
  <c r="L101" i="2"/>
  <c r="L102" i="2"/>
  <c r="L103" i="2"/>
  <c r="L104" i="2"/>
  <c r="L105" i="2"/>
  <c r="L106" i="2"/>
  <c r="L107" i="2"/>
  <c r="L108" i="2"/>
  <c r="L109" i="2"/>
  <c r="L110" i="2"/>
  <c r="L111" i="2"/>
  <c r="L112" i="2"/>
  <c r="L113" i="2"/>
  <c r="L114" i="2"/>
  <c r="L115" i="2"/>
  <c r="L116" i="2"/>
  <c r="L117" i="2"/>
  <c r="L118" i="2"/>
  <c r="L119" i="2"/>
  <c r="L120" i="2"/>
  <c r="L121" i="2"/>
  <c r="L122" i="2"/>
  <c r="L123" i="2"/>
  <c r="L124" i="2"/>
  <c r="L125" i="2"/>
  <c r="L126" i="2"/>
  <c r="L127" i="2"/>
  <c r="L128" i="2"/>
  <c r="L129" i="2"/>
  <c r="L130" i="2"/>
  <c r="L131" i="2"/>
  <c r="L132" i="2"/>
  <c r="L133" i="2"/>
  <c r="L134" i="2"/>
  <c r="L135" i="2"/>
  <c r="L136" i="2"/>
  <c r="L137" i="2"/>
  <c r="L138" i="2"/>
  <c r="L139" i="2"/>
  <c r="L140" i="2"/>
  <c r="L141" i="2"/>
  <c r="L142" i="2"/>
  <c r="L143" i="2"/>
  <c r="L144" i="2"/>
  <c r="L145" i="2"/>
  <c r="L146" i="2"/>
  <c r="L147" i="2"/>
  <c r="L148" i="2"/>
  <c r="L149" i="2"/>
  <c r="L150" i="2"/>
  <c r="L151" i="2"/>
  <c r="L152" i="2"/>
  <c r="L153" i="2"/>
  <c r="L154" i="2"/>
  <c r="L155" i="2"/>
  <c r="L156" i="2"/>
  <c r="L157" i="2"/>
  <c r="L158" i="2"/>
  <c r="L159" i="2"/>
  <c r="L160" i="2"/>
  <c r="L161" i="2"/>
  <c r="L162" i="2"/>
  <c r="L163" i="2"/>
  <c r="L164" i="2"/>
  <c r="L165" i="2"/>
  <c r="L166" i="2"/>
  <c r="L167" i="2"/>
  <c r="L168" i="2"/>
  <c r="L169" i="2"/>
  <c r="L170" i="2"/>
  <c r="L171" i="2"/>
  <c r="L172" i="2"/>
  <c r="L173" i="2"/>
  <c r="L174" i="2"/>
  <c r="L175" i="2"/>
  <c r="L176" i="2"/>
  <c r="L177" i="2"/>
  <c r="L178" i="2"/>
  <c r="L179" i="2"/>
  <c r="L180" i="2"/>
  <c r="L181" i="2"/>
  <c r="L182" i="2"/>
  <c r="L183" i="2"/>
  <c r="L184" i="2"/>
  <c r="L185" i="2"/>
  <c r="L186" i="2"/>
  <c r="L187" i="2"/>
  <c r="L188" i="2"/>
  <c r="L189" i="2"/>
  <c r="L190" i="2"/>
  <c r="L191" i="2"/>
  <c r="L192" i="2"/>
  <c r="L193" i="2"/>
  <c r="L194" i="2"/>
  <c r="L195" i="2"/>
  <c r="L196" i="2"/>
  <c r="L197" i="2"/>
  <c r="L198" i="2"/>
  <c r="L199" i="2"/>
  <c r="L200" i="2"/>
  <c r="L201" i="2"/>
  <c r="L202" i="2"/>
  <c r="L203" i="2"/>
  <c r="L204" i="2"/>
  <c r="L205" i="2"/>
  <c r="L206" i="2"/>
  <c r="L207" i="2"/>
  <c r="L208" i="2"/>
  <c r="L209" i="2"/>
  <c r="L210" i="2"/>
  <c r="L211" i="2"/>
  <c r="L212" i="2"/>
  <c r="L213" i="2"/>
  <c r="L214" i="2"/>
  <c r="L215" i="2"/>
  <c r="L216" i="2"/>
  <c r="L217" i="2"/>
  <c r="L218" i="2"/>
  <c r="L219" i="2"/>
  <c r="L220" i="2"/>
  <c r="L221" i="2"/>
  <c r="L222" i="2"/>
  <c r="L223" i="2"/>
  <c r="L224" i="2"/>
  <c r="L225" i="2"/>
  <c r="L226" i="2"/>
  <c r="L227" i="2"/>
  <c r="L228" i="2"/>
  <c r="L229" i="2"/>
  <c r="L230" i="2"/>
  <c r="L231" i="2"/>
  <c r="L232" i="2"/>
  <c r="L233" i="2"/>
  <c r="L234" i="2"/>
  <c r="L235" i="2"/>
  <c r="L236" i="2"/>
  <c r="L237" i="2"/>
  <c r="L238" i="2"/>
  <c r="L239" i="2"/>
  <c r="L240" i="2"/>
  <c r="L241" i="2"/>
  <c r="L242" i="2"/>
  <c r="L243" i="2"/>
  <c r="L244" i="2"/>
  <c r="L245" i="2"/>
  <c r="L246" i="2"/>
  <c r="L247" i="2"/>
  <c r="L248" i="2"/>
  <c r="L249" i="2"/>
  <c r="L250" i="2"/>
  <c r="L251" i="2"/>
  <c r="L252" i="2"/>
  <c r="L253" i="2"/>
  <c r="L254" i="2"/>
  <c r="L255" i="2"/>
  <c r="L256" i="2"/>
  <c r="L257" i="2"/>
  <c r="L258" i="2"/>
  <c r="L259" i="2"/>
  <c r="L260" i="2"/>
  <c r="L261" i="2"/>
  <c r="L262" i="2"/>
  <c r="L263" i="2"/>
  <c r="L264" i="2"/>
  <c r="L265" i="2"/>
  <c r="L266" i="2"/>
  <c r="L267" i="2"/>
  <c r="L268" i="2"/>
  <c r="L269" i="2"/>
  <c r="L270" i="2"/>
  <c r="L271" i="2"/>
  <c r="L272" i="2"/>
  <c r="L273" i="2"/>
  <c r="L274" i="2"/>
  <c r="L275" i="2"/>
  <c r="L276" i="2"/>
  <c r="L277" i="2"/>
  <c r="L278" i="2"/>
  <c r="L280" i="2"/>
  <c r="L281" i="2"/>
  <c r="L282" i="2"/>
  <c r="L283" i="2"/>
  <c r="L284" i="2"/>
  <c r="C16" i="2"/>
  <c r="C15" i="2"/>
  <c r="C12" i="2"/>
  <c r="N16" i="2"/>
  <c r="N15" i="2"/>
  <c r="O16" i="2"/>
  <c r="O15" i="2"/>
  <c r="G4" i="2"/>
  <c r="P16" i="2"/>
  <c r="P15" i="2"/>
  <c r="G5" i="2"/>
  <c r="Q16" i="2"/>
  <c r="Q15" i="2"/>
  <c r="G6" i="2"/>
  <c r="G7" i="2"/>
  <c r="E16" i="2"/>
  <c r="E15" i="2"/>
  <c r="M16" i="2"/>
  <c r="M15" i="2"/>
  <c r="M12" i="2"/>
  <c r="B10" i="2"/>
  <c r="D16" i="2"/>
  <c r="D15" i="2"/>
  <c r="D12" i="2"/>
  <c r="D285" i="2"/>
  <c r="H285" i="2"/>
  <c r="E285" i="2"/>
  <c r="G285" i="2"/>
  <c r="I285" i="2"/>
  <c r="K285" i="2"/>
  <c r="L285" i="2"/>
  <c r="D286" i="2"/>
  <c r="J286" i="2"/>
  <c r="E286" i="2"/>
  <c r="G286" i="2"/>
  <c r="H286" i="2"/>
  <c r="I286" i="2"/>
  <c r="D287" i="2"/>
  <c r="E287" i="2"/>
  <c r="K287" i="2"/>
  <c r="I287" i="2"/>
  <c r="J287" i="2"/>
  <c r="D288" i="2"/>
  <c r="E288" i="2"/>
  <c r="G288" i="2"/>
  <c r="F288" i="2"/>
  <c r="J288" i="2"/>
  <c r="D289" i="2"/>
  <c r="E289" i="2"/>
  <c r="G289" i="2"/>
  <c r="F289" i="2"/>
  <c r="H289" i="2"/>
  <c r="K289" i="2"/>
  <c r="D290" i="2"/>
  <c r="E290" i="2"/>
  <c r="G290" i="2"/>
  <c r="D291" i="2"/>
  <c r="E291" i="2"/>
  <c r="F291" i="2"/>
  <c r="G291" i="2"/>
  <c r="H291" i="2"/>
  <c r="I291" i="2"/>
  <c r="J291" i="2"/>
  <c r="D292" i="2"/>
  <c r="E292" i="2"/>
  <c r="F292" i="2"/>
  <c r="G292" i="2"/>
  <c r="H292" i="2"/>
  <c r="I292" i="2"/>
  <c r="J292" i="2"/>
  <c r="K292" i="2"/>
  <c r="L292" i="2"/>
  <c r="D293" i="2"/>
  <c r="E293" i="2"/>
  <c r="G293" i="2"/>
  <c r="D294" i="2"/>
  <c r="E294" i="2"/>
  <c r="K294" i="2"/>
  <c r="I294" i="2"/>
  <c r="J294" i="2"/>
  <c r="D295" i="2"/>
  <c r="I295" i="2"/>
  <c r="E295" i="2"/>
  <c r="K295" i="2"/>
  <c r="L295" i="2"/>
  <c r="D296" i="2"/>
  <c r="E296" i="2"/>
  <c r="G296" i="2"/>
  <c r="D297" i="2"/>
  <c r="I297" i="2"/>
  <c r="E297" i="2"/>
  <c r="D298" i="2"/>
  <c r="H298" i="2"/>
  <c r="E298" i="2"/>
  <c r="L298" i="2"/>
  <c r="F298" i="2"/>
  <c r="I298" i="2"/>
  <c r="J298" i="2"/>
  <c r="D299" i="2"/>
  <c r="H299" i="2"/>
  <c r="E299" i="2"/>
  <c r="G299" i="2"/>
  <c r="D300" i="2"/>
  <c r="E300" i="2"/>
  <c r="I300" i="2"/>
  <c r="D301" i="2"/>
  <c r="H301" i="2"/>
  <c r="E301" i="2"/>
  <c r="F301" i="2"/>
  <c r="I301" i="2"/>
  <c r="J301" i="2"/>
  <c r="D302" i="2"/>
  <c r="E302" i="2"/>
  <c r="F302" i="2"/>
  <c r="H302" i="2"/>
  <c r="I302" i="2"/>
  <c r="J302" i="2"/>
  <c r="D303" i="2"/>
  <c r="H303" i="2"/>
  <c r="E303" i="2"/>
  <c r="G303" i="2"/>
  <c r="J303" i="2"/>
  <c r="D304" i="2"/>
  <c r="E304" i="2"/>
  <c r="K304" i="2"/>
  <c r="I304" i="2"/>
  <c r="D305" i="2"/>
  <c r="H305" i="2"/>
  <c r="E305" i="2"/>
  <c r="L305" i="2"/>
  <c r="F305" i="2"/>
  <c r="I305" i="2"/>
  <c r="J305" i="2"/>
  <c r="D306" i="2"/>
  <c r="H306" i="2"/>
  <c r="E306" i="2"/>
  <c r="K306" i="2"/>
  <c r="F306" i="2"/>
  <c r="I306" i="2"/>
  <c r="J306" i="2"/>
  <c r="D307" i="2"/>
  <c r="I307" i="2"/>
  <c r="E307" i="2"/>
  <c r="F307" i="2"/>
  <c r="G307" i="2"/>
  <c r="H307" i="2"/>
  <c r="J307" i="2"/>
  <c r="K307" i="2"/>
  <c r="D308" i="2"/>
  <c r="E308" i="2"/>
  <c r="G308" i="2"/>
  <c r="L308" i="2"/>
  <c r="D309" i="2"/>
  <c r="E309" i="2"/>
  <c r="F309" i="2"/>
  <c r="H309" i="2"/>
  <c r="I309" i="2"/>
  <c r="J309" i="2"/>
  <c r="L309" i="2"/>
  <c r="D310" i="2"/>
  <c r="E310" i="2"/>
  <c r="F310" i="2"/>
  <c r="G310" i="2"/>
  <c r="H310" i="2"/>
  <c r="I310" i="2"/>
  <c r="J310" i="2"/>
  <c r="K310" i="2"/>
  <c r="D311" i="2"/>
  <c r="I311" i="2"/>
  <c r="E311" i="2"/>
  <c r="F311" i="2"/>
  <c r="G311" i="2"/>
  <c r="H311" i="2"/>
  <c r="J311" i="2"/>
  <c r="K311" i="2"/>
  <c r="D312" i="2"/>
  <c r="E312" i="2"/>
  <c r="G312" i="2"/>
  <c r="K312" i="2"/>
  <c r="L312" i="2"/>
  <c r="D313" i="2"/>
  <c r="E313" i="2"/>
  <c r="F313" i="2"/>
  <c r="H313" i="2"/>
  <c r="I313" i="2"/>
  <c r="J313" i="2"/>
  <c r="L313" i="2"/>
  <c r="D314" i="2"/>
  <c r="H314" i="2"/>
  <c r="E314" i="2"/>
  <c r="L314" i="2"/>
  <c r="F314" i="2"/>
  <c r="G314" i="2"/>
  <c r="I314" i="2"/>
  <c r="J314" i="2"/>
  <c r="D315" i="2"/>
  <c r="I315" i="2"/>
  <c r="E315" i="2"/>
  <c r="F315" i="2"/>
  <c r="G315" i="2"/>
  <c r="H315" i="2"/>
  <c r="J315" i="2"/>
  <c r="K315" i="2"/>
  <c r="L315" i="2"/>
  <c r="D316" i="2"/>
  <c r="I316" i="2"/>
  <c r="E316" i="2"/>
  <c r="G316" i="2"/>
  <c r="H316" i="2"/>
  <c r="L316" i="2"/>
  <c r="D317" i="2"/>
  <c r="J317" i="2"/>
  <c r="E317" i="2"/>
  <c r="I317" i="2"/>
  <c r="D318" i="2"/>
  <c r="E318" i="2"/>
  <c r="L318" i="2"/>
  <c r="F318" i="2"/>
  <c r="G318" i="2"/>
  <c r="H318" i="2"/>
  <c r="I318" i="2"/>
  <c r="J318" i="2"/>
  <c r="K318" i="2"/>
  <c r="D319" i="2"/>
  <c r="I319" i="2"/>
  <c r="E319" i="2"/>
  <c r="F319" i="2"/>
  <c r="G319" i="2"/>
  <c r="H319" i="2"/>
  <c r="J319" i="2"/>
  <c r="K319" i="2"/>
  <c r="L319" i="2"/>
  <c r="D320" i="2"/>
  <c r="I320" i="2"/>
  <c r="E320" i="2"/>
  <c r="G320" i="2"/>
  <c r="H320" i="2"/>
  <c r="D321" i="2"/>
  <c r="J321" i="2"/>
  <c r="E321" i="2"/>
  <c r="F321" i="2"/>
  <c r="D322" i="2"/>
  <c r="H322" i="2"/>
  <c r="E322" i="2"/>
  <c r="L322" i="2"/>
  <c r="F322" i="2"/>
  <c r="G322" i="2"/>
  <c r="I322" i="2"/>
  <c r="J322" i="2"/>
  <c r="K322" i="2"/>
  <c r="D323" i="2"/>
  <c r="H323" i="2"/>
  <c r="E323" i="2"/>
  <c r="F323" i="2"/>
  <c r="G323" i="2"/>
  <c r="K323" i="2"/>
  <c r="L323" i="2"/>
  <c r="D324" i="2"/>
  <c r="E324" i="2"/>
  <c r="K324" i="2"/>
  <c r="G324" i="2"/>
  <c r="H324" i="2"/>
  <c r="D325" i="2"/>
  <c r="F325" i="2"/>
  <c r="E325" i="2"/>
  <c r="H325" i="2"/>
  <c r="D326" i="2"/>
  <c r="E326" i="2"/>
  <c r="L326" i="2"/>
  <c r="F326" i="2"/>
  <c r="H326" i="2"/>
  <c r="I326" i="2"/>
  <c r="J326" i="2"/>
  <c r="D327" i="2"/>
  <c r="H327" i="2"/>
  <c r="E327" i="2"/>
  <c r="F327" i="2"/>
  <c r="G327" i="2"/>
  <c r="K327" i="2"/>
  <c r="L327" i="2"/>
  <c r="D328" i="2"/>
  <c r="E328" i="2"/>
  <c r="K328" i="2"/>
  <c r="G328" i="2"/>
  <c r="H328" i="2"/>
  <c r="D329" i="2"/>
  <c r="F329" i="2"/>
  <c r="E329" i="2"/>
  <c r="H329" i="2"/>
  <c r="D330" i="2"/>
  <c r="H330" i="2"/>
  <c r="E330" i="2"/>
  <c r="G330" i="2"/>
  <c r="F330" i="2"/>
  <c r="I330" i="2"/>
  <c r="J330" i="2"/>
  <c r="D331" i="2"/>
  <c r="E331" i="2"/>
  <c r="G331" i="2"/>
  <c r="H331" i="2"/>
  <c r="J331" i="2"/>
  <c r="L331" i="2"/>
  <c r="D332" i="2"/>
  <c r="E332" i="2"/>
  <c r="H332" i="2"/>
  <c r="I332" i="2"/>
  <c r="K332" i="2"/>
  <c r="D333" i="2"/>
  <c r="H333" i="2"/>
  <c r="E333" i="2"/>
  <c r="L333" i="2"/>
  <c r="F333" i="2"/>
  <c r="I333" i="2"/>
  <c r="J333" i="2"/>
  <c r="D334" i="2"/>
  <c r="E334" i="2"/>
  <c r="F334" i="2"/>
  <c r="H334" i="2"/>
  <c r="I334" i="2"/>
  <c r="J334" i="2"/>
  <c r="D335" i="2"/>
  <c r="E335" i="2"/>
  <c r="G335" i="2"/>
  <c r="H335" i="2"/>
  <c r="D336" i="2"/>
  <c r="F336" i="2"/>
  <c r="E336" i="2"/>
  <c r="G336" i="2"/>
  <c r="H336" i="2"/>
  <c r="J336" i="2"/>
  <c r="K336" i="2"/>
  <c r="L336" i="2"/>
  <c r="D337" i="2"/>
  <c r="H337" i="2"/>
  <c r="E337" i="2"/>
  <c r="K337" i="2"/>
  <c r="F337" i="2"/>
  <c r="I337" i="2"/>
  <c r="J337" i="2"/>
  <c r="H16" i="3"/>
  <c r="H15" i="3"/>
  <c r="A9" i="3"/>
  <c r="C9" i="3" s="1"/>
  <c r="D233" i="3"/>
  <c r="F233" i="3"/>
  <c r="D234" i="3"/>
  <c r="F234" i="3"/>
  <c r="H234" i="3"/>
  <c r="D235" i="3"/>
  <c r="H235" i="3"/>
  <c r="D236" i="3"/>
  <c r="H236" i="3"/>
  <c r="D237" i="3"/>
  <c r="D238" i="3"/>
  <c r="F238" i="3"/>
  <c r="H238" i="3"/>
  <c r="D239" i="3"/>
  <c r="H239" i="3"/>
  <c r="D240" i="3"/>
  <c r="H240" i="3"/>
  <c r="D241" i="3"/>
  <c r="D242" i="3"/>
  <c r="F242" i="3"/>
  <c r="H242" i="3"/>
  <c r="D243" i="3"/>
  <c r="H243" i="3"/>
  <c r="D244" i="3"/>
  <c r="I244" i="3"/>
  <c r="D245" i="3"/>
  <c r="D246" i="3"/>
  <c r="F246" i="3"/>
  <c r="H246" i="3"/>
  <c r="D247" i="3"/>
  <c r="H247" i="3"/>
  <c r="D248" i="3"/>
  <c r="I248" i="3"/>
  <c r="D249" i="3"/>
  <c r="I249" i="3"/>
  <c r="D250" i="3"/>
  <c r="F250" i="3"/>
  <c r="D251" i="3"/>
  <c r="H251" i="3"/>
  <c r="D252" i="3"/>
  <c r="I252" i="3"/>
  <c r="D253" i="3"/>
  <c r="D254" i="3"/>
  <c r="F254" i="3"/>
  <c r="H254" i="3"/>
  <c r="D255" i="3"/>
  <c r="H255" i="3"/>
  <c r="D256" i="3"/>
  <c r="I256" i="3"/>
  <c r="D257" i="3"/>
  <c r="D258" i="3"/>
  <c r="F258" i="3"/>
  <c r="H258" i="3"/>
  <c r="D259" i="3"/>
  <c r="H259" i="3"/>
  <c r="D260" i="3"/>
  <c r="I260" i="3"/>
  <c r="D261" i="3"/>
  <c r="D262" i="3"/>
  <c r="F262" i="3"/>
  <c r="H262" i="3"/>
  <c r="D263" i="3"/>
  <c r="H263" i="3"/>
  <c r="D264" i="3"/>
  <c r="I264" i="3"/>
  <c r="D265" i="3"/>
  <c r="F265" i="3"/>
  <c r="D266" i="3"/>
  <c r="F266" i="3"/>
  <c r="D267" i="3"/>
  <c r="H267" i="3"/>
  <c r="D268" i="3"/>
  <c r="I268" i="3"/>
  <c r="D269" i="3"/>
  <c r="D270" i="3"/>
  <c r="F270" i="3"/>
  <c r="H270" i="3"/>
  <c r="D271" i="3"/>
  <c r="H271" i="3"/>
  <c r="D272" i="3"/>
  <c r="I272" i="3"/>
  <c r="D273" i="3"/>
  <c r="D274" i="3"/>
  <c r="F274" i="3"/>
  <c r="H274" i="3"/>
  <c r="D275" i="3"/>
  <c r="H275" i="3"/>
  <c r="D276" i="3"/>
  <c r="I276" i="3"/>
  <c r="D277" i="3"/>
  <c r="D278" i="3"/>
  <c r="F278" i="3"/>
  <c r="H278" i="3"/>
  <c r="D279" i="3"/>
  <c r="H279" i="3"/>
  <c r="D280" i="3"/>
  <c r="I280" i="3"/>
  <c r="D281" i="3"/>
  <c r="I281" i="3"/>
  <c r="D282" i="3"/>
  <c r="F282" i="3"/>
  <c r="D283" i="3"/>
  <c r="H283" i="3"/>
  <c r="D284" i="3"/>
  <c r="I284" i="3"/>
  <c r="J16" i="3"/>
  <c r="J15" i="3"/>
  <c r="J12" i="3"/>
  <c r="J235" i="3"/>
  <c r="J236" i="3"/>
  <c r="J238" i="3"/>
  <c r="J240" i="3"/>
  <c r="J242" i="3"/>
  <c r="J243" i="3"/>
  <c r="J246" i="3"/>
  <c r="J247" i="3"/>
  <c r="J248" i="3"/>
  <c r="J251" i="3"/>
  <c r="J252" i="3"/>
  <c r="J254" i="3"/>
  <c r="J256" i="3"/>
  <c r="J258" i="3"/>
  <c r="J259" i="3"/>
  <c r="J262" i="3"/>
  <c r="J263" i="3"/>
  <c r="J267" i="3"/>
  <c r="J268" i="3"/>
  <c r="J270" i="3"/>
  <c r="J272" i="3"/>
  <c r="J274" i="3"/>
  <c r="J275" i="3"/>
  <c r="J278" i="3"/>
  <c r="J279" i="3"/>
  <c r="J280" i="3"/>
  <c r="J283" i="3"/>
  <c r="J284" i="3"/>
  <c r="I16" i="3"/>
  <c r="I15" i="3"/>
  <c r="I233" i="3"/>
  <c r="I234" i="3"/>
  <c r="I235" i="3"/>
  <c r="I236" i="3"/>
  <c r="I238" i="3"/>
  <c r="I240" i="3"/>
  <c r="I241" i="3"/>
  <c r="I242" i="3"/>
  <c r="I243" i="3"/>
  <c r="I245" i="3"/>
  <c r="I246" i="3"/>
  <c r="I247" i="3"/>
  <c r="I250" i="3"/>
  <c r="I251" i="3"/>
  <c r="I253" i="3"/>
  <c r="I254" i="3"/>
  <c r="I255" i="3"/>
  <c r="I257" i="3"/>
  <c r="I258" i="3"/>
  <c r="I259" i="3"/>
  <c r="I261" i="3"/>
  <c r="I262" i="3"/>
  <c r="I263" i="3"/>
  <c r="I266" i="3"/>
  <c r="I267" i="3"/>
  <c r="I270" i="3"/>
  <c r="I271" i="3"/>
  <c r="I273" i="3"/>
  <c r="I274" i="3"/>
  <c r="I275" i="3"/>
  <c r="I277" i="3"/>
  <c r="I278" i="3"/>
  <c r="I279" i="3"/>
  <c r="I282" i="3"/>
  <c r="I283" i="3"/>
  <c r="F16" i="3"/>
  <c r="F15" i="3"/>
  <c r="F12" i="3"/>
  <c r="F235" i="3"/>
  <c r="F236" i="3"/>
  <c r="F237" i="3"/>
  <c r="F240" i="3"/>
  <c r="F241" i="3"/>
  <c r="F243" i="3"/>
  <c r="F245" i="3"/>
  <c r="F247" i="3"/>
  <c r="F248" i="3"/>
  <c r="F251" i="3"/>
  <c r="F252" i="3"/>
  <c r="F253" i="3"/>
  <c r="F256" i="3"/>
  <c r="F257" i="3"/>
  <c r="F259" i="3"/>
  <c r="F261" i="3"/>
  <c r="F263" i="3"/>
  <c r="F264" i="3"/>
  <c r="F267" i="3"/>
  <c r="F268" i="3"/>
  <c r="F269" i="3"/>
  <c r="F272" i="3"/>
  <c r="F273" i="3"/>
  <c r="F275" i="3"/>
  <c r="F277" i="3"/>
  <c r="F279" i="3"/>
  <c r="F280" i="3"/>
  <c r="F283" i="3"/>
  <c r="F284" i="3"/>
  <c r="G16" i="3"/>
  <c r="G15" i="3"/>
  <c r="E233" i="3"/>
  <c r="K233" i="3"/>
  <c r="E234" i="3"/>
  <c r="E235" i="3"/>
  <c r="K235" i="3"/>
  <c r="G235" i="3"/>
  <c r="E236" i="3"/>
  <c r="G236" i="3"/>
  <c r="E237" i="3"/>
  <c r="K237" i="3"/>
  <c r="E238" i="3"/>
  <c r="E239" i="3"/>
  <c r="G239" i="3"/>
  <c r="E240" i="3"/>
  <c r="G240" i="3"/>
  <c r="E241" i="3"/>
  <c r="G241" i="3"/>
  <c r="E242" i="3"/>
  <c r="K242" i="3"/>
  <c r="E243" i="3"/>
  <c r="K243" i="3"/>
  <c r="G243" i="3"/>
  <c r="E244" i="3"/>
  <c r="G244" i="3"/>
  <c r="E245" i="3"/>
  <c r="G245" i="3"/>
  <c r="E246" i="3"/>
  <c r="E247" i="3"/>
  <c r="G247" i="3"/>
  <c r="E248" i="3"/>
  <c r="G248" i="3"/>
  <c r="E249" i="3"/>
  <c r="K249" i="3"/>
  <c r="E250" i="3"/>
  <c r="E251" i="3"/>
  <c r="K251" i="3"/>
  <c r="G251" i="3"/>
  <c r="E252" i="3"/>
  <c r="G252" i="3"/>
  <c r="E253" i="3"/>
  <c r="G253" i="3"/>
  <c r="E254" i="3"/>
  <c r="E255" i="3"/>
  <c r="G255" i="3"/>
  <c r="E256" i="3"/>
  <c r="G256" i="3"/>
  <c r="E257" i="3"/>
  <c r="G257" i="3"/>
  <c r="E258" i="3"/>
  <c r="E259" i="3"/>
  <c r="K259" i="3"/>
  <c r="G259" i="3"/>
  <c r="E260" i="3"/>
  <c r="G260" i="3"/>
  <c r="E261" i="3"/>
  <c r="G261" i="3"/>
  <c r="E262" i="3"/>
  <c r="E263" i="3"/>
  <c r="G263" i="3"/>
  <c r="E264" i="3"/>
  <c r="G264" i="3"/>
  <c r="E265" i="3"/>
  <c r="K265" i="3"/>
  <c r="E266" i="3"/>
  <c r="E267" i="3"/>
  <c r="K267" i="3"/>
  <c r="E268" i="3"/>
  <c r="G268" i="3"/>
  <c r="E269" i="3"/>
  <c r="K269" i="3"/>
  <c r="E270" i="3"/>
  <c r="E271" i="3"/>
  <c r="G271" i="3"/>
  <c r="E272" i="3"/>
  <c r="G272" i="3"/>
  <c r="E273" i="3"/>
  <c r="G273" i="3"/>
  <c r="E274" i="3"/>
  <c r="K274" i="3"/>
  <c r="E275" i="3"/>
  <c r="K275" i="3"/>
  <c r="G275" i="3"/>
  <c r="E276" i="3"/>
  <c r="G276" i="3"/>
  <c r="E277" i="3"/>
  <c r="G277" i="3"/>
  <c r="E278" i="3"/>
  <c r="E279" i="3"/>
  <c r="G279" i="3"/>
  <c r="E280" i="3"/>
  <c r="G280" i="3"/>
  <c r="E281" i="3"/>
  <c r="K281" i="3"/>
  <c r="E282" i="3"/>
  <c r="K282" i="3"/>
  <c r="E283" i="3"/>
  <c r="K283" i="3"/>
  <c r="E284" i="3"/>
  <c r="G284" i="3"/>
  <c r="K16" i="3"/>
  <c r="K15" i="3"/>
  <c r="K12" i="3"/>
  <c r="K234" i="3"/>
  <c r="K236" i="3"/>
  <c r="K240" i="3"/>
  <c r="K241" i="3"/>
  <c r="K244" i="3"/>
  <c r="K245" i="3"/>
  <c r="K246" i="3"/>
  <c r="K250" i="3"/>
  <c r="K252" i="3"/>
  <c r="K256" i="3"/>
  <c r="K257" i="3"/>
  <c r="K260" i="3"/>
  <c r="K261" i="3"/>
  <c r="K262" i="3"/>
  <c r="K266" i="3"/>
  <c r="K268" i="3"/>
  <c r="K272" i="3"/>
  <c r="K273" i="3"/>
  <c r="K276" i="3"/>
  <c r="K277" i="3"/>
  <c r="K278" i="3"/>
  <c r="K284" i="3"/>
  <c r="L16" i="3"/>
  <c r="L15" i="3"/>
  <c r="L12" i="3"/>
  <c r="L235" i="3"/>
  <c r="L236" i="3"/>
  <c r="L237" i="3"/>
  <c r="L240" i="3"/>
  <c r="L241" i="3"/>
  <c r="L243" i="3"/>
  <c r="L245" i="3"/>
  <c r="L247" i="3"/>
  <c r="L248" i="3"/>
  <c r="L251" i="3"/>
  <c r="L252" i="3"/>
  <c r="L253" i="3"/>
  <c r="L256" i="3"/>
  <c r="L257" i="3"/>
  <c r="L259" i="3"/>
  <c r="L261" i="3"/>
  <c r="L263" i="3"/>
  <c r="L264" i="3"/>
  <c r="L267" i="3"/>
  <c r="L268" i="3"/>
  <c r="L269" i="3"/>
  <c r="L272" i="3"/>
  <c r="L273" i="3"/>
  <c r="L275" i="3"/>
  <c r="L277" i="3"/>
  <c r="L279" i="3"/>
  <c r="L280" i="3"/>
  <c r="L283" i="3"/>
  <c r="L284" i="3"/>
  <c r="C16" i="3"/>
  <c r="C15" i="3"/>
  <c r="N16" i="3"/>
  <c r="N15" i="3"/>
  <c r="O16" i="3"/>
  <c r="O15" i="3"/>
  <c r="G4" i="3"/>
  <c r="P16" i="3"/>
  <c r="P15" i="3"/>
  <c r="P12" i="3"/>
  <c r="G5" i="3"/>
  <c r="Q16" i="3"/>
  <c r="Q15" i="3"/>
  <c r="Q12" i="3"/>
  <c r="G6" i="3"/>
  <c r="G7" i="3"/>
  <c r="E16" i="3"/>
  <c r="E15" i="3"/>
  <c r="M16" i="3"/>
  <c r="M15" i="3"/>
  <c r="M12" i="3"/>
  <c r="B10" i="3"/>
  <c r="D16" i="3"/>
  <c r="D15" i="3"/>
  <c r="D21" i="3"/>
  <c r="F21" i="3" s="1"/>
  <c r="I21" i="3"/>
  <c r="E21" i="3"/>
  <c r="D22" i="3"/>
  <c r="E22" i="3"/>
  <c r="D23" i="3"/>
  <c r="F23" i="3" s="1"/>
  <c r="E23" i="3"/>
  <c r="D24" i="3"/>
  <c r="I24" i="3" s="1"/>
  <c r="E24" i="3"/>
  <c r="D25" i="3"/>
  <c r="J25" i="3" s="1"/>
  <c r="E25" i="3"/>
  <c r="F25" i="3"/>
  <c r="D26" i="3"/>
  <c r="F26" i="3" s="1"/>
  <c r="E26" i="3"/>
  <c r="J26" i="3"/>
  <c r="L26" i="3"/>
  <c r="D27" i="3"/>
  <c r="F27" i="3" s="1"/>
  <c r="E27" i="3"/>
  <c r="D28" i="3"/>
  <c r="F28" i="3" s="1"/>
  <c r="E28" i="3"/>
  <c r="D29" i="3"/>
  <c r="I29" i="3" s="1"/>
  <c r="E29" i="3"/>
  <c r="D30" i="3"/>
  <c r="I30" i="3" s="1"/>
  <c r="E30" i="3"/>
  <c r="G30" i="3"/>
  <c r="D31" i="3"/>
  <c r="E31" i="3"/>
  <c r="G31" i="3"/>
  <c r="H31" i="3"/>
  <c r="D32" i="3"/>
  <c r="L32" i="3" s="1"/>
  <c r="E32" i="3"/>
  <c r="D33" i="3"/>
  <c r="J33" i="3" s="1"/>
  <c r="E33" i="3"/>
  <c r="G33" i="3"/>
  <c r="H33" i="3"/>
  <c r="D34" i="3"/>
  <c r="K34" i="3" s="1"/>
  <c r="E34" i="3"/>
  <c r="G34" i="3"/>
  <c r="D35" i="3"/>
  <c r="L35" i="3" s="1"/>
  <c r="E35" i="3"/>
  <c r="G35" i="3"/>
  <c r="D36" i="3"/>
  <c r="J36" i="3" s="1"/>
  <c r="E36" i="3"/>
  <c r="G36" i="3"/>
  <c r="D37" i="3"/>
  <c r="K37" i="3" s="1"/>
  <c r="E37" i="3"/>
  <c r="D38" i="3"/>
  <c r="E38" i="3"/>
  <c r="G38" i="3"/>
  <c r="L38" i="3"/>
  <c r="D39" i="3"/>
  <c r="H39" i="3" s="1"/>
  <c r="E39" i="3"/>
  <c r="G39" i="3"/>
  <c r="D40" i="3"/>
  <c r="K40" i="3" s="1"/>
  <c r="E40" i="3"/>
  <c r="D41" i="3"/>
  <c r="K41" i="3" s="1"/>
  <c r="E41" i="3"/>
  <c r="G41" i="3"/>
  <c r="D42" i="3"/>
  <c r="F42" i="3" s="1"/>
  <c r="E42" i="3"/>
  <c r="G42" i="3"/>
  <c r="D43" i="3"/>
  <c r="F43" i="3" s="1"/>
  <c r="E43" i="3"/>
  <c r="G43" i="3"/>
  <c r="D44" i="3"/>
  <c r="J44" i="3" s="1"/>
  <c r="E44" i="3"/>
  <c r="D45" i="3"/>
  <c r="K45" i="3" s="1"/>
  <c r="E45" i="3"/>
  <c r="J45" i="3"/>
  <c r="D46" i="3"/>
  <c r="E46" i="3"/>
  <c r="G46" i="3"/>
  <c r="D47" i="3"/>
  <c r="H47" i="3" s="1"/>
  <c r="E47" i="3"/>
  <c r="G47" i="3"/>
  <c r="D48" i="3"/>
  <c r="J48" i="3" s="1"/>
  <c r="E48" i="3"/>
  <c r="D49" i="3"/>
  <c r="H49" i="3" s="1"/>
  <c r="E49" i="3"/>
  <c r="G49" i="3"/>
  <c r="D50" i="3"/>
  <c r="E50" i="3"/>
  <c r="G50" i="3"/>
  <c r="L50" i="3"/>
  <c r="D51" i="3"/>
  <c r="L51" i="3" s="1"/>
  <c r="E51" i="3"/>
  <c r="G51" i="3"/>
  <c r="D52" i="3"/>
  <c r="I52" i="3" s="1"/>
  <c r="E52" i="3"/>
  <c r="D53" i="3"/>
  <c r="H53" i="3" s="1"/>
  <c r="E53" i="3"/>
  <c r="D54" i="3"/>
  <c r="H54" i="3" s="1"/>
  <c r="E54" i="3"/>
  <c r="G54" i="3"/>
  <c r="D55" i="3"/>
  <c r="J55" i="3" s="1"/>
  <c r="E55" i="3"/>
  <c r="G55" i="3"/>
  <c r="D56" i="3"/>
  <c r="H56" i="3" s="1"/>
  <c r="E56" i="3"/>
  <c r="D57" i="3"/>
  <c r="E57" i="3"/>
  <c r="D58" i="3"/>
  <c r="H58" i="3" s="1"/>
  <c r="E58" i="3"/>
  <c r="G58" i="3"/>
  <c r="D59" i="3"/>
  <c r="F59" i="3" s="1"/>
  <c r="E59" i="3"/>
  <c r="G59" i="3"/>
  <c r="D60" i="3"/>
  <c r="K60" i="3" s="1"/>
  <c r="E60" i="3"/>
  <c r="D61" i="3"/>
  <c r="J61" i="3" s="1"/>
  <c r="E61" i="3"/>
  <c r="F61" i="3"/>
  <c r="K61" i="3"/>
  <c r="D62" i="3"/>
  <c r="K62" i="3" s="1"/>
  <c r="E62" i="3"/>
  <c r="G62" i="3"/>
  <c r="D63" i="3"/>
  <c r="H63" i="3" s="1"/>
  <c r="E63" i="3"/>
  <c r="G63" i="3"/>
  <c r="I63" i="3"/>
  <c r="D64" i="3"/>
  <c r="F64" i="3" s="1"/>
  <c r="E64" i="3"/>
  <c r="I64" i="3"/>
  <c r="D65" i="3"/>
  <c r="L65" i="3" s="1"/>
  <c r="E65" i="3"/>
  <c r="G65" i="3"/>
  <c r="D66" i="3"/>
  <c r="I66" i="3" s="1"/>
  <c r="E66" i="3"/>
  <c r="G66" i="3"/>
  <c r="D67" i="3"/>
  <c r="H67" i="3" s="1"/>
  <c r="E67" i="3"/>
  <c r="G67" i="3"/>
  <c r="D68" i="3"/>
  <c r="K68" i="3" s="1"/>
  <c r="E68" i="3"/>
  <c r="D69" i="3"/>
  <c r="L69" i="3" s="1"/>
  <c r="E69" i="3"/>
  <c r="G69" i="3"/>
  <c r="D70" i="3"/>
  <c r="L70" i="3" s="1"/>
  <c r="E70" i="3"/>
  <c r="G70" i="3"/>
  <c r="D71" i="3"/>
  <c r="H71" i="3" s="1"/>
  <c r="E71" i="3"/>
  <c r="G71" i="3"/>
  <c r="D72" i="3"/>
  <c r="F72" i="3" s="1"/>
  <c r="E72" i="3"/>
  <c r="D73" i="3"/>
  <c r="L73" i="3" s="1"/>
  <c r="E73" i="3"/>
  <c r="G73" i="3"/>
  <c r="H73" i="3"/>
  <c r="K73" i="3"/>
  <c r="D74" i="3"/>
  <c r="I74" i="3" s="1"/>
  <c r="E74" i="3"/>
  <c r="G74" i="3"/>
  <c r="D75" i="3"/>
  <c r="I75" i="3" s="1"/>
  <c r="E75" i="3"/>
  <c r="G75" i="3"/>
  <c r="D76" i="3"/>
  <c r="H76" i="3" s="1"/>
  <c r="E76" i="3"/>
  <c r="D77" i="3"/>
  <c r="L77" i="3" s="1"/>
  <c r="E77" i="3"/>
  <c r="G77" i="3"/>
  <c r="D78" i="3"/>
  <c r="F78" i="3" s="1"/>
  <c r="E78" i="3"/>
  <c r="G78" i="3"/>
  <c r="D79" i="3"/>
  <c r="H79" i="3" s="1"/>
  <c r="E79" i="3"/>
  <c r="K79" i="3"/>
  <c r="G79" i="3"/>
  <c r="I79" i="3"/>
  <c r="D80" i="3"/>
  <c r="H80" i="3" s="1"/>
  <c r="E80" i="3"/>
  <c r="D81" i="3"/>
  <c r="L81" i="3" s="1"/>
  <c r="E81" i="3"/>
  <c r="D82" i="3"/>
  <c r="H82" i="3" s="1"/>
  <c r="E82" i="3"/>
  <c r="G82" i="3"/>
  <c r="D83" i="3"/>
  <c r="J83" i="3" s="1"/>
  <c r="E83" i="3"/>
  <c r="G83" i="3"/>
  <c r="D84" i="3"/>
  <c r="J84" i="3" s="1"/>
  <c r="E84" i="3"/>
  <c r="D85" i="3"/>
  <c r="H85" i="3"/>
  <c r="E85" i="3"/>
  <c r="F85" i="3"/>
  <c r="I85" i="3"/>
  <c r="J85" i="3"/>
  <c r="D86" i="3"/>
  <c r="I86" i="3"/>
  <c r="E86" i="3"/>
  <c r="G86" i="3"/>
  <c r="J86" i="3"/>
  <c r="D87" i="3"/>
  <c r="H87" i="3"/>
  <c r="E87" i="3"/>
  <c r="K87" i="3"/>
  <c r="I87" i="3"/>
  <c r="D88" i="3"/>
  <c r="H88" i="3"/>
  <c r="E88" i="3"/>
  <c r="F88" i="3"/>
  <c r="I88" i="3"/>
  <c r="J88" i="3"/>
  <c r="L88" i="3"/>
  <c r="D89" i="3"/>
  <c r="E89" i="3"/>
  <c r="L89" i="3"/>
  <c r="F89" i="3"/>
  <c r="H89" i="3"/>
  <c r="I89" i="3"/>
  <c r="J89" i="3"/>
  <c r="D90" i="3"/>
  <c r="E90" i="3"/>
  <c r="G90" i="3"/>
  <c r="D91" i="3"/>
  <c r="H91" i="3"/>
  <c r="E91" i="3"/>
  <c r="I91" i="3"/>
  <c r="K91" i="3"/>
  <c r="D92" i="3"/>
  <c r="H92" i="3"/>
  <c r="E92" i="3"/>
  <c r="F92" i="3"/>
  <c r="I92" i="3"/>
  <c r="J92" i="3"/>
  <c r="L92" i="3"/>
  <c r="D93" i="3"/>
  <c r="H93" i="3"/>
  <c r="E93" i="3"/>
  <c r="L93" i="3"/>
  <c r="F93" i="3"/>
  <c r="I93" i="3"/>
  <c r="J93" i="3"/>
  <c r="K93" i="3"/>
  <c r="D94" i="3"/>
  <c r="I94" i="3"/>
  <c r="E94" i="3"/>
  <c r="F94" i="3"/>
  <c r="G94" i="3"/>
  <c r="H94" i="3"/>
  <c r="J94" i="3"/>
  <c r="K94" i="3"/>
  <c r="D95" i="3"/>
  <c r="H95" i="3"/>
  <c r="E95" i="3"/>
  <c r="G95" i="3"/>
  <c r="D96" i="3"/>
  <c r="I96" i="3"/>
  <c r="E96" i="3"/>
  <c r="F96" i="3"/>
  <c r="H96" i="3"/>
  <c r="J96" i="3"/>
  <c r="L96" i="3"/>
  <c r="D97" i="3"/>
  <c r="E97" i="3"/>
  <c r="L97" i="3"/>
  <c r="F97" i="3"/>
  <c r="G97" i="3"/>
  <c r="H97" i="3"/>
  <c r="I97" i="3"/>
  <c r="J97" i="3"/>
  <c r="K97" i="3"/>
  <c r="D98" i="3"/>
  <c r="I98" i="3"/>
  <c r="E98" i="3"/>
  <c r="F98" i="3"/>
  <c r="G98" i="3"/>
  <c r="H98" i="3"/>
  <c r="J98" i="3"/>
  <c r="K98" i="3"/>
  <c r="D99" i="3"/>
  <c r="H99" i="3"/>
  <c r="E99" i="3"/>
  <c r="G99" i="3"/>
  <c r="D100" i="3"/>
  <c r="I100" i="3"/>
  <c r="E100" i="3"/>
  <c r="F100" i="3"/>
  <c r="H100" i="3"/>
  <c r="J100" i="3"/>
  <c r="L100" i="3"/>
  <c r="D101" i="3"/>
  <c r="H101" i="3"/>
  <c r="E101" i="3"/>
  <c r="L101" i="3"/>
  <c r="F101" i="3"/>
  <c r="G101" i="3"/>
  <c r="I101" i="3"/>
  <c r="J101" i="3"/>
  <c r="K101" i="3"/>
  <c r="D102" i="3"/>
  <c r="I102" i="3"/>
  <c r="E102" i="3"/>
  <c r="F102" i="3"/>
  <c r="G102" i="3"/>
  <c r="J102" i="3"/>
  <c r="K102" i="3"/>
  <c r="L102" i="3"/>
  <c r="D103" i="3"/>
  <c r="E103" i="3"/>
  <c r="K103" i="3"/>
  <c r="G103" i="3"/>
  <c r="H103" i="3"/>
  <c r="I103" i="3"/>
  <c r="L103" i="3"/>
  <c r="D104" i="3"/>
  <c r="E104" i="3"/>
  <c r="H104" i="3"/>
  <c r="I104" i="3"/>
  <c r="D105" i="3"/>
  <c r="E105" i="3"/>
  <c r="L105" i="3"/>
  <c r="F105" i="3"/>
  <c r="G105" i="3"/>
  <c r="H105" i="3"/>
  <c r="I105" i="3"/>
  <c r="J105" i="3"/>
  <c r="K105" i="3"/>
  <c r="D106" i="3"/>
  <c r="I106" i="3"/>
  <c r="E106" i="3"/>
  <c r="F106" i="3"/>
  <c r="G106" i="3"/>
  <c r="J106" i="3"/>
  <c r="K106" i="3"/>
  <c r="L106" i="3"/>
  <c r="D107" i="3"/>
  <c r="E107" i="3"/>
  <c r="K107" i="3"/>
  <c r="G107" i="3"/>
  <c r="H107" i="3"/>
  <c r="I107" i="3"/>
  <c r="L107" i="3"/>
  <c r="D108" i="3"/>
  <c r="H108" i="3"/>
  <c r="E108" i="3"/>
  <c r="I108" i="3"/>
  <c r="D109" i="3"/>
  <c r="H109" i="3"/>
  <c r="E109" i="3"/>
  <c r="L109" i="3"/>
  <c r="F109" i="3"/>
  <c r="G109" i="3"/>
  <c r="I109" i="3"/>
  <c r="J109" i="3"/>
  <c r="K109" i="3"/>
  <c r="D110" i="3"/>
  <c r="H110" i="3"/>
  <c r="E110" i="3"/>
  <c r="G110" i="3"/>
  <c r="K110" i="3"/>
  <c r="L110" i="3"/>
  <c r="D111" i="3"/>
  <c r="H111" i="3"/>
  <c r="E111" i="3"/>
  <c r="G111" i="3"/>
  <c r="I111" i="3"/>
  <c r="D112" i="3"/>
  <c r="J112" i="3"/>
  <c r="E112" i="3"/>
  <c r="I112" i="3"/>
  <c r="D113" i="3"/>
  <c r="E113" i="3"/>
  <c r="F113" i="3"/>
  <c r="G113" i="3"/>
  <c r="H113" i="3"/>
  <c r="I113" i="3"/>
  <c r="J113" i="3"/>
  <c r="D114" i="3"/>
  <c r="E114" i="3"/>
  <c r="G114" i="3"/>
  <c r="H114" i="3"/>
  <c r="K114" i="3"/>
  <c r="D115" i="3"/>
  <c r="E115" i="3"/>
  <c r="G115" i="3"/>
  <c r="H115" i="3"/>
  <c r="I115" i="3"/>
  <c r="D116" i="3"/>
  <c r="E116" i="3"/>
  <c r="I116" i="3"/>
  <c r="J116" i="3"/>
  <c r="D117" i="3"/>
  <c r="H117" i="3"/>
  <c r="E117" i="3"/>
  <c r="F117" i="3"/>
  <c r="G117" i="3"/>
  <c r="I117" i="3"/>
  <c r="J117" i="3"/>
  <c r="D118" i="3"/>
  <c r="E118" i="3"/>
  <c r="G118" i="3"/>
  <c r="H118" i="3"/>
  <c r="J118" i="3"/>
  <c r="L118" i="3"/>
  <c r="D119" i="3"/>
  <c r="H119" i="3"/>
  <c r="E119" i="3"/>
  <c r="K119" i="3"/>
  <c r="D120" i="3"/>
  <c r="H120" i="3"/>
  <c r="E120" i="3"/>
  <c r="L120" i="3"/>
  <c r="D121" i="3"/>
  <c r="E121" i="3"/>
  <c r="F121" i="3"/>
  <c r="H121" i="3"/>
  <c r="I121" i="3"/>
  <c r="J121" i="3"/>
  <c r="D122" i="3"/>
  <c r="J122" i="3"/>
  <c r="E122" i="3"/>
  <c r="G122" i="3"/>
  <c r="H122" i="3"/>
  <c r="L122" i="3"/>
  <c r="D123" i="3"/>
  <c r="I123" i="3"/>
  <c r="E123" i="3"/>
  <c r="H123" i="3"/>
  <c r="K123" i="3"/>
  <c r="D124" i="3"/>
  <c r="H124" i="3"/>
  <c r="E124" i="3"/>
  <c r="F124" i="3"/>
  <c r="J124" i="3"/>
  <c r="D125" i="3"/>
  <c r="H125" i="3"/>
  <c r="E125" i="3"/>
  <c r="F125" i="3"/>
  <c r="I125" i="3"/>
  <c r="J125" i="3"/>
  <c r="K125" i="3"/>
  <c r="D126" i="3"/>
  <c r="E126" i="3"/>
  <c r="F126" i="3"/>
  <c r="G126" i="3"/>
  <c r="H126" i="3"/>
  <c r="D127" i="3"/>
  <c r="I127" i="3"/>
  <c r="E127" i="3"/>
  <c r="G127" i="3"/>
  <c r="D128" i="3"/>
  <c r="E128" i="3"/>
  <c r="F128" i="3"/>
  <c r="H128" i="3"/>
  <c r="I128" i="3"/>
  <c r="J128" i="3"/>
  <c r="D129" i="3"/>
  <c r="E129" i="3"/>
  <c r="G129" i="3"/>
  <c r="F129" i="3"/>
  <c r="H129" i="3"/>
  <c r="I129" i="3"/>
  <c r="J129" i="3"/>
  <c r="D130" i="3"/>
  <c r="E130" i="3"/>
  <c r="F130" i="3"/>
  <c r="G130" i="3"/>
  <c r="H130" i="3"/>
  <c r="J130" i="3"/>
  <c r="K130" i="3"/>
  <c r="D131" i="3"/>
  <c r="I131" i="3"/>
  <c r="E131" i="3"/>
  <c r="G131" i="3"/>
  <c r="K131" i="3"/>
  <c r="D132" i="3"/>
  <c r="E132" i="3"/>
  <c r="F132" i="3"/>
  <c r="H132" i="3"/>
  <c r="I132" i="3"/>
  <c r="J132" i="3"/>
  <c r="L132" i="3"/>
  <c r="D133" i="3"/>
  <c r="H133" i="3"/>
  <c r="E133" i="3"/>
  <c r="L133" i="3"/>
  <c r="F133" i="3"/>
  <c r="G133" i="3"/>
  <c r="I133" i="3"/>
  <c r="J133" i="3"/>
  <c r="D134" i="3"/>
  <c r="I134" i="3"/>
  <c r="E134" i="3"/>
  <c r="F134" i="3"/>
  <c r="G134" i="3"/>
  <c r="H134" i="3"/>
  <c r="J134" i="3"/>
  <c r="K134" i="3"/>
  <c r="L134" i="3"/>
  <c r="D135" i="3"/>
  <c r="I135" i="3"/>
  <c r="E135" i="3"/>
  <c r="K135" i="3"/>
  <c r="G135" i="3"/>
  <c r="H135" i="3"/>
  <c r="L135" i="3"/>
  <c r="D136" i="3"/>
  <c r="J136" i="3"/>
  <c r="E136" i="3"/>
  <c r="F136" i="3"/>
  <c r="I136" i="3"/>
  <c r="L136" i="3"/>
  <c r="D137" i="3"/>
  <c r="E137" i="3"/>
  <c r="L137" i="3"/>
  <c r="F137" i="3"/>
  <c r="G137" i="3"/>
  <c r="H137" i="3"/>
  <c r="I137" i="3"/>
  <c r="J137" i="3"/>
  <c r="K137" i="3"/>
  <c r="D138" i="3"/>
  <c r="I138" i="3"/>
  <c r="E138" i="3"/>
  <c r="F138" i="3"/>
  <c r="G138" i="3"/>
  <c r="H138" i="3"/>
  <c r="J138" i="3"/>
  <c r="K138" i="3"/>
  <c r="L138" i="3"/>
  <c r="D139" i="3"/>
  <c r="I139" i="3"/>
  <c r="E139" i="3"/>
  <c r="G139" i="3"/>
  <c r="H139" i="3"/>
  <c r="K139" i="3"/>
  <c r="D140" i="3"/>
  <c r="J140" i="3"/>
  <c r="E140" i="3"/>
  <c r="F140" i="3"/>
  <c r="H140" i="3"/>
  <c r="D141" i="3"/>
  <c r="H141" i="3"/>
  <c r="E141" i="3"/>
  <c r="L141" i="3"/>
  <c r="F141" i="3"/>
  <c r="G141" i="3"/>
  <c r="I141" i="3"/>
  <c r="J141" i="3"/>
  <c r="K141" i="3"/>
  <c r="D142" i="3"/>
  <c r="H142" i="3"/>
  <c r="E142" i="3"/>
  <c r="F142" i="3"/>
  <c r="G142" i="3"/>
  <c r="K142" i="3"/>
  <c r="L142" i="3"/>
  <c r="D143" i="3"/>
  <c r="E143" i="3"/>
  <c r="G143" i="3"/>
  <c r="H143" i="3"/>
  <c r="D144" i="3"/>
  <c r="F144" i="3"/>
  <c r="E144" i="3"/>
  <c r="H144" i="3"/>
  <c r="D145" i="3"/>
  <c r="E145" i="3"/>
  <c r="L145" i="3"/>
  <c r="F145" i="3"/>
  <c r="H145" i="3"/>
  <c r="I145" i="3"/>
  <c r="J145" i="3"/>
  <c r="D146" i="3"/>
  <c r="H146" i="3"/>
  <c r="E146" i="3"/>
  <c r="F146" i="3"/>
  <c r="G146" i="3"/>
  <c r="K146" i="3"/>
  <c r="L146" i="3"/>
  <c r="D147" i="3"/>
  <c r="E147" i="3"/>
  <c r="K147" i="3"/>
  <c r="G147" i="3"/>
  <c r="H147" i="3"/>
  <c r="D148" i="3"/>
  <c r="F148" i="3"/>
  <c r="E148" i="3"/>
  <c r="H148" i="3"/>
  <c r="D149" i="3"/>
  <c r="H149" i="3"/>
  <c r="E149" i="3"/>
  <c r="G149" i="3"/>
  <c r="F149" i="3"/>
  <c r="I149" i="3"/>
  <c r="J149" i="3"/>
  <c r="D150" i="3"/>
  <c r="H150" i="3"/>
  <c r="E150" i="3"/>
  <c r="G150" i="3"/>
  <c r="J150" i="3"/>
  <c r="L150" i="3"/>
  <c r="D151" i="3"/>
  <c r="H151" i="3"/>
  <c r="E151" i="3"/>
  <c r="I151" i="3"/>
  <c r="K151" i="3"/>
  <c r="D152" i="3"/>
  <c r="H152" i="3"/>
  <c r="E152" i="3"/>
  <c r="L152" i="3"/>
  <c r="I152" i="3"/>
  <c r="J152" i="3"/>
  <c r="D153" i="3"/>
  <c r="E153" i="3"/>
  <c r="L153" i="3"/>
  <c r="F153" i="3"/>
  <c r="H153" i="3"/>
  <c r="I153" i="3"/>
  <c r="J153" i="3"/>
  <c r="D154" i="3"/>
  <c r="E154" i="3"/>
  <c r="F154" i="3"/>
  <c r="G154" i="3"/>
  <c r="H154" i="3"/>
  <c r="I154" i="3"/>
  <c r="J154" i="3"/>
  <c r="K154" i="3"/>
  <c r="L154" i="3"/>
  <c r="D155" i="3"/>
  <c r="F155" i="3"/>
  <c r="E155" i="3"/>
  <c r="H155" i="3"/>
  <c r="D156" i="3"/>
  <c r="J156" i="3"/>
  <c r="E156" i="3"/>
  <c r="G156" i="3"/>
  <c r="D157" i="3"/>
  <c r="H157" i="3"/>
  <c r="E157" i="3"/>
  <c r="F157" i="3"/>
  <c r="G157" i="3"/>
  <c r="I157" i="3"/>
  <c r="J157" i="3"/>
  <c r="K157" i="3"/>
  <c r="L157" i="3"/>
  <c r="D158" i="3"/>
  <c r="I158" i="3"/>
  <c r="E158" i="3"/>
  <c r="F158" i="3"/>
  <c r="D159" i="3"/>
  <c r="H159" i="3"/>
  <c r="E159" i="3"/>
  <c r="G159" i="3"/>
  <c r="D160" i="3"/>
  <c r="I160" i="3"/>
  <c r="E160" i="3"/>
  <c r="G160" i="3"/>
  <c r="H160" i="3"/>
  <c r="L160" i="3"/>
  <c r="D161" i="3"/>
  <c r="E161" i="3"/>
  <c r="F161" i="3"/>
  <c r="H161" i="3"/>
  <c r="I161" i="3"/>
  <c r="J161" i="3"/>
  <c r="D162" i="3"/>
  <c r="I162" i="3"/>
  <c r="E162" i="3"/>
  <c r="G162" i="3"/>
  <c r="D163" i="3"/>
  <c r="J163" i="3"/>
  <c r="E163" i="3"/>
  <c r="L163" i="3"/>
  <c r="G163" i="3"/>
  <c r="I163" i="3"/>
  <c r="K163" i="3"/>
  <c r="D164" i="3"/>
  <c r="F164" i="3"/>
  <c r="E164" i="3"/>
  <c r="I164" i="3"/>
  <c r="D165" i="3"/>
  <c r="E165" i="3"/>
  <c r="F165" i="3"/>
  <c r="G165" i="3"/>
  <c r="I165" i="3"/>
  <c r="K165" i="3"/>
  <c r="L165" i="3"/>
  <c r="D166" i="3"/>
  <c r="I166" i="3"/>
  <c r="E166" i="3"/>
  <c r="F166" i="3"/>
  <c r="G166" i="3"/>
  <c r="H166" i="3"/>
  <c r="J166" i="3"/>
  <c r="K166" i="3"/>
  <c r="L166" i="3"/>
  <c r="D167" i="3"/>
  <c r="J167" i="3"/>
  <c r="E167" i="3"/>
  <c r="H167" i="3"/>
  <c r="D168" i="3"/>
  <c r="E168" i="3"/>
  <c r="K168" i="3"/>
  <c r="H168" i="3"/>
  <c r="I168" i="3"/>
  <c r="D169" i="3"/>
  <c r="E169" i="3"/>
  <c r="L169" i="3"/>
  <c r="F169" i="3"/>
  <c r="G169" i="3"/>
  <c r="H169" i="3"/>
  <c r="I169" i="3"/>
  <c r="J169" i="3"/>
  <c r="K169" i="3"/>
  <c r="D170" i="3"/>
  <c r="E170" i="3"/>
  <c r="G170" i="3"/>
  <c r="D171" i="3"/>
  <c r="F171" i="3"/>
  <c r="E171" i="3"/>
  <c r="G171" i="3"/>
  <c r="H171" i="3"/>
  <c r="J171" i="3"/>
  <c r="K171" i="3"/>
  <c r="D172" i="3"/>
  <c r="H172" i="3"/>
  <c r="E172" i="3"/>
  <c r="F172" i="3"/>
  <c r="I172" i="3"/>
  <c r="K172" i="3"/>
  <c r="D173" i="3"/>
  <c r="E173" i="3"/>
  <c r="K173" i="3"/>
  <c r="I173" i="3"/>
  <c r="D174" i="3"/>
  <c r="E174" i="3"/>
  <c r="F174" i="3"/>
  <c r="G174" i="3"/>
  <c r="H174" i="3"/>
  <c r="K174" i="3"/>
  <c r="L174" i="3"/>
  <c r="D175" i="3"/>
  <c r="J175" i="3"/>
  <c r="E175" i="3"/>
  <c r="F175" i="3"/>
  <c r="G175" i="3"/>
  <c r="H175" i="3"/>
  <c r="I175" i="3"/>
  <c r="K175" i="3"/>
  <c r="L175" i="3"/>
  <c r="D176" i="3"/>
  <c r="I176" i="3"/>
  <c r="E176" i="3"/>
  <c r="H176" i="3"/>
  <c r="D177" i="3"/>
  <c r="E177" i="3"/>
  <c r="L177" i="3"/>
  <c r="F177" i="3"/>
  <c r="G177" i="3"/>
  <c r="H177" i="3"/>
  <c r="I177" i="3"/>
  <c r="J177" i="3"/>
  <c r="K177" i="3"/>
  <c r="D178" i="3"/>
  <c r="K178" i="3"/>
  <c r="E178" i="3"/>
  <c r="F178" i="3"/>
  <c r="G178" i="3"/>
  <c r="H178" i="3"/>
  <c r="I178" i="3"/>
  <c r="J178" i="3"/>
  <c r="D179" i="3"/>
  <c r="H179" i="3"/>
  <c r="E179" i="3"/>
  <c r="G179" i="3"/>
  <c r="D180" i="3"/>
  <c r="I180" i="3"/>
  <c r="E180" i="3"/>
  <c r="G180" i="3"/>
  <c r="F180" i="3"/>
  <c r="H180" i="3"/>
  <c r="J180" i="3"/>
  <c r="K180" i="3"/>
  <c r="L180" i="3"/>
  <c r="D181" i="3"/>
  <c r="E181" i="3"/>
  <c r="G181" i="3"/>
  <c r="D182" i="3"/>
  <c r="F182" i="3"/>
  <c r="E182" i="3"/>
  <c r="I182" i="3"/>
  <c r="J182" i="3"/>
  <c r="D183" i="3"/>
  <c r="E183" i="3"/>
  <c r="L183" i="3"/>
  <c r="F183" i="3"/>
  <c r="G183" i="3"/>
  <c r="H183" i="3"/>
  <c r="I183" i="3"/>
  <c r="J183" i="3"/>
  <c r="D184" i="3"/>
  <c r="I184" i="3"/>
  <c r="E184" i="3"/>
  <c r="G184" i="3"/>
  <c r="H184" i="3"/>
  <c r="K184" i="3"/>
  <c r="L184" i="3"/>
  <c r="D185" i="3"/>
  <c r="E185" i="3"/>
  <c r="G185" i="3"/>
  <c r="D186" i="3"/>
  <c r="F186" i="3"/>
  <c r="E186" i="3"/>
  <c r="I186" i="3"/>
  <c r="J186" i="3"/>
  <c r="D187" i="3"/>
  <c r="H187" i="3"/>
  <c r="E187" i="3"/>
  <c r="L187" i="3"/>
  <c r="F187" i="3"/>
  <c r="G187" i="3"/>
  <c r="I187" i="3"/>
  <c r="J187" i="3"/>
  <c r="D188" i="3"/>
  <c r="I188" i="3"/>
  <c r="E188" i="3"/>
  <c r="G188" i="3"/>
  <c r="H188" i="3"/>
  <c r="J188" i="3"/>
  <c r="L188" i="3"/>
  <c r="D189" i="3"/>
  <c r="E189" i="3"/>
  <c r="G189" i="3"/>
  <c r="H189" i="3"/>
  <c r="D190" i="3"/>
  <c r="F190" i="3"/>
  <c r="E190" i="3"/>
  <c r="L190" i="3"/>
  <c r="D191" i="3"/>
  <c r="H191" i="3"/>
  <c r="E191" i="3"/>
  <c r="L191" i="3"/>
  <c r="F191" i="3"/>
  <c r="I191" i="3"/>
  <c r="J191" i="3"/>
  <c r="D192" i="3"/>
  <c r="I192" i="3"/>
  <c r="E192" i="3"/>
  <c r="G192" i="3"/>
  <c r="K192" i="3"/>
  <c r="D193" i="3"/>
  <c r="H193" i="3"/>
  <c r="E193" i="3"/>
  <c r="G193" i="3"/>
  <c r="I193" i="3"/>
  <c r="D194" i="3"/>
  <c r="E194" i="3"/>
  <c r="F194" i="3"/>
  <c r="H194" i="3"/>
  <c r="I194" i="3"/>
  <c r="J194" i="3"/>
  <c r="D195" i="3"/>
  <c r="E195" i="3"/>
  <c r="L195" i="3"/>
  <c r="F195" i="3"/>
  <c r="G195" i="3"/>
  <c r="H195" i="3"/>
  <c r="I195" i="3"/>
  <c r="J195" i="3"/>
  <c r="D196" i="3"/>
  <c r="I196" i="3"/>
  <c r="E196" i="3"/>
  <c r="G196" i="3"/>
  <c r="D197" i="3"/>
  <c r="H197" i="3"/>
  <c r="E197" i="3"/>
  <c r="G197" i="3"/>
  <c r="I197" i="3"/>
  <c r="D198" i="3"/>
  <c r="E198" i="3"/>
  <c r="F198" i="3"/>
  <c r="H198" i="3"/>
  <c r="I198" i="3"/>
  <c r="J198" i="3"/>
  <c r="D199" i="3"/>
  <c r="H199" i="3"/>
  <c r="E199" i="3"/>
  <c r="L199" i="3"/>
  <c r="F199" i="3"/>
  <c r="G199" i="3"/>
  <c r="I199" i="3"/>
  <c r="J199" i="3"/>
  <c r="K199" i="3"/>
  <c r="D200" i="3"/>
  <c r="I200" i="3"/>
  <c r="E200" i="3"/>
  <c r="F200" i="3"/>
  <c r="G200" i="3"/>
  <c r="H200" i="3"/>
  <c r="J200" i="3"/>
  <c r="K200" i="3"/>
  <c r="L200" i="3"/>
  <c r="D201" i="3"/>
  <c r="I201" i="3"/>
  <c r="E201" i="3"/>
  <c r="G201" i="3"/>
  <c r="H201" i="3"/>
  <c r="K201" i="3"/>
  <c r="L201" i="3"/>
  <c r="D202" i="3"/>
  <c r="F202" i="3"/>
  <c r="E202" i="3"/>
  <c r="D203" i="3"/>
  <c r="E203" i="3"/>
  <c r="L203" i="3"/>
  <c r="F203" i="3"/>
  <c r="G203" i="3"/>
  <c r="H203" i="3"/>
  <c r="I203" i="3"/>
  <c r="J203" i="3"/>
  <c r="K203" i="3"/>
  <c r="D204" i="3"/>
  <c r="I204" i="3"/>
  <c r="E204" i="3"/>
  <c r="F204" i="3"/>
  <c r="G204" i="3"/>
  <c r="H204" i="3"/>
  <c r="J204" i="3"/>
  <c r="K204" i="3"/>
  <c r="L204" i="3"/>
  <c r="D205" i="3"/>
  <c r="I205" i="3"/>
  <c r="E205" i="3"/>
  <c r="G205" i="3"/>
  <c r="H205" i="3"/>
  <c r="K205" i="3"/>
  <c r="L205" i="3"/>
  <c r="D206" i="3"/>
  <c r="H206" i="3"/>
  <c r="E206" i="3"/>
  <c r="D207" i="3"/>
  <c r="H207" i="3"/>
  <c r="E207" i="3"/>
  <c r="L207" i="3"/>
  <c r="F207" i="3"/>
  <c r="G207" i="3"/>
  <c r="I207" i="3"/>
  <c r="J207" i="3"/>
  <c r="K207" i="3"/>
  <c r="D208" i="3"/>
  <c r="E208" i="3"/>
  <c r="G208" i="3"/>
  <c r="D209" i="3"/>
  <c r="E209" i="3"/>
  <c r="K209" i="3"/>
  <c r="G209" i="3"/>
  <c r="H209" i="3"/>
  <c r="I209" i="3"/>
  <c r="L209" i="3"/>
  <c r="D210" i="3"/>
  <c r="I210" i="3"/>
  <c r="E210" i="3"/>
  <c r="H210" i="3"/>
  <c r="D211" i="3"/>
  <c r="E211" i="3"/>
  <c r="L211" i="3"/>
  <c r="F211" i="3"/>
  <c r="H211" i="3"/>
  <c r="I211" i="3"/>
  <c r="J211" i="3"/>
  <c r="K211" i="3"/>
  <c r="D212" i="3"/>
  <c r="E212" i="3"/>
  <c r="F212" i="3"/>
  <c r="G212" i="3"/>
  <c r="D213" i="3"/>
  <c r="E213" i="3"/>
  <c r="K213" i="3"/>
  <c r="G213" i="3"/>
  <c r="H213" i="3"/>
  <c r="I213" i="3"/>
  <c r="L213" i="3"/>
  <c r="D214" i="3"/>
  <c r="I214" i="3"/>
  <c r="E214" i="3"/>
  <c r="H214" i="3"/>
  <c r="D215" i="3"/>
  <c r="H215" i="3"/>
  <c r="E215" i="3"/>
  <c r="L215" i="3"/>
  <c r="F215" i="3"/>
  <c r="I215" i="3"/>
  <c r="J215" i="3"/>
  <c r="D216" i="3"/>
  <c r="I216" i="3"/>
  <c r="E216" i="3"/>
  <c r="G216" i="3"/>
  <c r="D217" i="3"/>
  <c r="H217" i="3"/>
  <c r="E217" i="3"/>
  <c r="G217" i="3"/>
  <c r="I217" i="3"/>
  <c r="K217" i="3"/>
  <c r="D218" i="3"/>
  <c r="H218" i="3"/>
  <c r="E218" i="3"/>
  <c r="F218" i="3"/>
  <c r="I218" i="3"/>
  <c r="J218" i="3"/>
  <c r="D219" i="3"/>
  <c r="E219" i="3"/>
  <c r="L219" i="3"/>
  <c r="F219" i="3"/>
  <c r="H219" i="3"/>
  <c r="I219" i="3"/>
  <c r="J219" i="3"/>
  <c r="D220" i="3"/>
  <c r="E220" i="3"/>
  <c r="G220" i="3"/>
  <c r="D221" i="3"/>
  <c r="K221" i="3"/>
  <c r="E221" i="3"/>
  <c r="G221" i="3"/>
  <c r="I221" i="3"/>
  <c r="D222" i="3"/>
  <c r="H222" i="3"/>
  <c r="E222" i="3"/>
  <c r="D223" i="3"/>
  <c r="H223" i="3"/>
  <c r="E223" i="3"/>
  <c r="G223" i="3"/>
  <c r="I223" i="3"/>
  <c r="K223" i="3"/>
  <c r="L223" i="3"/>
  <c r="D224" i="3"/>
  <c r="I224" i="3"/>
  <c r="E224" i="3"/>
  <c r="F224" i="3"/>
  <c r="G224" i="3"/>
  <c r="H224" i="3"/>
  <c r="J224" i="3"/>
  <c r="K224" i="3"/>
  <c r="L224" i="3"/>
  <c r="D225" i="3"/>
  <c r="J225" i="3"/>
  <c r="E225" i="3"/>
  <c r="F225" i="3"/>
  <c r="H225" i="3"/>
  <c r="I225" i="3"/>
  <c r="K225" i="3"/>
  <c r="D226" i="3"/>
  <c r="E226" i="3"/>
  <c r="L226" i="3"/>
  <c r="H226" i="3"/>
  <c r="I226" i="3"/>
  <c r="D227" i="3"/>
  <c r="E227" i="3"/>
  <c r="G227" i="3"/>
  <c r="F227" i="3"/>
  <c r="H227" i="3"/>
  <c r="I227" i="3"/>
  <c r="J227" i="3"/>
  <c r="D228" i="3"/>
  <c r="E228" i="3"/>
  <c r="G228" i="3"/>
  <c r="H228" i="3"/>
  <c r="L228" i="3"/>
  <c r="D229" i="3"/>
  <c r="E229" i="3"/>
  <c r="F229" i="3"/>
  <c r="H229" i="3"/>
  <c r="I229" i="3"/>
  <c r="J229" i="3"/>
  <c r="D230" i="3"/>
  <c r="H230" i="3"/>
  <c r="E230" i="3"/>
  <c r="L230" i="3"/>
  <c r="F230" i="3"/>
  <c r="G230" i="3"/>
  <c r="I230" i="3"/>
  <c r="J230" i="3"/>
  <c r="K230" i="3"/>
  <c r="D231" i="3"/>
  <c r="E231" i="3"/>
  <c r="G231" i="3"/>
  <c r="H231" i="3"/>
  <c r="K231" i="3"/>
  <c r="L231" i="3"/>
  <c r="D232" i="3"/>
  <c r="H232" i="3"/>
  <c r="E232" i="3"/>
  <c r="K232" i="3"/>
  <c r="D285" i="3"/>
  <c r="E285" i="3"/>
  <c r="F285" i="3"/>
  <c r="H285" i="3"/>
  <c r="I285" i="3"/>
  <c r="J285" i="3"/>
  <c r="D286" i="3"/>
  <c r="H286" i="3"/>
  <c r="E286" i="3"/>
  <c r="L286" i="3"/>
  <c r="F286" i="3"/>
  <c r="G286" i="3"/>
  <c r="I286" i="3"/>
  <c r="J286" i="3"/>
  <c r="K286" i="3"/>
  <c r="D287" i="3"/>
  <c r="H287" i="3"/>
  <c r="E287" i="3"/>
  <c r="G287" i="3"/>
  <c r="J287" i="3"/>
  <c r="K287" i="3"/>
  <c r="D288" i="3"/>
  <c r="E288" i="3"/>
  <c r="K288" i="3"/>
  <c r="H288" i="3"/>
  <c r="I288" i="3"/>
  <c r="L288" i="3"/>
  <c r="D289" i="3"/>
  <c r="H289" i="3"/>
  <c r="E289" i="3"/>
  <c r="F289" i="3"/>
  <c r="J289" i="3"/>
  <c r="D290" i="3"/>
  <c r="H290" i="3"/>
  <c r="E290" i="3"/>
  <c r="L290" i="3"/>
  <c r="F290" i="3"/>
  <c r="G290" i="3"/>
  <c r="I290" i="3"/>
  <c r="J290" i="3"/>
  <c r="K290" i="3"/>
  <c r="D291" i="3"/>
  <c r="I291" i="3"/>
  <c r="E291" i="3"/>
  <c r="G291" i="3"/>
  <c r="H291" i="3"/>
  <c r="D292" i="3"/>
  <c r="E292" i="3"/>
  <c r="G292" i="3"/>
  <c r="D293" i="3"/>
  <c r="F293" i="3"/>
  <c r="E293" i="3"/>
  <c r="I293" i="3"/>
  <c r="J293" i="3"/>
  <c r="D294" i="3"/>
  <c r="E294" i="3"/>
  <c r="L294" i="3"/>
  <c r="F294" i="3"/>
  <c r="H294" i="3"/>
  <c r="I294" i="3"/>
  <c r="J294" i="3"/>
  <c r="D295" i="3"/>
  <c r="I295" i="3"/>
  <c r="E295" i="3"/>
  <c r="G295" i="3"/>
  <c r="H295" i="3"/>
  <c r="D296" i="3"/>
  <c r="E296" i="3"/>
  <c r="G296" i="3"/>
  <c r="D297" i="3"/>
  <c r="F297" i="3"/>
  <c r="E297" i="3"/>
  <c r="I297" i="3"/>
  <c r="J297" i="3"/>
  <c r="D298" i="3"/>
  <c r="H298" i="3"/>
  <c r="E298" i="3"/>
  <c r="L298" i="3"/>
  <c r="F298" i="3"/>
  <c r="I298" i="3"/>
  <c r="J298" i="3"/>
  <c r="D299" i="3"/>
  <c r="I299" i="3"/>
  <c r="E299" i="3"/>
  <c r="G299" i="3"/>
  <c r="H299" i="3"/>
  <c r="J299" i="3"/>
  <c r="D300" i="3"/>
  <c r="H300" i="3"/>
  <c r="E300" i="3"/>
  <c r="G300" i="3"/>
  <c r="I300" i="3"/>
  <c r="D301" i="3"/>
  <c r="H301" i="3"/>
  <c r="E301" i="3"/>
  <c r="F301" i="3"/>
  <c r="J301" i="3"/>
  <c r="L301" i="3"/>
  <c r="D302" i="3"/>
  <c r="E302" i="3"/>
  <c r="L302" i="3"/>
  <c r="F302" i="3"/>
  <c r="H302" i="3"/>
  <c r="I302" i="3"/>
  <c r="J302" i="3"/>
  <c r="D303" i="3"/>
  <c r="I303" i="3"/>
  <c r="E303" i="3"/>
  <c r="G303" i="3"/>
  <c r="H303" i="3"/>
  <c r="J303" i="3"/>
  <c r="D304" i="3"/>
  <c r="E304" i="3"/>
  <c r="G304" i="3"/>
  <c r="D305" i="3"/>
  <c r="H305" i="3"/>
  <c r="E305" i="3"/>
  <c r="F305" i="3"/>
  <c r="J305" i="3"/>
  <c r="L305" i="3"/>
  <c r="D306" i="3"/>
  <c r="H306" i="3"/>
  <c r="E306" i="3"/>
  <c r="L306" i="3"/>
  <c r="F306" i="3"/>
  <c r="I306" i="3"/>
  <c r="J306" i="3"/>
  <c r="K306" i="3"/>
  <c r="D307" i="3"/>
  <c r="I307" i="3"/>
  <c r="E307" i="3"/>
  <c r="F307" i="3"/>
  <c r="G307" i="3"/>
  <c r="J307" i="3"/>
  <c r="K307" i="3"/>
  <c r="D308" i="3"/>
  <c r="H308" i="3"/>
  <c r="E308" i="3"/>
  <c r="G308" i="3"/>
  <c r="I308" i="3"/>
  <c r="L308" i="3"/>
  <c r="D309" i="3"/>
  <c r="I309" i="3"/>
  <c r="E309" i="3"/>
  <c r="F309" i="3"/>
  <c r="H309" i="3"/>
  <c r="J309" i="3"/>
  <c r="L309" i="3"/>
  <c r="D310" i="3"/>
  <c r="E310" i="3"/>
  <c r="L310" i="3"/>
  <c r="F310" i="3"/>
  <c r="G310" i="3"/>
  <c r="H310" i="3"/>
  <c r="I310" i="3"/>
  <c r="J310" i="3"/>
  <c r="K310" i="3"/>
  <c r="D311" i="3"/>
  <c r="I311" i="3"/>
  <c r="E311" i="3"/>
  <c r="F311" i="3"/>
  <c r="G311" i="3"/>
  <c r="J311" i="3"/>
  <c r="K311" i="3"/>
  <c r="D312" i="3"/>
  <c r="H312" i="3"/>
  <c r="E312" i="3"/>
  <c r="K312" i="3"/>
  <c r="G312" i="3"/>
  <c r="I312" i="3"/>
  <c r="L312" i="3"/>
  <c r="D313" i="3"/>
  <c r="I313" i="3"/>
  <c r="E313" i="3"/>
  <c r="F313" i="3"/>
  <c r="H313" i="3"/>
  <c r="J313" i="3"/>
  <c r="L313" i="3"/>
  <c r="D314" i="3"/>
  <c r="H314" i="3"/>
  <c r="E314" i="3"/>
  <c r="L314" i="3"/>
  <c r="F314" i="3"/>
  <c r="G314" i="3"/>
  <c r="I314" i="3"/>
  <c r="J314" i="3"/>
  <c r="K314" i="3"/>
  <c r="D315" i="3"/>
  <c r="I315" i="3"/>
  <c r="E315" i="3"/>
  <c r="F315" i="3"/>
  <c r="G315" i="3"/>
  <c r="J315" i="3"/>
  <c r="K315" i="3"/>
  <c r="L315" i="3"/>
  <c r="D316" i="3"/>
  <c r="E316" i="3"/>
  <c r="G316" i="3"/>
  <c r="H316" i="3"/>
  <c r="I316" i="3"/>
  <c r="K316" i="3"/>
  <c r="L316" i="3"/>
  <c r="D317" i="3"/>
  <c r="H317" i="3"/>
  <c r="E317" i="3"/>
  <c r="D318" i="3"/>
  <c r="E318" i="3"/>
  <c r="L318" i="3"/>
  <c r="F318" i="3"/>
  <c r="G318" i="3"/>
  <c r="H318" i="3"/>
  <c r="I318" i="3"/>
  <c r="J318" i="3"/>
  <c r="K318" i="3"/>
  <c r="D319" i="3"/>
  <c r="I319" i="3"/>
  <c r="E319" i="3"/>
  <c r="F319" i="3"/>
  <c r="G319" i="3"/>
  <c r="J319" i="3"/>
  <c r="K319" i="3"/>
  <c r="L319" i="3"/>
  <c r="D320" i="3"/>
  <c r="E320" i="3"/>
  <c r="G320" i="3"/>
  <c r="H320" i="3"/>
  <c r="I320" i="3"/>
  <c r="K320" i="3"/>
  <c r="L320" i="3"/>
  <c r="D321" i="3"/>
  <c r="F321" i="3"/>
  <c r="E321" i="3"/>
  <c r="D322" i="3"/>
  <c r="H322" i="3"/>
  <c r="E322" i="3"/>
  <c r="L322" i="3"/>
  <c r="F322" i="3"/>
  <c r="G322" i="3"/>
  <c r="I322" i="3"/>
  <c r="J322" i="3"/>
  <c r="K322" i="3"/>
  <c r="D323" i="3"/>
  <c r="I323" i="3"/>
  <c r="E323" i="3"/>
  <c r="G323" i="3"/>
  <c r="D324" i="3"/>
  <c r="H324" i="3"/>
  <c r="E324" i="3"/>
  <c r="G324" i="3"/>
  <c r="I324" i="3"/>
  <c r="D325" i="3"/>
  <c r="H325" i="3"/>
  <c r="E325" i="3"/>
  <c r="I325" i="3"/>
  <c r="J325" i="3"/>
  <c r="D326" i="3"/>
  <c r="E326" i="3"/>
  <c r="L326" i="3"/>
  <c r="F326" i="3"/>
  <c r="H326" i="3"/>
  <c r="I326" i="3"/>
  <c r="J326" i="3"/>
  <c r="D327" i="3"/>
  <c r="I327" i="3"/>
  <c r="E327" i="3"/>
  <c r="G327" i="3"/>
  <c r="D328" i="3"/>
  <c r="H328" i="3"/>
  <c r="E328" i="3"/>
  <c r="G328" i="3"/>
  <c r="I328" i="3"/>
  <c r="D329" i="3"/>
  <c r="F329" i="3"/>
  <c r="E329" i="3"/>
  <c r="I329" i="3"/>
  <c r="J329" i="3"/>
  <c r="D330" i="3"/>
  <c r="H330" i="3"/>
  <c r="E330" i="3"/>
  <c r="L330" i="3"/>
  <c r="F330" i="3"/>
  <c r="I330" i="3"/>
  <c r="J330" i="3"/>
  <c r="D331" i="3"/>
  <c r="I331" i="3"/>
  <c r="E331" i="3"/>
  <c r="G331" i="3"/>
  <c r="H331" i="3"/>
  <c r="J331" i="3"/>
  <c r="D332" i="3"/>
  <c r="H332" i="3"/>
  <c r="E332" i="3"/>
  <c r="G332" i="3"/>
  <c r="K332" i="3"/>
  <c r="D333" i="3"/>
  <c r="H333" i="3"/>
  <c r="E333" i="3"/>
  <c r="F333" i="3"/>
  <c r="I333" i="3"/>
  <c r="J333" i="3"/>
  <c r="L333" i="3"/>
  <c r="D334" i="3"/>
  <c r="E334" i="3"/>
  <c r="L334" i="3"/>
  <c r="F334" i="3"/>
  <c r="H334" i="3"/>
  <c r="I334" i="3"/>
  <c r="J334" i="3"/>
  <c r="D335" i="3"/>
  <c r="I335" i="3"/>
  <c r="E335" i="3"/>
  <c r="G335" i="3"/>
  <c r="H335" i="3"/>
  <c r="J335" i="3"/>
  <c r="D336" i="3"/>
  <c r="E336" i="3"/>
  <c r="G336" i="3"/>
  <c r="K336" i="3"/>
  <c r="D337" i="3"/>
  <c r="H337" i="3"/>
  <c r="E337" i="3"/>
  <c r="F337" i="3"/>
  <c r="I337" i="3"/>
  <c r="J337" i="3"/>
  <c r="L337" i="3"/>
  <c r="H327" i="3"/>
  <c r="H323" i="3"/>
  <c r="F336" i="3"/>
  <c r="J336" i="3"/>
  <c r="H321" i="3"/>
  <c r="K301" i="3"/>
  <c r="G301" i="3"/>
  <c r="H329" i="3"/>
  <c r="F327" i="3"/>
  <c r="L324" i="3"/>
  <c r="F317" i="3"/>
  <c r="L303" i="3"/>
  <c r="G214" i="3"/>
  <c r="K214" i="3"/>
  <c r="L214" i="3"/>
  <c r="L336" i="3"/>
  <c r="F335" i="3"/>
  <c r="K334" i="3"/>
  <c r="L332" i="3"/>
  <c r="F331" i="3"/>
  <c r="K330" i="3"/>
  <c r="K328" i="3"/>
  <c r="F325" i="3"/>
  <c r="K324" i="3"/>
  <c r="G321" i="3"/>
  <c r="K321" i="3"/>
  <c r="K317" i="3"/>
  <c r="G317" i="3"/>
  <c r="L311" i="3"/>
  <c r="L307" i="3"/>
  <c r="G306" i="3"/>
  <c r="K303" i="3"/>
  <c r="G302" i="3"/>
  <c r="K299" i="3"/>
  <c r="L297" i="3"/>
  <c r="J295" i="3"/>
  <c r="L293" i="3"/>
  <c r="J291" i="3"/>
  <c r="I289" i="3"/>
  <c r="L287" i="3"/>
  <c r="F231" i="3"/>
  <c r="I231" i="3"/>
  <c r="J228" i="3"/>
  <c r="K228" i="3"/>
  <c r="F228" i="3"/>
  <c r="G222" i="3"/>
  <c r="K222" i="3"/>
  <c r="L222" i="3"/>
  <c r="F296" i="3"/>
  <c r="J296" i="3"/>
  <c r="J292" i="3"/>
  <c r="F292" i="3"/>
  <c r="L232" i="3"/>
  <c r="J222" i="3"/>
  <c r="F222" i="3"/>
  <c r="J300" i="3"/>
  <c r="F300" i="3"/>
  <c r="G289" i="3"/>
  <c r="K289" i="3"/>
  <c r="L227" i="3"/>
  <c r="K218" i="3"/>
  <c r="G218" i="3"/>
  <c r="L218" i="3"/>
  <c r="I208" i="3"/>
  <c r="H208" i="3"/>
  <c r="J208" i="3"/>
  <c r="K208" i="3"/>
  <c r="L208" i="3"/>
  <c r="F208" i="3"/>
  <c r="K325" i="3"/>
  <c r="G325" i="3"/>
  <c r="I336" i="3"/>
  <c r="I332" i="3"/>
  <c r="L327" i="3"/>
  <c r="L335" i="3"/>
  <c r="L331" i="3"/>
  <c r="G330" i="3"/>
  <c r="G326" i="3"/>
  <c r="L317" i="3"/>
  <c r="J308" i="3"/>
  <c r="F308" i="3"/>
  <c r="I305" i="3"/>
  <c r="K294" i="3"/>
  <c r="L292" i="3"/>
  <c r="F291" i="3"/>
  <c r="G288" i="3"/>
  <c r="K226" i="3"/>
  <c r="G226" i="3"/>
  <c r="G329" i="3"/>
  <c r="K329" i="3"/>
  <c r="G337" i="3"/>
  <c r="K337" i="3"/>
  <c r="K333" i="3"/>
  <c r="G333" i="3"/>
  <c r="L323" i="3"/>
  <c r="F304" i="3"/>
  <c r="J304" i="3"/>
  <c r="H336" i="3"/>
  <c r="K327" i="3"/>
  <c r="K323" i="3"/>
  <c r="L321" i="3"/>
  <c r="F312" i="3"/>
  <c r="J312" i="3"/>
  <c r="H311" i="3"/>
  <c r="H307" i="3"/>
  <c r="I301" i="3"/>
  <c r="H297" i="3"/>
  <c r="L296" i="3"/>
  <c r="F295" i="3"/>
  <c r="H293" i="3"/>
  <c r="K285" i="3"/>
  <c r="L285" i="3"/>
  <c r="G285" i="3"/>
  <c r="I232" i="3"/>
  <c r="K335" i="3"/>
  <c r="G334" i="3"/>
  <c r="K331" i="3"/>
  <c r="L329" i="3"/>
  <c r="J327" i="3"/>
  <c r="L325" i="3"/>
  <c r="J323" i="3"/>
  <c r="J321" i="3"/>
  <c r="F320" i="3"/>
  <c r="J320" i="3"/>
  <c r="H319" i="3"/>
  <c r="J317" i="3"/>
  <c r="J316" i="3"/>
  <c r="F316" i="3"/>
  <c r="H315" i="3"/>
  <c r="L304" i="3"/>
  <c r="F303" i="3"/>
  <c r="K302" i="3"/>
  <c r="L300" i="3"/>
  <c r="F299" i="3"/>
  <c r="K298" i="3"/>
  <c r="K296" i="3"/>
  <c r="K292" i="3"/>
  <c r="F288" i="3"/>
  <c r="J288" i="3"/>
  <c r="J231" i="3"/>
  <c r="I228" i="3"/>
  <c r="K227" i="3"/>
  <c r="F226" i="3"/>
  <c r="J226" i="3"/>
  <c r="L225" i="3"/>
  <c r="G225" i="3"/>
  <c r="I212" i="3"/>
  <c r="H212" i="3"/>
  <c r="J212" i="3"/>
  <c r="K212" i="3"/>
  <c r="L212" i="3"/>
  <c r="F328" i="3"/>
  <c r="J328" i="3"/>
  <c r="J324" i="3"/>
  <c r="F324" i="3"/>
  <c r="I321" i="3"/>
  <c r="I317" i="3"/>
  <c r="K304" i="3"/>
  <c r="K300" i="3"/>
  <c r="G297" i="3"/>
  <c r="K297" i="3"/>
  <c r="I296" i="3"/>
  <c r="K293" i="3"/>
  <c r="G293" i="3"/>
  <c r="I292" i="3"/>
  <c r="G232" i="3"/>
  <c r="K229" i="3"/>
  <c r="L229" i="3"/>
  <c r="G229" i="3"/>
  <c r="I220" i="3"/>
  <c r="H220" i="3"/>
  <c r="J220" i="3"/>
  <c r="K220" i="3"/>
  <c r="L220" i="3"/>
  <c r="F220" i="3"/>
  <c r="J332" i="3"/>
  <c r="F332" i="3"/>
  <c r="I304" i="3"/>
  <c r="H296" i="3"/>
  <c r="L295" i="3"/>
  <c r="H292" i="3"/>
  <c r="L291" i="3"/>
  <c r="L289" i="3"/>
  <c r="F287" i="3"/>
  <c r="I287" i="3"/>
  <c r="F232" i="3"/>
  <c r="J232" i="3"/>
  <c r="I222" i="3"/>
  <c r="K308" i="3"/>
  <c r="G305" i="3"/>
  <c r="K305" i="3"/>
  <c r="L328" i="3"/>
  <c r="K326" i="3"/>
  <c r="F323" i="3"/>
  <c r="G313" i="3"/>
  <c r="K313" i="3"/>
  <c r="K309" i="3"/>
  <c r="G309" i="3"/>
  <c r="H304" i="3"/>
  <c r="L299" i="3"/>
  <c r="G298" i="3"/>
  <c r="K295" i="3"/>
  <c r="G294" i="3"/>
  <c r="K291" i="3"/>
  <c r="F221" i="3"/>
  <c r="J221" i="3"/>
  <c r="H221" i="3"/>
  <c r="K210" i="3"/>
  <c r="G210" i="3"/>
  <c r="L210" i="3"/>
  <c r="F206" i="3"/>
  <c r="G198" i="3"/>
  <c r="K198" i="3"/>
  <c r="K194" i="3"/>
  <c r="G194" i="3"/>
  <c r="J223" i="3"/>
  <c r="L221" i="3"/>
  <c r="K219" i="3"/>
  <c r="L217" i="3"/>
  <c r="F216" i="3"/>
  <c r="K215" i="3"/>
  <c r="F214" i="3"/>
  <c r="F210" i="3"/>
  <c r="G206" i="3"/>
  <c r="K206" i="3"/>
  <c r="K202" i="3"/>
  <c r="G202" i="3"/>
  <c r="L196" i="3"/>
  <c r="L192" i="3"/>
  <c r="G191" i="3"/>
  <c r="K188" i="3"/>
  <c r="L186" i="3"/>
  <c r="J184" i="3"/>
  <c r="L182" i="3"/>
  <c r="F176" i="3"/>
  <c r="I174" i="3"/>
  <c r="J174" i="3"/>
  <c r="G173" i="3"/>
  <c r="J172" i="3"/>
  <c r="L171" i="3"/>
  <c r="F168" i="3"/>
  <c r="J168" i="3"/>
  <c r="F167" i="3"/>
  <c r="H165" i="3"/>
  <c r="J165" i="3"/>
  <c r="H164" i="3"/>
  <c r="L162" i="3"/>
  <c r="J160" i="3"/>
  <c r="L158" i="3"/>
  <c r="G158" i="3"/>
  <c r="K155" i="3"/>
  <c r="G155" i="3"/>
  <c r="G153" i="3"/>
  <c r="G148" i="3"/>
  <c r="K148" i="3"/>
  <c r="L148" i="3"/>
  <c r="K144" i="3"/>
  <c r="G144" i="3"/>
  <c r="L144" i="3"/>
  <c r="H136" i="3"/>
  <c r="I130" i="3"/>
  <c r="L130" i="3"/>
  <c r="L128" i="3"/>
  <c r="I124" i="3"/>
  <c r="I118" i="3"/>
  <c r="F118" i="3"/>
  <c r="K118" i="3"/>
  <c r="G116" i="3"/>
  <c r="K116" i="3"/>
  <c r="L116" i="3"/>
  <c r="L104" i="3"/>
  <c r="F104" i="3"/>
  <c r="J104" i="3"/>
  <c r="K99" i="3"/>
  <c r="K88" i="3"/>
  <c r="G88" i="3"/>
  <c r="L85" i="3"/>
  <c r="G85" i="3"/>
  <c r="K85" i="3"/>
  <c r="K196" i="3"/>
  <c r="J185" i="3"/>
  <c r="F185" i="3"/>
  <c r="F181" i="3"/>
  <c r="J181" i="3"/>
  <c r="L179" i="3"/>
  <c r="K176" i="3"/>
  <c r="L176" i="3"/>
  <c r="G176" i="3"/>
  <c r="J170" i="3"/>
  <c r="F170" i="3"/>
  <c r="L167" i="3"/>
  <c r="G167" i="3"/>
  <c r="G164" i="3"/>
  <c r="K164" i="3"/>
  <c r="K162" i="3"/>
  <c r="L161" i="3"/>
  <c r="K161" i="3"/>
  <c r="G161" i="3"/>
  <c r="L156" i="3"/>
  <c r="K145" i="3"/>
  <c r="K143" i="3"/>
  <c r="L131" i="3"/>
  <c r="I126" i="3"/>
  <c r="L126" i="3"/>
  <c r="L125" i="3"/>
  <c r="G125" i="3"/>
  <c r="L117" i="3"/>
  <c r="K117" i="3"/>
  <c r="F116" i="3"/>
  <c r="H116" i="3"/>
  <c r="F115" i="3"/>
  <c r="J115" i="3"/>
  <c r="K115" i="3"/>
  <c r="L115" i="3"/>
  <c r="I114" i="3"/>
  <c r="F114" i="3"/>
  <c r="J114" i="3"/>
  <c r="L198" i="3"/>
  <c r="J196" i="3"/>
  <c r="L194" i="3"/>
  <c r="J192" i="3"/>
  <c r="J190" i="3"/>
  <c r="F189" i="3"/>
  <c r="J189" i="3"/>
  <c r="K179" i="3"/>
  <c r="H173" i="3"/>
  <c r="F173" i="3"/>
  <c r="J162" i="3"/>
  <c r="L159" i="3"/>
  <c r="K156" i="3"/>
  <c r="F147" i="3"/>
  <c r="J147" i="3"/>
  <c r="J143" i="3"/>
  <c r="F143" i="3"/>
  <c r="L129" i="3"/>
  <c r="L127" i="3"/>
  <c r="G124" i="3"/>
  <c r="K124" i="3"/>
  <c r="L123" i="3"/>
  <c r="G123" i="3"/>
  <c r="K112" i="3"/>
  <c r="G112" i="3"/>
  <c r="L112" i="3"/>
  <c r="L95" i="3"/>
  <c r="I90" i="3"/>
  <c r="H90" i="3"/>
  <c r="K90" i="3"/>
  <c r="L90" i="3"/>
  <c r="F90" i="3"/>
  <c r="F223" i="3"/>
  <c r="L206" i="3"/>
  <c r="L202" i="3"/>
  <c r="F197" i="3"/>
  <c r="J197" i="3"/>
  <c r="H196" i="3"/>
  <c r="J193" i="3"/>
  <c r="F193" i="3"/>
  <c r="H192" i="3"/>
  <c r="I190" i="3"/>
  <c r="H186" i="3"/>
  <c r="L185" i="3"/>
  <c r="F184" i="3"/>
  <c r="K183" i="3"/>
  <c r="H182" i="3"/>
  <c r="L181" i="3"/>
  <c r="I179" i="3"/>
  <c r="G172" i="3"/>
  <c r="L172" i="3"/>
  <c r="L170" i="3"/>
  <c r="L168" i="3"/>
  <c r="H162" i="3"/>
  <c r="F160" i="3"/>
  <c r="I159" i="3"/>
  <c r="I156" i="3"/>
  <c r="F152" i="3"/>
  <c r="K127" i="3"/>
  <c r="K126" i="3"/>
  <c r="F123" i="3"/>
  <c r="J123" i="3"/>
  <c r="J120" i="3"/>
  <c r="L113" i="3"/>
  <c r="K113" i="3"/>
  <c r="F112" i="3"/>
  <c r="H112" i="3"/>
  <c r="J111" i="3"/>
  <c r="F111" i="3"/>
  <c r="K111" i="3"/>
  <c r="L111" i="3"/>
  <c r="I110" i="3"/>
  <c r="F110" i="3"/>
  <c r="J110" i="3"/>
  <c r="K95" i="3"/>
  <c r="G91" i="3"/>
  <c r="L91" i="3"/>
  <c r="L216" i="3"/>
  <c r="G215" i="3"/>
  <c r="G211" i="3"/>
  <c r="G219" i="3"/>
  <c r="K216" i="3"/>
  <c r="J206" i="3"/>
  <c r="F205" i="3"/>
  <c r="J205" i="3"/>
  <c r="J202" i="3"/>
  <c r="J201" i="3"/>
  <c r="F201" i="3"/>
  <c r="H190" i="3"/>
  <c r="L189" i="3"/>
  <c r="F188" i="3"/>
  <c r="K187" i="3"/>
  <c r="K185" i="3"/>
  <c r="K181" i="3"/>
  <c r="L178" i="3"/>
  <c r="K170" i="3"/>
  <c r="F163" i="3"/>
  <c r="H163" i="3"/>
  <c r="K158" i="3"/>
  <c r="H156" i="3"/>
  <c r="L155" i="3"/>
  <c r="K153" i="3"/>
  <c r="K152" i="3"/>
  <c r="G152" i="3"/>
  <c r="G151" i="3"/>
  <c r="L151" i="3"/>
  <c r="I146" i="3"/>
  <c r="J146" i="3"/>
  <c r="I142" i="3"/>
  <c r="J142" i="3"/>
  <c r="L140" i="3"/>
  <c r="K133" i="3"/>
  <c r="G132" i="3"/>
  <c r="K132" i="3"/>
  <c r="K129" i="3"/>
  <c r="J126" i="3"/>
  <c r="I122" i="3"/>
  <c r="F122" i="3"/>
  <c r="K122" i="3"/>
  <c r="I120" i="3"/>
  <c r="I119" i="3"/>
  <c r="L114" i="3"/>
  <c r="G84" i="3"/>
  <c r="L84" i="3"/>
  <c r="J216" i="3"/>
  <c r="J214" i="3"/>
  <c r="F213" i="3"/>
  <c r="J213" i="3"/>
  <c r="J210" i="3"/>
  <c r="J209" i="3"/>
  <c r="F209" i="3"/>
  <c r="I206" i="3"/>
  <c r="I202" i="3"/>
  <c r="L197" i="3"/>
  <c r="F196" i="3"/>
  <c r="K195" i="3"/>
  <c r="L193" i="3"/>
  <c r="F192" i="3"/>
  <c r="K191" i="3"/>
  <c r="K189" i="3"/>
  <c r="K186" i="3"/>
  <c r="G186" i="3"/>
  <c r="I185" i="3"/>
  <c r="G182" i="3"/>
  <c r="K182" i="3"/>
  <c r="I181" i="3"/>
  <c r="J176" i="3"/>
  <c r="L173" i="3"/>
  <c r="I170" i="3"/>
  <c r="K167" i="3"/>
  <c r="L164" i="3"/>
  <c r="F162" i="3"/>
  <c r="J158" i="3"/>
  <c r="F156" i="3"/>
  <c r="J155" i="3"/>
  <c r="J151" i="3"/>
  <c r="F151" i="3"/>
  <c r="J148" i="3"/>
  <c r="L147" i="3"/>
  <c r="G145" i="3"/>
  <c r="J144" i="3"/>
  <c r="L143" i="3"/>
  <c r="I140" i="3"/>
  <c r="L139" i="3"/>
  <c r="K128" i="3"/>
  <c r="G128" i="3"/>
  <c r="L121" i="3"/>
  <c r="K121" i="3"/>
  <c r="G121" i="3"/>
  <c r="F120" i="3"/>
  <c r="L108" i="3"/>
  <c r="F108" i="3"/>
  <c r="J108" i="3"/>
  <c r="G87" i="3"/>
  <c r="L87" i="3"/>
  <c r="I82" i="3"/>
  <c r="F82" i="3"/>
  <c r="J82" i="3"/>
  <c r="J217" i="3"/>
  <c r="F217" i="3"/>
  <c r="H216" i="3"/>
  <c r="H202" i="3"/>
  <c r="K197" i="3"/>
  <c r="K193" i="3"/>
  <c r="G190" i="3"/>
  <c r="K190" i="3"/>
  <c r="I189" i="3"/>
  <c r="H185" i="3"/>
  <c r="H181" i="3"/>
  <c r="J173" i="3"/>
  <c r="H170" i="3"/>
  <c r="G168" i="3"/>
  <c r="I167" i="3"/>
  <c r="J164" i="3"/>
  <c r="K159" i="3"/>
  <c r="H158" i="3"/>
  <c r="I155" i="3"/>
  <c r="I150" i="3"/>
  <c r="K150" i="3"/>
  <c r="F150" i="3"/>
  <c r="I148" i="3"/>
  <c r="I147" i="3"/>
  <c r="I144" i="3"/>
  <c r="I143" i="3"/>
  <c r="F131" i="3"/>
  <c r="J131" i="3"/>
  <c r="H131" i="3"/>
  <c r="L124" i="3"/>
  <c r="K120" i="3"/>
  <c r="G120" i="3"/>
  <c r="L119" i="3"/>
  <c r="G119" i="3"/>
  <c r="G92" i="3"/>
  <c r="K92" i="3"/>
  <c r="F179" i="3"/>
  <c r="J179" i="3"/>
  <c r="J159" i="3"/>
  <c r="F159" i="3"/>
  <c r="L149" i="3"/>
  <c r="K149" i="3"/>
  <c r="J127" i="3"/>
  <c r="F127" i="3"/>
  <c r="H127" i="3"/>
  <c r="J119" i="3"/>
  <c r="F119" i="3"/>
  <c r="L99" i="3"/>
  <c r="J90" i="3"/>
  <c r="I171" i="3"/>
  <c r="K160" i="3"/>
  <c r="G140" i="3"/>
  <c r="K140" i="3"/>
  <c r="K136" i="3"/>
  <c r="G136" i="3"/>
  <c r="F107" i="3"/>
  <c r="J107" i="3"/>
  <c r="H106" i="3"/>
  <c r="J103" i="3"/>
  <c r="F103" i="3"/>
  <c r="H102" i="3"/>
  <c r="K89" i="3"/>
  <c r="F86" i="3"/>
  <c r="F84" i="3"/>
  <c r="G76" i="3"/>
  <c r="G72" i="3"/>
  <c r="G61" i="3"/>
  <c r="G57" i="3"/>
  <c r="K54" i="3"/>
  <c r="L48" i="3"/>
  <c r="G80" i="3"/>
  <c r="J52" i="3"/>
  <c r="K39" i="3"/>
  <c r="L39" i="3"/>
  <c r="H38" i="3"/>
  <c r="I38" i="3"/>
  <c r="J38" i="3"/>
  <c r="K38" i="3"/>
  <c r="O12" i="3"/>
  <c r="J59" i="3"/>
  <c r="H52" i="3"/>
  <c r="H48" i="3"/>
  <c r="L36" i="3"/>
  <c r="G100" i="3"/>
  <c r="K100" i="3"/>
  <c r="I99" i="3"/>
  <c r="K96" i="3"/>
  <c r="G96" i="3"/>
  <c r="I95" i="3"/>
  <c r="L86" i="3"/>
  <c r="G81" i="3"/>
  <c r="L72" i="3"/>
  <c r="J63" i="3"/>
  <c r="F63" i="3"/>
  <c r="I56" i="3"/>
  <c r="F52" i="3"/>
  <c r="F48" i="3"/>
  <c r="D12" i="3"/>
  <c r="F139" i="3"/>
  <c r="J139" i="3"/>
  <c r="J135" i="3"/>
  <c r="F135" i="3"/>
  <c r="G108" i="3"/>
  <c r="K108" i="3"/>
  <c r="K104" i="3"/>
  <c r="G104" i="3"/>
  <c r="L98" i="3"/>
  <c r="L94" i="3"/>
  <c r="G93" i="3"/>
  <c r="G89" i="3"/>
  <c r="K86" i="3"/>
  <c r="F75" i="3"/>
  <c r="J71" i="3"/>
  <c r="F54" i="3"/>
  <c r="G52" i="3"/>
  <c r="K52" i="3"/>
  <c r="K48" i="3"/>
  <c r="J79" i="3"/>
  <c r="F79" i="3"/>
  <c r="K55" i="3"/>
  <c r="L47" i="3"/>
  <c r="G44" i="3"/>
  <c r="H36" i="3"/>
  <c r="I12" i="3"/>
  <c r="H12" i="3"/>
  <c r="F91" i="3"/>
  <c r="J91" i="3"/>
  <c r="J87" i="3"/>
  <c r="F87" i="3"/>
  <c r="H86" i="3"/>
  <c r="I84" i="3"/>
  <c r="K63" i="3"/>
  <c r="G60" i="3"/>
  <c r="I59" i="3"/>
  <c r="G56" i="3"/>
  <c r="F99" i="3"/>
  <c r="J99" i="3"/>
  <c r="J95" i="3"/>
  <c r="F95" i="3"/>
  <c r="L83" i="3"/>
  <c r="L79" i="3"/>
  <c r="G68" i="3"/>
  <c r="G64" i="3"/>
  <c r="H59" i="3"/>
  <c r="H55" i="3"/>
  <c r="L54" i="3"/>
  <c r="G53" i="3"/>
  <c r="H46" i="3"/>
  <c r="I46" i="3"/>
  <c r="K46" i="3"/>
  <c r="G45" i="3"/>
  <c r="L45" i="3"/>
  <c r="F38" i="3"/>
  <c r="G37" i="3"/>
  <c r="L37" i="3"/>
  <c r="G48" i="3"/>
  <c r="F47" i="3"/>
  <c r="G40" i="3"/>
  <c r="F39" i="3"/>
  <c r="K36" i="3"/>
  <c r="J35" i="3"/>
  <c r="G32" i="3"/>
  <c r="J31" i="3"/>
  <c r="F31" i="3"/>
  <c r="E12" i="3"/>
  <c r="N12" i="3"/>
  <c r="L281" i="3"/>
  <c r="L271" i="3"/>
  <c r="L260" i="3"/>
  <c r="L249" i="3"/>
  <c r="L239" i="3"/>
  <c r="K264" i="3"/>
  <c r="K253" i="3"/>
  <c r="G281" i="3"/>
  <c r="K271" i="3"/>
  <c r="G265" i="3"/>
  <c r="K255" i="3"/>
  <c r="G249" i="3"/>
  <c r="K239" i="3"/>
  <c r="G233" i="3"/>
  <c r="F281" i="3"/>
  <c r="F271" i="3"/>
  <c r="F260" i="3"/>
  <c r="F249" i="3"/>
  <c r="F239" i="3"/>
  <c r="I265" i="3"/>
  <c r="J282" i="3"/>
  <c r="J271" i="3"/>
  <c r="J260" i="3"/>
  <c r="J250" i="3"/>
  <c r="J239" i="3"/>
  <c r="H280" i="3"/>
  <c r="H264" i="3"/>
  <c r="H248" i="3"/>
  <c r="K329" i="2"/>
  <c r="G329" i="2"/>
  <c r="L329" i="2"/>
  <c r="G325" i="2"/>
  <c r="K325" i="2"/>
  <c r="L325" i="2"/>
  <c r="H317" i="2"/>
  <c r="K316" i="2"/>
  <c r="L310" i="2"/>
  <c r="K308" i="2"/>
  <c r="K300" i="2"/>
  <c r="L300" i="2"/>
  <c r="G300" i="2"/>
  <c r="G270" i="3"/>
  <c r="L270" i="3"/>
  <c r="G254" i="3"/>
  <c r="L254" i="3"/>
  <c r="G238" i="3"/>
  <c r="L238" i="3"/>
  <c r="H269" i="3"/>
  <c r="J269" i="3"/>
  <c r="H253" i="3"/>
  <c r="J253" i="3"/>
  <c r="H237" i="3"/>
  <c r="J237" i="3"/>
  <c r="K326" i="2"/>
  <c r="F317" i="2"/>
  <c r="F300" i="2"/>
  <c r="J300" i="2"/>
  <c r="H300" i="2"/>
  <c r="L297" i="2"/>
  <c r="H35" i="3"/>
  <c r="L31" i="3"/>
  <c r="L27" i="3"/>
  <c r="L25" i="3"/>
  <c r="L23" i="3"/>
  <c r="L21" i="3"/>
  <c r="C12" i="3"/>
  <c r="G269" i="3"/>
  <c r="G237" i="3"/>
  <c r="G12" i="3"/>
  <c r="H284" i="3"/>
  <c r="H268" i="3"/>
  <c r="H252" i="3"/>
  <c r="J335" i="2"/>
  <c r="F335" i="2"/>
  <c r="J328" i="2"/>
  <c r="F328" i="2"/>
  <c r="F324" i="2"/>
  <c r="J324" i="2"/>
  <c r="G301" i="2"/>
  <c r="K301" i="2"/>
  <c r="F297" i="2"/>
  <c r="H297" i="2"/>
  <c r="J297" i="2"/>
  <c r="F293" i="2"/>
  <c r="K293" i="2"/>
  <c r="H293" i="2"/>
  <c r="I293" i="2"/>
  <c r="J293" i="2"/>
  <c r="L293" i="2"/>
  <c r="K31" i="3"/>
  <c r="G28" i="3"/>
  <c r="G26" i="3"/>
  <c r="K26" i="3"/>
  <c r="G24" i="3"/>
  <c r="K24" i="3"/>
  <c r="G22" i="3"/>
  <c r="K22" i="3"/>
  <c r="K270" i="3"/>
  <c r="K238" i="3"/>
  <c r="L274" i="3"/>
  <c r="G274" i="3"/>
  <c r="L258" i="3"/>
  <c r="G258" i="3"/>
  <c r="L242" i="3"/>
  <c r="G242" i="3"/>
  <c r="H273" i="3"/>
  <c r="J273" i="3"/>
  <c r="H257" i="3"/>
  <c r="J257" i="3"/>
  <c r="H241" i="3"/>
  <c r="J241" i="3"/>
  <c r="L334" i="2"/>
  <c r="G334" i="2"/>
  <c r="K334" i="2"/>
  <c r="F308" i="2"/>
  <c r="J308" i="2"/>
  <c r="I308" i="2"/>
  <c r="H308" i="2"/>
  <c r="L304" i="2"/>
  <c r="G304" i="2"/>
  <c r="I303" i="2"/>
  <c r="L303" i="2"/>
  <c r="F303" i="2"/>
  <c r="K303" i="2"/>
  <c r="L302" i="2"/>
  <c r="K302" i="2"/>
  <c r="G302" i="2"/>
  <c r="J299" i="2"/>
  <c r="L33" i="3"/>
  <c r="I31" i="3"/>
  <c r="L276" i="3"/>
  <c r="L265" i="3"/>
  <c r="L255" i="3"/>
  <c r="L244" i="3"/>
  <c r="L233" i="3"/>
  <c r="K280" i="3"/>
  <c r="K258" i="3"/>
  <c r="K248" i="3"/>
  <c r="K279" i="3"/>
  <c r="K263" i="3"/>
  <c r="K247" i="3"/>
  <c r="F276" i="3"/>
  <c r="F255" i="3"/>
  <c r="F244" i="3"/>
  <c r="I239" i="3"/>
  <c r="J276" i="3"/>
  <c r="J266" i="3"/>
  <c r="J255" i="3"/>
  <c r="J244" i="3"/>
  <c r="J234" i="3"/>
  <c r="H272" i="3"/>
  <c r="H256" i="3"/>
  <c r="G337" i="2"/>
  <c r="L337" i="2"/>
  <c r="L335" i="2"/>
  <c r="G333" i="2"/>
  <c r="K333" i="2"/>
  <c r="G332" i="2"/>
  <c r="L332" i="2"/>
  <c r="I327" i="2"/>
  <c r="J327" i="2"/>
  <c r="I323" i="2"/>
  <c r="J323" i="2"/>
  <c r="L321" i="2"/>
  <c r="K314" i="2"/>
  <c r="K313" i="2"/>
  <c r="G313" i="2"/>
  <c r="L306" i="2"/>
  <c r="G306" i="2"/>
  <c r="K305" i="2"/>
  <c r="G305" i="2"/>
  <c r="J304" i="2"/>
  <c r="F304" i="2"/>
  <c r="H304" i="2"/>
  <c r="E12" i="2"/>
  <c r="E13" i="2"/>
  <c r="G29" i="3"/>
  <c r="G283" i="3"/>
  <c r="G278" i="3"/>
  <c r="L278" i="3"/>
  <c r="G267" i="3"/>
  <c r="G262" i="3"/>
  <c r="L262" i="3"/>
  <c r="G246" i="3"/>
  <c r="L246" i="3"/>
  <c r="I269" i="3"/>
  <c r="J264" i="3"/>
  <c r="H282" i="3"/>
  <c r="H277" i="3"/>
  <c r="J277" i="3"/>
  <c r="H266" i="3"/>
  <c r="H261" i="3"/>
  <c r="J261" i="3"/>
  <c r="H250" i="3"/>
  <c r="H245" i="3"/>
  <c r="J245" i="3"/>
  <c r="K335" i="2"/>
  <c r="F332" i="2"/>
  <c r="J332" i="2"/>
  <c r="J329" i="2"/>
  <c r="L328" i="2"/>
  <c r="G326" i="2"/>
  <c r="J325" i="2"/>
  <c r="L324" i="2"/>
  <c r="I321" i="2"/>
  <c r="L320" i="2"/>
  <c r="J312" i="2"/>
  <c r="F312" i="2"/>
  <c r="I312" i="2"/>
  <c r="H312" i="2"/>
  <c r="I237" i="3"/>
  <c r="H276" i="3"/>
  <c r="H260" i="3"/>
  <c r="H244" i="3"/>
  <c r="I335" i="2"/>
  <c r="I331" i="2"/>
  <c r="K331" i="2"/>
  <c r="F331" i="2"/>
  <c r="I329" i="2"/>
  <c r="I328" i="2"/>
  <c r="I325" i="2"/>
  <c r="I324" i="2"/>
  <c r="H321" i="2"/>
  <c r="K320" i="2"/>
  <c r="L317" i="2"/>
  <c r="L301" i="2"/>
  <c r="G27" i="3"/>
  <c r="K27" i="3"/>
  <c r="G25" i="3"/>
  <c r="K25" i="3"/>
  <c r="G23" i="3"/>
  <c r="K23" i="3"/>
  <c r="G21" i="3"/>
  <c r="K21" i="3"/>
  <c r="K254" i="3"/>
  <c r="L282" i="3"/>
  <c r="G282" i="3"/>
  <c r="L266" i="3"/>
  <c r="G266" i="3"/>
  <c r="L250" i="3"/>
  <c r="G250" i="3"/>
  <c r="L234" i="3"/>
  <c r="G234" i="3"/>
  <c r="H281" i="3"/>
  <c r="J281" i="3"/>
  <c r="H265" i="3"/>
  <c r="J265" i="3"/>
  <c r="H249" i="3"/>
  <c r="J249" i="3"/>
  <c r="H233" i="3"/>
  <c r="J233" i="3"/>
  <c r="L330" i="2"/>
  <c r="K330" i="2"/>
  <c r="I299" i="2"/>
  <c r="L299" i="2"/>
  <c r="F299" i="2"/>
  <c r="K299" i="2"/>
  <c r="Q12" i="2"/>
  <c r="Q13" i="2"/>
  <c r="I336" i="2"/>
  <c r="K321" i="2"/>
  <c r="G321" i="2"/>
  <c r="G317" i="2"/>
  <c r="K317" i="2"/>
  <c r="L311" i="2"/>
  <c r="L307" i="2"/>
  <c r="K288" i="2"/>
  <c r="L286" i="2"/>
  <c r="I296" i="2"/>
  <c r="J296" i="2"/>
  <c r="G295" i="2"/>
  <c r="J290" i="2"/>
  <c r="I290" i="2"/>
  <c r="M13" i="2"/>
  <c r="L296" i="2"/>
  <c r="H295" i="2"/>
  <c r="F295" i="2"/>
  <c r="G294" i="2"/>
  <c r="L294" i="2"/>
  <c r="G287" i="2"/>
  <c r="L287" i="2"/>
  <c r="J320" i="2"/>
  <c r="F320" i="2"/>
  <c r="F316" i="2"/>
  <c r="J316" i="2"/>
  <c r="K298" i="2"/>
  <c r="K296" i="2"/>
  <c r="F294" i="2"/>
  <c r="H294" i="2"/>
  <c r="L290" i="2"/>
  <c r="H288" i="2"/>
  <c r="I288" i="2"/>
  <c r="H287" i="2"/>
  <c r="F287" i="2"/>
  <c r="O13" i="2"/>
  <c r="O12" i="2"/>
  <c r="K297" i="2"/>
  <c r="G297" i="2"/>
  <c r="H296" i="2"/>
  <c r="H290" i="2"/>
  <c r="L289" i="2"/>
  <c r="F286" i="2"/>
  <c r="K286" i="2"/>
  <c r="P12" i="2"/>
  <c r="P13" i="2"/>
  <c r="G309" i="2"/>
  <c r="K309" i="2"/>
  <c r="G298" i="2"/>
  <c r="F296" i="2"/>
  <c r="J295" i="2"/>
  <c r="F290" i="2"/>
  <c r="L288" i="2"/>
  <c r="F285" i="2"/>
  <c r="J285" i="2"/>
  <c r="K291" i="2"/>
  <c r="L291" i="2"/>
  <c r="I289" i="2"/>
  <c r="J289" i="2"/>
  <c r="K290" i="2"/>
  <c r="N12" i="2"/>
  <c r="N13" i="2"/>
  <c r="C13" i="2"/>
  <c r="K13" i="2"/>
  <c r="K12" i="2"/>
  <c r="K275" i="2"/>
  <c r="K266" i="2"/>
  <c r="K202" i="2"/>
  <c r="G277" i="2"/>
  <c r="L279" i="2"/>
  <c r="K283" i="2"/>
  <c r="K274" i="2"/>
  <c r="K265" i="2"/>
  <c r="K238" i="2"/>
  <c r="K201" i="2"/>
  <c r="K137" i="2"/>
  <c r="F12" i="2"/>
  <c r="F13" i="2"/>
  <c r="G261" i="2"/>
  <c r="K261" i="2"/>
  <c r="G245" i="2"/>
  <c r="K245" i="2"/>
  <c r="G234" i="2"/>
  <c r="G229" i="2"/>
  <c r="K229" i="2"/>
  <c r="G213" i="2"/>
  <c r="K213" i="2"/>
  <c r="G197" i="2"/>
  <c r="K197" i="2"/>
  <c r="G181" i="2"/>
  <c r="K181" i="2"/>
  <c r="G165" i="2"/>
  <c r="K165" i="2"/>
  <c r="G149" i="2"/>
  <c r="K149" i="2"/>
  <c r="G133" i="2"/>
  <c r="K133" i="2"/>
  <c r="G117" i="2"/>
  <c r="K117" i="2"/>
  <c r="G101" i="2"/>
  <c r="K101" i="2"/>
  <c r="G85" i="2"/>
  <c r="K85" i="2"/>
  <c r="G13" i="2"/>
  <c r="G12" i="2"/>
  <c r="L13" i="2"/>
  <c r="G269" i="2"/>
  <c r="K269" i="2"/>
  <c r="G253" i="2"/>
  <c r="K253" i="2"/>
  <c r="G237" i="2"/>
  <c r="K237" i="2"/>
  <c r="G221" i="2"/>
  <c r="K221" i="2"/>
  <c r="G205" i="2"/>
  <c r="K205" i="2"/>
  <c r="G189" i="2"/>
  <c r="K189" i="2"/>
  <c r="G173" i="2"/>
  <c r="K173" i="2"/>
  <c r="G157" i="2"/>
  <c r="K157" i="2"/>
  <c r="G141" i="2"/>
  <c r="K141" i="2"/>
  <c r="G125" i="2"/>
  <c r="K125" i="2"/>
  <c r="G109" i="2"/>
  <c r="K109" i="2"/>
  <c r="G93" i="2"/>
  <c r="K93" i="2"/>
  <c r="J274" i="2"/>
  <c r="J242" i="2"/>
  <c r="J210" i="2"/>
  <c r="H38" i="2"/>
  <c r="J38" i="2"/>
  <c r="H12" i="2"/>
  <c r="H13" i="2"/>
  <c r="G181" i="1"/>
  <c r="I181" i="1" s="1"/>
  <c r="K77" i="2"/>
  <c r="K69" i="2"/>
  <c r="K61" i="2"/>
  <c r="K53" i="2"/>
  <c r="K45" i="2"/>
  <c r="K37" i="2"/>
  <c r="K29" i="2"/>
  <c r="I279" i="2"/>
  <c r="I269" i="2"/>
  <c r="I247" i="2"/>
  <c r="I237" i="2"/>
  <c r="I215" i="2"/>
  <c r="I205" i="2"/>
  <c r="I183" i="2"/>
  <c r="I151" i="2"/>
  <c r="I119" i="2"/>
  <c r="I87" i="2"/>
  <c r="J283" i="2"/>
  <c r="J273" i="2"/>
  <c r="J251" i="2"/>
  <c r="J241" i="2"/>
  <c r="J219" i="2"/>
  <c r="J209" i="2"/>
  <c r="J177" i="2"/>
  <c r="J165" i="2"/>
  <c r="J145" i="2"/>
  <c r="J133" i="2"/>
  <c r="J113" i="2"/>
  <c r="J101" i="2"/>
  <c r="J91" i="2"/>
  <c r="J81" i="2"/>
  <c r="J69" i="2"/>
  <c r="H271" i="2"/>
  <c r="H262" i="2"/>
  <c r="H239" i="2"/>
  <c r="H230" i="2"/>
  <c r="H207" i="2"/>
  <c r="H198" i="2"/>
  <c r="H183" i="2"/>
  <c r="H178" i="2"/>
  <c r="I178" i="2"/>
  <c r="H167" i="2"/>
  <c r="H162" i="2"/>
  <c r="I162" i="2"/>
  <c r="H151" i="2"/>
  <c r="H146" i="2"/>
  <c r="I146" i="2"/>
  <c r="H135" i="2"/>
  <c r="H130" i="2"/>
  <c r="I130" i="2"/>
  <c r="H119" i="2"/>
  <c r="H114" i="2"/>
  <c r="I114" i="2"/>
  <c r="H103" i="2"/>
  <c r="H98" i="2"/>
  <c r="I98" i="2"/>
  <c r="H87" i="2"/>
  <c r="H82" i="2"/>
  <c r="I82" i="2"/>
  <c r="H71" i="2"/>
  <c r="H66" i="2"/>
  <c r="I66" i="2"/>
  <c r="H42" i="2"/>
  <c r="I42" i="2"/>
  <c r="G169" i="1"/>
  <c r="I169" i="1" s="1"/>
  <c r="H266" i="2"/>
  <c r="H257" i="2"/>
  <c r="H234" i="2"/>
  <c r="H225" i="2"/>
  <c r="H202" i="2"/>
  <c r="H193" i="2"/>
  <c r="H177" i="2"/>
  <c r="H161" i="2"/>
  <c r="H145" i="2"/>
  <c r="H129" i="2"/>
  <c r="H113" i="2"/>
  <c r="H97" i="2"/>
  <c r="H81" i="2"/>
  <c r="H46" i="2"/>
  <c r="J46" i="2"/>
  <c r="G165" i="1"/>
  <c r="H165" i="1"/>
  <c r="H182" i="2"/>
  <c r="J182" i="2"/>
  <c r="H166" i="2"/>
  <c r="J166" i="2"/>
  <c r="H150" i="2"/>
  <c r="J150" i="2"/>
  <c r="H134" i="2"/>
  <c r="J134" i="2"/>
  <c r="H118" i="2"/>
  <c r="J118" i="2"/>
  <c r="H102" i="2"/>
  <c r="J102" i="2"/>
  <c r="H86" i="2"/>
  <c r="J86" i="2"/>
  <c r="H70" i="2"/>
  <c r="J70" i="2"/>
  <c r="H50" i="2"/>
  <c r="I50" i="2"/>
  <c r="G199" i="1"/>
  <c r="I199" i="1" s="1"/>
  <c r="I13" i="2"/>
  <c r="H274" i="2"/>
  <c r="H265" i="2"/>
  <c r="H242" i="2"/>
  <c r="H233" i="2"/>
  <c r="H210" i="2"/>
  <c r="H201" i="2"/>
  <c r="H54" i="2"/>
  <c r="J54" i="2"/>
  <c r="H22" i="2"/>
  <c r="J22" i="2"/>
  <c r="G183" i="1"/>
  <c r="I183" i="1"/>
  <c r="H278" i="2"/>
  <c r="H255" i="2"/>
  <c r="H246" i="2"/>
  <c r="H223" i="2"/>
  <c r="H214" i="2"/>
  <c r="H191" i="2"/>
  <c r="H186" i="2"/>
  <c r="I186" i="2"/>
  <c r="H175" i="2"/>
  <c r="H170" i="2"/>
  <c r="I170" i="2"/>
  <c r="H159" i="2"/>
  <c r="H154" i="2"/>
  <c r="I154" i="2"/>
  <c r="H143" i="2"/>
  <c r="H138" i="2"/>
  <c r="I138" i="2"/>
  <c r="H127" i="2"/>
  <c r="H122" i="2"/>
  <c r="I122" i="2"/>
  <c r="H111" i="2"/>
  <c r="H106" i="2"/>
  <c r="I106" i="2"/>
  <c r="H95" i="2"/>
  <c r="H90" i="2"/>
  <c r="I90" i="2"/>
  <c r="H79" i="2"/>
  <c r="H74" i="2"/>
  <c r="I74" i="2"/>
  <c r="H63" i="2"/>
  <c r="H58" i="2"/>
  <c r="I58" i="2"/>
  <c r="H26" i="2"/>
  <c r="I26" i="2"/>
  <c r="H30" i="2"/>
  <c r="J30" i="2"/>
  <c r="G186" i="1"/>
  <c r="I186" i="1" s="1"/>
  <c r="G167" i="1"/>
  <c r="I167" i="1" s="1"/>
  <c r="H190" i="2"/>
  <c r="J190" i="2"/>
  <c r="H174" i="2"/>
  <c r="J174" i="2"/>
  <c r="H158" i="2"/>
  <c r="J158" i="2"/>
  <c r="H142" i="2"/>
  <c r="J142" i="2"/>
  <c r="H126" i="2"/>
  <c r="J126" i="2"/>
  <c r="H110" i="2"/>
  <c r="J110" i="2"/>
  <c r="H94" i="2"/>
  <c r="J94" i="2"/>
  <c r="H78" i="2"/>
  <c r="J78" i="2"/>
  <c r="H62" i="2"/>
  <c r="J62" i="2"/>
  <c r="H34" i="2"/>
  <c r="I34" i="2"/>
  <c r="R37" i="1"/>
  <c r="E14" i="4"/>
  <c r="G191" i="1"/>
  <c r="I191" i="1"/>
  <c r="G177" i="1"/>
  <c r="I177" i="1"/>
  <c r="G159" i="1"/>
  <c r="I159" i="1"/>
  <c r="G141" i="1"/>
  <c r="H141" i="1"/>
  <c r="G135" i="1"/>
  <c r="H135" i="1" s="1"/>
  <c r="G138" i="1"/>
  <c r="I138" i="1"/>
  <c r="G137" i="1"/>
  <c r="I137" i="1" s="1"/>
  <c r="G127" i="1"/>
  <c r="I127" i="1" s="1"/>
  <c r="G123" i="1"/>
  <c r="I123" i="1" s="1"/>
  <c r="G125" i="1"/>
  <c r="I125" i="1" s="1"/>
  <c r="G189" i="1"/>
  <c r="I189" i="1"/>
  <c r="G178" i="1"/>
  <c r="I178" i="1"/>
  <c r="G173" i="1"/>
  <c r="I173" i="1" s="1"/>
  <c r="G162" i="1"/>
  <c r="H162" i="1"/>
  <c r="G157" i="1"/>
  <c r="I157" i="1" s="1"/>
  <c r="G145" i="1"/>
  <c r="H145" i="1" s="1"/>
  <c r="G129" i="1"/>
  <c r="I129" i="1" s="1"/>
  <c r="G113" i="1"/>
  <c r="H113" i="1" s="1"/>
  <c r="G149" i="1"/>
  <c r="I149" i="1" s="1"/>
  <c r="G142" i="1"/>
  <c r="I142" i="1" s="1"/>
  <c r="G147" i="1"/>
  <c r="H147" i="1"/>
  <c r="G121" i="1"/>
  <c r="I121" i="1" s="1"/>
  <c r="G83" i="1"/>
  <c r="H83" i="1" s="1"/>
  <c r="G96" i="1"/>
  <c r="I96" i="1" s="1"/>
  <c r="G88" i="1"/>
  <c r="I88" i="1" s="1"/>
  <c r="G79" i="1"/>
  <c r="H79" i="1"/>
  <c r="R95" i="1"/>
  <c r="G101" i="1"/>
  <c r="I101" i="1" s="1"/>
  <c r="G133" i="1"/>
  <c r="I133" i="1" s="1"/>
  <c r="G100" i="1"/>
  <c r="I100" i="1" s="1"/>
  <c r="G94" i="1"/>
  <c r="I94" i="1" s="1"/>
  <c r="H48" i="1"/>
  <c r="G90" i="1"/>
  <c r="I90" i="1" s="1"/>
  <c r="G72" i="1"/>
  <c r="H72" i="1" s="1"/>
  <c r="G82" i="1"/>
  <c r="H82" i="1"/>
  <c r="G78" i="1"/>
  <c r="I78" i="1" s="1"/>
  <c r="G64" i="1"/>
  <c r="H64" i="1" s="1"/>
  <c r="G18" i="2"/>
  <c r="H18" i="2"/>
  <c r="C18" i="2"/>
  <c r="E18" i="2"/>
  <c r="P35" i="1" l="1"/>
  <c r="P304" i="1"/>
  <c r="S304" i="1" s="1"/>
  <c r="U304" i="1" s="1"/>
  <c r="P204" i="1"/>
  <c r="P68" i="1"/>
  <c r="P70" i="1"/>
  <c r="S70" i="1" s="1"/>
  <c r="U70" i="1" s="1"/>
  <c r="P121" i="1"/>
  <c r="P178" i="1"/>
  <c r="S178" i="1" s="1"/>
  <c r="U178" i="1" s="1"/>
  <c r="P159" i="1"/>
  <c r="S159" i="1" s="1"/>
  <c r="U159" i="1" s="1"/>
  <c r="P183" i="1"/>
  <c r="P269" i="1"/>
  <c r="P43" i="1"/>
  <c r="S43" i="1" s="1"/>
  <c r="U43" i="1" s="1"/>
  <c r="P58" i="1"/>
  <c r="S58" i="1" s="1"/>
  <c r="U58" i="1" s="1"/>
  <c r="P113" i="1"/>
  <c r="P177" i="1"/>
  <c r="S177" i="1" s="1"/>
  <c r="U177" i="1" s="1"/>
  <c r="P47" i="1"/>
  <c r="S47" i="1" s="1"/>
  <c r="U47" i="1" s="1"/>
  <c r="P75" i="1"/>
  <c r="S75" i="1" s="1"/>
  <c r="U75" i="1" s="1"/>
  <c r="P62" i="1"/>
  <c r="S62" i="1" s="1"/>
  <c r="U62" i="1" s="1"/>
  <c r="P26" i="1"/>
  <c r="S26" i="1" s="1"/>
  <c r="U26" i="1" s="1"/>
  <c r="P107" i="1"/>
  <c r="S107" i="1" s="1"/>
  <c r="U107" i="1" s="1"/>
  <c r="P162" i="1"/>
  <c r="S162" i="1" s="1"/>
  <c r="U162" i="1" s="1"/>
  <c r="P137" i="1"/>
  <c r="K21" i="2"/>
  <c r="K64" i="3"/>
  <c r="H84" i="3"/>
  <c r="J81" i="3"/>
  <c r="L74" i="3"/>
  <c r="L61" i="3"/>
  <c r="L52" i="3"/>
  <c r="H45" i="3"/>
  <c r="L42" i="3"/>
  <c r="I37" i="3"/>
  <c r="L30" i="3"/>
  <c r="F29" i="3"/>
  <c r="I27" i="3"/>
  <c r="I25" i="3"/>
  <c r="P303" i="1"/>
  <c r="S303" i="1" s="1"/>
  <c r="U303" i="1" s="1"/>
  <c r="P203" i="1"/>
  <c r="S203" i="1" s="1"/>
  <c r="U203" i="1" s="1"/>
  <c r="P101" i="1"/>
  <c r="P71" i="1"/>
  <c r="S71" i="1" s="1"/>
  <c r="U71" i="1" s="1"/>
  <c r="P24" i="1"/>
  <c r="S24" i="1" s="1"/>
  <c r="U24" i="1" s="1"/>
  <c r="P21" i="1"/>
  <c r="S21" i="1" s="1"/>
  <c r="U21" i="1" s="1"/>
  <c r="P79" i="1"/>
  <c r="S79" i="1" s="1"/>
  <c r="U79" i="1" s="1"/>
  <c r="P111" i="1"/>
  <c r="P129" i="1"/>
  <c r="P125" i="1"/>
  <c r="P141" i="1"/>
  <c r="S141" i="1" s="1"/>
  <c r="U141" i="1" s="1"/>
  <c r="P181" i="1"/>
  <c r="I44" i="3"/>
  <c r="I81" i="3"/>
  <c r="L67" i="3"/>
  <c r="K30" i="3"/>
  <c r="L29" i="3"/>
  <c r="P267" i="1"/>
  <c r="P295" i="1"/>
  <c r="S295" i="1" s="1"/>
  <c r="U295" i="1" s="1"/>
  <c r="P261" i="1"/>
  <c r="S261" i="1" s="1"/>
  <c r="U261" i="1" s="1"/>
  <c r="P235" i="1"/>
  <c r="S235" i="1" s="1"/>
  <c r="U235" i="1" s="1"/>
  <c r="P82" i="1"/>
  <c r="S82" i="1" s="1"/>
  <c r="U82" i="1" s="1"/>
  <c r="P50" i="1"/>
  <c r="S50" i="1" s="1"/>
  <c r="U50" i="1" s="1"/>
  <c r="P39" i="1"/>
  <c r="S39" i="1" s="1"/>
  <c r="U39" i="1" s="1"/>
  <c r="K44" i="3"/>
  <c r="P195" i="1"/>
  <c r="S195" i="1" s="1"/>
  <c r="U195" i="1" s="1"/>
  <c r="P22" i="1"/>
  <c r="S22" i="1" s="1"/>
  <c r="U22" i="1" s="1"/>
  <c r="P83" i="1"/>
  <c r="P189" i="1"/>
  <c r="S189" i="1" s="1"/>
  <c r="U189" i="1" s="1"/>
  <c r="P51" i="1"/>
  <c r="S51" i="1" s="1"/>
  <c r="U51" i="1" s="1"/>
  <c r="P55" i="1"/>
  <c r="S55" i="1" s="1"/>
  <c r="U55" i="1" s="1"/>
  <c r="P42" i="1"/>
  <c r="S42" i="1" s="1"/>
  <c r="U42" i="1" s="1"/>
  <c r="P66" i="1"/>
  <c r="S66" i="1" s="1"/>
  <c r="U66" i="1" s="1"/>
  <c r="P30" i="1"/>
  <c r="S30" i="1" s="1"/>
  <c r="U30" i="1" s="1"/>
  <c r="P97" i="1"/>
  <c r="S97" i="1" s="1"/>
  <c r="U97" i="1" s="1"/>
  <c r="P143" i="1"/>
  <c r="S143" i="1" s="1"/>
  <c r="U143" i="1" s="1"/>
  <c r="P191" i="1"/>
  <c r="S191" i="1" s="1"/>
  <c r="U191" i="1" s="1"/>
  <c r="K29" i="3"/>
  <c r="H44" i="3"/>
  <c r="K67" i="3"/>
  <c r="K59" i="3"/>
  <c r="L59" i="3"/>
  <c r="J67" i="3"/>
  <c r="L82" i="3"/>
  <c r="F81" i="3"/>
  <c r="K69" i="3"/>
  <c r="L44" i="3"/>
  <c r="H37" i="3"/>
  <c r="J30" i="3"/>
  <c r="L21" i="2"/>
  <c r="P242" i="1"/>
  <c r="P294" i="1"/>
  <c r="S294" i="1" s="1"/>
  <c r="U294" i="1" s="1"/>
  <c r="P253" i="1"/>
  <c r="S253" i="1" s="1"/>
  <c r="U253" i="1" s="1"/>
  <c r="P233" i="1"/>
  <c r="S233" i="1" s="1"/>
  <c r="U233" i="1" s="1"/>
  <c r="P44" i="1"/>
  <c r="S44" i="1" s="1"/>
  <c r="U44" i="1" s="1"/>
  <c r="P135" i="1"/>
  <c r="S135" i="1" s="1"/>
  <c r="U135" i="1" s="1"/>
  <c r="P36" i="1"/>
  <c r="S36" i="1" s="1"/>
  <c r="U36" i="1" s="1"/>
  <c r="P169" i="1"/>
  <c r="I21" i="2"/>
  <c r="J21" i="2"/>
  <c r="P312" i="1"/>
  <c r="S312" i="1" s="1"/>
  <c r="U312" i="1" s="1"/>
  <c r="P214" i="1"/>
  <c r="S214" i="1" s="1"/>
  <c r="U214" i="1" s="1"/>
  <c r="P93" i="1"/>
  <c r="S93" i="1" s="1"/>
  <c r="U93" i="1" s="1"/>
  <c r="P59" i="1"/>
  <c r="S59" i="1" s="1"/>
  <c r="U59" i="1" s="1"/>
  <c r="P46" i="1"/>
  <c r="S46" i="1" s="1"/>
  <c r="U46" i="1" s="1"/>
  <c r="P40" i="1"/>
  <c r="S40" i="1" s="1"/>
  <c r="U40" i="1" s="1"/>
  <c r="P133" i="1"/>
  <c r="S133" i="1" s="1"/>
  <c r="U133" i="1" s="1"/>
  <c r="P88" i="1"/>
  <c r="S88" i="1" s="1"/>
  <c r="U88" i="1" s="1"/>
  <c r="P142" i="1"/>
  <c r="S142" i="1" s="1"/>
  <c r="U142" i="1" s="1"/>
  <c r="P145" i="1"/>
  <c r="P155" i="1"/>
  <c r="S155" i="1" s="1"/>
  <c r="U155" i="1" s="1"/>
  <c r="P138" i="1"/>
  <c r="P167" i="1"/>
  <c r="S167" i="1" s="1"/>
  <c r="U167" i="1" s="1"/>
  <c r="K28" i="3"/>
  <c r="K81" i="3"/>
  <c r="F44" i="3"/>
  <c r="I36" i="3"/>
  <c r="F71" i="3"/>
  <c r="F67" i="3"/>
  <c r="K82" i="3"/>
  <c r="F76" i="3"/>
  <c r="L64" i="3"/>
  <c r="H30" i="3"/>
  <c r="H29" i="3"/>
  <c r="F21" i="2"/>
  <c r="P287" i="1"/>
  <c r="S287" i="1" s="1"/>
  <c r="U287" i="1" s="1"/>
  <c r="P132" i="1"/>
  <c r="P120" i="1"/>
  <c r="P249" i="1"/>
  <c r="P63" i="1"/>
  <c r="S63" i="1" s="1"/>
  <c r="U63" i="1" s="1"/>
  <c r="P185" i="1"/>
  <c r="S185" i="1" s="1"/>
  <c r="U185" i="1" s="1"/>
  <c r="P278" i="1"/>
  <c r="S278" i="1" s="1"/>
  <c r="U278" i="1" s="1"/>
  <c r="P246" i="1"/>
  <c r="S246" i="1" s="1"/>
  <c r="U246" i="1" s="1"/>
  <c r="P225" i="1"/>
  <c r="S225" i="1" s="1"/>
  <c r="U225" i="1" s="1"/>
  <c r="P173" i="1"/>
  <c r="P146" i="1"/>
  <c r="S146" i="1" s="1"/>
  <c r="U146" i="1" s="1"/>
  <c r="P124" i="1"/>
  <c r="P90" i="1"/>
  <c r="P29" i="1"/>
  <c r="S29" i="1" s="1"/>
  <c r="U29" i="1" s="1"/>
  <c r="P67" i="1"/>
  <c r="S67" i="1" s="1"/>
  <c r="U67" i="1" s="1"/>
  <c r="P54" i="1"/>
  <c r="S54" i="1" s="1"/>
  <c r="U54" i="1" s="1"/>
  <c r="P33" i="1"/>
  <c r="S33" i="1" s="1"/>
  <c r="U33" i="1" s="1"/>
  <c r="P25" i="1"/>
  <c r="S25" i="1" s="1"/>
  <c r="U25" i="1" s="1"/>
  <c r="P96" i="1"/>
  <c r="P147" i="1"/>
  <c r="S147" i="1" s="1"/>
  <c r="U147" i="1" s="1"/>
  <c r="P149" i="1"/>
  <c r="S149" i="1" s="1"/>
  <c r="U149" i="1" s="1"/>
  <c r="P157" i="1"/>
  <c r="P127" i="1"/>
  <c r="P186" i="1"/>
  <c r="S186" i="1" s="1"/>
  <c r="U186" i="1" s="1"/>
  <c r="P165" i="1"/>
  <c r="S165" i="1" s="1"/>
  <c r="U165" i="1" s="1"/>
  <c r="K56" i="3"/>
  <c r="F36" i="3"/>
  <c r="J75" i="3"/>
  <c r="L76" i="3"/>
  <c r="I73" i="3"/>
  <c r="H69" i="3"/>
  <c r="L56" i="3"/>
  <c r="I48" i="3"/>
  <c r="I33" i="3"/>
  <c r="F30" i="3"/>
  <c r="P244" i="1"/>
  <c r="S244" i="1" s="1"/>
  <c r="U244" i="1" s="1"/>
  <c r="P217" i="1"/>
  <c r="S217" i="1" s="1"/>
  <c r="U217" i="1" s="1"/>
  <c r="P190" i="1"/>
  <c r="S190" i="1" s="1"/>
  <c r="U190" i="1" s="1"/>
  <c r="P172" i="1"/>
  <c r="S172" i="1" s="1"/>
  <c r="U172" i="1" s="1"/>
  <c r="P168" i="1"/>
  <c r="S168" i="1" s="1"/>
  <c r="U168" i="1" s="1"/>
  <c r="P45" i="1"/>
  <c r="S45" i="1" s="1"/>
  <c r="U45" i="1" s="1"/>
  <c r="G323" i="1"/>
  <c r="K323" i="1" s="1"/>
  <c r="P323" i="1"/>
  <c r="G322" i="1"/>
  <c r="K322" i="1" s="1"/>
  <c r="P322" i="1"/>
  <c r="S322" i="1" s="1"/>
  <c r="U322" i="1" s="1"/>
  <c r="J13" i="3"/>
  <c r="M13" i="3"/>
  <c r="P13" i="3"/>
  <c r="K13" i="3"/>
  <c r="L13" i="3"/>
  <c r="F13" i="3"/>
  <c r="C13" i="3"/>
  <c r="J51" i="3"/>
  <c r="I72" i="3"/>
  <c r="J72" i="3"/>
  <c r="H62" i="3"/>
  <c r="L66" i="3"/>
  <c r="K84" i="3"/>
  <c r="H81" i="3"/>
  <c r="K77" i="3"/>
  <c r="L75" i="3"/>
  <c r="J74" i="3"/>
  <c r="J73" i="3"/>
  <c r="L71" i="3"/>
  <c r="K65" i="3"/>
  <c r="J64" i="3"/>
  <c r="I61" i="3"/>
  <c r="J47" i="3"/>
  <c r="J40" i="3"/>
  <c r="P270" i="1"/>
  <c r="P311" i="1"/>
  <c r="S311" i="1" s="1"/>
  <c r="U311" i="1" s="1"/>
  <c r="P302" i="1"/>
  <c r="S302" i="1" s="1"/>
  <c r="U302" i="1" s="1"/>
  <c r="P291" i="1"/>
  <c r="S291" i="1" s="1"/>
  <c r="U291" i="1" s="1"/>
  <c r="P286" i="1"/>
  <c r="S286" i="1" s="1"/>
  <c r="U286" i="1" s="1"/>
  <c r="P277" i="1"/>
  <c r="S277" i="1" s="1"/>
  <c r="U277" i="1" s="1"/>
  <c r="P252" i="1"/>
  <c r="S252" i="1" s="1"/>
  <c r="U252" i="1" s="1"/>
  <c r="P243" i="1"/>
  <c r="S243" i="1" s="1"/>
  <c r="U243" i="1" s="1"/>
  <c r="P232" i="1"/>
  <c r="S232" i="1" s="1"/>
  <c r="U232" i="1" s="1"/>
  <c r="P224" i="1"/>
  <c r="S224" i="1" s="1"/>
  <c r="U224" i="1" s="1"/>
  <c r="P212" i="1"/>
  <c r="S212" i="1" s="1"/>
  <c r="U212" i="1" s="1"/>
  <c r="P201" i="1"/>
  <c r="S201" i="1" s="1"/>
  <c r="U201" i="1" s="1"/>
  <c r="P164" i="1"/>
  <c r="P160" i="1"/>
  <c r="S160" i="1" s="1"/>
  <c r="U160" i="1" s="1"/>
  <c r="P156" i="1"/>
  <c r="S156" i="1" s="1"/>
  <c r="U156" i="1" s="1"/>
  <c r="P148" i="1"/>
  <c r="S148" i="1" s="1"/>
  <c r="U148" i="1" s="1"/>
  <c r="P110" i="1"/>
  <c r="P100" i="1"/>
  <c r="S100" i="1" s="1"/>
  <c r="U100" i="1" s="1"/>
  <c r="P85" i="1"/>
  <c r="S85" i="1" s="1"/>
  <c r="U85" i="1" s="1"/>
  <c r="P78" i="1"/>
  <c r="S78" i="1" s="1"/>
  <c r="U78" i="1" s="1"/>
  <c r="P27" i="1"/>
  <c r="S27" i="1" s="1"/>
  <c r="U27" i="1" s="1"/>
  <c r="P23" i="1"/>
  <c r="S23" i="1" s="1"/>
  <c r="U23" i="1" s="1"/>
  <c r="P319" i="1"/>
  <c r="H51" i="3"/>
  <c r="J43" i="3"/>
  <c r="I76" i="3"/>
  <c r="K53" i="3"/>
  <c r="K80" i="3"/>
  <c r="K75" i="3"/>
  <c r="H74" i="3"/>
  <c r="J65" i="3"/>
  <c r="J62" i="3"/>
  <c r="I54" i="3"/>
  <c r="L34" i="3"/>
  <c r="I23" i="3"/>
  <c r="P241" i="1"/>
  <c r="P34" i="1"/>
  <c r="P299" i="1"/>
  <c r="S299" i="1" s="1"/>
  <c r="U299" i="1" s="1"/>
  <c r="P290" i="1"/>
  <c r="S290" i="1" s="1"/>
  <c r="U290" i="1" s="1"/>
  <c r="P283" i="1"/>
  <c r="S283" i="1" s="1"/>
  <c r="U283" i="1" s="1"/>
  <c r="P275" i="1"/>
  <c r="S275" i="1" s="1"/>
  <c r="U275" i="1" s="1"/>
  <c r="P260" i="1"/>
  <c r="S260" i="1" s="1"/>
  <c r="U260" i="1" s="1"/>
  <c r="P251" i="1"/>
  <c r="S251" i="1" s="1"/>
  <c r="U251" i="1" s="1"/>
  <c r="P231" i="1"/>
  <c r="S231" i="1" s="1"/>
  <c r="U231" i="1" s="1"/>
  <c r="P210" i="1"/>
  <c r="P199" i="1"/>
  <c r="S199" i="1" s="1"/>
  <c r="U199" i="1" s="1"/>
  <c r="P151" i="1"/>
  <c r="S151" i="1" s="1"/>
  <c r="U151" i="1" s="1"/>
  <c r="P139" i="1"/>
  <c r="S139" i="1" s="1"/>
  <c r="U139" i="1" s="1"/>
  <c r="P123" i="1"/>
  <c r="P118" i="1"/>
  <c r="S118" i="1" s="1"/>
  <c r="U118" i="1" s="1"/>
  <c r="P114" i="1"/>
  <c r="S114" i="1" s="1"/>
  <c r="U114" i="1" s="1"/>
  <c r="P223" i="1"/>
  <c r="F51" i="3"/>
  <c r="H78" i="3"/>
  <c r="K51" i="3"/>
  <c r="K72" i="3"/>
  <c r="H75" i="3"/>
  <c r="I65" i="3"/>
  <c r="I42" i="3"/>
  <c r="J37" i="3"/>
  <c r="J34" i="3"/>
  <c r="L24" i="3"/>
  <c r="P310" i="1"/>
  <c r="S310" i="1" s="1"/>
  <c r="U310" i="1" s="1"/>
  <c r="P298" i="1"/>
  <c r="S298" i="1" s="1"/>
  <c r="U298" i="1" s="1"/>
  <c r="P289" i="1"/>
  <c r="S289" i="1" s="1"/>
  <c r="U289" i="1" s="1"/>
  <c r="P282" i="1"/>
  <c r="S282" i="1" s="1"/>
  <c r="U282" i="1" s="1"/>
  <c r="P274" i="1"/>
  <c r="S274" i="1" s="1"/>
  <c r="U274" i="1" s="1"/>
  <c r="P265" i="1"/>
  <c r="S265" i="1" s="1"/>
  <c r="U265" i="1" s="1"/>
  <c r="P259" i="1"/>
  <c r="S259" i="1" s="1"/>
  <c r="U259" i="1" s="1"/>
  <c r="P250" i="1"/>
  <c r="S250" i="1" s="1"/>
  <c r="U250" i="1" s="1"/>
  <c r="P230" i="1"/>
  <c r="S230" i="1" s="1"/>
  <c r="U230" i="1" s="1"/>
  <c r="P222" i="1"/>
  <c r="S222" i="1" s="1"/>
  <c r="U222" i="1" s="1"/>
  <c r="P209" i="1"/>
  <c r="S209" i="1" s="1"/>
  <c r="U209" i="1" s="1"/>
  <c r="P163" i="1"/>
  <c r="S163" i="1" s="1"/>
  <c r="U163" i="1" s="1"/>
  <c r="P134" i="1"/>
  <c r="P103" i="1"/>
  <c r="S103" i="1" s="1"/>
  <c r="U103" i="1" s="1"/>
  <c r="P95" i="1"/>
  <c r="P92" i="1"/>
  <c r="S92" i="1" s="1"/>
  <c r="U92" i="1" s="1"/>
  <c r="P89" i="1"/>
  <c r="S89" i="1" s="1"/>
  <c r="U89" i="1" s="1"/>
  <c r="P202" i="1"/>
  <c r="S202" i="1" s="1"/>
  <c r="U202" i="1" s="1"/>
  <c r="L58" i="3"/>
  <c r="I55" i="3"/>
  <c r="H72" i="3"/>
  <c r="L55" i="3"/>
  <c r="J76" i="3"/>
  <c r="H66" i="3"/>
  <c r="K76" i="3"/>
  <c r="H77" i="3"/>
  <c r="F74" i="3"/>
  <c r="I71" i="3"/>
  <c r="K66" i="3"/>
  <c r="H65" i="3"/>
  <c r="F62" i="3"/>
  <c r="J53" i="3"/>
  <c r="J49" i="3"/>
  <c r="K47" i="3"/>
  <c r="H34" i="3"/>
  <c r="J24" i="3"/>
  <c r="P240" i="1"/>
  <c r="P307" i="1"/>
  <c r="S307" i="1" s="1"/>
  <c r="U307" i="1" s="1"/>
  <c r="P297" i="1"/>
  <c r="S297" i="1" s="1"/>
  <c r="U297" i="1" s="1"/>
  <c r="P272" i="1"/>
  <c r="S272" i="1" s="1"/>
  <c r="U272" i="1" s="1"/>
  <c r="P264" i="1"/>
  <c r="S264" i="1" s="1"/>
  <c r="U264" i="1" s="1"/>
  <c r="P256" i="1"/>
  <c r="S256" i="1" s="1"/>
  <c r="U256" i="1" s="1"/>
  <c r="P221" i="1"/>
  <c r="S221" i="1" s="1"/>
  <c r="U221" i="1" s="1"/>
  <c r="P207" i="1"/>
  <c r="P187" i="1"/>
  <c r="S187" i="1" s="1"/>
  <c r="U187" i="1" s="1"/>
  <c r="P80" i="1"/>
  <c r="S80" i="1" s="1"/>
  <c r="U80" i="1" s="1"/>
  <c r="P77" i="1"/>
  <c r="S77" i="1" s="1"/>
  <c r="U77" i="1" s="1"/>
  <c r="P72" i="1"/>
  <c r="S72" i="1" s="1"/>
  <c r="U72" i="1" s="1"/>
  <c r="P52" i="1"/>
  <c r="S52" i="1" s="1"/>
  <c r="U52" i="1" s="1"/>
  <c r="F58" i="3"/>
  <c r="L80" i="3"/>
  <c r="L49" i="3"/>
  <c r="F55" i="3"/>
  <c r="J66" i="3"/>
  <c r="L63" i="3"/>
  <c r="H61" i="3"/>
  <c r="I53" i="3"/>
  <c r="I47" i="3"/>
  <c r="J39" i="3"/>
  <c r="F37" i="3"/>
  <c r="K35" i="3"/>
  <c r="I32" i="3"/>
  <c r="J29" i="3"/>
  <c r="H24" i="3"/>
  <c r="P268" i="1"/>
  <c r="P37" i="1"/>
  <c r="P306" i="1"/>
  <c r="S306" i="1" s="1"/>
  <c r="U306" i="1" s="1"/>
  <c r="P296" i="1"/>
  <c r="S296" i="1" s="1"/>
  <c r="U296" i="1" s="1"/>
  <c r="P288" i="1"/>
  <c r="S288" i="1" s="1"/>
  <c r="U288" i="1" s="1"/>
  <c r="P280" i="1"/>
  <c r="S280" i="1" s="1"/>
  <c r="U280" i="1" s="1"/>
  <c r="P263" i="1"/>
  <c r="S263" i="1" s="1"/>
  <c r="U263" i="1" s="1"/>
  <c r="P255" i="1"/>
  <c r="S255" i="1" s="1"/>
  <c r="U255" i="1" s="1"/>
  <c r="P247" i="1"/>
  <c r="S247" i="1" s="1"/>
  <c r="U247" i="1" s="1"/>
  <c r="P239" i="1"/>
  <c r="S239" i="1" s="1"/>
  <c r="U239" i="1" s="1"/>
  <c r="P229" i="1"/>
  <c r="S229" i="1" s="1"/>
  <c r="U229" i="1" s="1"/>
  <c r="P220" i="1"/>
  <c r="S220" i="1" s="1"/>
  <c r="U220" i="1" s="1"/>
  <c r="P206" i="1"/>
  <c r="S206" i="1" s="1"/>
  <c r="U206" i="1" s="1"/>
  <c r="P196" i="1"/>
  <c r="S196" i="1" s="1"/>
  <c r="U196" i="1" s="1"/>
  <c r="P154" i="1"/>
  <c r="S154" i="1" s="1"/>
  <c r="U154" i="1" s="1"/>
  <c r="P150" i="1"/>
  <c r="S150" i="1" s="1"/>
  <c r="U150" i="1" s="1"/>
  <c r="P108" i="1"/>
  <c r="P98" i="1"/>
  <c r="S98" i="1" s="1"/>
  <c r="U98" i="1" s="1"/>
  <c r="P94" i="1"/>
  <c r="S94" i="1" s="1"/>
  <c r="U94" i="1" s="1"/>
  <c r="P69" i="1"/>
  <c r="P318" i="1"/>
  <c r="S318" i="1" s="1"/>
  <c r="U318" i="1" s="1"/>
  <c r="L62" i="3"/>
  <c r="K74" i="3"/>
  <c r="L41" i="3"/>
  <c r="I80" i="3"/>
  <c r="K49" i="3"/>
  <c r="K58" i="3"/>
  <c r="F80" i="3"/>
  <c r="I62" i="3"/>
  <c r="I58" i="3"/>
  <c r="I51" i="3"/>
  <c r="F49" i="3"/>
  <c r="I35" i="3"/>
  <c r="H32" i="3"/>
  <c r="H27" i="3"/>
  <c r="H25" i="3"/>
  <c r="F24" i="3"/>
  <c r="J21" i="3"/>
  <c r="P279" i="1"/>
  <c r="S279" i="1" s="1"/>
  <c r="U279" i="1" s="1"/>
  <c r="P271" i="1"/>
  <c r="S271" i="1" s="1"/>
  <c r="U271" i="1" s="1"/>
  <c r="P236" i="1"/>
  <c r="S236" i="1" s="1"/>
  <c r="U236" i="1" s="1"/>
  <c r="P228" i="1"/>
  <c r="S228" i="1" s="1"/>
  <c r="U228" i="1" s="1"/>
  <c r="P218" i="1"/>
  <c r="S218" i="1" s="1"/>
  <c r="U218" i="1" s="1"/>
  <c r="P205" i="1"/>
  <c r="S205" i="1" s="1"/>
  <c r="U205" i="1" s="1"/>
  <c r="P166" i="1"/>
  <c r="S166" i="1" s="1"/>
  <c r="U166" i="1" s="1"/>
  <c r="P116" i="1"/>
  <c r="S116" i="1" s="1"/>
  <c r="U116" i="1" s="1"/>
  <c r="P102" i="1"/>
  <c r="P91" i="1"/>
  <c r="S91" i="1" s="1"/>
  <c r="U91" i="1" s="1"/>
  <c r="P87" i="1"/>
  <c r="S137" i="1"/>
  <c r="U137" i="1" s="1"/>
  <c r="S169" i="1"/>
  <c r="U169" i="1" s="1"/>
  <c r="S83" i="1"/>
  <c r="U83" i="1" s="1"/>
  <c r="S129" i="1"/>
  <c r="U129" i="1" s="1"/>
  <c r="P182" i="1"/>
  <c r="S182" i="1" s="1"/>
  <c r="U182" i="1" s="1"/>
  <c r="G122" i="1"/>
  <c r="I122" i="1" s="1"/>
  <c r="P122" i="1"/>
  <c r="F28" i="1"/>
  <c r="E192" i="4"/>
  <c r="G262" i="1"/>
  <c r="K262" i="1" s="1"/>
  <c r="P262" i="1"/>
  <c r="G258" i="1"/>
  <c r="J258" i="1" s="1"/>
  <c r="P258" i="1"/>
  <c r="S258" i="1" s="1"/>
  <c r="U258" i="1" s="1"/>
  <c r="G248" i="1"/>
  <c r="K248" i="1" s="1"/>
  <c r="P248" i="1"/>
  <c r="G198" i="1"/>
  <c r="I198" i="1" s="1"/>
  <c r="P198" i="1"/>
  <c r="S198" i="1" s="1"/>
  <c r="U198" i="1" s="1"/>
  <c r="S173" i="1"/>
  <c r="U173" i="1" s="1"/>
  <c r="I150" i="1"/>
  <c r="G273" i="1"/>
  <c r="K273" i="1" s="1"/>
  <c r="P273" i="1"/>
  <c r="G257" i="1"/>
  <c r="J257" i="1" s="1"/>
  <c r="P257" i="1"/>
  <c r="S257" i="1" s="1"/>
  <c r="U257" i="1" s="1"/>
  <c r="S181" i="1"/>
  <c r="U181" i="1" s="1"/>
  <c r="S145" i="1"/>
  <c r="U145" i="1" s="1"/>
  <c r="P32" i="1"/>
  <c r="S32" i="1" s="1"/>
  <c r="U32" i="1" s="1"/>
  <c r="S110" i="1"/>
  <c r="U110" i="1" s="1"/>
  <c r="S125" i="1"/>
  <c r="U125" i="1" s="1"/>
  <c r="E75" i="4"/>
  <c r="P197" i="1"/>
  <c r="G197" i="1"/>
  <c r="I197" i="1" s="1"/>
  <c r="P117" i="1"/>
  <c r="S117" i="1" s="1"/>
  <c r="U117" i="1" s="1"/>
  <c r="G117" i="1"/>
  <c r="H117" i="1" s="1"/>
  <c r="F109" i="1"/>
  <c r="E29" i="4"/>
  <c r="G81" i="1"/>
  <c r="I81" i="1" s="1"/>
  <c r="P81" i="1"/>
  <c r="G281" i="1"/>
  <c r="K281" i="1" s="1"/>
  <c r="P281" i="1"/>
  <c r="S281" i="1" s="1"/>
  <c r="U281" i="1" s="1"/>
  <c r="G211" i="1"/>
  <c r="K211" i="1" s="1"/>
  <c r="P211" i="1"/>
  <c r="S207" i="1"/>
  <c r="U207" i="1" s="1"/>
  <c r="G193" i="1"/>
  <c r="I193" i="1" s="1"/>
  <c r="P193" i="1"/>
  <c r="G158" i="1"/>
  <c r="I158" i="1" s="1"/>
  <c r="P158" i="1"/>
  <c r="P128" i="1"/>
  <c r="G128" i="1"/>
  <c r="I128" i="1" s="1"/>
  <c r="G266" i="1"/>
  <c r="K266" i="1" s="1"/>
  <c r="P266" i="1"/>
  <c r="S90" i="1"/>
  <c r="U90" i="1" s="1"/>
  <c r="S64" i="1"/>
  <c r="U64" i="1" s="1"/>
  <c r="S113" i="1"/>
  <c r="U113" i="1" s="1"/>
  <c r="F188" i="1"/>
  <c r="E90" i="4"/>
  <c r="F161" i="1"/>
  <c r="E65" i="4"/>
  <c r="P153" i="1"/>
  <c r="S153" i="1" s="1"/>
  <c r="U153" i="1" s="1"/>
  <c r="G153" i="1"/>
  <c r="I153" i="1" s="1"/>
  <c r="S132" i="1"/>
  <c r="U132" i="1" s="1"/>
  <c r="F126" i="1"/>
  <c r="E37" i="4"/>
  <c r="F99" i="1"/>
  <c r="E23" i="4"/>
  <c r="S95" i="1"/>
  <c r="U95" i="1" s="1"/>
  <c r="F53" i="1"/>
  <c r="E204" i="4"/>
  <c r="G41" i="1"/>
  <c r="H41" i="1" s="1"/>
  <c r="P41" i="1"/>
  <c r="G285" i="1"/>
  <c r="K285" i="1" s="1"/>
  <c r="P285" i="1"/>
  <c r="S285" i="1" s="1"/>
  <c r="U285" i="1" s="1"/>
  <c r="G276" i="1"/>
  <c r="K276" i="1" s="1"/>
  <c r="P276" i="1"/>
  <c r="P215" i="1"/>
  <c r="S215" i="1" s="1"/>
  <c r="U215" i="1" s="1"/>
  <c r="G215" i="1"/>
  <c r="K215" i="1" s="1"/>
  <c r="P200" i="1"/>
  <c r="G200" i="1"/>
  <c r="I200" i="1" s="1"/>
  <c r="F176" i="1"/>
  <c r="E78" i="4"/>
  <c r="F152" i="1"/>
  <c r="E57" i="4"/>
  <c r="F140" i="1"/>
  <c r="E50" i="4"/>
  <c r="P136" i="1"/>
  <c r="G136" i="1"/>
  <c r="I136" i="1" s="1"/>
  <c r="P112" i="1"/>
  <c r="S112" i="1" s="1"/>
  <c r="U112" i="1" s="1"/>
  <c r="S108" i="1"/>
  <c r="U108" i="1" s="1"/>
  <c r="P57" i="1"/>
  <c r="G57" i="1"/>
  <c r="I57" i="1" s="1"/>
  <c r="G293" i="1"/>
  <c r="K293" i="1" s="1"/>
  <c r="P293" i="1"/>
  <c r="G284" i="1"/>
  <c r="K284" i="1" s="1"/>
  <c r="P284" i="1"/>
  <c r="S284" i="1" s="1"/>
  <c r="U284" i="1" s="1"/>
  <c r="P175" i="1"/>
  <c r="S175" i="1" s="1"/>
  <c r="U175" i="1" s="1"/>
  <c r="G175" i="1"/>
  <c r="I175" i="1" s="1"/>
  <c r="G131" i="1"/>
  <c r="I131" i="1" s="1"/>
  <c r="P131" i="1"/>
  <c r="G305" i="1"/>
  <c r="K305" i="1" s="1"/>
  <c r="P305" i="1"/>
  <c r="G301" i="1"/>
  <c r="K301" i="1" s="1"/>
  <c r="P301" i="1"/>
  <c r="S301" i="1" s="1"/>
  <c r="U301" i="1" s="1"/>
  <c r="G292" i="1"/>
  <c r="K292" i="1" s="1"/>
  <c r="P292" i="1"/>
  <c r="G234" i="1"/>
  <c r="I234" i="1" s="1"/>
  <c r="P234" i="1"/>
  <c r="P226" i="1"/>
  <c r="S226" i="1" s="1"/>
  <c r="U226" i="1" s="1"/>
  <c r="G226" i="1"/>
  <c r="I226" i="1" s="1"/>
  <c r="S96" i="1"/>
  <c r="U96" i="1" s="1"/>
  <c r="S123" i="1"/>
  <c r="U123" i="1" s="1"/>
  <c r="P74" i="1"/>
  <c r="S74" i="1" s="1"/>
  <c r="U74" i="1" s="1"/>
  <c r="S101" i="1"/>
  <c r="U101" i="1" s="1"/>
  <c r="P144" i="1"/>
  <c r="S144" i="1" s="1"/>
  <c r="U144" i="1" s="1"/>
  <c r="G144" i="1"/>
  <c r="H144" i="1" s="1"/>
  <c r="F119" i="1"/>
  <c r="E30" i="4"/>
  <c r="G115" i="1"/>
  <c r="H115" i="1" s="1"/>
  <c r="P115" i="1"/>
  <c r="S115" i="1" s="1"/>
  <c r="U115" i="1" s="1"/>
  <c r="P106" i="1"/>
  <c r="S106" i="1" s="1"/>
  <c r="U106" i="1" s="1"/>
  <c r="G106" i="1"/>
  <c r="H106" i="1" s="1"/>
  <c r="G313" i="1"/>
  <c r="K313" i="1" s="1"/>
  <c r="P313" i="1"/>
  <c r="G309" i="1"/>
  <c r="K309" i="1" s="1"/>
  <c r="P309" i="1"/>
  <c r="G300" i="1"/>
  <c r="K300" i="1" s="1"/>
  <c r="P300" i="1"/>
  <c r="S300" i="1" s="1"/>
  <c r="U300" i="1" s="1"/>
  <c r="G245" i="1"/>
  <c r="J245" i="1" s="1"/>
  <c r="P245" i="1"/>
  <c r="G238" i="1"/>
  <c r="I238" i="1" s="1"/>
  <c r="P238" i="1"/>
  <c r="P38" i="1"/>
  <c r="S38" i="1" s="1"/>
  <c r="U38" i="1" s="1"/>
  <c r="R31" i="1"/>
  <c r="P31" i="1"/>
  <c r="P194" i="1"/>
  <c r="S194" i="1" s="1"/>
  <c r="U194" i="1" s="1"/>
  <c r="G194" i="1"/>
  <c r="I194" i="1" s="1"/>
  <c r="G179" i="1"/>
  <c r="I179" i="1" s="1"/>
  <c r="P179" i="1"/>
  <c r="S179" i="1" s="1"/>
  <c r="U179" i="1" s="1"/>
  <c r="P170" i="1"/>
  <c r="S170" i="1" s="1"/>
  <c r="U170" i="1" s="1"/>
  <c r="G170" i="1"/>
  <c r="I170" i="1" s="1"/>
  <c r="F130" i="1"/>
  <c r="E41" i="4"/>
  <c r="F105" i="1"/>
  <c r="E26" i="4"/>
  <c r="F76" i="1"/>
  <c r="E224" i="4"/>
  <c r="H68" i="1"/>
  <c r="S68" i="1"/>
  <c r="U68" i="1" s="1"/>
  <c r="G308" i="1"/>
  <c r="K308" i="1" s="1"/>
  <c r="P308" i="1"/>
  <c r="G254" i="1"/>
  <c r="K254" i="1" s="1"/>
  <c r="P254" i="1"/>
  <c r="G237" i="1"/>
  <c r="I237" i="1" s="1"/>
  <c r="P237" i="1"/>
  <c r="G213" i="1"/>
  <c r="K213" i="1" s="1"/>
  <c r="P213" i="1"/>
  <c r="G219" i="1"/>
  <c r="I219" i="1" s="1"/>
  <c r="P219" i="1"/>
  <c r="S219" i="1" s="1"/>
  <c r="U219" i="1" s="1"/>
  <c r="G208" i="1"/>
  <c r="I208" i="1" s="1"/>
  <c r="P208" i="1"/>
  <c r="S138" i="1"/>
  <c r="U138" i="1" s="1"/>
  <c r="E42" i="4"/>
  <c r="E34" i="4"/>
  <c r="S204" i="1"/>
  <c r="U204" i="1" s="1"/>
  <c r="P184" i="1"/>
  <c r="S184" i="1" s="1"/>
  <c r="U184" i="1" s="1"/>
  <c r="G124" i="1"/>
  <c r="I124" i="1" s="1"/>
  <c r="P104" i="1"/>
  <c r="S104" i="1" s="1"/>
  <c r="U104" i="1" s="1"/>
  <c r="G102" i="1"/>
  <c r="H102" i="1" s="1"/>
  <c r="P56" i="1"/>
  <c r="G56" i="1"/>
  <c r="H56" i="1" s="1"/>
  <c r="S111" i="1"/>
  <c r="U111" i="1" s="1"/>
  <c r="R34" i="1"/>
  <c r="S210" i="1"/>
  <c r="U210" i="1" s="1"/>
  <c r="S124" i="1"/>
  <c r="U124" i="1" s="1"/>
  <c r="S102" i="1"/>
  <c r="U102" i="1" s="1"/>
  <c r="G84" i="1"/>
  <c r="H84" i="1" s="1"/>
  <c r="P84" i="1"/>
  <c r="P60" i="1"/>
  <c r="G60" i="1"/>
  <c r="H60" i="1" s="1"/>
  <c r="S121" i="1"/>
  <c r="U121" i="1" s="1"/>
  <c r="S157" i="1"/>
  <c r="U157" i="1" s="1"/>
  <c r="S183" i="1"/>
  <c r="U183" i="1" s="1"/>
  <c r="S269" i="1"/>
  <c r="U269" i="1" s="1"/>
  <c r="P192" i="1"/>
  <c r="S192" i="1" s="1"/>
  <c r="U192" i="1" s="1"/>
  <c r="P180" i="1"/>
  <c r="S180" i="1" s="1"/>
  <c r="U180" i="1" s="1"/>
  <c r="P174" i="1"/>
  <c r="S174" i="1" s="1"/>
  <c r="U174" i="1" s="1"/>
  <c r="P171" i="1"/>
  <c r="S171" i="1" s="1"/>
  <c r="U171" i="1" s="1"/>
  <c r="G164" i="1"/>
  <c r="I164" i="1" s="1"/>
  <c r="G134" i="1"/>
  <c r="I134" i="1" s="1"/>
  <c r="G87" i="1"/>
  <c r="G120" i="1"/>
  <c r="I120" i="1" s="1"/>
  <c r="S127" i="1"/>
  <c r="U127" i="1" s="1"/>
  <c r="P86" i="1"/>
  <c r="S86" i="1" s="1"/>
  <c r="U86" i="1" s="1"/>
  <c r="G86" i="1"/>
  <c r="H86" i="1" s="1"/>
  <c r="S69" i="1"/>
  <c r="U69" i="1" s="1"/>
  <c r="G49" i="1"/>
  <c r="H49" i="1" s="1"/>
  <c r="P49" i="1"/>
  <c r="G223" i="1"/>
  <c r="I223" i="1" s="1"/>
  <c r="G216" i="1"/>
  <c r="J216" i="1" s="1"/>
  <c r="P216" i="1"/>
  <c r="S216" i="1" s="1"/>
  <c r="U216" i="1" s="1"/>
  <c r="P317" i="1"/>
  <c r="G317" i="1"/>
  <c r="K317" i="1" s="1"/>
  <c r="G315" i="1"/>
  <c r="K315" i="1" s="1"/>
  <c r="P315" i="1"/>
  <c r="G320" i="1"/>
  <c r="K320" i="1" s="1"/>
  <c r="P320" i="1"/>
  <c r="G314" i="1"/>
  <c r="P314" i="1"/>
  <c r="G319" i="1"/>
  <c r="K319" i="1" s="1"/>
  <c r="P316" i="1"/>
  <c r="S316" i="1" s="1"/>
  <c r="U316" i="1" s="1"/>
  <c r="P321" i="1"/>
  <c r="S321" i="1" s="1"/>
  <c r="U321" i="1" s="1"/>
  <c r="J46" i="3"/>
  <c r="F46" i="3"/>
  <c r="L46" i="3"/>
  <c r="F22" i="3"/>
  <c r="H22" i="3"/>
  <c r="I22" i="3"/>
  <c r="J22" i="3"/>
  <c r="L22" i="3"/>
  <c r="B15" i="3"/>
  <c r="G13" i="3"/>
  <c r="H13" i="3"/>
  <c r="N13" i="3"/>
  <c r="E13" i="3"/>
  <c r="O13" i="3"/>
  <c r="Q13" i="3"/>
  <c r="D13" i="3"/>
  <c r="I13" i="3"/>
  <c r="D13" i="2"/>
  <c r="J13" i="2"/>
  <c r="B15" i="2"/>
  <c r="I78" i="3"/>
  <c r="L78" i="3"/>
  <c r="J78" i="3"/>
  <c r="K78" i="3"/>
  <c r="F68" i="3"/>
  <c r="H68" i="3"/>
  <c r="I68" i="3"/>
  <c r="J68" i="3"/>
  <c r="L68" i="3"/>
  <c r="I43" i="3"/>
  <c r="L43" i="3"/>
  <c r="H43" i="3"/>
  <c r="K43" i="3"/>
  <c r="I70" i="3"/>
  <c r="F70" i="3"/>
  <c r="H70" i="3"/>
  <c r="J70" i="3"/>
  <c r="K70" i="3"/>
  <c r="H60" i="3"/>
  <c r="F60" i="3"/>
  <c r="J60" i="3"/>
  <c r="L60" i="3"/>
  <c r="I60" i="3"/>
  <c r="L57" i="3"/>
  <c r="F57" i="3"/>
  <c r="H57" i="3"/>
  <c r="I57" i="3"/>
  <c r="J57" i="3"/>
  <c r="K57" i="3"/>
  <c r="H83" i="3"/>
  <c r="K83" i="3"/>
  <c r="I83" i="3"/>
  <c r="F83" i="3"/>
  <c r="I50" i="3"/>
  <c r="F50" i="3"/>
  <c r="H50" i="3"/>
  <c r="J50" i="3"/>
  <c r="K50" i="3"/>
  <c r="P65" i="1"/>
  <c r="S65" i="1" s="1"/>
  <c r="U65" i="1" s="1"/>
  <c r="J77" i="3"/>
  <c r="F73" i="3"/>
  <c r="K71" i="3"/>
  <c r="J69" i="3"/>
  <c r="I67" i="3"/>
  <c r="F66" i="3"/>
  <c r="H64" i="3"/>
  <c r="J56" i="3"/>
  <c r="J54" i="3"/>
  <c r="F53" i="3"/>
  <c r="I49" i="3"/>
  <c r="I45" i="3"/>
  <c r="K42" i="3"/>
  <c r="J41" i="3"/>
  <c r="L40" i="3"/>
  <c r="I39" i="3"/>
  <c r="F32" i="3"/>
  <c r="J27" i="3"/>
  <c r="I26" i="3"/>
  <c r="H21" i="3"/>
  <c r="P73" i="1"/>
  <c r="S73" i="1" s="1"/>
  <c r="U73" i="1" s="1"/>
  <c r="P48" i="1"/>
  <c r="S48" i="1" s="1"/>
  <c r="U48" i="1" s="1"/>
  <c r="J80" i="3"/>
  <c r="I77" i="3"/>
  <c r="I69" i="3"/>
  <c r="F65" i="3"/>
  <c r="F56" i="3"/>
  <c r="L53" i="3"/>
  <c r="F45" i="3"/>
  <c r="J42" i="3"/>
  <c r="I41" i="3"/>
  <c r="I40" i="3"/>
  <c r="F34" i="3"/>
  <c r="F33" i="3"/>
  <c r="K32" i="3"/>
  <c r="L28" i="3"/>
  <c r="H26" i="3"/>
  <c r="J58" i="3"/>
  <c r="H42" i="3"/>
  <c r="H41" i="3"/>
  <c r="H40" i="3"/>
  <c r="F35" i="3"/>
  <c r="K33" i="3"/>
  <c r="J28" i="3"/>
  <c r="J23" i="3"/>
  <c r="F77" i="3"/>
  <c r="F69" i="3"/>
  <c r="F40" i="3"/>
  <c r="I34" i="3"/>
  <c r="J32" i="3"/>
  <c r="I28" i="3"/>
  <c r="H23" i="3"/>
  <c r="F41" i="3"/>
  <c r="H28" i="3"/>
  <c r="C11" i="1"/>
  <c r="H18" i="3"/>
  <c r="J18" i="2"/>
  <c r="F18" i="2"/>
  <c r="K18" i="3"/>
  <c r="C18" i="3"/>
  <c r="D18" i="3"/>
  <c r="L18" i="3"/>
  <c r="D18" i="2"/>
  <c r="J18" i="3"/>
  <c r="L18" i="2"/>
  <c r="I18" i="3"/>
  <c r="K18" i="2"/>
  <c r="I18" i="2"/>
  <c r="C12" i="1"/>
  <c r="G18" i="3"/>
  <c r="F18" i="3"/>
  <c r="O5" i="2" l="1"/>
  <c r="O3" i="2"/>
  <c r="Q24" i="2" s="1"/>
  <c r="O6" i="2"/>
  <c r="O322" i="1"/>
  <c r="O323" i="1"/>
  <c r="S323" i="1"/>
  <c r="U323" i="1" s="1"/>
  <c r="S308" i="1"/>
  <c r="U308" i="1" s="1"/>
  <c r="S320" i="1"/>
  <c r="U320" i="1" s="1"/>
  <c r="S120" i="1"/>
  <c r="U120" i="1" s="1"/>
  <c r="S84" i="1"/>
  <c r="U84" i="1" s="1"/>
  <c r="S56" i="1"/>
  <c r="U56" i="1" s="1"/>
  <c r="S213" i="1"/>
  <c r="U213" i="1" s="1"/>
  <c r="S134" i="1"/>
  <c r="U134" i="1" s="1"/>
  <c r="S309" i="1"/>
  <c r="U309" i="1" s="1"/>
  <c r="S305" i="1"/>
  <c r="U305" i="1" s="1"/>
  <c r="S136" i="1"/>
  <c r="U136" i="1" s="1"/>
  <c r="S200" i="1"/>
  <c r="U200" i="1" s="1"/>
  <c r="S41" i="1"/>
  <c r="U41" i="1" s="1"/>
  <c r="P126" i="1"/>
  <c r="G126" i="1"/>
  <c r="I126" i="1" s="1"/>
  <c r="G188" i="1"/>
  <c r="I188" i="1" s="1"/>
  <c r="P188" i="1"/>
  <c r="S158" i="1"/>
  <c r="U158" i="1" s="1"/>
  <c r="S197" i="1"/>
  <c r="U197" i="1" s="1"/>
  <c r="S248" i="1"/>
  <c r="U248" i="1" s="1"/>
  <c r="S122" i="1"/>
  <c r="U122" i="1" s="1"/>
  <c r="G119" i="1"/>
  <c r="I119" i="1" s="1"/>
  <c r="P119" i="1"/>
  <c r="S119" i="1" s="1"/>
  <c r="U119" i="1" s="1"/>
  <c r="S293" i="1"/>
  <c r="U293" i="1" s="1"/>
  <c r="S81" i="1"/>
  <c r="U81" i="1" s="1"/>
  <c r="S273" i="1"/>
  <c r="U273" i="1" s="1"/>
  <c r="S315" i="1"/>
  <c r="U315" i="1" s="1"/>
  <c r="S49" i="1"/>
  <c r="U49" i="1" s="1"/>
  <c r="S237" i="1"/>
  <c r="U237" i="1" s="1"/>
  <c r="S238" i="1"/>
  <c r="U238" i="1" s="1"/>
  <c r="S313" i="1"/>
  <c r="U313" i="1" s="1"/>
  <c r="S234" i="1"/>
  <c r="U234" i="1" s="1"/>
  <c r="S131" i="1"/>
  <c r="U131" i="1" s="1"/>
  <c r="P140" i="1"/>
  <c r="G140" i="1"/>
  <c r="I140" i="1" s="1"/>
  <c r="S193" i="1"/>
  <c r="U193" i="1" s="1"/>
  <c r="H87" i="1"/>
  <c r="S87" i="1"/>
  <c r="U87" i="1" s="1"/>
  <c r="G76" i="1"/>
  <c r="H76" i="1" s="1"/>
  <c r="P76" i="1"/>
  <c r="S223" i="1"/>
  <c r="U223" i="1" s="1"/>
  <c r="G53" i="1"/>
  <c r="H53" i="1" s="1"/>
  <c r="P53" i="1"/>
  <c r="S53" i="1" s="1"/>
  <c r="U53" i="1" s="1"/>
  <c r="S208" i="1"/>
  <c r="U208" i="1" s="1"/>
  <c r="S254" i="1"/>
  <c r="U254" i="1" s="1"/>
  <c r="S245" i="1"/>
  <c r="U245" i="1" s="1"/>
  <c r="S292" i="1"/>
  <c r="U292" i="1" s="1"/>
  <c r="S57" i="1"/>
  <c r="U57" i="1" s="1"/>
  <c r="P152" i="1"/>
  <c r="S152" i="1" s="1"/>
  <c r="U152" i="1" s="1"/>
  <c r="G152" i="1"/>
  <c r="I152" i="1" s="1"/>
  <c r="S276" i="1"/>
  <c r="U276" i="1" s="1"/>
  <c r="S266" i="1"/>
  <c r="U266" i="1" s="1"/>
  <c r="G109" i="1"/>
  <c r="I109" i="1" s="1"/>
  <c r="P109" i="1"/>
  <c r="S262" i="1"/>
  <c r="U262" i="1" s="1"/>
  <c r="S314" i="1"/>
  <c r="U314" i="1" s="1"/>
  <c r="G105" i="1"/>
  <c r="I105" i="1" s="1"/>
  <c r="P105" i="1"/>
  <c r="G161" i="1"/>
  <c r="I161" i="1" s="1"/>
  <c r="P161" i="1"/>
  <c r="S161" i="1" s="1"/>
  <c r="U161" i="1" s="1"/>
  <c r="S211" i="1"/>
  <c r="U211" i="1" s="1"/>
  <c r="G176" i="1"/>
  <c r="J176" i="1" s="1"/>
  <c r="P176" i="1"/>
  <c r="S176" i="1" s="1"/>
  <c r="U176" i="1" s="1"/>
  <c r="P99" i="1"/>
  <c r="S99" i="1" s="1"/>
  <c r="U99" i="1" s="1"/>
  <c r="G99" i="1"/>
  <c r="I99" i="1" s="1"/>
  <c r="S164" i="1"/>
  <c r="U164" i="1" s="1"/>
  <c r="D15" i="1"/>
  <c r="C19" i="1" s="1"/>
  <c r="S60" i="1"/>
  <c r="U60" i="1" s="1"/>
  <c r="G130" i="1"/>
  <c r="I130" i="1" s="1"/>
  <c r="P130" i="1"/>
  <c r="S128" i="1"/>
  <c r="U128" i="1" s="1"/>
  <c r="G28" i="1"/>
  <c r="H28" i="1" s="1"/>
  <c r="D16" i="1"/>
  <c r="D19" i="1" s="1"/>
  <c r="P28" i="1"/>
  <c r="O318" i="1"/>
  <c r="O319" i="1"/>
  <c r="O320" i="1"/>
  <c r="O321" i="1"/>
  <c r="O316" i="1"/>
  <c r="O314" i="1"/>
  <c r="O315" i="1"/>
  <c r="O317" i="1"/>
  <c r="O233" i="1"/>
  <c r="O286" i="1"/>
  <c r="O264" i="1"/>
  <c r="O287" i="1"/>
  <c r="O302" i="1"/>
  <c r="O272" i="1"/>
  <c r="O303" i="1"/>
  <c r="O220" i="1"/>
  <c r="O288" i="1"/>
  <c r="O227" i="1"/>
  <c r="O230" i="1"/>
  <c r="O226" i="1"/>
  <c r="O231" i="1"/>
  <c r="O228" i="1"/>
  <c r="O298" i="1"/>
  <c r="O257" i="1"/>
  <c r="O229" i="1"/>
  <c r="O250" i="1"/>
  <c r="O268" i="1"/>
  <c r="O240" i="1"/>
  <c r="O266" i="1"/>
  <c r="O281" i="1"/>
  <c r="O224" i="1"/>
  <c r="O282" i="1"/>
  <c r="O232" i="1"/>
  <c r="O235" i="1"/>
  <c r="O291" i="1"/>
  <c r="O285" i="1"/>
  <c r="O313" i="1"/>
  <c r="O234" i="1"/>
  <c r="O236" i="1"/>
  <c r="O238" i="1"/>
  <c r="O259" i="1"/>
  <c r="O253" i="1"/>
  <c r="O260" i="1"/>
  <c r="O275" i="1"/>
  <c r="O269" i="1"/>
  <c r="O290" i="1"/>
  <c r="O306" i="1"/>
  <c r="O239" i="1"/>
  <c r="O252" i="1"/>
  <c r="O270" i="1"/>
  <c r="O261" i="1"/>
  <c r="O276" i="1"/>
  <c r="O284" i="1"/>
  <c r="O248" i="1"/>
  <c r="O278" i="1"/>
  <c r="O256" i="1"/>
  <c r="O300" i="1"/>
  <c r="O307" i="1"/>
  <c r="O301" i="1"/>
  <c r="C15" i="1"/>
  <c r="C18" i="1" s="1"/>
  <c r="O246" i="1"/>
  <c r="O219" i="1"/>
  <c r="O247" i="1"/>
  <c r="O254" i="1"/>
  <c r="O225" i="1"/>
  <c r="O283" i="1"/>
  <c r="O241" i="1"/>
  <c r="O312" i="1"/>
  <c r="O279" i="1"/>
  <c r="O294" i="1"/>
  <c r="O267" i="1"/>
  <c r="O295" i="1"/>
  <c r="O310" i="1"/>
  <c r="O280" i="1"/>
  <c r="O311" i="1"/>
  <c r="O223" i="1"/>
  <c r="O296" i="1"/>
  <c r="O277" i="1"/>
  <c r="O292" i="1"/>
  <c r="O305" i="1"/>
  <c r="O221" i="1"/>
  <c r="O242" i="1"/>
  <c r="O265" i="1"/>
  <c r="O237" i="1"/>
  <c r="O258" i="1"/>
  <c r="O273" i="1"/>
  <c r="O245" i="1"/>
  <c r="O274" i="1"/>
  <c r="O289" i="1"/>
  <c r="O297" i="1"/>
  <c r="O262" i="1"/>
  <c r="O271" i="1"/>
  <c r="O299" i="1"/>
  <c r="O293" i="1"/>
  <c r="O308" i="1"/>
  <c r="O243" i="1"/>
  <c r="O309" i="1"/>
  <c r="O244" i="1"/>
  <c r="O249" i="1"/>
  <c r="O222" i="1"/>
  <c r="O255" i="1"/>
  <c r="O263" i="1"/>
  <c r="O304" i="1"/>
  <c r="O251" i="1"/>
  <c r="C16" i="1"/>
  <c r="D18" i="1" s="1"/>
  <c r="S317" i="1"/>
  <c r="U317" i="1" s="1"/>
  <c r="K314" i="1"/>
  <c r="S319" i="1"/>
  <c r="U319" i="1" s="1"/>
  <c r="O4" i="2"/>
  <c r="O1" i="2"/>
  <c r="O2" i="2"/>
  <c r="O1" i="3"/>
  <c r="O2" i="3"/>
  <c r="O4" i="3"/>
  <c r="O6" i="3"/>
  <c r="O3" i="3"/>
  <c r="O5" i="3"/>
  <c r="Q255" i="2"/>
  <c r="Q250" i="2"/>
  <c r="Q35" i="2"/>
  <c r="Q184" i="2"/>
  <c r="Q48" i="2"/>
  <c r="Q178" i="2"/>
  <c r="Q127" i="2"/>
  <c r="Q132" i="2"/>
  <c r="Q220" i="2"/>
  <c r="Q39" i="2"/>
  <c r="Q275" i="2"/>
  <c r="Q136" i="2"/>
  <c r="Q146" i="2"/>
  <c r="Q120" i="2"/>
  <c r="Q329" i="2"/>
  <c r="Q94" i="2"/>
  <c r="Q221" i="2"/>
  <c r="Q243" i="2"/>
  <c r="Q242" i="2"/>
  <c r="Q268" i="2"/>
  <c r="E18" i="3"/>
  <c r="Q140" i="2" l="1"/>
  <c r="Q177" i="2"/>
  <c r="Q168" i="2"/>
  <c r="Q32" i="2"/>
  <c r="Q111" i="2"/>
  <c r="Q31" i="2"/>
  <c r="Q233" i="2"/>
  <c r="Q142" i="2"/>
  <c r="Q328" i="2"/>
  <c r="Q164" i="2"/>
  <c r="Q57" i="2"/>
  <c r="Q244" i="2"/>
  <c r="Q76" i="2"/>
  <c r="Q89" i="2"/>
  <c r="Q278" i="2"/>
  <c r="Q260" i="2"/>
  <c r="Q36" i="2"/>
  <c r="Q40" i="2"/>
  <c r="Q304" i="2"/>
  <c r="Q176" i="2"/>
  <c r="Q161" i="2"/>
  <c r="Q122" i="2"/>
  <c r="Q169" i="2"/>
  <c r="Q72" i="2"/>
  <c r="Q217" i="2"/>
  <c r="Q155" i="2"/>
  <c r="Q186" i="2"/>
  <c r="Q30" i="2"/>
  <c r="Q313" i="2"/>
  <c r="Q215" i="2"/>
  <c r="Q200" i="2"/>
  <c r="Q170" i="2"/>
  <c r="Q205" i="2"/>
  <c r="Q47" i="2"/>
  <c r="Q131" i="2"/>
  <c r="Q197" i="2"/>
  <c r="Q172" i="2"/>
  <c r="Q316" i="2"/>
  <c r="Q93" i="2"/>
  <c r="Q311" i="2"/>
  <c r="Q195" i="2"/>
  <c r="Q289" i="2"/>
  <c r="Q70" i="2"/>
  <c r="Q181" i="2"/>
  <c r="Q210" i="2"/>
  <c r="Q302" i="2"/>
  <c r="Q274" i="2"/>
  <c r="Q21" i="2"/>
  <c r="Q232" i="2"/>
  <c r="Q160" i="2"/>
  <c r="Q105" i="2"/>
  <c r="Q276" i="2"/>
  <c r="Q23" i="2"/>
  <c r="Q253" i="2"/>
  <c r="Q188" i="2"/>
  <c r="Q141" i="2"/>
  <c r="Q251" i="2"/>
  <c r="Q166" i="2"/>
  <c r="Q219" i="2"/>
  <c r="Q185" i="2"/>
  <c r="Q331" i="2"/>
  <c r="Q290" i="2"/>
  <c r="Q37" i="2"/>
  <c r="Q191" i="2"/>
  <c r="Q249" i="2"/>
  <c r="Q216" i="2"/>
  <c r="Q206" i="2"/>
  <c r="Q336" i="2"/>
  <c r="Q277" i="2"/>
  <c r="Q134" i="2"/>
  <c r="Q265" i="2"/>
  <c r="Q259" i="2"/>
  <c r="Q246" i="2"/>
  <c r="Q201" i="2"/>
  <c r="Q67" i="2"/>
  <c r="Q324" i="2"/>
  <c r="Q230" i="2"/>
  <c r="Q308" i="2"/>
  <c r="Q333" i="2"/>
  <c r="Q306" i="2"/>
  <c r="Q335" i="2"/>
  <c r="Q65" i="2"/>
  <c r="Q79" i="2"/>
  <c r="Q68" i="2"/>
  <c r="Q234" i="2"/>
  <c r="Q145" i="2"/>
  <c r="Q22" i="2"/>
  <c r="Q147" i="2"/>
  <c r="Q240" i="2"/>
  <c r="Q97" i="2"/>
  <c r="Q62" i="2"/>
  <c r="Q263" i="2"/>
  <c r="Q128" i="2"/>
  <c r="Q183" i="2"/>
  <c r="Q318" i="2"/>
  <c r="Q332" i="2"/>
  <c r="Q227" i="2"/>
  <c r="Q167" i="2"/>
  <c r="Q149" i="2"/>
  <c r="Q102" i="2"/>
  <c r="Q84" i="2"/>
  <c r="Q280" i="2"/>
  <c r="Q229" i="2"/>
  <c r="Q81" i="2"/>
  <c r="Q337" i="2"/>
  <c r="Q282" i="2"/>
  <c r="Q125" i="2"/>
  <c r="Q189" i="2"/>
  <c r="Q46" i="2"/>
  <c r="Q54" i="2"/>
  <c r="Q286" i="2"/>
  <c r="Q174" i="2"/>
  <c r="Q284" i="2"/>
  <c r="Q310" i="2"/>
  <c r="Q25" i="2"/>
  <c r="Q95" i="2"/>
  <c r="Q119" i="2"/>
  <c r="Q41" i="2"/>
  <c r="Q88" i="2"/>
  <c r="Q264" i="2"/>
  <c r="Q334" i="2"/>
  <c r="Q204" i="2"/>
  <c r="Q194" i="2"/>
  <c r="Q231" i="2"/>
  <c r="Q87" i="2"/>
  <c r="Q80" i="2"/>
  <c r="Q107" i="2"/>
  <c r="Q213" i="2"/>
  <c r="Q254" i="2"/>
  <c r="Q182" i="2"/>
  <c r="Q180" i="2"/>
  <c r="Q112" i="2"/>
  <c r="Q75" i="2"/>
  <c r="Q314" i="2"/>
  <c r="Q322" i="2"/>
  <c r="Q154" i="2"/>
  <c r="Q226" i="2"/>
  <c r="Q156" i="2"/>
  <c r="Q309" i="2"/>
  <c r="Q307" i="2"/>
  <c r="Q82" i="2"/>
  <c r="Q55" i="2"/>
  <c r="Q261" i="2"/>
  <c r="Q239" i="2"/>
  <c r="Q103" i="2"/>
  <c r="Q323" i="2"/>
  <c r="Q321" i="2"/>
  <c r="Q235" i="2"/>
  <c r="Q196" i="2"/>
  <c r="Q135" i="2"/>
  <c r="Q60" i="2"/>
  <c r="Q325" i="2"/>
  <c r="Q327" i="2"/>
  <c r="Q121" i="2"/>
  <c r="Q148" i="2"/>
  <c r="Q238" i="2"/>
  <c r="Q267" i="2"/>
  <c r="Q98" i="2"/>
  <c r="Q281" i="2"/>
  <c r="Q157" i="2"/>
  <c r="Q56" i="2"/>
  <c r="Q211" i="2"/>
  <c r="Q92" i="2"/>
  <c r="Q228" i="2"/>
  <c r="Q101" i="2"/>
  <c r="Q28" i="2"/>
  <c r="Q38" i="2"/>
  <c r="Q301" i="2"/>
  <c r="Q312" i="2"/>
  <c r="Q269" i="2"/>
  <c r="Q209" i="2"/>
  <c r="Q303" i="2"/>
  <c r="Q222" i="2"/>
  <c r="Q305" i="2"/>
  <c r="Q257" i="2"/>
  <c r="Q193" i="2"/>
  <c r="Q293" i="2"/>
  <c r="Q214" i="2"/>
  <c r="Q100" i="2"/>
  <c r="Q61" i="2"/>
  <c r="Q45" i="2"/>
  <c r="Q262" i="2"/>
  <c r="Q85" i="2"/>
  <c r="Q296" i="2"/>
  <c r="Q173" i="2"/>
  <c r="Q116" i="2"/>
  <c r="Q248" i="2"/>
  <c r="Q69" i="2"/>
  <c r="Q285" i="2"/>
  <c r="Q159" i="2"/>
  <c r="Q106" i="2"/>
  <c r="Q109" i="2"/>
  <c r="Q283" i="2"/>
  <c r="Q158" i="2"/>
  <c r="Q49" i="2"/>
  <c r="Q300" i="2"/>
  <c r="Q150" i="2"/>
  <c r="Q78" i="2"/>
  <c r="Q218" i="2"/>
  <c r="Q152" i="2"/>
  <c r="Q298" i="2"/>
  <c r="Q133" i="2"/>
  <c r="Q64" i="2"/>
  <c r="Q208" i="2"/>
  <c r="Q143" i="2"/>
  <c r="Q279" i="2"/>
  <c r="Q171" i="2"/>
  <c r="Q272" i="2"/>
  <c r="Q198" i="2"/>
  <c r="Q330" i="2"/>
  <c r="Q192" i="2"/>
  <c r="Q74" i="2"/>
  <c r="Q42" i="2"/>
  <c r="Q124" i="2"/>
  <c r="Q297" i="2"/>
  <c r="Q175" i="2"/>
  <c r="Q63" i="2"/>
  <c r="Q33" i="2"/>
  <c r="Q245" i="2"/>
  <c r="Q165" i="2"/>
  <c r="Q29" i="2"/>
  <c r="Q247" i="2"/>
  <c r="Q139" i="2"/>
  <c r="Q26" i="2"/>
  <c r="Q187" i="2"/>
  <c r="Q58" i="2"/>
  <c r="Q241" i="2"/>
  <c r="Q110" i="2"/>
  <c r="Q288" i="2"/>
  <c r="Q179" i="2"/>
  <c r="Q144" i="2"/>
  <c r="Q43" i="2"/>
  <c r="Q86" i="2"/>
  <c r="Q52" i="2"/>
  <c r="Q66" i="2"/>
  <c r="Q294" i="2"/>
  <c r="Q199" i="2"/>
  <c r="Q91" i="2"/>
  <c r="Q138" i="2"/>
  <c r="Q50" i="2"/>
  <c r="Q292" i="2"/>
  <c r="Q190" i="2"/>
  <c r="Q83" i="2"/>
  <c r="Q258" i="2"/>
  <c r="Q225" i="2"/>
  <c r="Q202" i="2"/>
  <c r="Q108" i="2"/>
  <c r="Q123" i="2"/>
  <c r="Q203" i="2"/>
  <c r="Q114" i="2"/>
  <c r="Q315" i="2"/>
  <c r="Q223" i="2"/>
  <c r="Q115" i="2"/>
  <c r="Q71" i="2"/>
  <c r="Q77" i="2"/>
  <c r="Q271" i="2"/>
  <c r="Q163" i="2"/>
  <c r="Q252" i="2"/>
  <c r="Q224" i="2"/>
  <c r="Q126" i="2"/>
  <c r="Q27" i="2"/>
  <c r="Q273" i="2"/>
  <c r="Q237" i="2"/>
  <c r="Q212" i="2"/>
  <c r="Q117" i="2"/>
  <c r="Q317" i="2"/>
  <c r="Q137" i="2"/>
  <c r="Q96" i="2"/>
  <c r="Q104" i="2"/>
  <c r="Q34" i="2"/>
  <c r="Q90" i="2"/>
  <c r="Q291" i="2"/>
  <c r="Q266" i="2"/>
  <c r="Q162" i="2"/>
  <c r="Q59" i="2"/>
  <c r="Q73" i="2"/>
  <c r="Q287" i="2"/>
  <c r="Q256" i="2"/>
  <c r="Q153" i="2"/>
  <c r="Q51" i="2"/>
  <c r="Q270" i="2"/>
  <c r="Q299" i="2"/>
  <c r="Q207" i="2"/>
  <c r="Q99" i="2"/>
  <c r="Q130" i="2"/>
  <c r="Q129" i="2"/>
  <c r="Q53" i="2"/>
  <c r="Q320" i="2"/>
  <c r="Q151" i="2"/>
  <c r="Q113" i="2"/>
  <c r="Q118" i="2"/>
  <c r="Q44" i="2"/>
  <c r="Q326" i="2"/>
  <c r="Q295" i="2"/>
  <c r="Q236" i="2"/>
  <c r="Q319" i="2"/>
  <c r="S28" i="1"/>
  <c r="U28" i="1" s="1"/>
  <c r="S105" i="1"/>
  <c r="U105" i="1" s="1"/>
  <c r="S140" i="1"/>
  <c r="U140" i="1" s="1"/>
  <c r="S188" i="1"/>
  <c r="U188" i="1" s="1"/>
  <c r="S76" i="1"/>
  <c r="U76" i="1" s="1"/>
  <c r="F18" i="1"/>
  <c r="F19" i="1" s="1"/>
  <c r="S130" i="1"/>
  <c r="U130" i="1" s="1"/>
  <c r="S109" i="1"/>
  <c r="U109" i="1" s="1"/>
  <c r="S126" i="1"/>
  <c r="U126" i="1" s="1"/>
  <c r="P234" i="3"/>
  <c r="P251" i="3"/>
  <c r="P32" i="3"/>
  <c r="P253" i="3"/>
  <c r="P265" i="3"/>
  <c r="P85" i="3"/>
  <c r="P149" i="3"/>
  <c r="P277" i="3"/>
  <c r="P247" i="3"/>
  <c r="P237" i="3"/>
  <c r="P271" i="3"/>
  <c r="P81" i="3"/>
  <c r="P145" i="3"/>
  <c r="P34" i="3"/>
  <c r="P62" i="3"/>
  <c r="P118" i="3"/>
  <c r="P207" i="3"/>
  <c r="P100" i="3"/>
  <c r="P50" i="3"/>
  <c r="P140" i="3"/>
  <c r="P187" i="3"/>
  <c r="P131" i="3"/>
  <c r="P128" i="3"/>
  <c r="P112" i="3"/>
  <c r="P196" i="3"/>
  <c r="P146" i="3"/>
  <c r="P298" i="3"/>
  <c r="P154" i="3"/>
  <c r="P226" i="3"/>
  <c r="P197" i="3"/>
  <c r="P120" i="3"/>
  <c r="P216" i="3"/>
  <c r="P310" i="3"/>
  <c r="P319" i="3"/>
  <c r="P210" i="3"/>
  <c r="P285" i="3"/>
  <c r="P295" i="3"/>
  <c r="P300" i="3"/>
  <c r="P331" i="3"/>
  <c r="P238" i="3"/>
  <c r="P242" i="3"/>
  <c r="P261" i="3"/>
  <c r="P241" i="3"/>
  <c r="P264" i="3"/>
  <c r="P276" i="3"/>
  <c r="P93" i="3"/>
  <c r="P157" i="3"/>
  <c r="P22" i="3"/>
  <c r="P257" i="3"/>
  <c r="P248" i="3"/>
  <c r="P281" i="3"/>
  <c r="P89" i="3"/>
  <c r="P42" i="3"/>
  <c r="P47" i="3"/>
  <c r="P66" i="3"/>
  <c r="P122" i="3"/>
  <c r="P215" i="3"/>
  <c r="P110" i="3"/>
  <c r="P72" i="3"/>
  <c r="P150" i="3"/>
  <c r="P195" i="3"/>
  <c r="P156" i="3"/>
  <c r="P134" i="3"/>
  <c r="P132" i="3"/>
  <c r="P217" i="3"/>
  <c r="P160" i="3"/>
  <c r="P306" i="3"/>
  <c r="P166" i="3"/>
  <c r="P289" i="3"/>
  <c r="P92" i="3"/>
  <c r="P126" i="3"/>
  <c r="P220" i="3"/>
  <c r="P318" i="3"/>
  <c r="P336" i="3"/>
  <c r="P214" i="3"/>
  <c r="P299" i="3"/>
  <c r="P316" i="3"/>
  <c r="P304" i="3"/>
  <c r="P335" i="3"/>
  <c r="P246" i="3"/>
  <c r="P250" i="3"/>
  <c r="P272" i="3"/>
  <c r="P252" i="3"/>
  <c r="P275" i="3"/>
  <c r="P37" i="3"/>
  <c r="P101" i="3"/>
  <c r="P165" i="3"/>
  <c r="P24" i="3"/>
  <c r="P268" i="3"/>
  <c r="P259" i="3"/>
  <c r="P33" i="3"/>
  <c r="P97" i="3"/>
  <c r="P64" i="3"/>
  <c r="P48" i="3"/>
  <c r="P54" i="3"/>
  <c r="P143" i="3"/>
  <c r="P223" i="3"/>
  <c r="P114" i="3"/>
  <c r="P76" i="3"/>
  <c r="P155" i="3"/>
  <c r="P203" i="3"/>
  <c r="P159" i="3"/>
  <c r="P151" i="3"/>
  <c r="P135" i="3"/>
  <c r="P221" i="3"/>
  <c r="P163" i="3"/>
  <c r="P314" i="3"/>
  <c r="P169" i="3"/>
  <c r="P84" i="3"/>
  <c r="P95" i="3"/>
  <c r="P127" i="3"/>
  <c r="P222" i="3"/>
  <c r="P326" i="3"/>
  <c r="P218" i="3"/>
  <c r="P288" i="3"/>
  <c r="P303" i="3"/>
  <c r="P333" i="3"/>
  <c r="P228" i="3"/>
  <c r="P212" i="3"/>
  <c r="P254" i="3"/>
  <c r="P258" i="3"/>
  <c r="P283" i="3"/>
  <c r="P263" i="3"/>
  <c r="P38" i="3"/>
  <c r="P45" i="3"/>
  <c r="P109" i="3"/>
  <c r="P173" i="3"/>
  <c r="P26" i="3"/>
  <c r="P279" i="3"/>
  <c r="P269" i="3"/>
  <c r="P41" i="3"/>
  <c r="P105" i="3"/>
  <c r="P68" i="3"/>
  <c r="P56" i="3"/>
  <c r="P58" i="3"/>
  <c r="P147" i="3"/>
  <c r="P39" i="3"/>
  <c r="P63" i="3"/>
  <c r="P86" i="3"/>
  <c r="P158" i="3"/>
  <c r="P211" i="3"/>
  <c r="P174" i="3"/>
  <c r="P162" i="3"/>
  <c r="P152" i="3"/>
  <c r="P98" i="3"/>
  <c r="P172" i="3"/>
  <c r="P322" i="3"/>
  <c r="P175" i="3"/>
  <c r="P87" i="3"/>
  <c r="P270" i="3"/>
  <c r="P274" i="3"/>
  <c r="P23" i="3"/>
  <c r="P284" i="3"/>
  <c r="P233" i="3"/>
  <c r="P61" i="3"/>
  <c r="P125" i="3"/>
  <c r="P245" i="3"/>
  <c r="P36" i="3"/>
  <c r="P35" i="3"/>
  <c r="P239" i="3"/>
  <c r="P57" i="3"/>
  <c r="P121" i="3"/>
  <c r="P82" i="3"/>
  <c r="P70" i="3"/>
  <c r="P83" i="3"/>
  <c r="P183" i="3"/>
  <c r="P71" i="3"/>
  <c r="P55" i="3"/>
  <c r="P111" i="3"/>
  <c r="P164" i="3"/>
  <c r="P94" i="3"/>
  <c r="P194" i="3"/>
  <c r="P190" i="3"/>
  <c r="P182" i="3"/>
  <c r="P124" i="3"/>
  <c r="P209" i="3"/>
  <c r="P88" i="3"/>
  <c r="P184" i="3"/>
  <c r="P144" i="3"/>
  <c r="P189" i="3"/>
  <c r="P185" i="3"/>
  <c r="P286" i="3"/>
  <c r="P232" i="3"/>
  <c r="P287" i="3"/>
  <c r="P307" i="3"/>
  <c r="P291" i="3"/>
  <c r="P308" i="3"/>
  <c r="P296" i="3"/>
  <c r="P327" i="3"/>
  <c r="P278" i="3"/>
  <c r="P282" i="3"/>
  <c r="P25" i="3"/>
  <c r="P31" i="3"/>
  <c r="P244" i="3"/>
  <c r="P69" i="3"/>
  <c r="P133" i="3"/>
  <c r="P256" i="3"/>
  <c r="P44" i="3"/>
  <c r="P43" i="3"/>
  <c r="P249" i="3"/>
  <c r="P65" i="3"/>
  <c r="P129" i="3"/>
  <c r="P103" i="3"/>
  <c r="P74" i="3"/>
  <c r="P104" i="3"/>
  <c r="P191" i="3"/>
  <c r="P75" i="3"/>
  <c r="P59" i="3"/>
  <c r="P115" i="3"/>
  <c r="P167" i="3"/>
  <c r="P106" i="3"/>
  <c r="P198" i="3"/>
  <c r="P200" i="3"/>
  <c r="P186" i="3"/>
  <c r="P138" i="3"/>
  <c r="P213" i="3"/>
  <c r="P116" i="3"/>
  <c r="P201" i="3"/>
  <c r="P148" i="3"/>
  <c r="P91" i="3"/>
  <c r="P202" i="3"/>
  <c r="P294" i="3"/>
  <c r="P323" i="3"/>
  <c r="P301" i="3"/>
  <c r="P311" i="3"/>
  <c r="P320" i="3"/>
  <c r="P312" i="3"/>
  <c r="P317" i="3"/>
  <c r="P266" i="3"/>
  <c r="P53" i="3"/>
  <c r="P30" i="3"/>
  <c r="P78" i="3"/>
  <c r="P40" i="3"/>
  <c r="P219" i="3"/>
  <c r="P123" i="3"/>
  <c r="P102" i="3"/>
  <c r="P225" i="3"/>
  <c r="P305" i="3"/>
  <c r="P329" i="3"/>
  <c r="P240" i="3"/>
  <c r="P77" i="3"/>
  <c r="P51" i="3"/>
  <c r="P107" i="3"/>
  <c r="P96" i="3"/>
  <c r="P130" i="3"/>
  <c r="P142" i="3"/>
  <c r="P193" i="3"/>
  <c r="P230" i="3"/>
  <c r="P293" i="3"/>
  <c r="P227" i="3"/>
  <c r="P21" i="3"/>
  <c r="P117" i="3"/>
  <c r="P280" i="3"/>
  <c r="P60" i="3"/>
  <c r="P67" i="3"/>
  <c r="P179" i="3"/>
  <c r="P188" i="3"/>
  <c r="P153" i="3"/>
  <c r="P302" i="3"/>
  <c r="P297" i="3"/>
  <c r="P231" i="3"/>
  <c r="P27" i="3"/>
  <c r="P141" i="3"/>
  <c r="P260" i="3"/>
  <c r="P52" i="3"/>
  <c r="P80" i="3"/>
  <c r="P99" i="3"/>
  <c r="P290" i="3"/>
  <c r="P170" i="3"/>
  <c r="P334" i="3"/>
  <c r="P332" i="3"/>
  <c r="P292" i="3"/>
  <c r="P273" i="3"/>
  <c r="P235" i="3"/>
  <c r="P49" i="3"/>
  <c r="P79" i="3"/>
  <c r="P90" i="3"/>
  <c r="P171" i="3"/>
  <c r="P330" i="3"/>
  <c r="P119" i="3"/>
  <c r="P208" i="3"/>
  <c r="P324" i="3"/>
  <c r="P321" i="3"/>
  <c r="P243" i="3"/>
  <c r="P267" i="3"/>
  <c r="P73" i="3"/>
  <c r="P108" i="3"/>
  <c r="P136" i="3"/>
  <c r="P204" i="3"/>
  <c r="P139" i="3"/>
  <c r="P168" i="3"/>
  <c r="P315" i="3"/>
  <c r="P328" i="3"/>
  <c r="P309" i="3"/>
  <c r="P262" i="3"/>
  <c r="P46" i="3"/>
  <c r="P28" i="3"/>
  <c r="P113" i="3"/>
  <c r="P178" i="3"/>
  <c r="P161" i="3"/>
  <c r="P177" i="3"/>
  <c r="P180" i="3"/>
  <c r="P181" i="3"/>
  <c r="P224" i="3"/>
  <c r="P325" i="3"/>
  <c r="P313" i="3"/>
  <c r="P199" i="3"/>
  <c r="P176" i="3"/>
  <c r="P192" i="3"/>
  <c r="P205" i="3"/>
  <c r="P29" i="3"/>
  <c r="P206" i="3"/>
  <c r="P255" i="3"/>
  <c r="P229" i="3"/>
  <c r="P137" i="3"/>
  <c r="P236" i="3"/>
  <c r="P337" i="3"/>
  <c r="O251" i="3"/>
  <c r="O259" i="3"/>
  <c r="O25" i="3"/>
  <c r="O271" i="3"/>
  <c r="O31" i="3"/>
  <c r="O262" i="3"/>
  <c r="O274" i="3"/>
  <c r="O92" i="3"/>
  <c r="O156" i="3"/>
  <c r="O30" i="3"/>
  <c r="O34" i="3"/>
  <c r="O237" i="3"/>
  <c r="O56" i="3"/>
  <c r="O120" i="3"/>
  <c r="O74" i="3"/>
  <c r="O91" i="3"/>
  <c r="O75" i="3"/>
  <c r="O145" i="3"/>
  <c r="O267" i="3"/>
  <c r="O26" i="3"/>
  <c r="O279" i="3"/>
  <c r="O240" i="3"/>
  <c r="O273" i="3"/>
  <c r="O36" i="3"/>
  <c r="O100" i="3"/>
  <c r="O164" i="3"/>
  <c r="O35" i="3"/>
  <c r="O42" i="3"/>
  <c r="O248" i="3"/>
  <c r="O64" i="3"/>
  <c r="O128" i="3"/>
  <c r="O95" i="3"/>
  <c r="O54" i="3"/>
  <c r="O21" i="3"/>
  <c r="O239" i="3"/>
  <c r="O260" i="3"/>
  <c r="O272" i="3"/>
  <c r="O45" i="3"/>
  <c r="O60" i="3"/>
  <c r="O124" i="3"/>
  <c r="O244" i="3"/>
  <c r="O245" i="3"/>
  <c r="O246" i="3"/>
  <c r="O280" i="3"/>
  <c r="O88" i="3"/>
  <c r="O33" i="3"/>
  <c r="O105" i="3"/>
  <c r="O83" i="3"/>
  <c r="O114" i="3"/>
  <c r="O182" i="3"/>
  <c r="O235" i="3"/>
  <c r="O22" i="3"/>
  <c r="O247" i="3"/>
  <c r="O270" i="3"/>
  <c r="O282" i="3"/>
  <c r="O242" i="3"/>
  <c r="O68" i="3"/>
  <c r="O132" i="3"/>
  <c r="O254" i="3"/>
  <c r="O256" i="3"/>
  <c r="O257" i="3"/>
  <c r="O32" i="3"/>
  <c r="O96" i="3"/>
  <c r="O47" i="3"/>
  <c r="O62" i="3"/>
  <c r="O39" i="3"/>
  <c r="O275" i="3"/>
  <c r="O238" i="3"/>
  <c r="O284" i="3"/>
  <c r="O108" i="3"/>
  <c r="O43" i="3"/>
  <c r="O258" i="3"/>
  <c r="O136" i="3"/>
  <c r="O58" i="3"/>
  <c r="O139" i="3"/>
  <c r="O214" i="3"/>
  <c r="O106" i="3"/>
  <c r="O46" i="3"/>
  <c r="O146" i="3"/>
  <c r="O218" i="3"/>
  <c r="O97" i="3"/>
  <c r="O98" i="3"/>
  <c r="O209" i="3"/>
  <c r="O175" i="3"/>
  <c r="O289" i="3"/>
  <c r="O232" i="3"/>
  <c r="O197" i="3"/>
  <c r="O161" i="3"/>
  <c r="O118" i="3"/>
  <c r="O94" i="3"/>
  <c r="O208" i="3"/>
  <c r="O325" i="3"/>
  <c r="O324" i="3"/>
  <c r="O303" i="3"/>
  <c r="O230" i="3"/>
  <c r="O216" i="3"/>
  <c r="O231" i="3"/>
  <c r="O323" i="3"/>
  <c r="O283" i="3"/>
  <c r="O249" i="3"/>
  <c r="O37" i="3"/>
  <c r="O116" i="3"/>
  <c r="O234" i="3"/>
  <c r="O269" i="3"/>
  <c r="O144" i="3"/>
  <c r="O79" i="3"/>
  <c r="O141" i="3"/>
  <c r="O222" i="3"/>
  <c r="O41" i="3"/>
  <c r="O78" i="3"/>
  <c r="O170" i="3"/>
  <c r="O86" i="3"/>
  <c r="O121" i="3"/>
  <c r="O111" i="3"/>
  <c r="O213" i="3"/>
  <c r="O180" i="3"/>
  <c r="O297" i="3"/>
  <c r="O89" i="3"/>
  <c r="O199" i="3"/>
  <c r="O167" i="3"/>
  <c r="O119" i="3"/>
  <c r="O130" i="3"/>
  <c r="O212" i="3"/>
  <c r="O333" i="3"/>
  <c r="O328" i="3"/>
  <c r="O330" i="3"/>
  <c r="O308" i="3"/>
  <c r="O221" i="3"/>
  <c r="O286" i="3"/>
  <c r="O327" i="3"/>
  <c r="O23" i="3"/>
  <c r="O281" i="3"/>
  <c r="O253" i="3"/>
  <c r="O140" i="3"/>
  <c r="O266" i="3"/>
  <c r="O40" i="3"/>
  <c r="O51" i="3"/>
  <c r="O49" i="3"/>
  <c r="O153" i="3"/>
  <c r="O38" i="3"/>
  <c r="O55" i="3"/>
  <c r="O82" i="3"/>
  <c r="O173" i="3"/>
  <c r="O134" i="3"/>
  <c r="O152" i="3"/>
  <c r="O122" i="3"/>
  <c r="O215" i="3"/>
  <c r="O184" i="3"/>
  <c r="O305" i="3"/>
  <c r="O115" i="3"/>
  <c r="O203" i="3"/>
  <c r="O176" i="3"/>
  <c r="O126" i="3"/>
  <c r="O131" i="3"/>
  <c r="O229" i="3"/>
  <c r="O204" i="3"/>
  <c r="O334" i="3"/>
  <c r="O291" i="3"/>
  <c r="O306" i="3"/>
  <c r="O227" i="3"/>
  <c r="O292" i="3"/>
  <c r="O24" i="3"/>
  <c r="O29" i="3"/>
  <c r="O264" i="3"/>
  <c r="O148" i="3"/>
  <c r="O277" i="3"/>
  <c r="O48" i="3"/>
  <c r="O70" i="3"/>
  <c r="O71" i="3"/>
  <c r="O159" i="3"/>
  <c r="O63" i="3"/>
  <c r="O59" i="3"/>
  <c r="O103" i="3"/>
  <c r="O179" i="3"/>
  <c r="O150" i="3"/>
  <c r="O177" i="3"/>
  <c r="O123" i="3"/>
  <c r="O219" i="3"/>
  <c r="O201" i="3"/>
  <c r="O313" i="3"/>
  <c r="O125" i="3"/>
  <c r="O288" i="3"/>
  <c r="O178" i="3"/>
  <c r="O127" i="3"/>
  <c r="O137" i="3"/>
  <c r="O285" i="3"/>
  <c r="O224" i="3"/>
  <c r="O225" i="3"/>
  <c r="O295" i="3"/>
  <c r="O331" i="3"/>
  <c r="O300" i="3"/>
  <c r="O296" i="3"/>
  <c r="O27" i="3"/>
  <c r="O250" i="3"/>
  <c r="O44" i="3"/>
  <c r="O172" i="3"/>
  <c r="O50" i="3"/>
  <c r="O72" i="3"/>
  <c r="O99" i="3"/>
  <c r="O77" i="3"/>
  <c r="O168" i="3"/>
  <c r="O67" i="3"/>
  <c r="O61" i="3"/>
  <c r="O107" i="3"/>
  <c r="O186" i="3"/>
  <c r="O151" i="3"/>
  <c r="O192" i="3"/>
  <c r="O138" i="3"/>
  <c r="O85" i="3"/>
  <c r="O205" i="3"/>
  <c r="O321" i="3"/>
  <c r="O143" i="3"/>
  <c r="O117" i="3"/>
  <c r="O189" i="3"/>
  <c r="O158" i="3"/>
  <c r="O149" i="3"/>
  <c r="O293" i="3"/>
  <c r="O287" i="3"/>
  <c r="O307" i="3"/>
  <c r="O316" i="3"/>
  <c r="O312" i="3"/>
  <c r="O304" i="3"/>
  <c r="O298" i="3"/>
  <c r="O28" i="3"/>
  <c r="O261" i="3"/>
  <c r="O52" i="3"/>
  <c r="O233" i="3"/>
  <c r="O236" i="3"/>
  <c r="O80" i="3"/>
  <c r="O101" i="3"/>
  <c r="O81" i="3"/>
  <c r="O190" i="3"/>
  <c r="O69" i="3"/>
  <c r="O65" i="3"/>
  <c r="O109" i="3"/>
  <c r="O194" i="3"/>
  <c r="O162" i="3"/>
  <c r="O196" i="3"/>
  <c r="O160" i="3"/>
  <c r="O154" i="3"/>
  <c r="O207" i="3"/>
  <c r="O329" i="3"/>
  <c r="O147" i="3"/>
  <c r="O129" i="3"/>
  <c r="O191" i="3"/>
  <c r="O181" i="3"/>
  <c r="O165" i="3"/>
  <c r="O301" i="3"/>
  <c r="O315" i="3"/>
  <c r="O311" i="3"/>
  <c r="O320" i="3"/>
  <c r="O314" i="3"/>
  <c r="O310" i="3"/>
  <c r="O302" i="3"/>
  <c r="O255" i="3"/>
  <c r="O241" i="3"/>
  <c r="O76" i="3"/>
  <c r="O265" i="3"/>
  <c r="O268" i="3"/>
  <c r="O104" i="3"/>
  <c r="O66" i="3"/>
  <c r="O110" i="3"/>
  <c r="O198" i="3"/>
  <c r="O73" i="3"/>
  <c r="O53" i="3"/>
  <c r="O113" i="3"/>
  <c r="O202" i="3"/>
  <c r="O171" i="3"/>
  <c r="O217" i="3"/>
  <c r="O163" i="3"/>
  <c r="O166" i="3"/>
  <c r="O211" i="3"/>
  <c r="O337" i="3"/>
  <c r="O157" i="3"/>
  <c r="O133" i="3"/>
  <c r="O195" i="3"/>
  <c r="O185" i="3"/>
  <c r="O174" i="3"/>
  <c r="O309" i="3"/>
  <c r="O319" i="3"/>
  <c r="O336" i="3"/>
  <c r="O322" i="3"/>
  <c r="O318" i="3"/>
  <c r="O220" i="3"/>
  <c r="O290" i="3"/>
  <c r="O263" i="3"/>
  <c r="O206" i="3"/>
  <c r="O169" i="3"/>
  <c r="O317" i="3"/>
  <c r="O252" i="3"/>
  <c r="O102" i="3"/>
  <c r="O226" i="3"/>
  <c r="O332" i="3"/>
  <c r="O84" i="3"/>
  <c r="O57" i="3"/>
  <c r="O223" i="3"/>
  <c r="O299" i="3"/>
  <c r="O276" i="3"/>
  <c r="O142" i="3"/>
  <c r="O193" i="3"/>
  <c r="O326" i="3"/>
  <c r="O278" i="3"/>
  <c r="O210" i="3"/>
  <c r="O155" i="3"/>
  <c r="O335" i="3"/>
  <c r="O112" i="3"/>
  <c r="O200" i="3"/>
  <c r="O93" i="3"/>
  <c r="O228" i="3"/>
  <c r="O243" i="3"/>
  <c r="O135" i="3"/>
  <c r="O188" i="3"/>
  <c r="O183" i="3"/>
  <c r="O294" i="3"/>
  <c r="O87" i="3"/>
  <c r="O187" i="3"/>
  <c r="O90" i="3"/>
  <c r="O7" i="3"/>
  <c r="E4" i="3" s="1"/>
  <c r="Q241" i="3"/>
  <c r="Q245" i="3"/>
  <c r="Q274" i="3"/>
  <c r="Q23" i="3"/>
  <c r="Q266" i="3"/>
  <c r="Q267" i="3"/>
  <c r="Q86" i="3"/>
  <c r="Q150" i="3"/>
  <c r="Q279" i="3"/>
  <c r="Q24" i="3"/>
  <c r="Q271" i="3"/>
  <c r="Q42" i="3"/>
  <c r="Q106" i="3"/>
  <c r="Q76" i="3"/>
  <c r="Q52" i="3"/>
  <c r="Q151" i="3"/>
  <c r="Q200" i="3"/>
  <c r="Q83" i="3"/>
  <c r="Q41" i="3"/>
  <c r="Q57" i="3"/>
  <c r="Q144" i="3"/>
  <c r="Q220" i="3"/>
  <c r="Q185" i="3"/>
  <c r="Q194" i="3"/>
  <c r="Q171" i="3"/>
  <c r="Q215" i="3"/>
  <c r="Q315" i="3"/>
  <c r="Q136" i="3"/>
  <c r="Q143" i="3"/>
  <c r="Q205" i="3"/>
  <c r="Q176" i="3"/>
  <c r="Q95" i="3"/>
  <c r="Q214" i="3"/>
  <c r="Q335" i="3"/>
  <c r="Q232" i="3"/>
  <c r="Q293" i="3"/>
  <c r="Q324" i="3"/>
  <c r="Q318" i="3"/>
  <c r="Q333" i="3"/>
  <c r="Q228" i="3"/>
  <c r="Q249" i="3"/>
  <c r="Q253" i="3"/>
  <c r="Q284" i="3"/>
  <c r="Q25" i="3"/>
  <c r="Q276" i="3"/>
  <c r="Q278" i="3"/>
  <c r="Q94" i="3"/>
  <c r="Q158" i="3"/>
  <c r="Q37" i="3"/>
  <c r="Q26" i="3"/>
  <c r="Q282" i="3"/>
  <c r="Q50" i="3"/>
  <c r="Q114" i="3"/>
  <c r="Q35" i="3"/>
  <c r="Q85" i="3"/>
  <c r="Q154" i="3"/>
  <c r="Q208" i="3"/>
  <c r="Q104" i="3"/>
  <c r="Q61" i="3"/>
  <c r="Q59" i="3"/>
  <c r="Q148" i="3"/>
  <c r="Q120" i="3"/>
  <c r="Q107" i="3"/>
  <c r="Q198" i="3"/>
  <c r="Q190" i="3"/>
  <c r="Q217" i="3"/>
  <c r="Q323" i="3"/>
  <c r="Q160" i="3"/>
  <c r="Q147" i="3"/>
  <c r="Q103" i="3"/>
  <c r="Q178" i="3"/>
  <c r="Q96" i="3"/>
  <c r="Q231" i="3"/>
  <c r="Q202" i="3"/>
  <c r="Q218" i="3"/>
  <c r="Q297" i="3"/>
  <c r="Q326" i="3"/>
  <c r="Q337" i="3"/>
  <c r="Q286" i="3"/>
  <c r="Q290" i="3"/>
  <c r="Q257" i="3"/>
  <c r="Q261" i="3"/>
  <c r="Q33" i="3"/>
  <c r="Q27" i="3"/>
  <c r="Q31" i="3"/>
  <c r="Q38" i="3"/>
  <c r="Q102" i="3"/>
  <c r="Q166" i="3"/>
  <c r="Q238" i="3"/>
  <c r="Q28" i="3"/>
  <c r="Q240" i="3"/>
  <c r="Q58" i="3"/>
  <c r="Q122" i="3"/>
  <c r="Q51" i="3"/>
  <c r="Q87" i="3"/>
  <c r="Q163" i="3"/>
  <c r="Q216" i="3"/>
  <c r="Q108" i="3"/>
  <c r="Q63" i="3"/>
  <c r="Q80" i="3"/>
  <c r="Q152" i="3"/>
  <c r="Q127" i="3"/>
  <c r="Q131" i="3"/>
  <c r="Q97" i="3"/>
  <c r="Q111" i="3"/>
  <c r="Q219" i="3"/>
  <c r="Q331" i="3"/>
  <c r="Q207" i="3"/>
  <c r="Q157" i="3"/>
  <c r="Q129" i="3"/>
  <c r="Q191" i="3"/>
  <c r="Q105" i="3"/>
  <c r="Q287" i="3"/>
  <c r="Q206" i="3"/>
  <c r="Q225" i="3"/>
  <c r="Q330" i="3"/>
  <c r="Q328" i="3"/>
  <c r="Q223" i="3"/>
  <c r="Q298" i="3"/>
  <c r="Q294" i="3"/>
  <c r="Q265" i="3"/>
  <c r="Q269" i="3"/>
  <c r="Q243" i="3"/>
  <c r="Q29" i="3"/>
  <c r="Q39" i="3"/>
  <c r="Q46" i="3"/>
  <c r="Q110" i="3"/>
  <c r="Q174" i="3"/>
  <c r="Q248" i="3"/>
  <c r="Q36" i="3"/>
  <c r="Q251" i="3"/>
  <c r="Q66" i="3"/>
  <c r="Q130" i="3"/>
  <c r="Q64" i="3"/>
  <c r="Q89" i="3"/>
  <c r="Q169" i="3"/>
  <c r="Q224" i="3"/>
  <c r="Q40" i="3"/>
  <c r="Q65" i="3"/>
  <c r="Q84" i="3"/>
  <c r="Q180" i="3"/>
  <c r="Q137" i="3"/>
  <c r="Q141" i="3"/>
  <c r="Q99" i="3"/>
  <c r="Q132" i="3"/>
  <c r="Q221" i="3"/>
  <c r="Q209" i="3"/>
  <c r="Q211" i="3"/>
  <c r="Q164" i="3"/>
  <c r="Q133" i="3"/>
  <c r="Q193" i="3"/>
  <c r="Q153" i="3"/>
  <c r="Q295" i="3"/>
  <c r="Q292" i="3"/>
  <c r="Q226" i="3"/>
  <c r="Q332" i="3"/>
  <c r="Q320" i="3"/>
  <c r="Q230" i="3"/>
  <c r="Q300" i="3"/>
  <c r="Q309" i="3"/>
  <c r="Q273" i="3"/>
  <c r="Q277" i="3"/>
  <c r="Q254" i="3"/>
  <c r="Q32" i="3"/>
  <c r="Q47" i="3"/>
  <c r="Q54" i="3"/>
  <c r="Q118" i="3"/>
  <c r="Q236" i="3"/>
  <c r="Q259" i="3"/>
  <c r="Q44" i="3"/>
  <c r="Q262" i="3"/>
  <c r="Q74" i="3"/>
  <c r="Q138" i="3"/>
  <c r="Q68" i="3"/>
  <c r="Q91" i="3"/>
  <c r="Q172" i="3"/>
  <c r="Q49" i="3"/>
  <c r="Q69" i="3"/>
  <c r="Q67" i="3"/>
  <c r="Q117" i="3"/>
  <c r="Q188" i="3"/>
  <c r="Q165" i="3"/>
  <c r="Q145" i="3"/>
  <c r="Q100" i="3"/>
  <c r="Q135" i="3"/>
  <c r="Q227" i="3"/>
  <c r="Q213" i="3"/>
  <c r="Q88" i="3"/>
  <c r="Q173" i="3"/>
  <c r="Q140" i="3"/>
  <c r="Q195" i="3"/>
  <c r="Q170" i="3"/>
  <c r="Q303" i="3"/>
  <c r="Q296" i="3"/>
  <c r="Q229" i="3"/>
  <c r="Q334" i="3"/>
  <c r="Q285" i="3"/>
  <c r="Q306" i="3"/>
  <c r="Q302" i="3"/>
  <c r="Q281" i="3"/>
  <c r="Q242" i="3"/>
  <c r="Q264" i="3"/>
  <c r="Q234" i="3"/>
  <c r="Q235" i="3"/>
  <c r="Q62" i="3"/>
  <c r="Q126" i="3"/>
  <c r="Q247" i="3"/>
  <c r="Q270" i="3"/>
  <c r="Q239" i="3"/>
  <c r="Q272" i="3"/>
  <c r="Q82" i="3"/>
  <c r="Q146" i="3"/>
  <c r="Q48" i="3"/>
  <c r="Q112" i="3"/>
  <c r="Q175" i="3"/>
  <c r="Q77" i="3"/>
  <c r="Q71" i="3"/>
  <c r="Q45" i="3"/>
  <c r="Q119" i="3"/>
  <c r="Q196" i="3"/>
  <c r="Q168" i="3"/>
  <c r="Q156" i="3"/>
  <c r="Q109" i="3"/>
  <c r="Q177" i="3"/>
  <c r="Q291" i="3"/>
  <c r="Q101" i="3"/>
  <c r="Q115" i="3"/>
  <c r="Q199" i="3"/>
  <c r="Q155" i="3"/>
  <c r="Q197" i="3"/>
  <c r="Q187" i="3"/>
  <c r="Q311" i="3"/>
  <c r="Q317" i="3"/>
  <c r="Q233" i="3"/>
  <c r="Q237" i="3"/>
  <c r="Q263" i="3"/>
  <c r="Q21" i="3"/>
  <c r="Q255" i="3"/>
  <c r="Q256" i="3"/>
  <c r="Q78" i="3"/>
  <c r="Q142" i="3"/>
  <c r="Q268" i="3"/>
  <c r="Q22" i="3"/>
  <c r="Q260" i="3"/>
  <c r="Q34" i="3"/>
  <c r="Q98" i="3"/>
  <c r="Q30" i="3"/>
  <c r="Q280" i="3"/>
  <c r="Q116" i="3"/>
  <c r="Q53" i="3"/>
  <c r="Q159" i="3"/>
  <c r="Q113" i="3"/>
  <c r="Q92" i="3"/>
  <c r="Q301" i="3"/>
  <c r="Q316" i="3"/>
  <c r="Q252" i="3"/>
  <c r="Q250" i="3"/>
  <c r="Q149" i="3"/>
  <c r="Q55" i="3"/>
  <c r="Q179" i="3"/>
  <c r="Q124" i="3"/>
  <c r="Q93" i="3"/>
  <c r="Q305" i="3"/>
  <c r="Q308" i="3"/>
  <c r="Q275" i="3"/>
  <c r="Q283" i="3"/>
  <c r="Q184" i="3"/>
  <c r="Q121" i="3"/>
  <c r="Q128" i="3"/>
  <c r="Q125" i="3"/>
  <c r="Q189" i="3"/>
  <c r="Q288" i="3"/>
  <c r="Q310" i="3"/>
  <c r="Q244" i="3"/>
  <c r="Q90" i="3"/>
  <c r="Q192" i="3"/>
  <c r="Q123" i="3"/>
  <c r="Q162" i="3"/>
  <c r="Q139" i="3"/>
  <c r="Q210" i="3"/>
  <c r="Q336" i="3"/>
  <c r="Q312" i="3"/>
  <c r="Q246" i="3"/>
  <c r="Q43" i="3"/>
  <c r="Q79" i="3"/>
  <c r="Q204" i="3"/>
  <c r="Q182" i="3"/>
  <c r="Q201" i="3"/>
  <c r="Q319" i="3"/>
  <c r="Q222" i="3"/>
  <c r="Q304" i="3"/>
  <c r="Q70" i="3"/>
  <c r="Q72" i="3"/>
  <c r="Q81" i="3"/>
  <c r="Q212" i="3"/>
  <c r="Q186" i="3"/>
  <c r="Q203" i="3"/>
  <c r="Q327" i="3"/>
  <c r="Q322" i="3"/>
  <c r="Q325" i="3"/>
  <c r="Q258" i="3"/>
  <c r="Q60" i="3"/>
  <c r="Q75" i="3"/>
  <c r="Q183" i="3"/>
  <c r="Q307" i="3"/>
  <c r="Q167" i="3"/>
  <c r="Q313" i="3"/>
  <c r="Q314" i="3"/>
  <c r="Q56" i="3"/>
  <c r="Q73" i="3"/>
  <c r="Q181" i="3"/>
  <c r="Q299" i="3"/>
  <c r="Q161" i="3"/>
  <c r="Q321" i="3"/>
  <c r="Q289" i="3"/>
  <c r="Q134" i="3"/>
  <c r="Q329" i="3"/>
  <c r="P75" i="2"/>
  <c r="P139" i="2"/>
  <c r="P203" i="2"/>
  <c r="P84" i="2"/>
  <c r="P148" i="2"/>
  <c r="P212" i="2"/>
  <c r="P276" i="2"/>
  <c r="P88" i="2"/>
  <c r="P174" i="2"/>
  <c r="P251" i="2"/>
  <c r="P57" i="2"/>
  <c r="P143" i="2"/>
  <c r="P43" i="2"/>
  <c r="P107" i="2"/>
  <c r="P171" i="2"/>
  <c r="P52" i="2"/>
  <c r="P116" i="2"/>
  <c r="P180" i="2"/>
  <c r="P244" i="2"/>
  <c r="P46" i="2"/>
  <c r="P130" i="2"/>
  <c r="P215" i="2"/>
  <c r="P288" i="2"/>
  <c r="P101" i="2"/>
  <c r="P51" i="2"/>
  <c r="P115" i="2"/>
  <c r="P195" i="2"/>
  <c r="P100" i="2"/>
  <c r="P188" i="2"/>
  <c r="P268" i="2"/>
  <c r="P110" i="2"/>
  <c r="P224" i="2"/>
  <c r="P47" i="2"/>
  <c r="P165" i="2"/>
  <c r="P243" i="2"/>
  <c r="P42" i="2"/>
  <c r="P158" i="2"/>
  <c r="P263" i="2"/>
  <c r="P31" i="2"/>
  <c r="P38" i="2"/>
  <c r="P150" i="2"/>
  <c r="P256" i="2"/>
  <c r="P39" i="2"/>
  <c r="P202" i="2"/>
  <c r="P85" i="2"/>
  <c r="P239" i="2"/>
  <c r="P112" i="2"/>
  <c r="P257" i="2"/>
  <c r="P113" i="2"/>
  <c r="P258" i="2"/>
  <c r="P71" i="2"/>
  <c r="P229" i="2"/>
  <c r="P119" i="2"/>
  <c r="P264" i="2"/>
  <c r="P141" i="2"/>
  <c r="P282" i="2"/>
  <c r="P161" i="2"/>
  <c r="P292" i="2"/>
  <c r="P336" i="2"/>
  <c r="P313" i="2"/>
  <c r="P327" i="2"/>
  <c r="P27" i="2"/>
  <c r="P123" i="2"/>
  <c r="P28" i="2"/>
  <c r="P108" i="2"/>
  <c r="P196" i="2"/>
  <c r="P284" i="2"/>
  <c r="P120" i="2"/>
  <c r="P233" i="2"/>
  <c r="P69" i="2"/>
  <c r="P175" i="2"/>
  <c r="P253" i="2"/>
  <c r="P58" i="2"/>
  <c r="P170" i="2"/>
  <c r="P274" i="2"/>
  <c r="P45" i="2"/>
  <c r="P50" i="2"/>
  <c r="P166" i="2"/>
  <c r="P267" i="2"/>
  <c r="P62" i="2"/>
  <c r="P221" i="2"/>
  <c r="P109" i="2"/>
  <c r="P255" i="2"/>
  <c r="P134" i="2"/>
  <c r="P273" i="2"/>
  <c r="P135" i="2"/>
  <c r="P275" i="2"/>
  <c r="P95" i="2"/>
  <c r="P246" i="2"/>
  <c r="P138" i="2"/>
  <c r="P278" i="2"/>
  <c r="P160" i="2"/>
  <c r="P290" i="2"/>
  <c r="P182" i="2"/>
  <c r="P296" i="2"/>
  <c r="P304" i="2"/>
  <c r="P316" i="2"/>
  <c r="P320" i="2"/>
  <c r="P35" i="2"/>
  <c r="P131" i="2"/>
  <c r="P36" i="2"/>
  <c r="P124" i="2"/>
  <c r="P204" i="2"/>
  <c r="P24" i="2"/>
  <c r="P142" i="2"/>
  <c r="P242" i="2"/>
  <c r="P79" i="2"/>
  <c r="P185" i="2"/>
  <c r="P262" i="2"/>
  <c r="P72" i="2"/>
  <c r="P186" i="2"/>
  <c r="P285" i="2"/>
  <c r="P61" i="2"/>
  <c r="P64" i="2"/>
  <c r="P178" i="2"/>
  <c r="P281" i="2"/>
  <c r="P82" i="2"/>
  <c r="P237" i="2"/>
  <c r="P129" i="2"/>
  <c r="P272" i="2"/>
  <c r="P151" i="2"/>
  <c r="P294" i="2"/>
  <c r="P154" i="2"/>
  <c r="P299" i="2"/>
  <c r="P118" i="2"/>
  <c r="P259" i="2"/>
  <c r="P159" i="2"/>
  <c r="P289" i="2"/>
  <c r="P181" i="2"/>
  <c r="P33" i="2"/>
  <c r="P201" i="2"/>
  <c r="P317" i="2"/>
  <c r="P311" i="2"/>
  <c r="P337" i="2"/>
  <c r="P325" i="2"/>
  <c r="P59" i="2"/>
  <c r="P147" i="2"/>
  <c r="P44" i="2"/>
  <c r="P132" i="2"/>
  <c r="P220" i="2"/>
  <c r="P34" i="2"/>
  <c r="P152" i="2"/>
  <c r="P261" i="2"/>
  <c r="P89" i="2"/>
  <c r="P197" i="2"/>
  <c r="P271" i="2"/>
  <c r="P86" i="2"/>
  <c r="P200" i="2"/>
  <c r="P302" i="2"/>
  <c r="P73" i="2"/>
  <c r="P80" i="2"/>
  <c r="P192" i="2"/>
  <c r="P298" i="2"/>
  <c r="P105" i="2"/>
  <c r="P254" i="2"/>
  <c r="P149" i="2"/>
  <c r="P286" i="2"/>
  <c r="P169" i="2"/>
  <c r="P297" i="2"/>
  <c r="P173" i="2"/>
  <c r="P303" i="2"/>
  <c r="P137" i="2"/>
  <c r="P277" i="2"/>
  <c r="P177" i="2"/>
  <c r="P32" i="2"/>
  <c r="P199" i="2"/>
  <c r="P55" i="2"/>
  <c r="P218" i="2"/>
  <c r="P321" i="2"/>
  <c r="P315" i="2"/>
  <c r="P291" i="2"/>
  <c r="P329" i="2"/>
  <c r="P67" i="2"/>
  <c r="P155" i="2"/>
  <c r="P60" i="2"/>
  <c r="P140" i="2"/>
  <c r="P228" i="2"/>
  <c r="P56" i="2"/>
  <c r="P162" i="2"/>
  <c r="P270" i="2"/>
  <c r="P111" i="2"/>
  <c r="P207" i="2"/>
  <c r="P280" i="2"/>
  <c r="P102" i="2"/>
  <c r="P213" i="2"/>
  <c r="P310" i="2"/>
  <c r="P87" i="2"/>
  <c r="P94" i="2"/>
  <c r="P208" i="2"/>
  <c r="P306" i="2"/>
  <c r="P127" i="2"/>
  <c r="P269" i="2"/>
  <c r="P168" i="2"/>
  <c r="P21" i="2"/>
  <c r="P190" i="2"/>
  <c r="P23" i="2"/>
  <c r="P191" i="2"/>
  <c r="P324" i="2"/>
  <c r="P157" i="2"/>
  <c r="P29" i="2"/>
  <c r="P198" i="2"/>
  <c r="P54" i="2"/>
  <c r="P217" i="2"/>
  <c r="P81" i="2"/>
  <c r="P235" i="2"/>
  <c r="P331" i="2"/>
  <c r="P332" i="2"/>
  <c r="P300" i="2"/>
  <c r="P335" i="2"/>
  <c r="P83" i="2"/>
  <c r="P163" i="2"/>
  <c r="P68" i="2"/>
  <c r="P156" i="2"/>
  <c r="P236" i="2"/>
  <c r="P66" i="2"/>
  <c r="P184" i="2"/>
  <c r="P279" i="2"/>
  <c r="P121" i="2"/>
  <c r="P216" i="2"/>
  <c r="P287" i="2"/>
  <c r="P114" i="2"/>
  <c r="P226" i="2"/>
  <c r="P318" i="2"/>
  <c r="P103" i="2"/>
  <c r="P106" i="2"/>
  <c r="P219" i="2"/>
  <c r="P314" i="2"/>
  <c r="P146" i="2"/>
  <c r="P309" i="2"/>
  <c r="P189" i="2"/>
  <c r="P41" i="2"/>
  <c r="P209" i="2"/>
  <c r="P48" i="2"/>
  <c r="P210" i="2"/>
  <c r="P328" i="2"/>
  <c r="P176" i="2"/>
  <c r="P53" i="2"/>
  <c r="P214" i="2"/>
  <c r="P77" i="2"/>
  <c r="P232" i="2"/>
  <c r="P104" i="2"/>
  <c r="P250" i="2"/>
  <c r="P293" i="2"/>
  <c r="P333" i="2"/>
  <c r="P307" i="2"/>
  <c r="P99" i="2"/>
  <c r="P187" i="2"/>
  <c r="P92" i="2"/>
  <c r="P172" i="2"/>
  <c r="P260" i="2"/>
  <c r="P98" i="2"/>
  <c r="P206" i="2"/>
  <c r="P37" i="2"/>
  <c r="P153" i="2"/>
  <c r="P234" i="2"/>
  <c r="P30" i="2"/>
  <c r="P144" i="2"/>
  <c r="P249" i="2"/>
  <c r="P334" i="2"/>
  <c r="P22" i="2"/>
  <c r="P136" i="2"/>
  <c r="P245" i="2"/>
  <c r="P330" i="2"/>
  <c r="P183" i="2"/>
  <c r="P63" i="2"/>
  <c r="P222" i="2"/>
  <c r="P90" i="2"/>
  <c r="P240" i="2"/>
  <c r="P93" i="2"/>
  <c r="P241" i="2"/>
  <c r="P49" i="2"/>
  <c r="P211" i="2"/>
  <c r="P96" i="2"/>
  <c r="P247" i="2"/>
  <c r="P125" i="2"/>
  <c r="P265" i="2"/>
  <c r="P145" i="2"/>
  <c r="P283" i="2"/>
  <c r="P312" i="2"/>
  <c r="P308" i="2"/>
  <c r="P323" i="2"/>
  <c r="P164" i="2"/>
  <c r="P128" i="2"/>
  <c r="P40" i="2"/>
  <c r="P74" i="2"/>
  <c r="P319" i="2"/>
  <c r="P252" i="2"/>
  <c r="P238" i="2"/>
  <c r="P205" i="2"/>
  <c r="P230" i="2"/>
  <c r="P78" i="2"/>
  <c r="P326" i="2"/>
  <c r="P65" i="2"/>
  <c r="P97" i="2"/>
  <c r="P194" i="2"/>
  <c r="P117" i="2"/>
  <c r="P223" i="2"/>
  <c r="P248" i="2"/>
  <c r="P25" i="2"/>
  <c r="P122" i="2"/>
  <c r="P70" i="2"/>
  <c r="P126" i="2"/>
  <c r="P91" i="2"/>
  <c r="P133" i="2"/>
  <c r="P231" i="2"/>
  <c r="P227" i="2"/>
  <c r="P266" i="2"/>
  <c r="P76" i="2"/>
  <c r="P295" i="2"/>
  <c r="P167" i="2"/>
  <c r="P193" i="2"/>
  <c r="P301" i="2"/>
  <c r="P26" i="2"/>
  <c r="P305" i="2"/>
  <c r="P179" i="2"/>
  <c r="P322" i="2"/>
  <c r="P225" i="2"/>
  <c r="E5" i="3"/>
  <c r="O52" i="2"/>
  <c r="O116" i="2"/>
  <c r="O180" i="2"/>
  <c r="O244" i="2"/>
  <c r="O37" i="2"/>
  <c r="O101" i="2"/>
  <c r="O165" i="2"/>
  <c r="O229" i="2"/>
  <c r="O38" i="2"/>
  <c r="O51" i="2"/>
  <c r="O137" i="2"/>
  <c r="O223" i="2"/>
  <c r="O32" i="2"/>
  <c r="O118" i="2"/>
  <c r="O202" i="2"/>
  <c r="O286" i="2"/>
  <c r="O129" i="2"/>
  <c r="O144" i="2"/>
  <c r="O119" i="2"/>
  <c r="O60" i="2"/>
  <c r="O124" i="2"/>
  <c r="O188" i="2"/>
  <c r="O252" i="2"/>
  <c r="O45" i="2"/>
  <c r="O109" i="2"/>
  <c r="O173" i="2"/>
  <c r="O237" i="2"/>
  <c r="O48" i="2"/>
  <c r="O63" i="2"/>
  <c r="O147" i="2"/>
  <c r="O233" i="2"/>
  <c r="O42" i="2"/>
  <c r="O128" i="2"/>
  <c r="O214" i="2"/>
  <c r="O294" i="2"/>
  <c r="O34" i="2"/>
  <c r="O158" i="2"/>
  <c r="O131" i="2"/>
  <c r="O39" i="2"/>
  <c r="O162" i="2"/>
  <c r="O68" i="2"/>
  <c r="O132" i="2"/>
  <c r="O196" i="2"/>
  <c r="O260" i="2"/>
  <c r="O53" i="2"/>
  <c r="O117" i="2"/>
  <c r="O181" i="2"/>
  <c r="O245" i="2"/>
  <c r="O58" i="2"/>
  <c r="O73" i="2"/>
  <c r="O159" i="2"/>
  <c r="O243" i="2"/>
  <c r="O54" i="2"/>
  <c r="O138" i="2"/>
  <c r="O224" i="2"/>
  <c r="O33" i="2"/>
  <c r="O50" i="2"/>
  <c r="O174" i="2"/>
  <c r="O145" i="2"/>
  <c r="O56" i="2"/>
  <c r="O176" i="2"/>
  <c r="O290" i="2"/>
  <c r="O40" i="2"/>
  <c r="O163" i="2"/>
  <c r="O279" i="2"/>
  <c r="O136" i="2"/>
  <c r="O97" i="2"/>
  <c r="O209" i="2"/>
  <c r="O142" i="2"/>
  <c r="O254" i="2"/>
  <c r="O329" i="2"/>
  <c r="O76" i="2"/>
  <c r="O140" i="2"/>
  <c r="O204" i="2"/>
  <c r="O268" i="2"/>
  <c r="O61" i="2"/>
  <c r="O125" i="2"/>
  <c r="O189" i="2"/>
  <c r="O253" i="2"/>
  <c r="O70" i="2"/>
  <c r="O83" i="2"/>
  <c r="O169" i="2"/>
  <c r="O255" i="2"/>
  <c r="O64" i="2"/>
  <c r="O150" i="2"/>
  <c r="O234" i="2"/>
  <c r="O49" i="2"/>
  <c r="O67" i="2"/>
  <c r="O35" i="2"/>
  <c r="O84" i="2"/>
  <c r="O28" i="2"/>
  <c r="O92" i="2"/>
  <c r="O156" i="2"/>
  <c r="O220" i="2"/>
  <c r="O284" i="2"/>
  <c r="O77" i="2"/>
  <c r="O141" i="2"/>
  <c r="O205" i="2"/>
  <c r="O269" i="2"/>
  <c r="O90" i="2"/>
  <c r="O105" i="2"/>
  <c r="O191" i="2"/>
  <c r="O275" i="2"/>
  <c r="O86" i="2"/>
  <c r="O170" i="2"/>
  <c r="O256" i="2"/>
  <c r="O82" i="2"/>
  <c r="O102" i="2"/>
  <c r="O71" i="2"/>
  <c r="O187" i="2"/>
  <c r="O104" i="2"/>
  <c r="O218" i="2"/>
  <c r="O309" i="2"/>
  <c r="O91" i="2"/>
  <c r="O207" i="2"/>
  <c r="O59" i="2"/>
  <c r="O178" i="2"/>
  <c r="O139" i="2"/>
  <c r="O65" i="2"/>
  <c r="O184" i="2"/>
  <c r="O291" i="2"/>
  <c r="O225" i="2"/>
  <c r="O44" i="2"/>
  <c r="O108" i="2"/>
  <c r="O172" i="2"/>
  <c r="O236" i="2"/>
  <c r="O29" i="2"/>
  <c r="O93" i="2"/>
  <c r="O157" i="2"/>
  <c r="O221" i="2"/>
  <c r="O26" i="2"/>
  <c r="O41" i="2"/>
  <c r="O127" i="2"/>
  <c r="O211" i="2"/>
  <c r="O22" i="2"/>
  <c r="O106" i="2"/>
  <c r="O192" i="2"/>
  <c r="O278" i="2"/>
  <c r="O113" i="2"/>
  <c r="O130" i="2"/>
  <c r="O103" i="2"/>
  <c r="O217" i="2"/>
  <c r="O134" i="2"/>
  <c r="O21" i="2"/>
  <c r="O277" i="2"/>
  <c r="O287" i="2"/>
  <c r="O99" i="2"/>
  <c r="O23" i="2"/>
  <c r="O248" i="2"/>
  <c r="O24" i="2"/>
  <c r="O193" i="2"/>
  <c r="O94" i="2"/>
  <c r="O79" i="2"/>
  <c r="O47" i="2"/>
  <c r="O210" i="2"/>
  <c r="O321" i="2"/>
  <c r="O250" i="2"/>
  <c r="O303" i="2"/>
  <c r="O326" i="2"/>
  <c r="O215" i="2"/>
  <c r="O292" i="2"/>
  <c r="O327" i="2"/>
  <c r="O308" i="2"/>
  <c r="O314" i="2"/>
  <c r="O36" i="2"/>
  <c r="O69" i="2"/>
  <c r="O80" i="2"/>
  <c r="O74" i="2"/>
  <c r="O87" i="2"/>
  <c r="O72" i="2"/>
  <c r="O262" i="2"/>
  <c r="O57" i="2"/>
  <c r="O219" i="2"/>
  <c r="O110" i="2"/>
  <c r="O111" i="2"/>
  <c r="O81" i="2"/>
  <c r="O226" i="2"/>
  <c r="O337" i="2"/>
  <c r="O272" i="2"/>
  <c r="O200" i="2"/>
  <c r="O143" i="2"/>
  <c r="O239" i="2"/>
  <c r="O296" i="2"/>
  <c r="O335" i="2"/>
  <c r="O300" i="2"/>
  <c r="O298" i="2"/>
  <c r="O100" i="2"/>
  <c r="O85" i="2"/>
  <c r="O31" i="2"/>
  <c r="O96" i="2"/>
  <c r="O114" i="2"/>
  <c r="O89" i="2"/>
  <c r="O274" i="2"/>
  <c r="O75" i="2"/>
  <c r="O235" i="2"/>
  <c r="O122" i="2"/>
  <c r="O123" i="2"/>
  <c r="O98" i="2"/>
  <c r="O240" i="2"/>
  <c r="O186" i="2"/>
  <c r="O199" i="2"/>
  <c r="O231" i="2"/>
  <c r="O208" i="2"/>
  <c r="O259" i="2"/>
  <c r="O185" i="2"/>
  <c r="O304" i="2"/>
  <c r="O307" i="2"/>
  <c r="O310" i="2"/>
  <c r="O148" i="2"/>
  <c r="O133" i="2"/>
  <c r="O95" i="2"/>
  <c r="O160" i="2"/>
  <c r="O55" i="2"/>
  <c r="O120" i="2"/>
  <c r="O295" i="2"/>
  <c r="O107" i="2"/>
  <c r="O249" i="2"/>
  <c r="O152" i="2"/>
  <c r="O153" i="2"/>
  <c r="O112" i="2"/>
  <c r="O270" i="2"/>
  <c r="O247" i="2"/>
  <c r="O230" i="2"/>
  <c r="O257" i="2"/>
  <c r="O238" i="2"/>
  <c r="O283" i="2"/>
  <c r="O222" i="2"/>
  <c r="O311" i="2"/>
  <c r="O319" i="2"/>
  <c r="O312" i="2"/>
  <c r="O164" i="2"/>
  <c r="O149" i="2"/>
  <c r="O115" i="2"/>
  <c r="O182" i="2"/>
  <c r="O88" i="2"/>
  <c r="O146" i="2"/>
  <c r="O301" i="2"/>
  <c r="O121" i="2"/>
  <c r="O263" i="2"/>
  <c r="O166" i="2"/>
  <c r="O167" i="2"/>
  <c r="O126" i="2"/>
  <c r="O282" i="2"/>
  <c r="O271" i="2"/>
  <c r="O251" i="2"/>
  <c r="O280" i="2"/>
  <c r="O258" i="2"/>
  <c r="O171" i="2"/>
  <c r="O242" i="2"/>
  <c r="O315" i="2"/>
  <c r="O302" i="2"/>
  <c r="O318" i="2"/>
  <c r="O212" i="2"/>
  <c r="O197" i="2"/>
  <c r="O179" i="2"/>
  <c r="O246" i="2"/>
  <c r="O161" i="2"/>
  <c r="O190" i="2"/>
  <c r="O317" i="2"/>
  <c r="O135" i="2"/>
  <c r="O25" i="2"/>
  <c r="O27" i="2"/>
  <c r="O183" i="2"/>
  <c r="O154" i="2"/>
  <c r="O297" i="2"/>
  <c r="O293" i="2"/>
  <c r="O273" i="2"/>
  <c r="O316" i="2"/>
  <c r="O281" i="2"/>
  <c r="O216" i="2"/>
  <c r="O267" i="2"/>
  <c r="O331" i="2"/>
  <c r="O334" i="2"/>
  <c r="O330" i="2"/>
  <c r="O276" i="2"/>
  <c r="O261" i="2"/>
  <c r="O265" i="2"/>
  <c r="O66" i="2"/>
  <c r="O203" i="2"/>
  <c r="O232" i="2"/>
  <c r="O333" i="2"/>
  <c r="O177" i="2"/>
  <c r="O78" i="2"/>
  <c r="O62" i="2"/>
  <c r="O30" i="2"/>
  <c r="O198" i="2"/>
  <c r="O313" i="2"/>
  <c r="O227" i="2"/>
  <c r="O299" i="2"/>
  <c r="O322" i="2"/>
  <c r="O155" i="2"/>
  <c r="O264" i="2"/>
  <c r="O323" i="2"/>
  <c r="O306" i="2"/>
  <c r="O328" i="2"/>
  <c r="O325" i="2"/>
  <c r="O288" i="2"/>
  <c r="O151" i="2"/>
  <c r="O320" i="2"/>
  <c r="O228" i="2"/>
  <c r="O43" i="2"/>
  <c r="O289" i="2"/>
  <c r="O213" i="2"/>
  <c r="O46" i="2"/>
  <c r="O241" i="2"/>
  <c r="O201" i="2"/>
  <c r="O195" i="2"/>
  <c r="O285" i="2"/>
  <c r="O266" i="2"/>
  <c r="O168" i="2"/>
  <c r="O332" i="2"/>
  <c r="O206" i="2"/>
  <c r="O194" i="2"/>
  <c r="O336" i="2"/>
  <c r="O175" i="2"/>
  <c r="O305" i="2"/>
  <c r="O324" i="2"/>
  <c r="O7" i="2"/>
  <c r="E6" i="2" s="1"/>
  <c r="E9" i="2" s="1"/>
  <c r="E10" i="2" s="1"/>
  <c r="Q18" i="2"/>
  <c r="O18" i="3"/>
  <c r="P18" i="3"/>
  <c r="P18" i="2"/>
  <c r="O18" i="2"/>
  <c r="Q18" i="3"/>
  <c r="E14" i="1" l="1"/>
  <c r="E4" i="2"/>
  <c r="E5" i="2"/>
  <c r="E6" i="3"/>
  <c r="M243" i="3" s="1"/>
  <c r="M304" i="2" l="1"/>
  <c r="M117" i="2"/>
  <c r="N117" i="2" s="1"/>
  <c r="M83" i="2"/>
  <c r="N83" i="2" s="1"/>
  <c r="M45" i="2"/>
  <c r="R45" i="2" s="1"/>
  <c r="M271" i="2"/>
  <c r="N271" i="2" s="1"/>
  <c r="M253" i="2"/>
  <c r="R253" i="2" s="1"/>
  <c r="M283" i="2"/>
  <c r="N283" i="2" s="1"/>
  <c r="M319" i="2"/>
  <c r="R319" i="2" s="1"/>
  <c r="M254" i="2"/>
  <c r="N254" i="2" s="1"/>
  <c r="M329" i="2"/>
  <c r="R329" i="2" s="1"/>
  <c r="M249" i="2"/>
  <c r="N249" i="2" s="1"/>
  <c r="V27" i="2"/>
  <c r="M106" i="2"/>
  <c r="N106" i="2" s="1"/>
  <c r="M198" i="2"/>
  <c r="N198" i="2" s="1"/>
  <c r="M65" i="2"/>
  <c r="R65" i="2" s="1"/>
  <c r="M235" i="2"/>
  <c r="N235" i="2" s="1"/>
  <c r="M125" i="2"/>
  <c r="R125" i="2" s="1"/>
  <c r="M57" i="2"/>
  <c r="N57" i="2" s="1"/>
  <c r="M87" i="2"/>
  <c r="N87" i="2" s="1"/>
  <c r="M85" i="2"/>
  <c r="V8" i="2"/>
  <c r="M331" i="2"/>
  <c r="R331" i="2" s="1"/>
  <c r="M148" i="2"/>
  <c r="N148" i="2" s="1"/>
  <c r="M286" i="2"/>
  <c r="N286" i="2" s="1"/>
  <c r="M47" i="2"/>
  <c r="N47" i="2" s="1"/>
  <c r="M333" i="2"/>
  <c r="R333" i="2" s="1"/>
  <c r="M268" i="2"/>
  <c r="N268" i="2" s="1"/>
  <c r="M107" i="2"/>
  <c r="R107" i="2" s="1"/>
  <c r="M25" i="2"/>
  <c r="N25" i="2" s="1"/>
  <c r="M275" i="2"/>
  <c r="R275" i="2" s="1"/>
  <c r="M61" i="2"/>
  <c r="N61" i="2" s="1"/>
  <c r="M321" i="2"/>
  <c r="N321" i="2" s="1"/>
  <c r="M222" i="2"/>
  <c r="N222" i="2" s="1"/>
  <c r="M259" i="2"/>
  <c r="N259" i="2" s="1"/>
  <c r="M263" i="2"/>
  <c r="R263" i="2" s="1"/>
  <c r="V21" i="2"/>
  <c r="M330" i="2"/>
  <c r="R330" i="2" s="1"/>
  <c r="M122" i="2"/>
  <c r="N122" i="2" s="1"/>
  <c r="M183" i="2"/>
  <c r="R183" i="2" s="1"/>
  <c r="M303" i="2"/>
  <c r="R303" i="2" s="1"/>
  <c r="M176" i="2"/>
  <c r="R176" i="2" s="1"/>
  <c r="V22" i="2"/>
  <c r="M236" i="2"/>
  <c r="R236" i="2" s="1"/>
  <c r="M182" i="2"/>
  <c r="R182" i="2" s="1"/>
  <c r="M324" i="2"/>
  <c r="N324" i="2" s="1"/>
  <c r="M233" i="2"/>
  <c r="N233" i="2" s="1"/>
  <c r="M166" i="2"/>
  <c r="R166" i="2" s="1"/>
  <c r="M305" i="2"/>
  <c r="R305" i="2" s="1"/>
  <c r="M95" i="2"/>
  <c r="M248" i="2"/>
  <c r="V4" i="2"/>
  <c r="V9" i="2"/>
  <c r="M308" i="2"/>
  <c r="N308" i="2" s="1"/>
  <c r="M180" i="2"/>
  <c r="N180" i="2" s="1"/>
  <c r="M229" i="2"/>
  <c r="N229" i="2" s="1"/>
  <c r="M274" i="2"/>
  <c r="N274" i="2" s="1"/>
  <c r="M144" i="2"/>
  <c r="R144" i="2" s="1"/>
  <c r="M307" i="2"/>
  <c r="N307" i="2" s="1"/>
  <c r="M172" i="2"/>
  <c r="R172" i="2" s="1"/>
  <c r="M118" i="2"/>
  <c r="N118" i="2" s="1"/>
  <c r="V6" i="2"/>
  <c r="M174" i="2"/>
  <c r="R174" i="2" s="1"/>
  <c r="M102" i="2"/>
  <c r="N102" i="2" s="1"/>
  <c r="M167" i="2"/>
  <c r="R167" i="2" s="1"/>
  <c r="M284" i="2"/>
  <c r="N284" i="2" s="1"/>
  <c r="M216" i="2"/>
  <c r="V25" i="2"/>
  <c r="M111" i="2"/>
  <c r="N111" i="2" s="1"/>
  <c r="M277" i="2"/>
  <c r="R277" i="2" s="1"/>
  <c r="M320" i="2"/>
  <c r="N320" i="2" s="1"/>
  <c r="M226" i="2"/>
  <c r="N226" i="2" s="1"/>
  <c r="M205" i="2"/>
  <c r="N205" i="2" s="1"/>
  <c r="M80" i="2"/>
  <c r="R80" i="2" s="1"/>
  <c r="M237" i="2"/>
  <c r="R237" i="2" s="1"/>
  <c r="M94" i="2"/>
  <c r="R94" i="2" s="1"/>
  <c r="M232" i="2"/>
  <c r="N232" i="2" s="1"/>
  <c r="M215" i="2"/>
  <c r="R215" i="2" s="1"/>
  <c r="M164" i="2"/>
  <c r="R164" i="2" s="1"/>
  <c r="M224" i="2"/>
  <c r="N224" i="2" s="1"/>
  <c r="M143" i="2"/>
  <c r="N143" i="2" s="1"/>
  <c r="M124" i="2"/>
  <c r="R124" i="2" s="1"/>
  <c r="M42" i="2"/>
  <c r="M273" i="2"/>
  <c r="N273" i="2" s="1"/>
  <c r="V24" i="2"/>
  <c r="M191" i="2"/>
  <c r="R191" i="2" s="1"/>
  <c r="M231" i="2"/>
  <c r="R231" i="2" s="1"/>
  <c r="M169" i="2"/>
  <c r="N169" i="2" s="1"/>
  <c r="M171" i="2"/>
  <c r="R171" i="2" s="1"/>
  <c r="M62" i="2"/>
  <c r="N62" i="2" s="1"/>
  <c r="M72" i="2"/>
  <c r="R72" i="2" s="1"/>
  <c r="M197" i="2"/>
  <c r="M132" i="2"/>
  <c r="R132" i="2" s="1"/>
  <c r="M64" i="2"/>
  <c r="R64" i="2" s="1"/>
  <c r="M59" i="2"/>
  <c r="R59" i="2" s="1"/>
  <c r="M92" i="2"/>
  <c r="R92" i="2" s="1"/>
  <c r="M29" i="2"/>
  <c r="N29" i="2" s="1"/>
  <c r="V18" i="2"/>
  <c r="M179" i="2"/>
  <c r="R179" i="2" s="1"/>
  <c r="M130" i="2"/>
  <c r="R130" i="2" s="1"/>
  <c r="M311" i="2"/>
  <c r="R311" i="2" s="1"/>
  <c r="M116" i="2"/>
  <c r="N116" i="2" s="1"/>
  <c r="M251" i="2"/>
  <c r="R251" i="2" s="1"/>
  <c r="M137" i="2"/>
  <c r="R137" i="2" s="1"/>
  <c r="M23" i="2"/>
  <c r="N23" i="2" s="1"/>
  <c r="M165" i="2"/>
  <c r="R165" i="2" s="1"/>
  <c r="M40" i="2"/>
  <c r="N40" i="2" s="1"/>
  <c r="M119" i="2"/>
  <c r="R119" i="2" s="1"/>
  <c r="M68" i="2"/>
  <c r="R68" i="2" s="1"/>
  <c r="M32" i="2"/>
  <c r="R32" i="2" s="1"/>
  <c r="M292" i="2"/>
  <c r="N292" i="2" s="1"/>
  <c r="M28" i="2"/>
  <c r="N28" i="2" s="1"/>
  <c r="M113" i="2"/>
  <c r="N113" i="2" s="1"/>
  <c r="M332" i="2"/>
  <c r="R332" i="2" s="1"/>
  <c r="M207" i="2"/>
  <c r="N207" i="2" s="1"/>
  <c r="M289" i="2"/>
  <c r="R289" i="2" s="1"/>
  <c r="M323" i="2"/>
  <c r="M109" i="2"/>
  <c r="R109" i="2" s="1"/>
  <c r="M114" i="2"/>
  <c r="R114" i="2" s="1"/>
  <c r="M73" i="2"/>
  <c r="R73" i="2" s="1"/>
  <c r="M115" i="2"/>
  <c r="N115" i="2" s="1"/>
  <c r="M241" i="2"/>
  <c r="N241" i="2" s="1"/>
  <c r="M58" i="2"/>
  <c r="N58" i="2" s="1"/>
  <c r="M147" i="2"/>
  <c r="R147" i="2" s="1"/>
  <c r="M157" i="2"/>
  <c r="R157" i="2" s="1"/>
  <c r="M50" i="2"/>
  <c r="R50" i="2" s="1"/>
  <c r="M267" i="2"/>
  <c r="N267" i="2" s="1"/>
  <c r="M317" i="2"/>
  <c r="N317" i="2" s="1"/>
  <c r="M334" i="2"/>
  <c r="N334" i="2" s="1"/>
  <c r="M302" i="2"/>
  <c r="N302" i="2" s="1"/>
  <c r="M335" i="2"/>
  <c r="R335" i="2" s="1"/>
  <c r="M279" i="2"/>
  <c r="R279" i="2" s="1"/>
  <c r="M261" i="2"/>
  <c r="N261" i="2" s="1"/>
  <c r="M189" i="2"/>
  <c r="N189" i="2" s="1"/>
  <c r="M223" i="2"/>
  <c r="R223" i="2" s="1"/>
  <c r="M134" i="2"/>
  <c r="N134" i="2" s="1"/>
  <c r="M41" i="2"/>
  <c r="N41" i="2" s="1"/>
  <c r="M202" i="2"/>
  <c r="N202" i="2" s="1"/>
  <c r="M140" i="2"/>
  <c r="N140" i="2" s="1"/>
  <c r="M162" i="2"/>
  <c r="N162" i="2" s="1"/>
  <c r="M26" i="2"/>
  <c r="M159" i="2"/>
  <c r="N159" i="2" s="1"/>
  <c r="M110" i="2"/>
  <c r="N110" i="2" s="1"/>
  <c r="M21" i="2"/>
  <c r="N21" i="2" s="1"/>
  <c r="V2" i="2"/>
  <c r="V7" i="2"/>
  <c r="M252" i="2"/>
  <c r="R252" i="2" s="1"/>
  <c r="M217" i="2"/>
  <c r="M152" i="2"/>
  <c r="N152" i="2" s="1"/>
  <c r="M214" i="2"/>
  <c r="N214" i="2" s="1"/>
  <c r="M187" i="2"/>
  <c r="N187" i="2" s="1"/>
  <c r="M71" i="2"/>
  <c r="N71" i="2" s="1"/>
  <c r="M212" i="2"/>
  <c r="R212" i="2" s="1"/>
  <c r="M127" i="2"/>
  <c r="N127" i="2" s="1"/>
  <c r="M63" i="2"/>
  <c r="N63" i="2" s="1"/>
  <c r="M316" i="2"/>
  <c r="N316" i="2" s="1"/>
  <c r="M209" i="2"/>
  <c r="N209" i="2" s="1"/>
  <c r="M48" i="2"/>
  <c r="N48" i="2" s="1"/>
  <c r="V13" i="2"/>
  <c r="M243" i="2"/>
  <c r="N243" i="2" s="1"/>
  <c r="M133" i="2"/>
  <c r="R133" i="2" s="1"/>
  <c r="M200" i="2"/>
  <c r="N200" i="2" s="1"/>
  <c r="M300" i="2"/>
  <c r="N300" i="2" s="1"/>
  <c r="M193" i="2"/>
  <c r="N193" i="2" s="1"/>
  <c r="M36" i="2"/>
  <c r="R36" i="2" s="1"/>
  <c r="M192" i="2"/>
  <c r="M298" i="2"/>
  <c r="N298" i="2" s="1"/>
  <c r="V11" i="2"/>
  <c r="M78" i="2"/>
  <c r="R78" i="2" s="1"/>
  <c r="M74" i="2"/>
  <c r="R74" i="2" s="1"/>
  <c r="M145" i="2"/>
  <c r="R145" i="2" s="1"/>
  <c r="N243" i="3"/>
  <c r="R243" i="3"/>
  <c r="M113" i="3"/>
  <c r="M41" i="3"/>
  <c r="M54" i="3"/>
  <c r="M162" i="3"/>
  <c r="M171" i="3"/>
  <c r="M291" i="3"/>
  <c r="M177" i="3"/>
  <c r="M178" i="3"/>
  <c r="M170" i="3"/>
  <c r="M96" i="3"/>
  <c r="M95" i="3"/>
  <c r="M240" i="3"/>
  <c r="M309" i="3"/>
  <c r="M311" i="3"/>
  <c r="M29" i="3"/>
  <c r="V6" i="3"/>
  <c r="M323" i="3"/>
  <c r="M21" i="3"/>
  <c r="M256" i="3"/>
  <c r="M201" i="3"/>
  <c r="V23" i="3"/>
  <c r="M183" i="3"/>
  <c r="M85" i="3"/>
  <c r="M308" i="3"/>
  <c r="M120" i="3"/>
  <c r="M127" i="3"/>
  <c r="M71" i="3"/>
  <c r="N248" i="2"/>
  <c r="R248" i="2"/>
  <c r="M63" i="3"/>
  <c r="M251" i="3"/>
  <c r="M265" i="3"/>
  <c r="M246" i="3"/>
  <c r="V27" i="3"/>
  <c r="M141" i="3"/>
  <c r="M192" i="3"/>
  <c r="V17" i="3"/>
  <c r="M234" i="3"/>
  <c r="M119" i="3"/>
  <c r="V19" i="3"/>
  <c r="V22" i="3"/>
  <c r="M300" i="3"/>
  <c r="M193" i="3"/>
  <c r="M131" i="3"/>
  <c r="M277" i="3"/>
  <c r="M179" i="3"/>
  <c r="M129" i="3"/>
  <c r="M293" i="3"/>
  <c r="M207" i="3"/>
  <c r="V21" i="3"/>
  <c r="M214" i="3"/>
  <c r="M78" i="3"/>
  <c r="M222" i="3"/>
  <c r="M68" i="3"/>
  <c r="M75" i="3"/>
  <c r="M77" i="3"/>
  <c r="R271" i="2"/>
  <c r="M260" i="3"/>
  <c r="M228" i="3"/>
  <c r="M217" i="3"/>
  <c r="M332" i="3"/>
  <c r="M42" i="3"/>
  <c r="M168" i="3"/>
  <c r="M64" i="3"/>
  <c r="M249" i="3"/>
  <c r="M313" i="3"/>
  <c r="M319" i="3"/>
  <c r="M53" i="3"/>
  <c r="M264" i="3"/>
  <c r="M318" i="3"/>
  <c r="M147" i="3"/>
  <c r="M91" i="3"/>
  <c r="M35" i="3"/>
  <c r="M202" i="3"/>
  <c r="M89" i="3"/>
  <c r="M221" i="3"/>
  <c r="M216" i="3"/>
  <c r="V25" i="3"/>
  <c r="M287" i="3"/>
  <c r="M283" i="3"/>
  <c r="M299" i="3"/>
  <c r="M196" i="3"/>
  <c r="M52" i="3"/>
  <c r="M86" i="3"/>
  <c r="M270" i="3"/>
  <c r="M149" i="3"/>
  <c r="M327" i="3"/>
  <c r="M161" i="3"/>
  <c r="M238" i="3"/>
  <c r="M189" i="3"/>
  <c r="M80" i="3"/>
  <c r="M26" i="3"/>
  <c r="M302" i="3"/>
  <c r="M195" i="3"/>
  <c r="M152" i="3"/>
  <c r="M28" i="3"/>
  <c r="M215" i="3"/>
  <c r="M205" i="3"/>
  <c r="M118" i="3"/>
  <c r="M263" i="3"/>
  <c r="M230" i="3"/>
  <c r="M110" i="3"/>
  <c r="M312" i="3"/>
  <c r="M157" i="3"/>
  <c r="M82" i="3"/>
  <c r="M173" i="3"/>
  <c r="M50" i="3"/>
  <c r="M145" i="3"/>
  <c r="M67" i="3"/>
  <c r="M102" i="3"/>
  <c r="M253" i="3"/>
  <c r="M250" i="3"/>
  <c r="M134" i="3"/>
  <c r="V18" i="3"/>
  <c r="M57" i="3"/>
  <c r="M290" i="3"/>
  <c r="M218" i="3"/>
  <c r="M180" i="3"/>
  <c r="M255" i="3"/>
  <c r="M320" i="3"/>
  <c r="M148" i="3"/>
  <c r="M31" i="3"/>
  <c r="V7" i="3"/>
  <c r="M331" i="3"/>
  <c r="M123" i="3"/>
  <c r="M252" i="3"/>
  <c r="M36" i="3"/>
  <c r="M144" i="3"/>
  <c r="M271" i="3"/>
  <c r="M156" i="3"/>
  <c r="M125" i="3"/>
  <c r="M294" i="3"/>
  <c r="M186" i="3"/>
  <c r="M138" i="3"/>
  <c r="M286" i="3"/>
  <c r="M242" i="3"/>
  <c r="M98" i="3"/>
  <c r="M282" i="3"/>
  <c r="N45" i="2"/>
  <c r="N72" i="2"/>
  <c r="R222" i="2"/>
  <c r="R117" i="2"/>
  <c r="M276" i="3"/>
  <c r="M284" i="3"/>
  <c r="V14" i="3"/>
  <c r="M261" i="3"/>
  <c r="M325" i="3"/>
  <c r="M164" i="3"/>
  <c r="M65" i="3"/>
  <c r="V5" i="3"/>
  <c r="M219" i="3"/>
  <c r="M101" i="3"/>
  <c r="M126" i="3"/>
  <c r="M233" i="3"/>
  <c r="M190" i="3"/>
  <c r="M109" i="3"/>
  <c r="M122" i="3"/>
  <c r="M257" i="3"/>
  <c r="M203" i="3"/>
  <c r="M130" i="3"/>
  <c r="M165" i="3"/>
  <c r="M49" i="3"/>
  <c r="M321" i="3"/>
  <c r="M208" i="3"/>
  <c r="M146" i="3"/>
  <c r="M231" i="3"/>
  <c r="M262" i="3"/>
  <c r="M43" i="3"/>
  <c r="R111" i="2"/>
  <c r="N311" i="2"/>
  <c r="N237" i="2"/>
  <c r="N236" i="2"/>
  <c r="N125" i="2"/>
  <c r="E9" i="3"/>
  <c r="E10" i="3" s="1"/>
  <c r="M150" i="3"/>
  <c r="V13" i="3"/>
  <c r="M81" i="3"/>
  <c r="M34" i="3"/>
  <c r="M84" i="3"/>
  <c r="M167" i="3"/>
  <c r="M336" i="3"/>
  <c r="V8" i="3"/>
  <c r="M274" i="3"/>
  <c r="M124" i="3"/>
  <c r="M133" i="3"/>
  <c r="M310" i="3"/>
  <c r="M259" i="3"/>
  <c r="M87" i="3"/>
  <c r="M100" i="3"/>
  <c r="M185" i="3"/>
  <c r="M296" i="3"/>
  <c r="V24" i="3"/>
  <c r="M69" i="3"/>
  <c r="M209" i="3"/>
  <c r="M174" i="3"/>
  <c r="M297" i="3"/>
  <c r="M66" i="3"/>
  <c r="M73" i="3"/>
  <c r="M211" i="3"/>
  <c r="M194" i="3"/>
  <c r="M330" i="3"/>
  <c r="M272" i="3"/>
  <c r="M61" i="3"/>
  <c r="M213" i="3"/>
  <c r="M198" i="3"/>
  <c r="M328" i="3"/>
  <c r="M247" i="3"/>
  <c r="M83" i="3"/>
  <c r="M160" i="3"/>
  <c r="M108" i="3"/>
  <c r="M232" i="3"/>
  <c r="V3" i="3"/>
  <c r="M27" i="3"/>
  <c r="V26" i="3"/>
  <c r="M128" i="3"/>
  <c r="M229" i="3"/>
  <c r="M58" i="3"/>
  <c r="M92" i="3"/>
  <c r="M267" i="3"/>
  <c r="M204" i="3"/>
  <c r="M70" i="3"/>
  <c r="M200" i="3"/>
  <c r="M210" i="3"/>
  <c r="M329" i="3"/>
  <c r="M235" i="3"/>
  <c r="M39" i="3"/>
  <c r="M172" i="3"/>
  <c r="M159" i="3"/>
  <c r="M305" i="3"/>
  <c r="M239" i="3"/>
  <c r="M220" i="3"/>
  <c r="M143" i="3"/>
  <c r="M315" i="3"/>
  <c r="M40" i="3"/>
  <c r="M114" i="3"/>
  <c r="M44" i="3"/>
  <c r="M191" i="3"/>
  <c r="M326" i="3"/>
  <c r="V2" i="3"/>
  <c r="M188" i="3"/>
  <c r="M32" i="3"/>
  <c r="M59" i="3"/>
  <c r="M25" i="3"/>
  <c r="M182" i="3"/>
  <c r="M181" i="3"/>
  <c r="M292" i="3"/>
  <c r="M254" i="3"/>
  <c r="M88" i="3"/>
  <c r="M199" i="3"/>
  <c r="M151" i="3"/>
  <c r="M237" i="3"/>
  <c r="M90" i="3"/>
  <c r="M37" i="3"/>
  <c r="M176" i="3"/>
  <c r="M324" i="3"/>
  <c r="V16" i="3"/>
  <c r="M241" i="3"/>
  <c r="M56" i="3"/>
  <c r="M303" i="3"/>
  <c r="M316" i="3"/>
  <c r="M273" i="3"/>
  <c r="M55" i="3"/>
  <c r="M38" i="3"/>
  <c r="M76" i="3"/>
  <c r="M23" i="3"/>
  <c r="M163" i="3"/>
  <c r="M137" i="3"/>
  <c r="M301" i="3"/>
  <c r="V15" i="3"/>
  <c r="M212" i="3"/>
  <c r="M139" i="3"/>
  <c r="M307" i="3"/>
  <c r="M280" i="3"/>
  <c r="M33" i="3"/>
  <c r="M51" i="3"/>
  <c r="M295" i="3"/>
  <c r="M314" i="3"/>
  <c r="V11" i="3"/>
  <c r="M248" i="3"/>
  <c r="M166" i="3"/>
  <c r="M153" i="3"/>
  <c r="M333" i="3"/>
  <c r="M269" i="3"/>
  <c r="V4" i="3"/>
  <c r="M169" i="3"/>
  <c r="M155" i="3"/>
  <c r="M337" i="3"/>
  <c r="M258" i="3"/>
  <c r="M46" i="3"/>
  <c r="M175" i="3"/>
  <c r="M158" i="3"/>
  <c r="M298" i="3"/>
  <c r="M266" i="3"/>
  <c r="M48" i="3"/>
  <c r="M99" i="3"/>
  <c r="M335" i="3"/>
  <c r="M306" i="3"/>
  <c r="M104" i="3"/>
  <c r="M106" i="3"/>
  <c r="M97" i="3"/>
  <c r="M304" i="3"/>
  <c r="M79" i="3"/>
  <c r="M105" i="3"/>
  <c r="M187" i="3"/>
  <c r="M285" i="3"/>
  <c r="M244" i="3"/>
  <c r="M288" i="3"/>
  <c r="M115" i="3"/>
  <c r="M142" i="3"/>
  <c r="M236" i="3"/>
  <c r="M226" i="3"/>
  <c r="M132" i="3"/>
  <c r="M268" i="3"/>
  <c r="M278" i="3"/>
  <c r="M206" i="3"/>
  <c r="M93" i="3"/>
  <c r="M24" i="3"/>
  <c r="M317" i="3"/>
  <c r="M111" i="3"/>
  <c r="M74" i="3"/>
  <c r="M225" i="3"/>
  <c r="M94" i="3"/>
  <c r="M289" i="3"/>
  <c r="M47" i="3"/>
  <c r="M245" i="3"/>
  <c r="M117" i="3"/>
  <c r="M281" i="3"/>
  <c r="M275" i="3"/>
  <c r="R83" i="2"/>
  <c r="N304" i="2"/>
  <c r="R304" i="2"/>
  <c r="N323" i="2"/>
  <c r="R323" i="2"/>
  <c r="R47" i="2"/>
  <c r="N172" i="2"/>
  <c r="N107" i="2"/>
  <c r="N197" i="2"/>
  <c r="R197" i="2"/>
  <c r="R259" i="2"/>
  <c r="M121" i="3"/>
  <c r="M135" i="3"/>
  <c r="M184" i="3"/>
  <c r="M197" i="3"/>
  <c r="M227" i="3"/>
  <c r="M334" i="3"/>
  <c r="M116" i="3"/>
  <c r="M62" i="3"/>
  <c r="M30" i="3"/>
  <c r="M224" i="3"/>
  <c r="M112" i="3"/>
  <c r="M154" i="3"/>
  <c r="M22" i="3"/>
  <c r="M103" i="3"/>
  <c r="M72" i="3"/>
  <c r="V10" i="3"/>
  <c r="M223" i="3"/>
  <c r="M107" i="3"/>
  <c r="V9" i="3"/>
  <c r="M140" i="3"/>
  <c r="M279" i="3"/>
  <c r="M322" i="3"/>
  <c r="V12" i="3"/>
  <c r="V20" i="3"/>
  <c r="M136" i="3"/>
  <c r="M60" i="3"/>
  <c r="M45" i="3"/>
  <c r="R302" i="2"/>
  <c r="N335" i="2"/>
  <c r="N279" i="2"/>
  <c r="R202" i="2"/>
  <c r="R162" i="2"/>
  <c r="R26" i="2"/>
  <c r="N26" i="2"/>
  <c r="M290" i="2"/>
  <c r="M51" i="2"/>
  <c r="V10" i="2"/>
  <c r="M35" i="2"/>
  <c r="M312" i="2"/>
  <c r="M146" i="2"/>
  <c r="M163" i="2"/>
  <c r="M38" i="2"/>
  <c r="M258" i="2"/>
  <c r="M84" i="2"/>
  <c r="M245" i="2"/>
  <c r="M325" i="2"/>
  <c r="M230" i="2"/>
  <c r="V20" i="2"/>
  <c r="M315" i="2"/>
  <c r="M39" i="2"/>
  <c r="M272" i="2"/>
  <c r="M98" i="2"/>
  <c r="M322" i="2"/>
  <c r="M242" i="2"/>
  <c r="V5" i="2"/>
  <c r="M201" i="2"/>
  <c r="M108" i="2"/>
  <c r="M101" i="2"/>
  <c r="M281" i="2"/>
  <c r="M168" i="2"/>
  <c r="M161" i="2"/>
  <c r="V26" i="2"/>
  <c r="M288" i="2"/>
  <c r="M285" i="2"/>
  <c r="M260" i="2"/>
  <c r="M86" i="2"/>
  <c r="M270" i="2"/>
  <c r="M160" i="2"/>
  <c r="M153" i="2"/>
  <c r="M306" i="2"/>
  <c r="M43" i="2"/>
  <c r="M67" i="2"/>
  <c r="M220" i="2"/>
  <c r="M46" i="2"/>
  <c r="M79" i="2"/>
  <c r="M88" i="2"/>
  <c r="M81" i="2"/>
  <c r="M294" i="2"/>
  <c r="M142" i="2"/>
  <c r="M287" i="2"/>
  <c r="M276" i="2"/>
  <c r="V12" i="2"/>
  <c r="M244" i="2"/>
  <c r="M135" i="2"/>
  <c r="M314" i="2"/>
  <c r="M262" i="2"/>
  <c r="M296" i="2"/>
  <c r="M257" i="2"/>
  <c r="V19" i="2"/>
  <c r="M131" i="2"/>
  <c r="M336" i="2"/>
  <c r="M250" i="2"/>
  <c r="M123" i="2"/>
  <c r="M240" i="2"/>
  <c r="M66" i="2"/>
  <c r="M328" i="2"/>
  <c r="M239" i="2"/>
  <c r="M246" i="2"/>
  <c r="M31" i="2"/>
  <c r="M76" i="2"/>
  <c r="M69" i="2"/>
  <c r="M238" i="2"/>
  <c r="M136" i="2"/>
  <c r="M129" i="2"/>
  <c r="M310" i="2"/>
  <c r="M194" i="2"/>
  <c r="M99" i="2"/>
  <c r="M228" i="2"/>
  <c r="M54" i="2"/>
  <c r="M227" i="2"/>
  <c r="M128" i="2"/>
  <c r="M121" i="2"/>
  <c r="M297" i="2"/>
  <c r="M27" i="2"/>
  <c r="M138" i="2"/>
  <c r="M188" i="2"/>
  <c r="M181" i="2"/>
  <c r="M150" i="2"/>
  <c r="M56" i="2"/>
  <c r="M49" i="2"/>
  <c r="M103" i="2"/>
  <c r="M52" i="2"/>
  <c r="M266" i="2"/>
  <c r="V3" i="2"/>
  <c r="M213" i="2"/>
  <c r="M70" i="2"/>
  <c r="M155" i="2"/>
  <c r="M301" i="2"/>
  <c r="V15" i="2"/>
  <c r="M291" i="2"/>
  <c r="M139" i="2"/>
  <c r="V23" i="2"/>
  <c r="M211" i="2"/>
  <c r="V17" i="2"/>
  <c r="M234" i="2"/>
  <c r="M178" i="2"/>
  <c r="M208" i="2"/>
  <c r="M34" i="2"/>
  <c r="M313" i="2"/>
  <c r="M210" i="2"/>
  <c r="M203" i="2"/>
  <c r="M126" i="2"/>
  <c r="M44" i="2"/>
  <c r="M33" i="2"/>
  <c r="M195" i="2"/>
  <c r="M104" i="2"/>
  <c r="M97" i="2"/>
  <c r="V14" i="2"/>
  <c r="M175" i="2"/>
  <c r="M154" i="2"/>
  <c r="M196" i="2"/>
  <c r="M22" i="2"/>
  <c r="M185" i="2"/>
  <c r="M96" i="2"/>
  <c r="M89" i="2"/>
  <c r="M327" i="2"/>
  <c r="M269" i="2"/>
  <c r="M265" i="2"/>
  <c r="M156" i="2"/>
  <c r="M149" i="2"/>
  <c r="M280" i="2"/>
  <c r="M24" i="2"/>
  <c r="M37" i="2"/>
  <c r="N32" i="2"/>
  <c r="R95" i="2"/>
  <c r="N95" i="2"/>
  <c r="R85" i="2"/>
  <c r="N85" i="2"/>
  <c r="N216" i="2"/>
  <c r="R216" i="2"/>
  <c r="N42" i="2"/>
  <c r="R42" i="2"/>
  <c r="M186" i="2"/>
  <c r="M247" i="2"/>
  <c r="M219" i="2"/>
  <c r="M218" i="2"/>
  <c r="M77" i="2"/>
  <c r="M151" i="2"/>
  <c r="M337" i="2"/>
  <c r="M55" i="2"/>
  <c r="M91" i="2"/>
  <c r="M173" i="2"/>
  <c r="M282" i="2"/>
  <c r="M141" i="2"/>
  <c r="M299" i="2"/>
  <c r="M326" i="2"/>
  <c r="M255" i="2"/>
  <c r="V16" i="2"/>
  <c r="M206" i="2"/>
  <c r="M112" i="2"/>
  <c r="M105" i="2"/>
  <c r="M295" i="2"/>
  <c r="M221" i="2"/>
  <c r="M170" i="2"/>
  <c r="M204" i="2"/>
  <c r="M30" i="2"/>
  <c r="M293" i="2"/>
  <c r="M264" i="2"/>
  <c r="M90" i="2"/>
  <c r="M318" i="2"/>
  <c r="M199" i="2"/>
  <c r="M278" i="2"/>
  <c r="M190" i="2"/>
  <c r="M100" i="2"/>
  <c r="M93" i="2"/>
  <c r="M256" i="2"/>
  <c r="M82" i="2"/>
  <c r="M309" i="2"/>
  <c r="M75" i="2"/>
  <c r="M225" i="2"/>
  <c r="M158" i="2"/>
  <c r="M60" i="2"/>
  <c r="M53" i="2"/>
  <c r="M184" i="2"/>
  <c r="M177" i="2"/>
  <c r="R192" i="2"/>
  <c r="N192" i="2"/>
  <c r="N252" i="2"/>
  <c r="N217" i="2"/>
  <c r="R217" i="2"/>
  <c r="M120" i="2"/>
  <c r="R249" i="2" l="1"/>
  <c r="R254" i="2"/>
  <c r="R140" i="2"/>
  <c r="N332" i="2"/>
  <c r="R62" i="2"/>
  <c r="R284" i="2"/>
  <c r="R241" i="2"/>
  <c r="R159" i="2"/>
  <c r="N50" i="2"/>
  <c r="R307" i="2"/>
  <c r="R324" i="2"/>
  <c r="R58" i="2"/>
  <c r="R308" i="2"/>
  <c r="N144" i="2"/>
  <c r="N277" i="2"/>
  <c r="R40" i="2"/>
  <c r="N223" i="2"/>
  <c r="R110" i="2"/>
  <c r="R106" i="2"/>
  <c r="R189" i="2"/>
  <c r="N191" i="2"/>
  <c r="N330" i="2"/>
  <c r="R25" i="2"/>
  <c r="N215" i="2"/>
  <c r="N319" i="2"/>
  <c r="N64" i="2"/>
  <c r="R48" i="2"/>
  <c r="N109" i="2"/>
  <c r="N78" i="2"/>
  <c r="R143" i="2"/>
  <c r="R334" i="2"/>
  <c r="R29" i="2"/>
  <c r="N145" i="2"/>
  <c r="R300" i="2"/>
  <c r="R207" i="2"/>
  <c r="R127" i="2"/>
  <c r="N80" i="2"/>
  <c r="N176" i="2"/>
  <c r="N157" i="2"/>
  <c r="R261" i="2"/>
  <c r="R198" i="2"/>
  <c r="R205" i="2"/>
  <c r="R116" i="2"/>
  <c r="R317" i="2"/>
  <c r="R214" i="2"/>
  <c r="R115" i="2"/>
  <c r="N179" i="2"/>
  <c r="R102" i="2"/>
  <c r="N329" i="2"/>
  <c r="N92" i="2"/>
  <c r="R134" i="2"/>
  <c r="R229" i="2"/>
  <c r="R87" i="2"/>
  <c r="R61" i="2"/>
  <c r="N137" i="2"/>
  <c r="N73" i="2"/>
  <c r="R21" i="2"/>
  <c r="R226" i="2"/>
  <c r="N166" i="2"/>
  <c r="R321" i="2"/>
  <c r="R41" i="2"/>
  <c r="R232" i="2"/>
  <c r="N130" i="2"/>
  <c r="N124" i="2"/>
  <c r="R113" i="2"/>
  <c r="N167" i="2"/>
  <c r="R268" i="2"/>
  <c r="R63" i="2"/>
  <c r="N165" i="2"/>
  <c r="N333" i="2"/>
  <c r="R57" i="2"/>
  <c r="R274" i="2"/>
  <c r="N303" i="2"/>
  <c r="N305" i="2"/>
  <c r="R286" i="2"/>
  <c r="N212" i="2"/>
  <c r="R23" i="2"/>
  <c r="N171" i="2"/>
  <c r="N133" i="2"/>
  <c r="R235" i="2"/>
  <c r="N174" i="2"/>
  <c r="R292" i="2"/>
  <c r="R298" i="2"/>
  <c r="R267" i="2"/>
  <c r="N59" i="2"/>
  <c r="N251" i="2"/>
  <c r="N231" i="2"/>
  <c r="N331" i="2"/>
  <c r="R320" i="2"/>
  <c r="R122" i="2"/>
  <c r="R233" i="2"/>
  <c r="R180" i="2"/>
  <c r="N275" i="2"/>
  <c r="R187" i="2"/>
  <c r="N132" i="2"/>
  <c r="N164" i="2"/>
  <c r="N114" i="2"/>
  <c r="R224" i="2"/>
  <c r="N183" i="2"/>
  <c r="R273" i="2"/>
  <c r="N119" i="2"/>
  <c r="N253" i="2"/>
  <c r="N36" i="2"/>
  <c r="R209" i="2"/>
  <c r="N68" i="2"/>
  <c r="N182" i="2"/>
  <c r="R118" i="2"/>
  <c r="N74" i="2"/>
  <c r="R71" i="2"/>
  <c r="R152" i="2"/>
  <c r="R148" i="2"/>
  <c r="R200" i="2"/>
  <c r="R316" i="2"/>
  <c r="R28" i="2"/>
  <c r="R283" i="2"/>
  <c r="N147" i="2"/>
  <c r="N94" i="2"/>
  <c r="R169" i="2"/>
  <c r="N289" i="2"/>
  <c r="R243" i="2"/>
  <c r="N65" i="2"/>
  <c r="N263" i="2"/>
  <c r="R193" i="2"/>
  <c r="N221" i="2"/>
  <c r="R221" i="2"/>
  <c r="N264" i="2"/>
  <c r="R264" i="2"/>
  <c r="N37" i="2"/>
  <c r="R37" i="2"/>
  <c r="N139" i="2"/>
  <c r="R139" i="2"/>
  <c r="N31" i="2"/>
  <c r="R31" i="2"/>
  <c r="N281" i="2"/>
  <c r="R281" i="2"/>
  <c r="N93" i="2"/>
  <c r="R93" i="2"/>
  <c r="R186" i="2"/>
  <c r="N186" i="2"/>
  <c r="N104" i="2"/>
  <c r="R104" i="2"/>
  <c r="N60" i="2"/>
  <c r="R60" i="2"/>
  <c r="N280" i="2"/>
  <c r="R280" i="2"/>
  <c r="N185" i="2"/>
  <c r="R185" i="2"/>
  <c r="N208" i="2"/>
  <c r="R208" i="2"/>
  <c r="R103" i="2"/>
  <c r="N103" i="2"/>
  <c r="R297" i="2"/>
  <c r="N297" i="2"/>
  <c r="R310" i="2"/>
  <c r="N310" i="2"/>
  <c r="N239" i="2"/>
  <c r="R239" i="2"/>
  <c r="R276" i="2"/>
  <c r="N276" i="2"/>
  <c r="R220" i="2"/>
  <c r="N220" i="2"/>
  <c r="N260" i="2"/>
  <c r="R260" i="2"/>
  <c r="N108" i="2"/>
  <c r="R108" i="2"/>
  <c r="N315" i="2"/>
  <c r="R315" i="2"/>
  <c r="N163" i="2"/>
  <c r="R163" i="2"/>
  <c r="N322" i="3"/>
  <c r="R322" i="3"/>
  <c r="N103" i="3"/>
  <c r="R103" i="3"/>
  <c r="R334" i="3"/>
  <c r="N334" i="3"/>
  <c r="N275" i="3"/>
  <c r="R275" i="3"/>
  <c r="R74" i="3"/>
  <c r="N74" i="3"/>
  <c r="R132" i="3"/>
  <c r="N132" i="3"/>
  <c r="R187" i="3"/>
  <c r="N187" i="3"/>
  <c r="N335" i="3"/>
  <c r="R335" i="3"/>
  <c r="N258" i="3"/>
  <c r="R258" i="3"/>
  <c r="N166" i="3"/>
  <c r="R166" i="3"/>
  <c r="R307" i="3"/>
  <c r="N307" i="3"/>
  <c r="R76" i="3"/>
  <c r="N76" i="3"/>
  <c r="R88" i="3"/>
  <c r="N88" i="3"/>
  <c r="N188" i="3"/>
  <c r="R188" i="3"/>
  <c r="N143" i="3"/>
  <c r="R143" i="3"/>
  <c r="N329" i="3"/>
  <c r="R329" i="3"/>
  <c r="N229" i="3"/>
  <c r="R229" i="3"/>
  <c r="N83" i="3"/>
  <c r="R83" i="3"/>
  <c r="N194" i="3"/>
  <c r="R194" i="3"/>
  <c r="N124" i="3"/>
  <c r="R124" i="3"/>
  <c r="R321" i="3"/>
  <c r="N321" i="3"/>
  <c r="N190" i="3"/>
  <c r="R190" i="3"/>
  <c r="N325" i="3"/>
  <c r="R325" i="3"/>
  <c r="N286" i="3"/>
  <c r="R286" i="3"/>
  <c r="N36" i="3"/>
  <c r="R36" i="3"/>
  <c r="N255" i="3"/>
  <c r="R255" i="3"/>
  <c r="N253" i="3"/>
  <c r="R253" i="3"/>
  <c r="N312" i="3"/>
  <c r="R312" i="3"/>
  <c r="N152" i="3"/>
  <c r="R152" i="3"/>
  <c r="N327" i="3"/>
  <c r="R327" i="3"/>
  <c r="N52" i="3"/>
  <c r="R52" i="3"/>
  <c r="R89" i="3"/>
  <c r="N89" i="3"/>
  <c r="R319" i="3"/>
  <c r="N319" i="3"/>
  <c r="R228" i="3"/>
  <c r="N228" i="3"/>
  <c r="N77" i="3"/>
  <c r="R77" i="3"/>
  <c r="N293" i="3"/>
  <c r="R293" i="3"/>
  <c r="N265" i="3"/>
  <c r="R265" i="3"/>
  <c r="N183" i="3"/>
  <c r="R183" i="3"/>
  <c r="R311" i="3"/>
  <c r="N311" i="3"/>
  <c r="N291" i="3"/>
  <c r="R291" i="3"/>
  <c r="N256" i="2"/>
  <c r="R256" i="2"/>
  <c r="N89" i="2"/>
  <c r="R89" i="2"/>
  <c r="N138" i="2"/>
  <c r="R138" i="2"/>
  <c r="N244" i="2"/>
  <c r="R244" i="2"/>
  <c r="N272" i="2"/>
  <c r="R272" i="2"/>
  <c r="N53" i="2"/>
  <c r="R53" i="2"/>
  <c r="N91" i="2"/>
  <c r="R91" i="2"/>
  <c r="N24" i="2"/>
  <c r="R24" i="2"/>
  <c r="N291" i="2"/>
  <c r="R291" i="2"/>
  <c r="N100" i="2"/>
  <c r="R100" i="2"/>
  <c r="N30" i="2"/>
  <c r="R30" i="2"/>
  <c r="R55" i="2"/>
  <c r="N55" i="2"/>
  <c r="N195" i="2"/>
  <c r="R195" i="2"/>
  <c r="N158" i="2"/>
  <c r="R158" i="2"/>
  <c r="N190" i="2"/>
  <c r="R190" i="2"/>
  <c r="N204" i="2"/>
  <c r="R204" i="2"/>
  <c r="N255" i="2"/>
  <c r="R255" i="2"/>
  <c r="N337" i="2"/>
  <c r="R337" i="2"/>
  <c r="N149" i="2"/>
  <c r="R149" i="2"/>
  <c r="N22" i="2"/>
  <c r="R22" i="2"/>
  <c r="N33" i="2"/>
  <c r="R33" i="2"/>
  <c r="R178" i="2"/>
  <c r="N178" i="2"/>
  <c r="N301" i="2"/>
  <c r="R301" i="2"/>
  <c r="R49" i="2"/>
  <c r="N49" i="2"/>
  <c r="N121" i="2"/>
  <c r="R121" i="2"/>
  <c r="N129" i="2"/>
  <c r="R129" i="2"/>
  <c r="N328" i="2"/>
  <c r="R328" i="2"/>
  <c r="N257" i="2"/>
  <c r="R257" i="2"/>
  <c r="R287" i="2"/>
  <c r="N287" i="2"/>
  <c r="R67" i="2"/>
  <c r="N67" i="2"/>
  <c r="N285" i="2"/>
  <c r="R285" i="2"/>
  <c r="N201" i="2"/>
  <c r="R201" i="2"/>
  <c r="R146" i="2"/>
  <c r="N146" i="2"/>
  <c r="N279" i="3"/>
  <c r="R279" i="3"/>
  <c r="N22" i="3"/>
  <c r="R22" i="3"/>
  <c r="N227" i="3"/>
  <c r="R227" i="3"/>
  <c r="N281" i="3"/>
  <c r="R281" i="3"/>
  <c r="N111" i="3"/>
  <c r="R111" i="3"/>
  <c r="N226" i="3"/>
  <c r="R226" i="3"/>
  <c r="N105" i="3"/>
  <c r="R105" i="3"/>
  <c r="R99" i="3"/>
  <c r="N99" i="3"/>
  <c r="N337" i="3"/>
  <c r="R337" i="3"/>
  <c r="N248" i="3"/>
  <c r="R248" i="3"/>
  <c r="N139" i="3"/>
  <c r="R139" i="3"/>
  <c r="R38" i="3"/>
  <c r="N38" i="3"/>
  <c r="N324" i="3"/>
  <c r="R324" i="3"/>
  <c r="N254" i="3"/>
  <c r="R254" i="3"/>
  <c r="N220" i="3"/>
  <c r="R220" i="3"/>
  <c r="N210" i="3"/>
  <c r="R210" i="3"/>
  <c r="N128" i="3"/>
  <c r="R128" i="3"/>
  <c r="N247" i="3"/>
  <c r="R247" i="3"/>
  <c r="N211" i="3"/>
  <c r="R211" i="3"/>
  <c r="N296" i="3"/>
  <c r="R296" i="3"/>
  <c r="N274" i="3"/>
  <c r="R274" i="3"/>
  <c r="R150" i="3"/>
  <c r="N150" i="3"/>
  <c r="N49" i="3"/>
  <c r="R49" i="3"/>
  <c r="R233" i="3"/>
  <c r="N233" i="3"/>
  <c r="N261" i="3"/>
  <c r="R261" i="3"/>
  <c r="R138" i="3"/>
  <c r="N138" i="3"/>
  <c r="R252" i="3"/>
  <c r="N252" i="3"/>
  <c r="N180" i="3"/>
  <c r="R180" i="3"/>
  <c r="R102" i="3"/>
  <c r="N102" i="3"/>
  <c r="N110" i="3"/>
  <c r="R110" i="3"/>
  <c r="N195" i="3"/>
  <c r="R195" i="3"/>
  <c r="N149" i="3"/>
  <c r="R149" i="3"/>
  <c r="R196" i="3"/>
  <c r="N196" i="3"/>
  <c r="R202" i="3"/>
  <c r="N202" i="3"/>
  <c r="N313" i="3"/>
  <c r="R313" i="3"/>
  <c r="N260" i="3"/>
  <c r="R260" i="3"/>
  <c r="N75" i="3"/>
  <c r="R75" i="3"/>
  <c r="N129" i="3"/>
  <c r="R129" i="3"/>
  <c r="N119" i="3"/>
  <c r="R119" i="3"/>
  <c r="N251" i="3"/>
  <c r="R251" i="3"/>
  <c r="R309" i="3"/>
  <c r="N309" i="3"/>
  <c r="N171" i="3"/>
  <c r="R171" i="3"/>
  <c r="R184" i="2"/>
  <c r="N184" i="2"/>
  <c r="R112" i="2"/>
  <c r="N112" i="2"/>
  <c r="N313" i="2"/>
  <c r="R313" i="2"/>
  <c r="N99" i="2"/>
  <c r="R99" i="2"/>
  <c r="N79" i="2"/>
  <c r="R79" i="2"/>
  <c r="R290" i="2"/>
  <c r="N290" i="2"/>
  <c r="N293" i="2"/>
  <c r="R293" i="2"/>
  <c r="N120" i="2"/>
  <c r="R120" i="2"/>
  <c r="N225" i="2"/>
  <c r="R225" i="2"/>
  <c r="R278" i="2"/>
  <c r="N278" i="2"/>
  <c r="N170" i="2"/>
  <c r="R170" i="2"/>
  <c r="N326" i="2"/>
  <c r="R326" i="2"/>
  <c r="R151" i="2"/>
  <c r="N151" i="2"/>
  <c r="N156" i="2"/>
  <c r="R156" i="2"/>
  <c r="N196" i="2"/>
  <c r="R196" i="2"/>
  <c r="N44" i="2"/>
  <c r="R44" i="2"/>
  <c r="R234" i="2"/>
  <c r="N234" i="2"/>
  <c r="R155" i="2"/>
  <c r="N155" i="2"/>
  <c r="R56" i="2"/>
  <c r="N56" i="2"/>
  <c r="N128" i="2"/>
  <c r="R128" i="2"/>
  <c r="N136" i="2"/>
  <c r="R136" i="2"/>
  <c r="N66" i="2"/>
  <c r="R66" i="2"/>
  <c r="N296" i="2"/>
  <c r="R296" i="2"/>
  <c r="N142" i="2"/>
  <c r="R142" i="2"/>
  <c r="N43" i="2"/>
  <c r="R43" i="2"/>
  <c r="N288" i="2"/>
  <c r="R288" i="2"/>
  <c r="N230" i="2"/>
  <c r="R230" i="2"/>
  <c r="N312" i="2"/>
  <c r="R312" i="2"/>
  <c r="N140" i="3"/>
  <c r="R140" i="3"/>
  <c r="N154" i="3"/>
  <c r="R154" i="3"/>
  <c r="N197" i="3"/>
  <c r="R197" i="3"/>
  <c r="N117" i="3"/>
  <c r="R117" i="3"/>
  <c r="R317" i="3"/>
  <c r="N317" i="3"/>
  <c r="N236" i="3"/>
  <c r="R236" i="3"/>
  <c r="N79" i="3"/>
  <c r="R79" i="3"/>
  <c r="R48" i="3"/>
  <c r="N48" i="3"/>
  <c r="N155" i="3"/>
  <c r="R155" i="3"/>
  <c r="N212" i="3"/>
  <c r="R212" i="3"/>
  <c r="N55" i="3"/>
  <c r="R55" i="3"/>
  <c r="N176" i="3"/>
  <c r="R176" i="3"/>
  <c r="N292" i="3"/>
  <c r="R292" i="3"/>
  <c r="N326" i="3"/>
  <c r="R326" i="3"/>
  <c r="R239" i="3"/>
  <c r="N239" i="3"/>
  <c r="R200" i="3"/>
  <c r="N200" i="3"/>
  <c r="R328" i="3"/>
  <c r="N328" i="3"/>
  <c r="N73" i="3"/>
  <c r="R73" i="3"/>
  <c r="N185" i="3"/>
  <c r="R185" i="3"/>
  <c r="N165" i="3"/>
  <c r="R165" i="3"/>
  <c r="R126" i="3"/>
  <c r="N126" i="3"/>
  <c r="N186" i="3"/>
  <c r="R186" i="3"/>
  <c r="N123" i="3"/>
  <c r="R123" i="3"/>
  <c r="N218" i="3"/>
  <c r="R218" i="3"/>
  <c r="R67" i="3"/>
  <c r="N67" i="3"/>
  <c r="N230" i="3"/>
  <c r="R230" i="3"/>
  <c r="R302" i="3"/>
  <c r="N302" i="3"/>
  <c r="R270" i="3"/>
  <c r="N270" i="3"/>
  <c r="N299" i="3"/>
  <c r="R299" i="3"/>
  <c r="N35" i="3"/>
  <c r="R35" i="3"/>
  <c r="N249" i="3"/>
  <c r="R249" i="3"/>
  <c r="R68" i="3"/>
  <c r="N68" i="3"/>
  <c r="N179" i="3"/>
  <c r="R179" i="3"/>
  <c r="N234" i="3"/>
  <c r="R234" i="3"/>
  <c r="R63" i="3"/>
  <c r="N63" i="3"/>
  <c r="N201" i="3"/>
  <c r="R201" i="3"/>
  <c r="N240" i="3"/>
  <c r="R240" i="3"/>
  <c r="N162" i="3"/>
  <c r="R162" i="3"/>
  <c r="N75" i="2"/>
  <c r="R75" i="2"/>
  <c r="N126" i="2"/>
  <c r="R126" i="2"/>
  <c r="R150" i="2"/>
  <c r="N150" i="2"/>
  <c r="N240" i="2"/>
  <c r="R240" i="2"/>
  <c r="N325" i="2"/>
  <c r="R325" i="2"/>
  <c r="N112" i="3"/>
  <c r="R112" i="3"/>
  <c r="N184" i="3"/>
  <c r="R184" i="3"/>
  <c r="R245" i="3"/>
  <c r="N245" i="3"/>
  <c r="R24" i="3"/>
  <c r="N24" i="3"/>
  <c r="N142" i="3"/>
  <c r="R142" i="3"/>
  <c r="N304" i="3"/>
  <c r="R304" i="3"/>
  <c r="N266" i="3"/>
  <c r="R266" i="3"/>
  <c r="N169" i="3"/>
  <c r="R169" i="3"/>
  <c r="N314" i="3"/>
  <c r="R314" i="3"/>
  <c r="N273" i="3"/>
  <c r="R273" i="3"/>
  <c r="N37" i="3"/>
  <c r="R37" i="3"/>
  <c r="N181" i="3"/>
  <c r="R181" i="3"/>
  <c r="N191" i="3"/>
  <c r="R191" i="3"/>
  <c r="N305" i="3"/>
  <c r="R305" i="3"/>
  <c r="R70" i="3"/>
  <c r="N70" i="3"/>
  <c r="N27" i="3"/>
  <c r="R27" i="3"/>
  <c r="N198" i="3"/>
  <c r="R198" i="3"/>
  <c r="N66" i="3"/>
  <c r="R66" i="3"/>
  <c r="N100" i="3"/>
  <c r="R100" i="3"/>
  <c r="R336" i="3"/>
  <c r="N336" i="3"/>
  <c r="N43" i="3"/>
  <c r="R43" i="3"/>
  <c r="R130" i="3"/>
  <c r="N130" i="3"/>
  <c r="N101" i="3"/>
  <c r="R101" i="3"/>
  <c r="N284" i="3"/>
  <c r="R284" i="3"/>
  <c r="N294" i="3"/>
  <c r="R294" i="3"/>
  <c r="N331" i="3"/>
  <c r="R331" i="3"/>
  <c r="N290" i="3"/>
  <c r="R290" i="3"/>
  <c r="N145" i="3"/>
  <c r="R145" i="3"/>
  <c r="N263" i="3"/>
  <c r="R263" i="3"/>
  <c r="N26" i="3"/>
  <c r="R26" i="3"/>
  <c r="N283" i="3"/>
  <c r="R283" i="3"/>
  <c r="N91" i="3"/>
  <c r="R91" i="3"/>
  <c r="N64" i="3"/>
  <c r="R64" i="3"/>
  <c r="N222" i="3"/>
  <c r="R222" i="3"/>
  <c r="R277" i="3"/>
  <c r="N277" i="3"/>
  <c r="N71" i="3"/>
  <c r="R71" i="3"/>
  <c r="N256" i="3"/>
  <c r="R256" i="3"/>
  <c r="N95" i="3"/>
  <c r="R95" i="3"/>
  <c r="R54" i="3"/>
  <c r="N54" i="3"/>
  <c r="R299" i="2"/>
  <c r="N299" i="2"/>
  <c r="N154" i="2"/>
  <c r="R154" i="2"/>
  <c r="R70" i="2"/>
  <c r="N70" i="2"/>
  <c r="N238" i="2"/>
  <c r="R238" i="2"/>
  <c r="N306" i="2"/>
  <c r="R306" i="2"/>
  <c r="N35" i="2"/>
  <c r="R35" i="2"/>
  <c r="N45" i="3"/>
  <c r="R45" i="3"/>
  <c r="N309" i="2"/>
  <c r="R309" i="2"/>
  <c r="N295" i="2"/>
  <c r="R295" i="2"/>
  <c r="N269" i="2"/>
  <c r="R269" i="2"/>
  <c r="N203" i="2"/>
  <c r="R203" i="2"/>
  <c r="N181" i="2"/>
  <c r="R181" i="2"/>
  <c r="N69" i="2"/>
  <c r="R69" i="2"/>
  <c r="N123" i="2"/>
  <c r="R123" i="2"/>
  <c r="N81" i="2"/>
  <c r="R81" i="2"/>
  <c r="R153" i="2"/>
  <c r="N153" i="2"/>
  <c r="N161" i="2"/>
  <c r="R161" i="2"/>
  <c r="N322" i="2"/>
  <c r="R322" i="2"/>
  <c r="R245" i="2"/>
  <c r="N245" i="2"/>
  <c r="N60" i="3"/>
  <c r="R60" i="3"/>
  <c r="N107" i="3"/>
  <c r="R107" i="3"/>
  <c r="N224" i="3"/>
  <c r="R224" i="3"/>
  <c r="N135" i="3"/>
  <c r="R135" i="3"/>
  <c r="N47" i="3"/>
  <c r="R47" i="3"/>
  <c r="N93" i="3"/>
  <c r="R93" i="3"/>
  <c r="N115" i="3"/>
  <c r="R115" i="3"/>
  <c r="R97" i="3"/>
  <c r="N97" i="3"/>
  <c r="N298" i="3"/>
  <c r="R298" i="3"/>
  <c r="N295" i="3"/>
  <c r="R295" i="3"/>
  <c r="N301" i="3"/>
  <c r="R301" i="3"/>
  <c r="N316" i="3"/>
  <c r="R316" i="3"/>
  <c r="R90" i="3"/>
  <c r="N90" i="3"/>
  <c r="N182" i="3"/>
  <c r="R182" i="3"/>
  <c r="N44" i="3"/>
  <c r="R44" i="3"/>
  <c r="N159" i="3"/>
  <c r="R159" i="3"/>
  <c r="R204" i="3"/>
  <c r="N204" i="3"/>
  <c r="N213" i="3"/>
  <c r="R213" i="3"/>
  <c r="N297" i="3"/>
  <c r="R297" i="3"/>
  <c r="R87" i="3"/>
  <c r="N87" i="3"/>
  <c r="N167" i="3"/>
  <c r="R167" i="3"/>
  <c r="N262" i="3"/>
  <c r="R262" i="3"/>
  <c r="N203" i="3"/>
  <c r="R203" i="3"/>
  <c r="N219" i="3"/>
  <c r="R219" i="3"/>
  <c r="N276" i="3"/>
  <c r="R276" i="3"/>
  <c r="N125" i="3"/>
  <c r="R125" i="3"/>
  <c r="N57" i="3"/>
  <c r="R57" i="3"/>
  <c r="R50" i="3"/>
  <c r="N50" i="3"/>
  <c r="N118" i="3"/>
  <c r="R118" i="3"/>
  <c r="N80" i="3"/>
  <c r="R80" i="3"/>
  <c r="N287" i="3"/>
  <c r="R287" i="3"/>
  <c r="R147" i="3"/>
  <c r="N147" i="3"/>
  <c r="R168" i="3"/>
  <c r="N168" i="3"/>
  <c r="R78" i="3"/>
  <c r="N78" i="3"/>
  <c r="N131" i="3"/>
  <c r="R131" i="3"/>
  <c r="N192" i="3"/>
  <c r="R192" i="3"/>
  <c r="R127" i="3"/>
  <c r="N127" i="3"/>
  <c r="N21" i="3"/>
  <c r="R21" i="3"/>
  <c r="N96" i="3"/>
  <c r="R96" i="3"/>
  <c r="N41" i="3"/>
  <c r="R41" i="3"/>
  <c r="R199" i="2"/>
  <c r="N199" i="2"/>
  <c r="N265" i="2"/>
  <c r="R265" i="2"/>
  <c r="N227" i="2"/>
  <c r="R227" i="2"/>
  <c r="R262" i="2"/>
  <c r="N262" i="2"/>
  <c r="N294" i="2"/>
  <c r="R294" i="2"/>
  <c r="N242" i="2"/>
  <c r="R242" i="2"/>
  <c r="R318" i="2"/>
  <c r="N318" i="2"/>
  <c r="N141" i="2"/>
  <c r="R141" i="2"/>
  <c r="R218" i="2"/>
  <c r="N218" i="2"/>
  <c r="R175" i="2"/>
  <c r="N175" i="2"/>
  <c r="R211" i="2"/>
  <c r="N211" i="2"/>
  <c r="N213" i="2"/>
  <c r="R213" i="2"/>
  <c r="N54" i="2"/>
  <c r="R54" i="2"/>
  <c r="N314" i="2"/>
  <c r="R314" i="2"/>
  <c r="R177" i="2"/>
  <c r="N177" i="2"/>
  <c r="N82" i="2"/>
  <c r="R82" i="2"/>
  <c r="N90" i="2"/>
  <c r="R90" i="2"/>
  <c r="N105" i="2"/>
  <c r="R105" i="2"/>
  <c r="N282" i="2"/>
  <c r="R282" i="2"/>
  <c r="R219" i="2"/>
  <c r="N219" i="2"/>
  <c r="R327" i="2"/>
  <c r="N327" i="2"/>
  <c r="R210" i="2"/>
  <c r="N210" i="2"/>
  <c r="N188" i="2"/>
  <c r="R188" i="2"/>
  <c r="N228" i="2"/>
  <c r="R228" i="2"/>
  <c r="N76" i="2"/>
  <c r="R76" i="2"/>
  <c r="N250" i="2"/>
  <c r="R250" i="2"/>
  <c r="R135" i="2"/>
  <c r="N135" i="2"/>
  <c r="N88" i="2"/>
  <c r="R88" i="2"/>
  <c r="N160" i="2"/>
  <c r="R160" i="2"/>
  <c r="N168" i="2"/>
  <c r="R168" i="2"/>
  <c r="R98" i="2"/>
  <c r="N98" i="2"/>
  <c r="N84" i="2"/>
  <c r="R84" i="2"/>
  <c r="N51" i="2"/>
  <c r="R51" i="2"/>
  <c r="N136" i="3"/>
  <c r="R136" i="3"/>
  <c r="N223" i="3"/>
  <c r="R223" i="3"/>
  <c r="N30" i="3"/>
  <c r="R30" i="3"/>
  <c r="R121" i="3"/>
  <c r="N121" i="3"/>
  <c r="N289" i="3"/>
  <c r="R289" i="3"/>
  <c r="N206" i="3"/>
  <c r="R206" i="3"/>
  <c r="N288" i="3"/>
  <c r="R288" i="3"/>
  <c r="R106" i="3"/>
  <c r="N106" i="3"/>
  <c r="N158" i="3"/>
  <c r="R158" i="3"/>
  <c r="R269" i="3"/>
  <c r="N269" i="3"/>
  <c r="N51" i="3"/>
  <c r="R51" i="3"/>
  <c r="N137" i="3"/>
  <c r="R137" i="3"/>
  <c r="R303" i="3"/>
  <c r="N303" i="3"/>
  <c r="N237" i="3"/>
  <c r="R237" i="3"/>
  <c r="N25" i="3"/>
  <c r="R25" i="3"/>
  <c r="N114" i="3"/>
  <c r="R114" i="3"/>
  <c r="N172" i="3"/>
  <c r="R172" i="3"/>
  <c r="N267" i="3"/>
  <c r="R267" i="3"/>
  <c r="N232" i="3"/>
  <c r="R232" i="3"/>
  <c r="N61" i="3"/>
  <c r="R61" i="3"/>
  <c r="N174" i="3"/>
  <c r="R174" i="3"/>
  <c r="N259" i="3"/>
  <c r="R259" i="3"/>
  <c r="N84" i="3"/>
  <c r="R84" i="3"/>
  <c r="N231" i="3"/>
  <c r="R231" i="3"/>
  <c r="N257" i="3"/>
  <c r="R257" i="3"/>
  <c r="N282" i="3"/>
  <c r="R282" i="3"/>
  <c r="N156" i="3"/>
  <c r="R156" i="3"/>
  <c r="N31" i="3"/>
  <c r="R31" i="3"/>
  <c r="N173" i="3"/>
  <c r="R173" i="3"/>
  <c r="N205" i="3"/>
  <c r="R205" i="3"/>
  <c r="N189" i="3"/>
  <c r="R189" i="3"/>
  <c r="N318" i="3"/>
  <c r="R318" i="3"/>
  <c r="N42" i="3"/>
  <c r="R42" i="3"/>
  <c r="N214" i="3"/>
  <c r="R214" i="3"/>
  <c r="R193" i="3"/>
  <c r="N193" i="3"/>
  <c r="N141" i="3"/>
  <c r="R141" i="3"/>
  <c r="N120" i="3"/>
  <c r="R120" i="3"/>
  <c r="R323" i="3"/>
  <c r="N323" i="3"/>
  <c r="R170" i="3"/>
  <c r="N170" i="3"/>
  <c r="R113" i="3"/>
  <c r="N113" i="3"/>
  <c r="R247" i="2"/>
  <c r="N247" i="2"/>
  <c r="N266" i="2"/>
  <c r="R266" i="2"/>
  <c r="R270" i="2"/>
  <c r="N270" i="2"/>
  <c r="R62" i="3"/>
  <c r="N62" i="3"/>
  <c r="N94" i="3"/>
  <c r="R94" i="3"/>
  <c r="N278" i="3"/>
  <c r="R278" i="3"/>
  <c r="R244" i="3"/>
  <c r="N244" i="3"/>
  <c r="N104" i="3"/>
  <c r="R104" i="3"/>
  <c r="N175" i="3"/>
  <c r="R175" i="3"/>
  <c r="R333" i="3"/>
  <c r="N333" i="3"/>
  <c r="N33" i="3"/>
  <c r="R33" i="3"/>
  <c r="N163" i="3"/>
  <c r="R163" i="3"/>
  <c r="N56" i="3"/>
  <c r="R56" i="3"/>
  <c r="N151" i="3"/>
  <c r="R151" i="3"/>
  <c r="N59" i="3"/>
  <c r="R59" i="3"/>
  <c r="N40" i="3"/>
  <c r="R40" i="3"/>
  <c r="N39" i="3"/>
  <c r="R39" i="3"/>
  <c r="N92" i="3"/>
  <c r="R92" i="3"/>
  <c r="R108" i="3"/>
  <c r="N108" i="3"/>
  <c r="R272" i="3"/>
  <c r="N272" i="3"/>
  <c r="N209" i="3"/>
  <c r="R209" i="3"/>
  <c r="N310" i="3"/>
  <c r="R310" i="3"/>
  <c r="R34" i="3"/>
  <c r="N34" i="3"/>
  <c r="N146" i="3"/>
  <c r="R146" i="3"/>
  <c r="N122" i="3"/>
  <c r="R122" i="3"/>
  <c r="R65" i="3"/>
  <c r="N65" i="3"/>
  <c r="N98" i="3"/>
  <c r="R98" i="3"/>
  <c r="N271" i="3"/>
  <c r="R271" i="3"/>
  <c r="R148" i="3"/>
  <c r="N148" i="3"/>
  <c r="N134" i="3"/>
  <c r="R134" i="3"/>
  <c r="R82" i="3"/>
  <c r="N82" i="3"/>
  <c r="N215" i="3"/>
  <c r="R215" i="3"/>
  <c r="N238" i="3"/>
  <c r="R238" i="3"/>
  <c r="N216" i="3"/>
  <c r="R216" i="3"/>
  <c r="N264" i="3"/>
  <c r="R264" i="3"/>
  <c r="N332" i="3"/>
  <c r="R332" i="3"/>
  <c r="N300" i="3"/>
  <c r="R300" i="3"/>
  <c r="N308" i="3"/>
  <c r="R308" i="3"/>
  <c r="N178" i="3"/>
  <c r="R178" i="3"/>
  <c r="N77" i="2"/>
  <c r="R77" i="2"/>
  <c r="N173" i="2"/>
  <c r="R173" i="2"/>
  <c r="N97" i="2"/>
  <c r="R97" i="2"/>
  <c r="N336" i="2"/>
  <c r="R336" i="2"/>
  <c r="N258" i="2"/>
  <c r="R258" i="2"/>
  <c r="N206" i="2"/>
  <c r="R206" i="2"/>
  <c r="N96" i="2"/>
  <c r="R96" i="2"/>
  <c r="R34" i="2"/>
  <c r="N34" i="2"/>
  <c r="N52" i="2"/>
  <c r="R52" i="2"/>
  <c r="N27" i="2"/>
  <c r="R27" i="2"/>
  <c r="N194" i="2"/>
  <c r="R194" i="2"/>
  <c r="N246" i="2"/>
  <c r="R246" i="2"/>
  <c r="N131" i="2"/>
  <c r="R131" i="2"/>
  <c r="R46" i="2"/>
  <c r="N46" i="2"/>
  <c r="N86" i="2"/>
  <c r="R86" i="2"/>
  <c r="N101" i="2"/>
  <c r="R101" i="2"/>
  <c r="N39" i="2"/>
  <c r="R39" i="2"/>
  <c r="R38" i="2"/>
  <c r="N38" i="2"/>
  <c r="R72" i="3"/>
  <c r="N72" i="3"/>
  <c r="N116" i="3"/>
  <c r="R116" i="3"/>
  <c r="N225" i="3"/>
  <c r="R225" i="3"/>
  <c r="N268" i="3"/>
  <c r="R268" i="3"/>
  <c r="R285" i="3"/>
  <c r="N285" i="3"/>
  <c r="R306" i="3"/>
  <c r="N306" i="3"/>
  <c r="R46" i="3"/>
  <c r="N46" i="3"/>
  <c r="R153" i="3"/>
  <c r="N153" i="3"/>
  <c r="N280" i="3"/>
  <c r="R280" i="3"/>
  <c r="N23" i="3"/>
  <c r="R23" i="3"/>
  <c r="N241" i="3"/>
  <c r="R241" i="3"/>
  <c r="N199" i="3"/>
  <c r="R199" i="3"/>
  <c r="R32" i="3"/>
  <c r="N32" i="3"/>
  <c r="R315" i="3"/>
  <c r="N315" i="3"/>
  <c r="N235" i="3"/>
  <c r="R235" i="3"/>
  <c r="N58" i="3"/>
  <c r="R58" i="3"/>
  <c r="R160" i="3"/>
  <c r="N160" i="3"/>
  <c r="N330" i="3"/>
  <c r="R330" i="3"/>
  <c r="N69" i="3"/>
  <c r="R69" i="3"/>
  <c r="N133" i="3"/>
  <c r="R133" i="3"/>
  <c r="N81" i="3"/>
  <c r="R81" i="3"/>
  <c r="R208" i="3"/>
  <c r="N208" i="3"/>
  <c r="R109" i="3"/>
  <c r="N109" i="3"/>
  <c r="N164" i="3"/>
  <c r="R164" i="3"/>
  <c r="N242" i="3"/>
  <c r="R242" i="3"/>
  <c r="N144" i="3"/>
  <c r="R144" i="3"/>
  <c r="N320" i="3"/>
  <c r="R320" i="3"/>
  <c r="N250" i="3"/>
  <c r="R250" i="3"/>
  <c r="N157" i="3"/>
  <c r="R157" i="3"/>
  <c r="R28" i="3"/>
  <c r="N28" i="3"/>
  <c r="N161" i="3"/>
  <c r="R161" i="3"/>
  <c r="R86" i="3"/>
  <c r="N86" i="3"/>
  <c r="N221" i="3"/>
  <c r="R221" i="3"/>
  <c r="N53" i="3"/>
  <c r="R53" i="3"/>
  <c r="R217" i="3"/>
  <c r="N217" i="3"/>
  <c r="N207" i="3"/>
  <c r="R207" i="3"/>
  <c r="N246" i="3"/>
  <c r="R246" i="3"/>
  <c r="R85" i="3"/>
  <c r="N85" i="3"/>
  <c r="N29" i="3"/>
  <c r="R29" i="3"/>
  <c r="R177" i="3"/>
  <c r="N177" i="3"/>
  <c r="N18" i="3"/>
  <c r="N18" i="2"/>
  <c r="E7" i="3" l="1"/>
  <c r="E7" i="2"/>
  <c r="F4" i="2" l="1"/>
  <c r="H4" i="2" s="1"/>
  <c r="F6" i="2"/>
  <c r="H6" i="2" s="1"/>
  <c r="F9" i="2" s="1"/>
  <c r="F10" i="2" s="1"/>
  <c r="F5" i="2"/>
  <c r="H5" i="2" s="1"/>
  <c r="F4" i="3"/>
  <c r="H4" i="3" s="1"/>
  <c r="F6" i="3"/>
  <c r="H6" i="3" s="1"/>
  <c r="F9" i="3" s="1"/>
  <c r="F10" i="3" s="1"/>
  <c r="F5" i="3"/>
  <c r="H5" i="3" s="1"/>
  <c r="F8" i="2"/>
  <c r="F8" i="3"/>
  <c r="G9" i="2" l="1"/>
  <c r="G9" i="3"/>
</calcChain>
</file>

<file path=xl/sharedStrings.xml><?xml version="1.0" encoding="utf-8"?>
<sst xmlns="http://schemas.openxmlformats.org/spreadsheetml/2006/main" count="2710" uniqueCount="751">
  <si>
    <t>CT Tau / GSC 01871-00570</t>
  </si>
  <si>
    <t>System Type:</t>
  </si>
  <si>
    <t>EW</t>
  </si>
  <si>
    <t>OMT #2 = "Observed Minima Timings" by the AAVSO, available online at www.aavso.org</t>
  </si>
  <si>
    <t>GCVS 4 Eph.</t>
  </si>
  <si>
    <t>IBVS 3453</t>
  </si>
  <si>
    <t>My time zone &gt;&gt;&gt;&gt;&gt;</t>
  </si>
  <si>
    <t>(PST=8, PDT=MDT=7, MDT=CST=6, etc.)</t>
  </si>
  <si>
    <t>--- Working ----</t>
  </si>
  <si>
    <t>Epoch =</t>
  </si>
  <si>
    <t>Period =</t>
  </si>
  <si>
    <t>Start of linear fit (row #)</t>
  </si>
  <si>
    <t>Linear</t>
  </si>
  <si>
    <t>Quadratic</t>
  </si>
  <si>
    <t>LS Intercept =</t>
  </si>
  <si>
    <t>LS Slope =</t>
  </si>
  <si>
    <t>LS Quadr term =</t>
  </si>
  <si>
    <t>Sum diff² =</t>
  </si>
  <si>
    <t>New epoch =</t>
  </si>
  <si>
    <t>Add cycle</t>
  </si>
  <si>
    <t>New Period =</t>
  </si>
  <si>
    <t>JD today</t>
  </si>
  <si>
    <t># of data points:</t>
  </si>
  <si>
    <t>Old Cycle</t>
  </si>
  <si>
    <t>Linear Ephemeris =</t>
  </si>
  <si>
    <t>New Cycle</t>
  </si>
  <si>
    <t>Quad. Ephemeris =</t>
  </si>
  <si>
    <t>Next ToM</t>
  </si>
  <si>
    <t>Source</t>
  </si>
  <si>
    <t>Typ</t>
  </si>
  <si>
    <t>ToM</t>
  </si>
  <si>
    <t>error</t>
  </si>
  <si>
    <t>n'</t>
  </si>
  <si>
    <t>n</t>
  </si>
  <si>
    <t>O-C</t>
  </si>
  <si>
    <t>pg</t>
  </si>
  <si>
    <t>vis</t>
  </si>
  <si>
    <t>PE</t>
  </si>
  <si>
    <t>CCD</t>
  </si>
  <si>
    <t>s5</t>
  </si>
  <si>
    <t>s6</t>
  </si>
  <si>
    <t>Misc</t>
  </si>
  <si>
    <t>Lin Fit</t>
  </si>
  <si>
    <t>Q. Fit</t>
  </si>
  <si>
    <t>Date</t>
  </si>
  <si>
    <t>BAD</t>
  </si>
  <si>
    <r>
      <t>diff</t>
    </r>
    <r>
      <rPr>
        <b/>
        <vertAlign val="superscript"/>
        <sz val="10"/>
        <rFont val="Arial"/>
        <family val="2"/>
      </rPr>
      <t>2</t>
    </r>
  </si>
  <si>
    <t>wt</t>
  </si>
  <si>
    <r>
      <t>wt.diff</t>
    </r>
    <r>
      <rPr>
        <b/>
        <vertAlign val="superscript"/>
        <sz val="10"/>
        <rFont val="Arial"/>
        <family val="2"/>
      </rPr>
      <t>2</t>
    </r>
  </si>
  <si>
    <t> I.M.Istchenko </t>
  </si>
  <si>
    <t>I</t>
  </si>
  <si>
    <t>II</t>
  </si>
  <si>
    <t> M.Beyer </t>
  </si>
  <si>
    <t>Plewa 1993</t>
  </si>
  <si>
    <t> K.Häussler </t>
  </si>
  <si>
    <t>Diethelm R</t>
  </si>
  <si>
    <t>B</t>
  </si>
  <si>
    <t> P.Ahnert </t>
  </si>
  <si>
    <t>Locher K</t>
  </si>
  <si>
    <t>v</t>
  </si>
  <si>
    <t>Peter H</t>
  </si>
  <si>
    <t>Germann R</t>
  </si>
  <si>
    <t>G. Samolyk</t>
  </si>
  <si>
    <t>A</t>
  </si>
  <si>
    <t>G. Wedemayer</t>
  </si>
  <si>
    <t>K</t>
  </si>
  <si>
    <t>P. Atwood</t>
  </si>
  <si>
    <t>R. Hill</t>
  </si>
  <si>
    <t>Paschke A</t>
  </si>
  <si>
    <t>phe</t>
  </si>
  <si>
    <t>IBVS 0095</t>
  </si>
  <si>
    <t>ccd</t>
  </si>
  <si>
    <t>Kohl M</t>
  </si>
  <si>
    <t>BBSAG Bull.2</t>
  </si>
  <si>
    <t>BBSAG Bull.6</t>
  </si>
  <si>
    <t>BBSAG Bull.8</t>
  </si>
  <si>
    <t>BBSAG Bull.11</t>
  </si>
  <si>
    <t>BBSAG Bull.17</t>
  </si>
  <si>
    <t>BBSAG Bull.18</t>
  </si>
  <si>
    <t>BBSAG Bull.19</t>
  </si>
  <si>
    <t>BBSAG Bull.20</t>
  </si>
  <si>
    <t>BBSAG Bull.21</t>
  </si>
  <si>
    <t>BBSAG Bull.25</t>
  </si>
  <si>
    <t>BBSAG Bull.26</t>
  </si>
  <si>
    <t>BBSAG Bull.27</t>
  </si>
  <si>
    <t>OMT #2</t>
  </si>
  <si>
    <t>na</t>
  </si>
  <si>
    <t>BBSAG Bull.31</t>
  </si>
  <si>
    <t>GEOS EB 3</t>
  </si>
  <si>
    <t>AN 300,167</t>
  </si>
  <si>
    <t>BBSAG Bull.32</t>
  </si>
  <si>
    <t>BBSAG Bull.39</t>
  </si>
  <si>
    <t>BBSAG Bull.42</t>
  </si>
  <si>
    <t>BBSAG Bull.47</t>
  </si>
  <si>
    <t>BBSAG Bull.58</t>
  </si>
  <si>
    <t>BBSAG Bull.64</t>
  </si>
  <si>
    <t>BBSAG Bull.65</t>
  </si>
  <si>
    <t>GCVS 4</t>
  </si>
  <si>
    <t>BAV-M 36</t>
  </si>
  <si>
    <t>BBSAG Bull.66</t>
  </si>
  <si>
    <t>aa 43,248</t>
  </si>
  <si>
    <t>BBSAG Bull.87</t>
  </si>
  <si>
    <t>IBVS 3421</t>
  </si>
  <si>
    <t> Wlodarczyk&amp;Drozdz </t>
  </si>
  <si>
    <t>BAV-M 56</t>
  </si>
  <si>
    <t>BBSAG Bull.94</t>
  </si>
  <si>
    <t>BBSAG Bull.97</t>
  </si>
  <si>
    <t> H.Peter </t>
  </si>
  <si>
    <t> M.Baldwin </t>
  </si>
  <si>
    <t>IBVS 5040</t>
  </si>
  <si>
    <t>OEJV 0074</t>
  </si>
  <si>
    <t>Dvorak, private comm, 2003-01-24</t>
  </si>
  <si>
    <t>IBVS 5378</t>
  </si>
  <si>
    <t> Nakajima </t>
  </si>
  <si>
    <t>IBVS 5493</t>
  </si>
  <si>
    <t> G.Samolyk </t>
  </si>
  <si>
    <t>IBVS 5694</t>
  </si>
  <si>
    <t>IBVS 5677</t>
  </si>
  <si>
    <t> S.Cook </t>
  </si>
  <si>
    <t> Kubotera </t>
  </si>
  <si>
    <t>IBVS 5731</t>
  </si>
  <si>
    <t>IBVS 5760</t>
  </si>
  <si>
    <t>CCD+R</t>
  </si>
  <si>
    <t>JAVSO..36..171</t>
  </si>
  <si>
    <t>IBVS 5814</t>
  </si>
  <si>
    <t>OEJV 0094</t>
  </si>
  <si>
    <t>IBVS 5875</t>
  </si>
  <si>
    <t>JAVSO..37...44</t>
  </si>
  <si>
    <t>OEJV 116</t>
  </si>
  <si>
    <t>IBVS 5918</t>
  </si>
  <si>
    <t>.0004</t>
  </si>
  <si>
    <t>.0012</t>
  </si>
  <si>
    <t>IBVS 5938</t>
  </si>
  <si>
    <t>JAVSO..38..183</t>
  </si>
  <si>
    <t>OEJV 0137</t>
  </si>
  <si>
    <t>IBVS 5959</t>
  </si>
  <si>
    <t> K.Shiokawa </t>
  </si>
  <si>
    <t>JAVSO..39..177</t>
  </si>
  <si>
    <t> H.Itoh </t>
  </si>
  <si>
    <t>IBVS 5984</t>
  </si>
  <si>
    <t>JAVSO..40..975</t>
  </si>
  <si>
    <t>JAVSO..40....1</t>
  </si>
  <si>
    <t>2013JAVSO..41..122</t>
  </si>
  <si>
    <t> K.Hirosawa </t>
  </si>
  <si>
    <t>JAVSO..41..328</t>
  </si>
  <si>
    <t>IBVS 6063</t>
  </si>
  <si>
    <t>IBVS 6084</t>
  </si>
  <si>
    <t>OEJV 0160</t>
  </si>
  <si>
    <t>JAVSO..42..426</t>
  </si>
  <si>
    <t>IBVS 6118</t>
  </si>
  <si>
    <t>JAVSO..43...77</t>
  </si>
  <si>
    <t>IBVS 6167</t>
  </si>
  <si>
    <t>JAVSO..43..238</t>
  </si>
  <si>
    <t>IBVS 6196</t>
  </si>
  <si>
    <t>JAVSO..45..121</t>
  </si>
  <si>
    <t>VSB-064</t>
  </si>
  <si>
    <t>Rc</t>
  </si>
  <si>
    <t>JAVSO..46…79 (2018)</t>
  </si>
  <si>
    <t>JAVSO..47..105</t>
  </si>
  <si>
    <t>Quad Fit</t>
  </si>
  <si>
    <r>
      <t>Y = A + B.X + C.X</t>
    </r>
    <r>
      <rPr>
        <b/>
        <vertAlign val="superscript"/>
        <sz val="10"/>
        <rFont val="Arial"/>
        <family val="2"/>
      </rPr>
      <t>2</t>
    </r>
  </si>
  <si>
    <t>ZA =</t>
  </si>
  <si>
    <t>X2.X4-X3.X3</t>
  </si>
  <si>
    <t>ZA</t>
  </si>
  <si>
    <t>X</t>
  </si>
  <si>
    <t>Q.Fit</t>
  </si>
  <si>
    <t xml:space="preserve">ZB = </t>
  </si>
  <si>
    <t>X1.X4-X2.X3</t>
  </si>
  <si>
    <t>ZB</t>
  </si>
  <si>
    <t>File:</t>
  </si>
  <si>
    <t>Quad_Fit.xls</t>
  </si>
  <si>
    <t>Quantity</t>
  </si>
  <si>
    <t>Error</t>
  </si>
  <si>
    <t>Power</t>
  </si>
  <si>
    <t>%</t>
  </si>
  <si>
    <t xml:space="preserve">ZC = </t>
  </si>
  <si>
    <t>X1.X3-X2.X2</t>
  </si>
  <si>
    <t>ZC</t>
  </si>
  <si>
    <t>C</t>
  </si>
  <si>
    <t>By:</t>
  </si>
  <si>
    <t>Bob Nelson</t>
  </si>
  <si>
    <t xml:space="preserve">A = </t>
  </si>
  <si>
    <t xml:space="preserve">ZD = </t>
  </si>
  <si>
    <t>N.X4-X2.X2</t>
  </si>
  <si>
    <t>ZD</t>
  </si>
  <si>
    <t>D</t>
  </si>
  <si>
    <t>Date:</t>
  </si>
  <si>
    <t xml:space="preserve">B = </t>
  </si>
  <si>
    <t xml:space="preserve">ZE = </t>
  </si>
  <si>
    <t>N.X3-X1.X2</t>
  </si>
  <si>
    <t>ZE</t>
  </si>
  <si>
    <t>E</t>
  </si>
  <si>
    <t xml:space="preserve">C = </t>
  </si>
  <si>
    <t xml:space="preserve">ZF = </t>
  </si>
  <si>
    <t>N.X2-X1.X1</t>
  </si>
  <si>
    <t>ZF</t>
  </si>
  <si>
    <t>F</t>
  </si>
  <si>
    <t xml:space="preserve">δy = </t>
  </si>
  <si>
    <t>MM =</t>
  </si>
  <si>
    <t>many terms</t>
  </si>
  <si>
    <t>G</t>
  </si>
  <si>
    <t>Start Row</t>
  </si>
  <si>
    <t xml:space="preserve">Correlation = </t>
  </si>
  <si>
    <t>H</t>
  </si>
  <si>
    <t>End Row</t>
  </si>
  <si>
    <t>dP/dt</t>
  </si>
  <si>
    <t>days/year</t>
  </si>
  <si>
    <t>J</t>
  </si>
  <si>
    <t>L</t>
  </si>
  <si>
    <t>M</t>
  </si>
  <si>
    <t>N</t>
  </si>
  <si>
    <t xml:space="preserve">N = </t>
  </si>
  <si>
    <t>O</t>
  </si>
  <si>
    <t>P</t>
  </si>
  <si>
    <t>SCALE FACTORS</t>
  </si>
  <si>
    <t>Q</t>
  </si>
  <si>
    <t>R</t>
  </si>
  <si>
    <t>DUMP DATA HERE</t>
  </si>
  <si>
    <t>X1</t>
  </si>
  <si>
    <t>Y1</t>
  </si>
  <si>
    <t>X2</t>
  </si>
  <si>
    <t>X3</t>
  </si>
  <si>
    <t>X4</t>
  </si>
  <si>
    <t>W1</t>
  </si>
  <si>
    <t>W2</t>
  </si>
  <si>
    <t>S</t>
  </si>
  <si>
    <t>Y</t>
  </si>
  <si>
    <t>w</t>
  </si>
  <si>
    <t>w*X</t>
  </si>
  <si>
    <t>w*Y</t>
  </si>
  <si>
    <r>
      <t>w*X</t>
    </r>
    <r>
      <rPr>
        <b/>
        <vertAlign val="superscript"/>
        <sz val="10"/>
        <rFont val="Arial"/>
        <family val="2"/>
      </rPr>
      <t>2</t>
    </r>
  </si>
  <si>
    <r>
      <t>w*X</t>
    </r>
    <r>
      <rPr>
        <b/>
        <vertAlign val="superscript"/>
        <sz val="10"/>
        <rFont val="Arial"/>
        <family val="2"/>
      </rPr>
      <t>3</t>
    </r>
  </si>
  <si>
    <r>
      <t>w*X</t>
    </r>
    <r>
      <rPr>
        <b/>
        <vertAlign val="superscript"/>
        <sz val="10"/>
        <rFont val="Arial"/>
        <family val="2"/>
      </rPr>
      <t>4</t>
    </r>
  </si>
  <si>
    <t>w*YX</t>
  </si>
  <si>
    <r>
      <t>w*YX</t>
    </r>
    <r>
      <rPr>
        <b/>
        <vertAlign val="superscript"/>
        <sz val="10"/>
        <rFont val="Arial"/>
        <family val="2"/>
      </rPr>
      <t>2</t>
    </r>
  </si>
  <si>
    <r>
      <t>err</t>
    </r>
    <r>
      <rPr>
        <b/>
        <vertAlign val="superscript"/>
        <sz val="10"/>
        <rFont val="Arial"/>
        <family val="2"/>
      </rPr>
      <t>2</t>
    </r>
  </si>
  <si>
    <t>for δA</t>
  </si>
  <si>
    <t>for δB</t>
  </si>
  <si>
    <t>for δC</t>
  </si>
  <si>
    <t>Dev'n</t>
  </si>
  <si>
    <t>T</t>
  </si>
  <si>
    <t>U</t>
  </si>
  <si>
    <t>V</t>
  </si>
  <si>
    <t>W</t>
  </si>
  <si>
    <t>Z</t>
  </si>
  <si>
    <t>Minima of CT Tau from the Lichtenknecker Database of the BAV</t>
  </si>
  <si>
    <t>http://www.bav-astro.de/LkDB/index.php</t>
  </si>
  <si>
    <t> 31.05.1948 18:28 </t>
  </si>
  <si>
    <t> 0.028 </t>
  </si>
  <si>
    <t> AN 288.88 </t>
  </si>
  <si>
    <t> 30.06.1950 22:37 </t>
  </si>
  <si>
    <t> 0.014 </t>
  </si>
  <si>
    <t> 24.10.1952 19:33 </t>
  </si>
  <si>
    <t> 0.012 </t>
  </si>
  <si>
    <t> TTAO 11.88 </t>
  </si>
  <si>
    <t> 15.03.1953 04:16 </t>
  </si>
  <si>
    <t> 0.007 </t>
  </si>
  <si>
    <t> 28.03.1959 01:00 </t>
  </si>
  <si>
    <t> -0.003 </t>
  </si>
  <si>
    <t> 09.05.1961 13:30 </t>
  </si>
  <si>
    <t> -0.006 </t>
  </si>
  <si>
    <t> 28.09.1963 18:34 </t>
  </si>
  <si>
    <t> -0.009 </t>
  </si>
  <si>
    <t> 14.01.1964 19:32 </t>
  </si>
  <si>
    <t> 0.005 </t>
  </si>
  <si>
    <t> 16.01.1964 19:24 </t>
  </si>
  <si>
    <t> -0.001 </t>
  </si>
  <si>
    <t> 18.01.1964 19:24 </t>
  </si>
  <si>
    <t> 20.01.1964 19:17 </t>
  </si>
  <si>
    <t> -0.007 </t>
  </si>
  <si>
    <t> 05.02.1964 19:26 </t>
  </si>
  <si>
    <t> -0.005 </t>
  </si>
  <si>
    <t> 09.02.1964 19:46 </t>
  </si>
  <si>
    <t> 0.008 </t>
  </si>
  <si>
    <t> 11.02.1964 19:37 </t>
  </si>
  <si>
    <t> 0.002 </t>
  </si>
  <si>
    <t> 13.02.1964 19:48 </t>
  </si>
  <si>
    <t> 15.02.1964 19:45 </t>
  </si>
  <si>
    <t> 0.006 </t>
  </si>
  <si>
    <t> Istchenko&amp;Chugain. </t>
  </si>
  <si>
    <t> 25.12.1964 21:12 </t>
  </si>
  <si>
    <t> -0.010 </t>
  </si>
  <si>
    <t>?</t>
  </si>
  <si>
    <t>IBVS 95 </t>
  </si>
  <si>
    <t> 02.01.1965 21:24 </t>
  </si>
  <si>
    <t> -0.004 </t>
  </si>
  <si>
    <t> 24.01.1965 21:31 </t>
  </si>
  <si>
    <t> R.Diethelm </t>
  </si>
  <si>
    <t> 03.04.1972 20:58 </t>
  </si>
  <si>
    <t> BBS 2 </t>
  </si>
  <si>
    <t> 04.10.1972 22:10 </t>
  </si>
  <si>
    <t> -0.000 </t>
  </si>
  <si>
    <t> BBS 6 </t>
  </si>
  <si>
    <t> 08.02.1973 23:06 </t>
  </si>
  <si>
    <t> BBS 8 </t>
  </si>
  <si>
    <t> 06.09.1973 00:34 </t>
  </si>
  <si>
    <t> 0.017 </t>
  </si>
  <si>
    <t> BBS 11 </t>
  </si>
  <si>
    <t> 30.08.1974 02:22 </t>
  </si>
  <si>
    <t> 0.004 </t>
  </si>
  <si>
    <t> BBS 17 </t>
  </si>
  <si>
    <t> K.Locher </t>
  </si>
  <si>
    <t> 01.09.1974 02:29 </t>
  </si>
  <si>
    <t> 0.009 </t>
  </si>
  <si>
    <t> 09.09.1974 02:35 </t>
  </si>
  <si>
    <t> 0.011 </t>
  </si>
  <si>
    <t> 24.11.1974 02:45 </t>
  </si>
  <si>
    <t> BBS 18 </t>
  </si>
  <si>
    <t> 03.12.1974 18:56 </t>
  </si>
  <si>
    <t> BBS 19 </t>
  </si>
  <si>
    <t> 20.12.1974 18:56 </t>
  </si>
  <si>
    <t> 0.000 </t>
  </si>
  <si>
    <t> 21.12.1974 18:53 </t>
  </si>
  <si>
    <t> -0.002 </t>
  </si>
  <si>
    <t> 23.12.1974 18:44 </t>
  </si>
  <si>
    <t> 01.01.1975 19:04 </t>
  </si>
  <si>
    <t> 0.003 </t>
  </si>
  <si>
    <t> BBS 20 </t>
  </si>
  <si>
    <t> 04.01.1975 19:06 </t>
  </si>
  <si>
    <t> 04.01.1975 19:07 </t>
  </si>
  <si>
    <t> 12.01.1975 19:06 </t>
  </si>
  <si>
    <t> 0.001 </t>
  </si>
  <si>
    <t> 15.01.1975 18:53 </t>
  </si>
  <si>
    <t> -0.008 </t>
  </si>
  <si>
    <t> 16.01.1975 19:20 </t>
  </si>
  <si>
    <t> 0.010 </t>
  </si>
  <si>
    <t> 02.02.1975 19:23 </t>
  </si>
  <si>
    <t> BBS 21 </t>
  </si>
  <si>
    <t> 03.02.1975 19:16 </t>
  </si>
  <si>
    <t> 04.02.1975 18:51 </t>
  </si>
  <si>
    <t> -0.014 </t>
  </si>
  <si>
    <t> 04.02.1975 19:32 </t>
  </si>
  <si>
    <t> 06.02.1975 18:59 </t>
  </si>
  <si>
    <t> 09.02.1975 19:07 </t>
  </si>
  <si>
    <t> 17.02.1975 19:17 </t>
  </si>
  <si>
    <t> 25.02.1975 19:12 </t>
  </si>
  <si>
    <t> 25.02.1975 19:37 </t>
  </si>
  <si>
    <t> 0.013 </t>
  </si>
  <si>
    <t> 27.02.1975 19:37 </t>
  </si>
  <si>
    <t> 28.02.1975 19:26 </t>
  </si>
  <si>
    <t> 29.03.1975 19:40 </t>
  </si>
  <si>
    <t> 11.12.1975 20:45 </t>
  </si>
  <si>
    <t> -0.011 </t>
  </si>
  <si>
    <t> BBS 25 </t>
  </si>
  <si>
    <t> A.Figer </t>
  </si>
  <si>
    <t> 13.12.1975 21:14 </t>
  </si>
  <si>
    <t> BBS 26 </t>
  </si>
  <si>
    <t> 14.12.1975 20:45 </t>
  </si>
  <si>
    <t> -0.012 </t>
  </si>
  <si>
    <t> 21.12.1975 21:10 </t>
  </si>
  <si>
    <t> 24.12.1975 21:08 </t>
  </si>
  <si>
    <t> 27.12.1975 21:12 </t>
  </si>
  <si>
    <t> 03.01.1976 21:14 </t>
  </si>
  <si>
    <t> 04.01.1976 20:57 </t>
  </si>
  <si>
    <t> 28.01.1976 21:27 </t>
  </si>
  <si>
    <t> 26.02.1976 21:25 </t>
  </si>
  <si>
    <t> 26.03.1976 21:33 </t>
  </si>
  <si>
    <t> BBS 27 </t>
  </si>
  <si>
    <t> 18.10.1976 06:33 </t>
  </si>
  <si>
    <t> -0.013 </t>
  </si>
  <si>
    <t> AOEB 2 </t>
  </si>
  <si>
    <t> G.Wedemayer </t>
  </si>
  <si>
    <t> 18.10.1976 06:41 </t>
  </si>
  <si>
    <t> 13.12.1976 23:06 </t>
  </si>
  <si>
    <t> BBS 31 </t>
  </si>
  <si>
    <t> 19.12.1976 06:44 </t>
  </si>
  <si>
    <t> -0.020 </t>
  </si>
  <si>
    <t> 19.12.1976 07:00 </t>
  </si>
  <si>
    <t> 25.12.1976 23:38 </t>
  </si>
  <si>
    <t> 0.015 </t>
  </si>
  <si>
    <t> GEOS 3 </t>
  </si>
  <si>
    <t> D.Lichtenknecker </t>
  </si>
  <si>
    <t> 29.12.1976 23:26 </t>
  </si>
  <si>
    <t>BAVM 29 </t>
  </si>
  <si>
    <t> 23.01.1977 23:39 </t>
  </si>
  <si>
    <t> 13.02.1977 23:12 </t>
  </si>
  <si>
    <t> -0.015 </t>
  </si>
  <si>
    <t> BBS 32 </t>
  </si>
  <si>
    <t> 14.10.1978 03:05 </t>
  </si>
  <si>
    <t> BBS 39 </t>
  </si>
  <si>
    <t> 18.12.1978 03:07 </t>
  </si>
  <si>
    <t> -0.017 </t>
  </si>
  <si>
    <t> R.Germann </t>
  </si>
  <si>
    <t> 27.02.1979 19:58 </t>
  </si>
  <si>
    <t> BBS 42 </t>
  </si>
  <si>
    <t> 08.03.1979 20:21 </t>
  </si>
  <si>
    <t> 16.03.1979 03:37 </t>
  </si>
  <si>
    <t> 24.03.1979 19:45 </t>
  </si>
  <si>
    <t> 01.02.1980 05:12 </t>
  </si>
  <si>
    <t> -0.030 </t>
  </si>
  <si>
    <t> 04.03.1980 22:09 </t>
  </si>
  <si>
    <t> BBS 47 </t>
  </si>
  <si>
    <t> 25.12.1980 07:27 </t>
  </si>
  <si>
    <t> G.Hanson </t>
  </si>
  <si>
    <t> 25.12.1980 07:48 </t>
  </si>
  <si>
    <t> 10.01.1981 07:16 </t>
  </si>
  <si>
    <t> -0.029 </t>
  </si>
  <si>
    <t> 12.01.1981 07:53 </t>
  </si>
  <si>
    <t> 17.01.1982 18:00 </t>
  </si>
  <si>
    <t> BBS 58 </t>
  </si>
  <si>
    <t> 20.01.1982 18:24 </t>
  </si>
  <si>
    <t> 12.12.1982 04:01 </t>
  </si>
  <si>
    <t> 17.01.1983 20:26 </t>
  </si>
  <si>
    <t> BBS 64 </t>
  </si>
  <si>
    <t> 10.03.1983 20:36 </t>
  </si>
  <si>
    <t> BBS 65 </t>
  </si>
  <si>
    <t> 12.03.1983 03:57 </t>
  </si>
  <si>
    <t> -0.028 </t>
  </si>
  <si>
    <t> W.Braune </t>
  </si>
  <si>
    <t> 12.03.1983 20:55 </t>
  </si>
  <si>
    <t>BAVM 36 </t>
  </si>
  <si>
    <t> J.Hübscher </t>
  </si>
  <si>
    <t> 13.03.1983 20:21 </t>
  </si>
  <si>
    <t> 16.04.1983 20:35 </t>
  </si>
  <si>
    <t> BBS 66 </t>
  </si>
  <si>
    <t> 03.12.1983 05:51 </t>
  </si>
  <si>
    <t> J.Kaluzny </t>
  </si>
  <si>
    <t> 11.12.1983 22:06 </t>
  </si>
  <si>
    <t> AA 43.249 </t>
  </si>
  <si>
    <t> D.Williams </t>
  </si>
  <si>
    <t> 06.01.1986 02:31 </t>
  </si>
  <si>
    <t> 08.01.1986 02:21 </t>
  </si>
  <si>
    <t> 12.01.1986 02:29 </t>
  </si>
  <si>
    <t> 16.01.1986 02:42 </t>
  </si>
  <si>
    <t> 11.02.1986 02:21 </t>
  </si>
  <si>
    <t> -0.023 </t>
  </si>
  <si>
    <t> 25.01.1987 05:00 </t>
  </si>
  <si>
    <t> 15.01.1988 22:46 </t>
  </si>
  <si>
    <t> BBS 87 </t>
  </si>
  <si>
    <t> 17.02.1988 23:06 </t>
  </si>
  <si>
    <t> P.Frank </t>
  </si>
  <si>
    <t> 23.10.1989 02:31 </t>
  </si>
  <si>
    <t>BAVM 56 </t>
  </si>
  <si>
    <t> 01.12.1989 03:00 </t>
  </si>
  <si>
    <t> M.Smith </t>
  </si>
  <si>
    <t> 05.12.1989 03:00 </t>
  </si>
  <si>
    <t> E.Blättler </t>
  </si>
  <si>
    <t> 03.03.1990 19:26 </t>
  </si>
  <si>
    <t> BBS 94 </t>
  </si>
  <si>
    <t> 17.03.1990 19:35 </t>
  </si>
  <si>
    <t> 19.03.1990 19:30 </t>
  </si>
  <si>
    <t> 04.04.1990 03:30 </t>
  </si>
  <si>
    <t> 08.04.1990 03:24 </t>
  </si>
  <si>
    <t> -0.018 </t>
  </si>
  <si>
    <t> 09.04.1990 03:28 </t>
  </si>
  <si>
    <t> 24.11.1990 04:59 </t>
  </si>
  <si>
    <t> 02.02.1991 21:24 </t>
  </si>
  <si>
    <t> BBS 97 </t>
  </si>
  <si>
    <t> 15.03.1991 21:15 </t>
  </si>
  <si>
    <t> -0.025 </t>
  </si>
  <si>
    <t> 01.04.1991 21:48 </t>
  </si>
  <si>
    <t> 29.08.1992 08:42 </t>
  </si>
  <si>
    <t> 07.03.1994 03:20 </t>
  </si>
  <si>
    <t> -0.038 </t>
  </si>
  <si>
    <t> 17.03.1994 03:31 </t>
  </si>
  <si>
    <t> -0.033 </t>
  </si>
  <si>
    <t> R.H.Nelson </t>
  </si>
  <si>
    <t> 24.09.2000 09:32 </t>
  </si>
  <si>
    <t> -0.0341 </t>
  </si>
  <si>
    <t>IBVS 5040 </t>
  </si>
  <si>
    <t> S.Dvorak </t>
  </si>
  <si>
    <t> 12.11.2002 06:01 </t>
  </si>
  <si>
    <t> -0.0380 </t>
  </si>
  <si>
    <t>IBVS 5378 </t>
  </si>
  <si>
    <t> 05.11.2003 08:04 </t>
  </si>
  <si>
    <t> -0.0405 </t>
  </si>
  <si>
    <t>IBVS 5493 </t>
  </si>
  <si>
    <t> C.-H.Kim et al. </t>
  </si>
  <si>
    <t> 16.12.2004 17:40 </t>
  </si>
  <si>
    <t> -0.0737 </t>
  </si>
  <si>
    <t>IBVS 5694 </t>
  </si>
  <si>
    <t> S. Dvorak </t>
  </si>
  <si>
    <t> 05.01.2005 02:34 </t>
  </si>
  <si>
    <t> -0.0413 </t>
  </si>
  <si>
    <t>IBVS 5677 </t>
  </si>
  <si>
    <t> R.Ehrenberger </t>
  </si>
  <si>
    <t> 28.02.2005 18:53 </t>
  </si>
  <si>
    <t> -0.04166 </t>
  </si>
  <si>
    <t>OEJV 0074 </t>
  </si>
  <si>
    <t> 01.04.2005 19:06 </t>
  </si>
  <si>
    <t> -0.04032 </t>
  </si>
  <si>
    <t> F.Agerer </t>
  </si>
  <si>
    <t> 29.01.2006 20:47 </t>
  </si>
  <si>
    <t> -0.0447 </t>
  </si>
  <si>
    <t>-I</t>
  </si>
  <si>
    <t>BAVM 178 </t>
  </si>
  <si>
    <t> 27.02.2006 20:58 </t>
  </si>
  <si>
    <t>12582</t>
  </si>
  <si>
    <t> -0.0437 </t>
  </si>
  <si>
    <t> R. Nelson </t>
  </si>
  <si>
    <t> 05.03.2006 04:59 </t>
  </si>
  <si>
    <t>12590</t>
  </si>
  <si>
    <t> -0.0443 </t>
  </si>
  <si>
    <t>IBVS 5760 </t>
  </si>
  <si>
    <t> L.Šmelcer </t>
  </si>
  <si>
    <t> 06.04.2006 21:12 </t>
  </si>
  <si>
    <t>12639</t>
  </si>
  <si>
    <t> -0.04341 </t>
  </si>
  <si>
    <t> J.Bialozynski </t>
  </si>
  <si>
    <t> 26.10.2007 08:26 </t>
  </si>
  <si>
    <t>13490</t>
  </si>
  <si>
    <t> -0.0479 </t>
  </si>
  <si>
    <t>ns</t>
  </si>
  <si>
    <t>JAAVSO 36(2);171 </t>
  </si>
  <si>
    <t> 11.11.2007 08:31 </t>
  </si>
  <si>
    <t>13514</t>
  </si>
  <si>
    <t> -0.0482 </t>
  </si>
  <si>
    <t>IBVS 5814 </t>
  </si>
  <si>
    <t> R.Nelson </t>
  </si>
  <si>
    <t> 14.09.2008 10:17 </t>
  </si>
  <si>
    <t>13976</t>
  </si>
  <si>
    <t> -0.0502 </t>
  </si>
  <si>
    <t>IBVS 5875 </t>
  </si>
  <si>
    <t> 27.11.2008 10:39 </t>
  </si>
  <si>
    <t>14087</t>
  </si>
  <si>
    <t> -0.0530 </t>
  </si>
  <si>
    <t>JAAVSO 37(1);44 </t>
  </si>
  <si>
    <t> A.Paschke </t>
  </si>
  <si>
    <t> 08.12.2008 02:47 </t>
  </si>
  <si>
    <t>14103</t>
  </si>
  <si>
    <t> -0.051 </t>
  </si>
  <si>
    <t>o</t>
  </si>
  <si>
    <t>OEJV 0116 </t>
  </si>
  <si>
    <t> 25.01.2009 19:04 </t>
  </si>
  <si>
    <t>14176</t>
  </si>
  <si>
    <t> -0.0508 </t>
  </si>
  <si>
    <t>BAVM 209 </t>
  </si>
  <si>
    <t> 03.02.2009 19:08 </t>
  </si>
  <si>
    <t>14189.5</t>
  </si>
  <si>
    <t> -0.0501 </t>
  </si>
  <si>
    <t> 18.02.2009 03:11 </t>
  </si>
  <si>
    <t>14211</t>
  </si>
  <si>
    <t> -0.0515 </t>
  </si>
  <si>
    <t>IBVS 5938 </t>
  </si>
  <si>
    <t> 26.02.2009 03:13 </t>
  </si>
  <si>
    <t>14223</t>
  </si>
  <si>
    <t> -0.0522 </t>
  </si>
  <si>
    <t> 11.11.2009 04:42 </t>
  </si>
  <si>
    <t>14610</t>
  </si>
  <si>
    <t> -0.0532 </t>
  </si>
  <si>
    <t> JAAVSO 38;120 </t>
  </si>
  <si>
    <t> R.Poklar </t>
  </si>
  <si>
    <t> 15.12.2009 04:55 </t>
  </si>
  <si>
    <t>14661</t>
  </si>
  <si>
    <t> 13.02.2010 05:16 </t>
  </si>
  <si>
    <t>14751</t>
  </si>
  <si>
    <t> -0.0529 </t>
  </si>
  <si>
    <t> 07.03.2010 21:24 </t>
  </si>
  <si>
    <t>14785</t>
  </si>
  <si>
    <t> -0.0533 </t>
  </si>
  <si>
    <t>OEJV 0137 </t>
  </si>
  <si>
    <t> 08.04.2010 21:34 </t>
  </si>
  <si>
    <t>14833</t>
  </si>
  <si>
    <t> -0.0535 </t>
  </si>
  <si>
    <t>BAVM 214 </t>
  </si>
  <si>
    <t> K.Menzies </t>
  </si>
  <si>
    <t> 10.12.2010 06:59 </t>
  </si>
  <si>
    <t> -0.0554 </t>
  </si>
  <si>
    <t> JAAVSO 39;177 </t>
  </si>
  <si>
    <t> 09.11.2011 08:55 </t>
  </si>
  <si>
    <t> -0.0567 </t>
  </si>
  <si>
    <t> JAAVSO 40;975 </t>
  </si>
  <si>
    <t> N.Simmons </t>
  </si>
  <si>
    <t> 06.02.2012 01:25 </t>
  </si>
  <si>
    <t> -0.0576 </t>
  </si>
  <si>
    <t> JAAVSO 41;122 </t>
  </si>
  <si>
    <t> 22.12.2012 03:15 </t>
  </si>
  <si>
    <t> -0.0593 </t>
  </si>
  <si>
    <t> JAAVSO 41;328 </t>
  </si>
  <si>
    <t> 06.02.2013 03:29 </t>
  </si>
  <si>
    <t> -0.0612 </t>
  </si>
  <si>
    <t>IBVS 6063 </t>
  </si>
  <si>
    <t> 03.03.2013 19:41 </t>
  </si>
  <si>
    <t> -0.0588 </t>
  </si>
  <si>
    <t>-Ir</t>
  </si>
  <si>
    <t>BAVM 232 </t>
  </si>
  <si>
    <t> 04.03.2013 19:43 </t>
  </si>
  <si>
    <t>16424</t>
  </si>
  <si>
    <t> -0.0579 </t>
  </si>
  <si>
    <t> M.Urbanik </t>
  </si>
  <si>
    <t> 16.03.2013 19:47 </t>
  </si>
  <si>
    <t>16442</t>
  </si>
  <si>
    <t> -0.05785 </t>
  </si>
  <si>
    <t>OEJV 0160 </t>
  </si>
  <si>
    <t> 11.01.2005 02:34 </t>
  </si>
  <si>
    <t> -0.043 </t>
  </si>
  <si>
    <t> AOEB 12 </t>
  </si>
  <si>
    <t> 04.02.2005 02:38 </t>
  </si>
  <si>
    <t> -0.046 </t>
  </si>
  <si>
    <t> 23.01.1960 18:53 </t>
  </si>
  <si>
    <t> HABZ 100 </t>
  </si>
  <si>
    <t> 15.02.1961 20:58 </t>
  </si>
  <si>
    <t> 18.02.1961 21:31 </t>
  </si>
  <si>
    <t> 04.01.1964 19:10 </t>
  </si>
  <si>
    <t> 11.01.1964 19:10 </t>
  </si>
  <si>
    <t> 17.01.1964 19:30 </t>
  </si>
  <si>
    <t> 14.02.1964 19:36 </t>
  </si>
  <si>
    <t> 06.02.1967 17:58 </t>
  </si>
  <si>
    <t> 13.02.1967 18:14 </t>
  </si>
  <si>
    <t> 12.01.1972 20:52 </t>
  </si>
  <si>
    <t> 13.01.1972 20:45 </t>
  </si>
  <si>
    <t> 14.01.1972 20:41 </t>
  </si>
  <si>
    <t> 16.01.1972 20:38 </t>
  </si>
  <si>
    <t> 20.01.1972 20:38 </t>
  </si>
  <si>
    <t> 03.02.1972 20:51 </t>
  </si>
  <si>
    <t> 08.02.1975 18:56 </t>
  </si>
  <si>
    <t> 09.02.1975 19:01 </t>
  </si>
  <si>
    <t> 10.02.1975 19:00 </t>
  </si>
  <si>
    <t> 16.02.1975 19:10 </t>
  </si>
  <si>
    <t> 28.12.1975 21:12 </t>
  </si>
  <si>
    <t> 26.01.1976 21:21 </t>
  </si>
  <si>
    <t> 20.09.1938 21:43 </t>
  </si>
  <si>
    <t> 0.032 </t>
  </si>
  <si>
    <t> 04.10.1938 21:31 </t>
  </si>
  <si>
    <t> 0.020 </t>
  </si>
  <si>
    <t> 21.01.1939 22:42 </t>
  </si>
  <si>
    <t> 0.042 </t>
  </si>
  <si>
    <t> 23.10.1939 00:14 </t>
  </si>
  <si>
    <t> 0.039 </t>
  </si>
  <si>
    <t> 20.11.1939 23:54 </t>
  </si>
  <si>
    <t> 0.018 </t>
  </si>
  <si>
    <t> 28.02.1940 17:11 </t>
  </si>
  <si>
    <t> 0.047 </t>
  </si>
  <si>
    <t> 26.03.1941 19:06 </t>
  </si>
  <si>
    <t> 0.031 </t>
  </si>
  <si>
    <t> 16.04.1941 18:36 </t>
  </si>
  <si>
    <t> 19.01.1945 18:24 </t>
  </si>
  <si>
    <t> 29.09.1949 21:44 </t>
  </si>
  <si>
    <t> 0.044 </t>
  </si>
  <si>
    <t> 27.12.1959 19:09 </t>
  </si>
  <si>
    <t> 12.01.1961 22:01 </t>
  </si>
  <si>
    <t> 0.045 </t>
  </si>
  <si>
    <t> MVS 2.182 </t>
  </si>
  <si>
    <t> 16.01.1961 20:47 </t>
  </si>
  <si>
    <t> 18.01.1961 20:29 </t>
  </si>
  <si>
    <t> -0.021 </t>
  </si>
  <si>
    <t> 19.01.1961 21:15 </t>
  </si>
  <si>
    <t> 14.02.1961 20:49 </t>
  </si>
  <si>
    <t> 16.02.1961 21:56 </t>
  </si>
  <si>
    <t> 17.02.1961 20:39 </t>
  </si>
  <si>
    <t> 07.03.1961 21:43 </t>
  </si>
  <si>
    <t> 15.03.1961 20:55 </t>
  </si>
  <si>
    <t> 10.04.1961 21:00 </t>
  </si>
  <si>
    <t> 13.04.1961 20:58 </t>
  </si>
  <si>
    <t> -0.022 </t>
  </si>
  <si>
    <t> 16.04.1961 20:55 </t>
  </si>
  <si>
    <t> -0.024 </t>
  </si>
  <si>
    <t> 10.11.1961 22:23 </t>
  </si>
  <si>
    <t> 11.11.1961 22:55 </t>
  </si>
  <si>
    <t> 03.01.1962 21:51 </t>
  </si>
  <si>
    <t> -0.050 </t>
  </si>
  <si>
    <t> 09.02.1962 22:29 </t>
  </si>
  <si>
    <t> 25.09.1962 00:12 </t>
  </si>
  <si>
    <t> -0.016 </t>
  </si>
  <si>
    <t> 02.10.1962 00:34 </t>
  </si>
  <si>
    <t> 03.10.1962 01:16 </t>
  </si>
  <si>
    <t> 0.026 </t>
  </si>
  <si>
    <t> 05.10.1962 01:14 </t>
  </si>
  <si>
    <t> 0.024 </t>
  </si>
  <si>
    <t> 07.10.1962 01:17 </t>
  </si>
  <si>
    <t> 22.10.1962 23:25 </t>
  </si>
  <si>
    <t> -0.056 </t>
  </si>
  <si>
    <t> 24.10.1962 00:11 </t>
  </si>
  <si>
    <t> 02.11.1962 00:43 </t>
  </si>
  <si>
    <t> 02.12.1962 00:23 </t>
  </si>
  <si>
    <t> -0.026 </t>
  </si>
  <si>
    <t> 03.12.1962 00:33 </t>
  </si>
  <si>
    <t> -0.019 </t>
  </si>
  <si>
    <t> 04.12.1962 01:24 </t>
  </si>
  <si>
    <t> 0.016 </t>
  </si>
  <si>
    <t> 05.12.1962 01:32 </t>
  </si>
  <si>
    <t> 0.021 </t>
  </si>
  <si>
    <t> 16.09.1963 02:25 </t>
  </si>
  <si>
    <t> 17.09.1963 02:19 </t>
  </si>
  <si>
    <t> 16.10.1963 03:00 </t>
  </si>
  <si>
    <t> 19.10.1963 03:30 </t>
  </si>
  <si>
    <t> 0.025 </t>
  </si>
  <si>
    <t> 15.12.1963 02:22 </t>
  </si>
  <si>
    <t> -0.036 </t>
  </si>
  <si>
    <t> 24.12.1963 03:11 </t>
  </si>
  <si>
    <t> 03.01.1964 20:21 </t>
  </si>
  <si>
    <t> 12.01.1964 03:02 </t>
  </si>
  <si>
    <t> 20.01.1964 00:54 </t>
  </si>
  <si>
    <t> -0.106 </t>
  </si>
  <si>
    <t> 13.02.1964 19:17 </t>
  </si>
  <si>
    <t> 10.03.1964 19:53 </t>
  </si>
  <si>
    <t> 01.03.1967 18:43 </t>
  </si>
  <si>
    <t> 14.01.1975 19:35 </t>
  </si>
  <si>
    <t> 04.02.1975 19:29 </t>
  </si>
  <si>
    <t> 02.12.1946 07:16 </t>
  </si>
  <si>
    <t> 02.05.1950 06:18 </t>
  </si>
  <si>
    <t> 07.03.1953 12:12 </t>
  </si>
  <si>
    <t> 19.10.1958 08:24 </t>
  </si>
  <si>
    <t> 26.04.1961 13:42 </t>
  </si>
  <si>
    <t> 04.12.1963 19:17 </t>
  </si>
  <si>
    <t> 15.01.1964 19:29 </t>
  </si>
  <si>
    <t> 17.01.1964 19:29 </t>
  </si>
  <si>
    <t> 19.01.1964 19:23 </t>
  </si>
  <si>
    <t> 06.02.1964 19:46 </t>
  </si>
  <si>
    <t> 12.02.1964 19:42 </t>
  </si>
  <si>
    <t> 09.03.1994 19:56 </t>
  </si>
  <si>
    <t> BBS 106 </t>
  </si>
  <si>
    <t> 18.09.1995 06:59 </t>
  </si>
  <si>
    <t> 02.10.1995 07:06 </t>
  </si>
  <si>
    <t> 06.02.1997 18:47 </t>
  </si>
  <si>
    <t> BBS 114 </t>
  </si>
  <si>
    <t> 14.02.1998 20:02 </t>
  </si>
  <si>
    <t> BBS 117 </t>
  </si>
  <si>
    <t> 25.01.2004 00:35 </t>
  </si>
  <si>
    <t> -0.0389 </t>
  </si>
  <si>
    <t> 06.03.2005 02:51 </t>
  </si>
  <si>
    <t> -0.0439 </t>
  </si>
  <si>
    <t> 07.10.2006 06:12 </t>
  </si>
  <si>
    <t>12914</t>
  </si>
  <si>
    <t> -0.0465 </t>
  </si>
  <si>
    <t> 27.11.2010 14:54 </t>
  </si>
  <si>
    <t> -0.0552 </t>
  </si>
  <si>
    <t>VSB 51 </t>
  </si>
  <si>
    <t> 26.12.2010 15:05 </t>
  </si>
  <si>
    <t> -0.0549 </t>
  </si>
  <si>
    <t> 28.01.2011 23:17 </t>
  </si>
  <si>
    <t> -0.0546 </t>
  </si>
  <si>
    <t>BAVM 215 </t>
  </si>
  <si>
    <t> 05.02.2011 23:21 </t>
  </si>
  <si>
    <t> -0.0540 </t>
  </si>
  <si>
    <t> 23.09.2012 18:45 </t>
  </si>
  <si>
    <t> -0.0584 </t>
  </si>
  <si>
    <t>VSB 55 </t>
  </si>
  <si>
    <t> 26.01.1989 01:04 </t>
  </si>
  <si>
    <t> -0.0081 </t>
  </si>
  <si>
    <t>IBVS 3421 </t>
  </si>
  <si>
    <t> 27.01.1989 01:06 </t>
  </si>
  <si>
    <t> -0.0067 </t>
  </si>
  <si>
    <t> 11.12.2002 14:10 </t>
  </si>
  <si>
    <t>VSB 40 </t>
  </si>
  <si>
    <t> 11.01.2004 16:30 </t>
  </si>
  <si>
    <t> -0.0388 </t>
  </si>
  <si>
    <t>VSB 43 </t>
  </si>
  <si>
    <t> 12.12.2005 12:30 </t>
  </si>
  <si>
    <t> -0.0440 </t>
  </si>
  <si>
    <t>VSB 44 </t>
  </si>
  <si>
    <t> 12.12.2005 20:30 </t>
  </si>
  <si>
    <t> 13.12.2005 20:33 </t>
  </si>
  <si>
    <t> -0.0423 </t>
  </si>
  <si>
    <t> 17.12.2005 12:33 </t>
  </si>
  <si>
    <t> -0.0433 </t>
  </si>
  <si>
    <t>JAVSO, 48, 87</t>
  </si>
  <si>
    <t>JAVSO, 48, 256</t>
  </si>
  <si>
    <t>JBAV, 55</t>
  </si>
  <si>
    <t>JAVSO, 50, 133</t>
  </si>
  <si>
    <t>JAAVSO 51, 134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</si>
</sst>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\$#,##0_);&quot;($&quot;#,##0\)"/>
    <numFmt numFmtId="165" formatCode="0E+00"/>
    <numFmt numFmtId="166" formatCode="m/d/yyyy\ h:mm"/>
    <numFmt numFmtId="167" formatCode="m/d/yyyy"/>
    <numFmt numFmtId="168" formatCode="0.0000"/>
    <numFmt numFmtId="169" formatCode="0.000"/>
    <numFmt numFmtId="170" formatCode="0.E+00"/>
    <numFmt numFmtId="171" formatCode="0.0%"/>
    <numFmt numFmtId="172" formatCode="dd/mm/yyyy"/>
    <numFmt numFmtId="173" formatCode="0.00000"/>
  </numFmts>
  <fonts count="37" x14ac:knownFonts="1">
    <font>
      <sz val="10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60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1"/>
      <color indexed="48"/>
      <name val="Arial"/>
      <family val="2"/>
    </font>
    <font>
      <sz val="12"/>
      <color indexed="62"/>
      <name val="Arial"/>
      <family val="2"/>
    </font>
    <font>
      <sz val="12"/>
      <color indexed="60"/>
      <name val="Arial"/>
      <family val="2"/>
    </font>
    <font>
      <sz val="12"/>
      <color indexed="59"/>
      <name val="Arial"/>
      <family val="2"/>
    </font>
    <font>
      <b/>
      <sz val="12"/>
      <color indexed="63"/>
      <name val="Arial"/>
      <family val="2"/>
    </font>
    <font>
      <b/>
      <sz val="18"/>
      <color indexed="48"/>
      <name val="Cambria"/>
      <family val="2"/>
    </font>
    <font>
      <sz val="12"/>
      <color indexed="10"/>
      <name val="Arial"/>
      <family val="2"/>
    </font>
    <font>
      <sz val="16"/>
      <name val="Arial"/>
      <family val="2"/>
    </font>
    <font>
      <b/>
      <sz val="10"/>
      <color indexed="10"/>
      <name val="Arial"/>
      <family val="2"/>
    </font>
    <font>
      <b/>
      <sz val="10"/>
      <color indexed="14"/>
      <name val="Arial"/>
      <family val="2"/>
    </font>
    <font>
      <b/>
      <sz val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0"/>
      <name val="Arial"/>
      <family val="2"/>
    </font>
    <font>
      <b/>
      <vertAlign val="superscript"/>
      <sz val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indexed="30"/>
      <name val="Arial"/>
      <family val="2"/>
    </font>
    <font>
      <sz val="10"/>
      <color indexed="17"/>
      <name val="Arial"/>
      <family val="2"/>
    </font>
    <font>
      <b/>
      <sz val="12"/>
      <color indexed="8"/>
      <name val="Arial"/>
      <family val="2"/>
    </font>
    <font>
      <sz val="14"/>
      <name val="Arial"/>
      <family val="2"/>
    </font>
    <font>
      <sz val="10"/>
      <color indexed="16"/>
      <name val="Arial"/>
      <family val="2"/>
    </font>
    <font>
      <i/>
      <sz val="10"/>
      <color indexed="2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44"/>
      </patternFill>
    </fill>
    <fill>
      <patternFill patternType="solid">
        <fgColor indexed="45"/>
        <bgColor indexed="46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45"/>
      </patternFill>
    </fill>
    <fill>
      <patternFill patternType="solid">
        <fgColor indexed="41"/>
        <bgColor indexed="44"/>
      </patternFill>
    </fill>
    <fill>
      <patternFill patternType="solid">
        <fgColor indexed="27"/>
        <bgColor indexed="4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19"/>
        <bgColor indexed="55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60"/>
        <bgColor indexed="25"/>
      </patternFill>
    </fill>
    <fill>
      <patternFill patternType="solid">
        <fgColor indexed="62"/>
        <bgColor indexed="48"/>
      </patternFill>
    </fill>
    <fill>
      <patternFill patternType="solid">
        <fgColor indexed="10"/>
        <bgColor indexed="16"/>
      </patternFill>
    </fill>
    <fill>
      <patternFill patternType="solid">
        <fgColor indexed="54"/>
        <bgColor indexed="63"/>
      </patternFill>
    </fill>
    <fill>
      <patternFill patternType="solid">
        <fgColor indexed="25"/>
        <bgColor indexed="60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43"/>
      </patternFill>
    </fill>
    <fill>
      <patternFill patternType="solid">
        <fgColor indexed="9"/>
        <bgColor indexed="26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6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50">
    <xf numFmtId="0" fontId="0" fillId="0" borderId="0">
      <alignment vertical="top"/>
    </xf>
    <xf numFmtId="0" fontId="1" fillId="2" borderId="0" applyNumberFormat="0" applyBorder="0" applyProtection="0">
      <alignment vertical="top"/>
    </xf>
    <xf numFmtId="0" fontId="1" fillId="3" borderId="0" applyNumberFormat="0" applyBorder="0" applyProtection="0">
      <alignment vertical="top"/>
    </xf>
    <xf numFmtId="0" fontId="1" fillId="4" borderId="0" applyNumberFormat="0" applyBorder="0" applyProtection="0">
      <alignment vertical="top"/>
    </xf>
    <xf numFmtId="0" fontId="1" fillId="5" borderId="0" applyNumberFormat="0" applyBorder="0" applyProtection="0">
      <alignment vertical="top"/>
    </xf>
    <xf numFmtId="0" fontId="1" fillId="6" borderId="0" applyNumberFormat="0" applyBorder="0" applyProtection="0">
      <alignment vertical="top"/>
    </xf>
    <xf numFmtId="0" fontId="1" fillId="7" borderId="0" applyNumberFormat="0" applyBorder="0" applyProtection="0">
      <alignment vertical="top"/>
    </xf>
    <xf numFmtId="0" fontId="1" fillId="8" borderId="0" applyNumberFormat="0" applyBorder="0" applyProtection="0">
      <alignment vertical="top"/>
    </xf>
    <xf numFmtId="0" fontId="1" fillId="9" borderId="0" applyNumberFormat="0" applyBorder="0" applyProtection="0">
      <alignment vertical="top"/>
    </xf>
    <xf numFmtId="0" fontId="1" fillId="10" borderId="0" applyNumberFormat="0" applyBorder="0" applyProtection="0">
      <alignment vertical="top"/>
    </xf>
    <xf numFmtId="0" fontId="1" fillId="5" borderId="0" applyNumberFormat="0" applyBorder="0" applyProtection="0">
      <alignment vertical="top"/>
    </xf>
    <xf numFmtId="0" fontId="1" fillId="8" borderId="0" applyNumberFormat="0" applyBorder="0" applyProtection="0">
      <alignment vertical="top"/>
    </xf>
    <xf numFmtId="0" fontId="1" fillId="11" borderId="0" applyNumberFormat="0" applyBorder="0" applyProtection="0">
      <alignment vertical="top"/>
    </xf>
    <xf numFmtId="0" fontId="2" fillId="12" borderId="0" applyNumberFormat="0" applyBorder="0" applyProtection="0">
      <alignment vertical="top"/>
    </xf>
    <xf numFmtId="0" fontId="2" fillId="9" borderId="0" applyNumberFormat="0" applyBorder="0" applyProtection="0">
      <alignment vertical="top"/>
    </xf>
    <xf numFmtId="0" fontId="2" fillId="10" borderId="0" applyNumberFormat="0" applyBorder="0" applyProtection="0">
      <alignment vertical="top"/>
    </xf>
    <xf numFmtId="0" fontId="2" fillId="13" borderId="0" applyNumberFormat="0" applyBorder="0" applyProtection="0">
      <alignment vertical="top"/>
    </xf>
    <xf numFmtId="0" fontId="2" fillId="14" borderId="0" applyNumberFormat="0" applyBorder="0" applyProtection="0">
      <alignment vertical="top"/>
    </xf>
    <xf numFmtId="0" fontId="2" fillId="15" borderId="0" applyNumberFormat="0" applyBorder="0" applyProtection="0">
      <alignment vertical="top"/>
    </xf>
    <xf numFmtId="0" fontId="2" fillId="16" borderId="0" applyNumberFormat="0" applyBorder="0" applyProtection="0">
      <alignment vertical="top"/>
    </xf>
    <xf numFmtId="0" fontId="2" fillId="17" borderId="0" applyNumberFormat="0" applyBorder="0" applyProtection="0">
      <alignment vertical="top"/>
    </xf>
    <xf numFmtId="0" fontId="2" fillId="18" borderId="0" applyNumberFormat="0" applyBorder="0" applyProtection="0">
      <alignment vertical="top"/>
    </xf>
    <xf numFmtId="0" fontId="2" fillId="13" borderId="0" applyNumberFormat="0" applyBorder="0" applyProtection="0">
      <alignment vertical="top"/>
    </xf>
    <xf numFmtId="0" fontId="2" fillId="14" borderId="0" applyNumberFormat="0" applyBorder="0" applyProtection="0">
      <alignment vertical="top"/>
    </xf>
    <xf numFmtId="0" fontId="2" fillId="19" borderId="0" applyNumberFormat="0" applyBorder="0" applyProtection="0">
      <alignment vertical="top"/>
    </xf>
    <xf numFmtId="0" fontId="3" fillId="3" borderId="0" applyNumberFormat="0" applyBorder="0" applyProtection="0">
      <alignment vertical="top"/>
    </xf>
    <xf numFmtId="0" fontId="4" fillId="20" borderId="1" applyNumberFormat="0" applyProtection="0">
      <alignment vertical="top"/>
    </xf>
    <xf numFmtId="0" fontId="5" fillId="21" borderId="2" applyNumberFormat="0" applyProtection="0">
      <alignment vertical="top"/>
    </xf>
    <xf numFmtId="3" fontId="35" fillId="0" borderId="0" applyFill="0" applyBorder="0" applyProtection="0">
      <alignment vertical="top"/>
    </xf>
    <xf numFmtId="164" fontId="35" fillId="0" borderId="0" applyFill="0" applyBorder="0" applyProtection="0">
      <alignment vertical="top"/>
    </xf>
    <xf numFmtId="0" fontId="35" fillId="0" borderId="0" applyFill="0" applyBorder="0" applyProtection="0">
      <alignment vertical="top"/>
    </xf>
    <xf numFmtId="0" fontId="6" fillId="0" borderId="0" applyNumberFormat="0" applyFill="0" applyBorder="0" applyProtection="0">
      <alignment vertical="top"/>
    </xf>
    <xf numFmtId="2" fontId="35" fillId="0" borderId="0" applyFill="0" applyBorder="0" applyProtection="0">
      <alignment vertical="top"/>
    </xf>
    <xf numFmtId="0" fontId="7" fillId="4" borderId="0" applyNumberFormat="0" applyBorder="0" applyProtection="0">
      <alignment vertical="top"/>
    </xf>
    <xf numFmtId="0" fontId="8" fillId="0" borderId="0" applyNumberFormat="0" applyFill="0" applyBorder="0" applyProtection="0">
      <alignment vertical="top"/>
    </xf>
    <xf numFmtId="0" fontId="9" fillId="0" borderId="0" applyNumberFormat="0" applyFill="0" applyBorder="0" applyProtection="0">
      <alignment vertical="top"/>
    </xf>
    <xf numFmtId="0" fontId="10" fillId="0" borderId="3" applyNumberFormat="0" applyFill="0" applyProtection="0">
      <alignment vertical="top"/>
    </xf>
    <xf numFmtId="0" fontId="10" fillId="0" borderId="0" applyNumberFormat="0" applyFill="0" applyBorder="0" applyProtection="0">
      <alignment vertical="top"/>
    </xf>
    <xf numFmtId="0" fontId="34" fillId="0" borderId="0" applyNumberFormat="0" applyFill="0" applyBorder="0" applyProtection="0">
      <alignment vertical="top"/>
    </xf>
    <xf numFmtId="0" fontId="11" fillId="7" borderId="1" applyNumberFormat="0" applyProtection="0">
      <alignment vertical="top"/>
    </xf>
    <xf numFmtId="0" fontId="12" fillId="0" borderId="4" applyNumberFormat="0" applyFill="0" applyProtection="0">
      <alignment vertical="top"/>
    </xf>
    <xf numFmtId="0" fontId="13" fillId="22" borderId="0" applyNumberFormat="0" applyBorder="0" applyProtection="0">
      <alignment vertical="top"/>
    </xf>
    <xf numFmtId="0" fontId="1" fillId="0" borderId="0"/>
    <xf numFmtId="0" fontId="35" fillId="0" borderId="0"/>
    <xf numFmtId="0" fontId="35" fillId="0" borderId="0"/>
    <xf numFmtId="0" fontId="35" fillId="23" borderId="5" applyNumberFormat="0" applyProtection="0">
      <alignment vertical="top"/>
    </xf>
    <xf numFmtId="0" fontId="14" fillId="20" borderId="6" applyNumberFormat="0" applyProtection="0">
      <alignment vertical="top"/>
    </xf>
    <xf numFmtId="0" fontId="15" fillId="0" borderId="0" applyNumberFormat="0" applyFill="0" applyBorder="0" applyProtection="0">
      <alignment vertical="top"/>
    </xf>
    <xf numFmtId="0" fontId="35" fillId="0" borderId="7" applyNumberFormat="0" applyFill="0" applyProtection="0">
      <alignment vertical="top"/>
    </xf>
    <xf numFmtId="0" fontId="16" fillId="0" borderId="0" applyNumberFormat="0" applyFill="0" applyBorder="0" applyProtection="0">
      <alignment vertical="top"/>
    </xf>
  </cellStyleXfs>
  <cellXfs count="127">
    <xf numFmtId="0" fontId="0" fillId="0" borderId="0" xfId="0">
      <alignment vertical="top"/>
    </xf>
    <xf numFmtId="0" fontId="0" fillId="0" borderId="0" xfId="0" applyAlignment="1"/>
    <xf numFmtId="0" fontId="17" fillId="0" borderId="0" xfId="0" applyFont="1" applyAlignment="1"/>
    <xf numFmtId="0" fontId="18" fillId="0" borderId="0" xfId="0" applyFont="1" applyAlignment="1"/>
    <xf numFmtId="0" fontId="19" fillId="0" borderId="0" xfId="0" applyFont="1" applyAlignment="1"/>
    <xf numFmtId="0" fontId="20" fillId="0" borderId="0" xfId="0" applyFont="1" applyAlignment="1"/>
    <xf numFmtId="0" fontId="0" fillId="0" borderId="8" xfId="0" applyBorder="1" applyAlignment="1"/>
    <xf numFmtId="0" fontId="0" fillId="0" borderId="9" xfId="0" applyBorder="1" applyAlignment="1"/>
    <xf numFmtId="0" fontId="21" fillId="0" borderId="0" xfId="0" applyFont="1">
      <alignment vertical="top"/>
    </xf>
    <xf numFmtId="0" fontId="22" fillId="0" borderId="0" xfId="0" applyFont="1">
      <alignment vertical="top"/>
    </xf>
    <xf numFmtId="0" fontId="21" fillId="0" borderId="0" xfId="0" applyFont="1" applyAlignment="1"/>
    <xf numFmtId="0" fontId="0" fillId="0" borderId="10" xfId="0" applyBorder="1" applyAlignment="1">
      <alignment horizontal="center"/>
    </xf>
    <xf numFmtId="0" fontId="23" fillId="0" borderId="0" xfId="0" applyFont="1" applyAlignment="1"/>
    <xf numFmtId="0" fontId="0" fillId="0" borderId="11" xfId="0" applyBorder="1" applyAlignment="1"/>
    <xf numFmtId="165" fontId="0" fillId="0" borderId="0" xfId="0" applyNumberFormat="1" applyAlignment="1"/>
    <xf numFmtId="0" fontId="0" fillId="0" borderId="12" xfId="0" applyBorder="1" applyAlignment="1"/>
    <xf numFmtId="0" fontId="0" fillId="0" borderId="13" xfId="0" applyBorder="1" applyAlignment="1"/>
    <xf numFmtId="0" fontId="24" fillId="0" borderId="0" xfId="0" applyFont="1" applyAlignment="1">
      <alignment horizontal="center"/>
    </xf>
    <xf numFmtId="0" fontId="24" fillId="0" borderId="0" xfId="0" applyFont="1" applyAlignment="1"/>
    <xf numFmtId="0" fontId="23" fillId="0" borderId="0" xfId="0" applyFont="1">
      <alignment vertical="top"/>
    </xf>
    <xf numFmtId="0" fontId="24" fillId="0" borderId="0" xfId="0" applyFont="1" applyAlignment="1">
      <alignment horizontal="left"/>
    </xf>
    <xf numFmtId="0" fontId="24" fillId="0" borderId="0" xfId="0" applyFont="1">
      <alignment vertical="top"/>
    </xf>
    <xf numFmtId="0" fontId="20" fillId="0" borderId="14" xfId="0" applyFont="1" applyBorder="1" applyAlignment="1"/>
    <xf numFmtId="0" fontId="20" fillId="0" borderId="15" xfId="0" applyFont="1" applyBorder="1" applyAlignment="1"/>
    <xf numFmtId="166" fontId="24" fillId="0" borderId="0" xfId="0" applyNumberFormat="1" applyFont="1">
      <alignment vertical="top"/>
    </xf>
    <xf numFmtId="0" fontId="20" fillId="0" borderId="10" xfId="0" applyFont="1" applyBorder="1" applyAlignment="1">
      <alignment horizontal="center"/>
    </xf>
    <xf numFmtId="0" fontId="18" fillId="0" borderId="10" xfId="0" applyFont="1" applyBorder="1" applyAlignment="1">
      <alignment horizontal="center"/>
    </xf>
    <xf numFmtId="0" fontId="26" fillId="24" borderId="0" xfId="0" applyFont="1" applyFill="1" applyAlignment="1">
      <alignment horizontal="left" vertical="top" wrapText="1"/>
    </xf>
    <xf numFmtId="0" fontId="26" fillId="24" borderId="0" xfId="0" applyFont="1" applyFill="1" applyAlignment="1">
      <alignment horizontal="center" vertical="top" wrapText="1"/>
    </xf>
    <xf numFmtId="0" fontId="26" fillId="0" borderId="0" xfId="0" applyFont="1" applyAlignment="1">
      <alignment horizontal="left"/>
    </xf>
    <xf numFmtId="0" fontId="26" fillId="0" borderId="0" xfId="0" applyFont="1" applyAlignment="1"/>
    <xf numFmtId="0" fontId="26" fillId="0" borderId="0" xfId="0" applyFont="1" applyAlignment="1">
      <alignment horizontal="center"/>
    </xf>
    <xf numFmtId="0" fontId="26" fillId="0" borderId="16" xfId="0" applyFont="1" applyBorder="1" applyAlignment="1">
      <alignment horizontal="left"/>
    </xf>
    <xf numFmtId="0" fontId="26" fillId="0" borderId="5" xfId="0" applyFont="1" applyBorder="1" applyAlignment="1"/>
    <xf numFmtId="0" fontId="26" fillId="0" borderId="5" xfId="0" applyFont="1" applyBorder="1" applyAlignment="1">
      <alignment horizontal="center"/>
    </xf>
    <xf numFmtId="0" fontId="26" fillId="0" borderId="5" xfId="0" applyFont="1" applyBorder="1" applyAlignment="1">
      <alignment horizontal="left"/>
    </xf>
    <xf numFmtId="0" fontId="27" fillId="0" borderId="5" xfId="0" applyFont="1" applyBorder="1" applyAlignment="1"/>
    <xf numFmtId="0" fontId="27" fillId="0" borderId="5" xfId="0" applyFont="1" applyBorder="1" applyAlignment="1">
      <alignment horizontal="center"/>
    </xf>
    <xf numFmtId="0" fontId="27" fillId="0" borderId="0" xfId="0" applyFont="1" applyAlignment="1">
      <alignment horizontal="left"/>
    </xf>
    <xf numFmtId="0" fontId="27" fillId="0" borderId="5" xfId="0" applyFont="1" applyBorder="1" applyAlignment="1">
      <alignment horizontal="left"/>
    </xf>
    <xf numFmtId="0" fontId="26" fillId="24" borderId="5" xfId="0" applyFont="1" applyFill="1" applyBorder="1" applyAlignment="1">
      <alignment horizontal="left" vertical="top" wrapText="1"/>
    </xf>
    <xf numFmtId="0" fontId="26" fillId="24" borderId="5" xfId="0" applyFont="1" applyFill="1" applyBorder="1" applyAlignment="1">
      <alignment horizontal="center" vertical="top" wrapText="1"/>
    </xf>
    <xf numFmtId="168" fontId="26" fillId="0" borderId="0" xfId="0" applyNumberFormat="1" applyFont="1" applyAlignment="1">
      <alignment horizontal="left" vertical="top"/>
    </xf>
    <xf numFmtId="168" fontId="26" fillId="0" borderId="5" xfId="0" applyNumberFormat="1" applyFont="1" applyBorder="1" applyAlignment="1">
      <alignment horizontal="left" vertical="top"/>
    </xf>
    <xf numFmtId="0" fontId="26" fillId="0" borderId="5" xfId="0" applyFont="1" applyBorder="1" applyAlignment="1">
      <alignment horizontal="left" vertical="center"/>
    </xf>
    <xf numFmtId="0" fontId="26" fillId="0" borderId="5" xfId="0" applyFont="1" applyBorder="1" applyAlignment="1">
      <alignment horizontal="center" vertical="center" wrapText="1"/>
    </xf>
    <xf numFmtId="0" fontId="26" fillId="0" borderId="0" xfId="0" applyFont="1" applyAlignment="1">
      <alignment horizontal="left" vertical="center" wrapText="1"/>
    </xf>
    <xf numFmtId="0" fontId="26" fillId="0" borderId="5" xfId="0" applyFont="1" applyBorder="1" applyAlignment="1">
      <alignment horizontal="left" vertical="center" wrapText="1"/>
    </xf>
    <xf numFmtId="0" fontId="26" fillId="0" borderId="5" xfId="0" applyFont="1" applyBorder="1" applyAlignment="1">
      <alignment vertical="center"/>
    </xf>
    <xf numFmtId="0" fontId="26" fillId="0" borderId="5" xfId="0" applyFont="1" applyBorder="1" applyAlignment="1">
      <alignment horizontal="center" wrapText="1"/>
    </xf>
    <xf numFmtId="0" fontId="26" fillId="0" borderId="0" xfId="0" applyFont="1" applyAlignment="1">
      <alignment horizontal="left" wrapText="1"/>
    </xf>
    <xf numFmtId="0" fontId="26" fillId="0" borderId="5" xfId="0" applyFont="1" applyBorder="1" applyAlignment="1">
      <alignment horizontal="left" wrapText="1"/>
    </xf>
    <xf numFmtId="0" fontId="26" fillId="0" borderId="5" xfId="0" applyFont="1" applyBorder="1">
      <alignment vertical="top"/>
    </xf>
    <xf numFmtId="0" fontId="26" fillId="0" borderId="5" xfId="0" applyFont="1" applyBorder="1" applyAlignment="1">
      <alignment wrapText="1"/>
    </xf>
    <xf numFmtId="168" fontId="26" fillId="0" borderId="0" xfId="0" applyNumberFormat="1" applyFont="1" applyAlignment="1">
      <alignment horizontal="left"/>
    </xf>
    <xf numFmtId="0" fontId="26" fillId="0" borderId="5" xfId="0" applyFont="1" applyBorder="1" applyAlignment="1">
      <alignment horizontal="center" vertical="top"/>
    </xf>
    <xf numFmtId="169" fontId="26" fillId="0" borderId="0" xfId="0" applyNumberFormat="1" applyFont="1" applyAlignment="1">
      <alignment horizontal="left" vertical="top"/>
    </xf>
    <xf numFmtId="169" fontId="26" fillId="0" borderId="5" xfId="0" applyNumberFormat="1" applyFont="1" applyBorder="1" applyAlignment="1">
      <alignment horizontal="left" vertical="top"/>
    </xf>
    <xf numFmtId="0" fontId="26" fillId="0" borderId="5" xfId="0" applyFont="1" applyBorder="1" applyAlignment="1">
      <alignment horizontal="center" vertical="center"/>
    </xf>
    <xf numFmtId="0" fontId="26" fillId="0" borderId="0" xfId="0" applyFont="1" applyAlignment="1">
      <alignment horizontal="left" vertical="center"/>
    </xf>
    <xf numFmtId="0" fontId="26" fillId="0" borderId="0" xfId="0" applyFont="1">
      <alignment vertical="top"/>
    </xf>
    <xf numFmtId="0" fontId="26" fillId="0" borderId="0" xfId="0" applyFont="1" applyAlignment="1">
      <alignment wrapText="1"/>
    </xf>
    <xf numFmtId="0" fontId="26" fillId="0" borderId="0" xfId="0" applyFont="1" applyAlignment="1">
      <alignment horizontal="center" wrapText="1"/>
    </xf>
    <xf numFmtId="0" fontId="28" fillId="0" borderId="0" xfId="43" applyFont="1" applyAlignment="1">
      <alignment horizontal="left" vertical="center"/>
    </xf>
    <xf numFmtId="0" fontId="28" fillId="0" borderId="0" xfId="43" applyFont="1" applyAlignment="1">
      <alignment horizontal="center" vertical="center"/>
    </xf>
    <xf numFmtId="0" fontId="26" fillId="0" borderId="0" xfId="42" applyFont="1" applyAlignment="1">
      <alignment wrapText="1"/>
    </xf>
    <xf numFmtId="0" fontId="26" fillId="0" borderId="0" xfId="42" applyFont="1" applyAlignment="1">
      <alignment horizontal="center" wrapText="1"/>
    </xf>
    <xf numFmtId="0" fontId="26" fillId="0" borderId="0" xfId="42" applyFont="1" applyAlignment="1">
      <alignment horizontal="left" wrapText="1"/>
    </xf>
    <xf numFmtId="0" fontId="28" fillId="0" borderId="0" xfId="43" applyFont="1" applyAlignment="1">
      <alignment horizontal="left"/>
    </xf>
    <xf numFmtId="0" fontId="28" fillId="0" borderId="0" xfId="43" applyFont="1" applyAlignment="1">
      <alignment horizontal="center"/>
    </xf>
    <xf numFmtId="168" fontId="28" fillId="0" borderId="0" xfId="43" applyNumberFormat="1" applyFont="1" applyAlignment="1">
      <alignment horizontal="left" vertical="top"/>
    </xf>
    <xf numFmtId="0" fontId="28" fillId="0" borderId="0" xfId="43" applyFont="1" applyAlignment="1">
      <alignment horizontal="left" vertical="top"/>
    </xf>
    <xf numFmtId="0" fontId="28" fillId="0" borderId="0" xfId="44" applyFont="1" applyAlignment="1">
      <alignment horizontal="left" vertical="center"/>
    </xf>
    <xf numFmtId="0" fontId="28" fillId="0" borderId="0" xfId="44" applyFont="1" applyAlignment="1">
      <alignment horizontal="center"/>
    </xf>
    <xf numFmtId="0" fontId="29" fillId="0" borderId="0" xfId="44" applyFont="1" applyAlignment="1">
      <alignment horizontal="left"/>
    </xf>
    <xf numFmtId="0" fontId="29" fillId="0" borderId="0" xfId="44" applyFont="1" applyAlignment="1">
      <alignment horizontal="center"/>
    </xf>
    <xf numFmtId="0" fontId="31" fillId="0" borderId="0" xfId="0" applyFont="1">
      <alignment vertical="top"/>
    </xf>
    <xf numFmtId="0" fontId="20" fillId="0" borderId="0" xfId="0" applyFont="1">
      <alignment vertical="top"/>
    </xf>
    <xf numFmtId="0" fontId="32" fillId="0" borderId="0" xfId="0" applyFont="1">
      <alignment vertical="top"/>
    </xf>
    <xf numFmtId="0" fontId="21" fillId="0" borderId="10" xfId="0" applyFont="1" applyBorder="1" applyAlignment="1">
      <alignment horizontal="center"/>
    </xf>
    <xf numFmtId="0" fontId="20" fillId="0" borderId="0" xfId="0" applyFont="1" applyAlignment="1">
      <alignment horizontal="center"/>
    </xf>
    <xf numFmtId="0" fontId="20" fillId="0" borderId="17" xfId="0" applyFont="1" applyBorder="1">
      <alignment vertical="top"/>
    </xf>
    <xf numFmtId="0" fontId="18" fillId="0" borderId="18" xfId="0" applyFont="1" applyBorder="1">
      <alignment vertical="top"/>
    </xf>
    <xf numFmtId="0" fontId="24" fillId="0" borderId="19" xfId="0" applyFont="1" applyBorder="1">
      <alignment vertical="top"/>
    </xf>
    <xf numFmtId="170" fontId="24" fillId="0" borderId="19" xfId="0" applyNumberFormat="1" applyFont="1" applyBorder="1" applyAlignment="1">
      <alignment horizontal="center"/>
    </xf>
    <xf numFmtId="171" fontId="20" fillId="0" borderId="0" xfId="0" applyNumberFormat="1" applyFont="1">
      <alignment vertical="top"/>
    </xf>
    <xf numFmtId="167" fontId="0" fillId="0" borderId="0" xfId="0" applyNumberFormat="1">
      <alignment vertical="top"/>
    </xf>
    <xf numFmtId="0" fontId="20" fillId="0" borderId="20" xfId="0" applyFont="1" applyBorder="1">
      <alignment vertical="top"/>
    </xf>
    <xf numFmtId="0" fontId="18" fillId="0" borderId="21" xfId="0" applyFont="1" applyBorder="1">
      <alignment vertical="top"/>
    </xf>
    <xf numFmtId="0" fontId="24" fillId="0" borderId="22" xfId="0" applyFont="1" applyBorder="1">
      <alignment vertical="top"/>
    </xf>
    <xf numFmtId="170" fontId="24" fillId="0" borderId="22" xfId="0" applyNumberFormat="1" applyFont="1" applyBorder="1" applyAlignment="1">
      <alignment horizontal="center"/>
    </xf>
    <xf numFmtId="0" fontId="20" fillId="0" borderId="23" xfId="0" applyFont="1" applyBorder="1">
      <alignment vertical="top"/>
    </xf>
    <xf numFmtId="0" fontId="18" fillId="0" borderId="24" xfId="0" applyFont="1" applyBorder="1">
      <alignment vertical="top"/>
    </xf>
    <xf numFmtId="0" fontId="24" fillId="0" borderId="25" xfId="0" applyFont="1" applyBorder="1">
      <alignment vertical="top"/>
    </xf>
    <xf numFmtId="170" fontId="24" fillId="0" borderId="25" xfId="0" applyNumberFormat="1" applyFont="1" applyBorder="1" applyAlignment="1">
      <alignment horizontal="center"/>
    </xf>
    <xf numFmtId="0" fontId="32" fillId="0" borderId="10" xfId="0" applyFont="1" applyBorder="1">
      <alignment vertical="top"/>
    </xf>
    <xf numFmtId="0" fontId="0" fillId="0" borderId="10" xfId="0" applyBorder="1">
      <alignment vertical="top"/>
    </xf>
    <xf numFmtId="0" fontId="18" fillId="0" borderId="0" xfId="0" applyFont="1">
      <alignment vertical="top"/>
    </xf>
    <xf numFmtId="170" fontId="24" fillId="0" borderId="0" xfId="0" applyNumberFormat="1" applyFont="1" applyAlignment="1">
      <alignment horizontal="center"/>
    </xf>
    <xf numFmtId="0" fontId="22" fillId="0" borderId="0" xfId="0" applyFont="1" applyAlignment="1" applyProtection="1">
      <alignment horizontal="left"/>
      <protection locked="0"/>
    </xf>
    <xf numFmtId="10" fontId="20" fillId="0" borderId="0" xfId="0" applyNumberFormat="1" applyFont="1">
      <alignment vertical="top"/>
    </xf>
    <xf numFmtId="0" fontId="27" fillId="0" borderId="0" xfId="0" applyFont="1">
      <alignment vertical="top"/>
    </xf>
    <xf numFmtId="171" fontId="27" fillId="0" borderId="0" xfId="0" applyNumberFormat="1" applyFont="1">
      <alignment vertical="top"/>
    </xf>
    <xf numFmtId="10" fontId="27" fillId="0" borderId="0" xfId="0" applyNumberFormat="1" applyFont="1">
      <alignment vertical="top"/>
    </xf>
    <xf numFmtId="0" fontId="29" fillId="0" borderId="0" xfId="0" applyFont="1">
      <alignment vertical="top"/>
    </xf>
    <xf numFmtId="0" fontId="29" fillId="0" borderId="0" xfId="0" applyFont="1" applyAlignment="1">
      <alignment horizontal="left"/>
    </xf>
    <xf numFmtId="0" fontId="0" fillId="0" borderId="0" xfId="0" applyAlignment="1">
      <alignment horizontal="center"/>
    </xf>
    <xf numFmtId="0" fontId="22" fillId="0" borderId="0" xfId="0" applyFont="1" applyAlignment="1">
      <alignment horizontal="center"/>
    </xf>
    <xf numFmtId="0" fontId="33" fillId="0" borderId="0" xfId="0" applyFont="1">
      <alignment vertical="top"/>
    </xf>
    <xf numFmtId="0" fontId="19" fillId="0" borderId="0" xfId="0" applyFont="1">
      <alignment vertical="top"/>
    </xf>
    <xf numFmtId="0" fontId="32" fillId="0" borderId="0" xfId="0" applyFont="1" applyAlignment="1">
      <alignment horizontal="center"/>
    </xf>
    <xf numFmtId="0" fontId="22" fillId="7" borderId="5" xfId="0" applyFont="1" applyFill="1" applyBorder="1">
      <alignment vertical="top"/>
    </xf>
    <xf numFmtId="0" fontId="22" fillId="7" borderId="26" xfId="0" applyFont="1" applyFill="1" applyBorder="1">
      <alignment vertical="top"/>
    </xf>
    <xf numFmtId="0" fontId="24" fillId="0" borderId="26" xfId="0" applyFont="1" applyBorder="1">
      <alignment vertical="top"/>
    </xf>
    <xf numFmtId="0" fontId="0" fillId="0" borderId="0" xfId="0" applyAlignment="1">
      <alignment horizontal="left"/>
    </xf>
    <xf numFmtId="0" fontId="30" fillId="0" borderId="0" xfId="0" applyFont="1" applyAlignment="1"/>
    <xf numFmtId="0" fontId="34" fillId="0" borderId="0" xfId="38" applyNumberFormat="1" applyFill="1" applyBorder="1" applyAlignment="1" applyProtection="1">
      <alignment horizontal="left"/>
    </xf>
    <xf numFmtId="0" fontId="26" fillId="24" borderId="5" xfId="0" applyFont="1" applyFill="1" applyBorder="1" applyAlignment="1">
      <alignment horizontal="left" vertical="top" wrapText="1" indent="1"/>
    </xf>
    <xf numFmtId="0" fontId="26" fillId="24" borderId="5" xfId="0" applyFont="1" applyFill="1" applyBorder="1" applyAlignment="1">
      <alignment horizontal="right" vertical="top" wrapText="1"/>
    </xf>
    <xf numFmtId="0" fontId="34" fillId="24" borderId="5" xfId="38" applyNumberFormat="1" applyFill="1" applyBorder="1" applyAlignment="1" applyProtection="1">
      <alignment horizontal="right" vertical="top" wrapText="1"/>
    </xf>
    <xf numFmtId="172" fontId="0" fillId="0" borderId="0" xfId="0" applyNumberFormat="1" applyAlignment="1"/>
    <xf numFmtId="0" fontId="36" fillId="0" borderId="0" xfId="0" applyFont="1" applyAlignment="1">
      <alignment horizontal="left" vertical="center" wrapText="1"/>
    </xf>
    <xf numFmtId="0" fontId="36" fillId="0" borderId="0" xfId="0" applyFont="1" applyAlignment="1">
      <alignment horizontal="center" vertical="center" wrapText="1"/>
    </xf>
    <xf numFmtId="173" fontId="36" fillId="0" borderId="0" xfId="0" applyNumberFormat="1" applyFont="1" applyAlignment="1">
      <alignment vertical="center" wrapText="1"/>
    </xf>
    <xf numFmtId="0" fontId="36" fillId="0" borderId="0" xfId="0" applyFont="1" applyAlignment="1">
      <alignment vertical="center" wrapText="1"/>
    </xf>
    <xf numFmtId="0" fontId="36" fillId="0" borderId="0" xfId="0" applyFont="1" applyAlignment="1" applyProtection="1">
      <alignment horizontal="left" vertical="center" wrapText="1"/>
      <protection locked="0"/>
    </xf>
    <xf numFmtId="0" fontId="36" fillId="0" borderId="0" xfId="0" applyFont="1" applyAlignment="1" applyProtection="1">
      <alignment horizontal="center" vertical="center" wrapText="1"/>
      <protection locked="0"/>
    </xf>
  </cellXfs>
  <cellStyles count="50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Hyperlink" xfId="38" builtinId="8"/>
    <cellStyle name="Input" xfId="39" builtinId="20" customBuiltin="1"/>
    <cellStyle name="Linked Cell" xfId="40" builtinId="24" customBuiltin="1"/>
    <cellStyle name="Neutral" xfId="41" builtinId="28" customBuiltin="1"/>
    <cellStyle name="Normal" xfId="0" builtinId="0"/>
    <cellStyle name="Normal_A" xfId="42" xr:uid="{00000000-0005-0000-0000-00002A000000}"/>
    <cellStyle name="Normal_A_1" xfId="43" xr:uid="{00000000-0005-0000-0000-00002B000000}"/>
    <cellStyle name="Normal_A_A" xfId="44" xr:uid="{00000000-0005-0000-0000-00002C000000}"/>
    <cellStyle name="Note" xfId="45" builtinId="10" customBuiltin="1"/>
    <cellStyle name="Output" xfId="46" builtinId="21" customBuiltin="1"/>
    <cellStyle name="Title" xfId="47" builtinId="15" customBuiltin="1"/>
    <cellStyle name="Total" xfId="48" builtinId="25" customBuiltin="1"/>
    <cellStyle name="Warning Text" xfId="49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999933"/>
      <rgbColor rgb="00800080"/>
      <rgbColor rgb="00008080"/>
      <rgbColor rgb="00C0C0C0"/>
      <rgbColor rgb="00808080"/>
      <rgbColor rgb="009999FF"/>
      <rgbColor rgb="00996666"/>
      <rgbColor rgb="00FFFFC0"/>
      <rgbColor rgb="00E3E3E3"/>
      <rgbColor rgb="00660066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A0E0E0"/>
      <rgbColor rgb="00CCFFCC"/>
      <rgbColor rgb="00FFFF99"/>
      <rgbColor rgb="00A6CAF0"/>
      <rgbColor rgb="00CC9CCC"/>
      <rgbColor rgb="00CC99FF"/>
      <rgbColor rgb="00FFCC99"/>
      <rgbColor rgb="003333CC"/>
      <rgbColor rgb="0033CCCC"/>
      <rgbColor rgb="0099CC00"/>
      <rgbColor rgb="00FFCC00"/>
      <rgbColor rgb="00FF9900"/>
      <rgbColor rgb="00FF6600"/>
      <rgbColor rgb="00336666"/>
      <rgbColor rgb="00969696"/>
      <rgbColor rgb="00003366"/>
      <rgbColor rgb="00339966"/>
      <rgbColor rgb="00003300"/>
      <rgbColor rgb="00663300"/>
      <rgbColor rgb="00996633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CT Tau - O-C Diagr.</a:t>
            </a:r>
          </a:p>
        </c:rich>
      </c:tx>
      <c:layout>
        <c:manualLayout>
          <c:xMode val="edge"/>
          <c:yMode val="edge"/>
          <c:x val="0.40644413872057811"/>
          <c:y val="3.448275862068965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648093401600015"/>
          <c:y val="0.26645808810811389"/>
          <c:w val="0.84138887443472454"/>
          <c:h val="0.5360509772527938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xVal>
            <c:numRef>
              <c:f>Active!$F$21:$F$313</c:f>
              <c:numCache>
                <c:formatCode>General</c:formatCode>
                <c:ptCount val="293"/>
                <c:pt idx="0">
                  <c:v>-27580</c:v>
                </c:pt>
                <c:pt idx="1">
                  <c:v>-27559</c:v>
                </c:pt>
                <c:pt idx="2">
                  <c:v>-27395.5</c:v>
                </c:pt>
                <c:pt idx="3">
                  <c:v>-26984.5</c:v>
                </c:pt>
                <c:pt idx="4">
                  <c:v>-26941</c:v>
                </c:pt>
                <c:pt idx="5">
                  <c:v>-26791.5</c:v>
                </c:pt>
                <c:pt idx="6">
                  <c:v>-26203.5</c:v>
                </c:pt>
                <c:pt idx="7">
                  <c:v>-26172</c:v>
                </c:pt>
                <c:pt idx="8">
                  <c:v>-24111.5</c:v>
                </c:pt>
                <c:pt idx="9">
                  <c:v>-23089.5</c:v>
                </c:pt>
                <c:pt idx="10">
                  <c:v>-22270</c:v>
                </c:pt>
                <c:pt idx="11">
                  <c:v>-21541</c:v>
                </c:pt>
                <c:pt idx="12">
                  <c:v>-21219.5</c:v>
                </c:pt>
                <c:pt idx="13">
                  <c:v>-21130</c:v>
                </c:pt>
                <c:pt idx="14">
                  <c:v>-19860</c:v>
                </c:pt>
                <c:pt idx="15">
                  <c:v>-19659.5</c:v>
                </c:pt>
                <c:pt idx="16">
                  <c:v>-19648</c:v>
                </c:pt>
                <c:pt idx="17">
                  <c:v>-16582.5</c:v>
                </c:pt>
                <c:pt idx="18">
                  <c:v>-16343</c:v>
                </c:pt>
                <c:pt idx="19">
                  <c:v>-15931</c:v>
                </c:pt>
                <c:pt idx="20">
                  <c:v>-15890.5</c:v>
                </c:pt>
                <c:pt idx="21">
                  <c:v>-15358</c:v>
                </c:pt>
                <c:pt idx="22">
                  <c:v>-15358</c:v>
                </c:pt>
                <c:pt idx="23">
                  <c:v>-15352</c:v>
                </c:pt>
                <c:pt idx="24">
                  <c:v>-15349</c:v>
                </c:pt>
                <c:pt idx="25">
                  <c:v>-15347.5</c:v>
                </c:pt>
                <c:pt idx="26">
                  <c:v>-15308.5</c:v>
                </c:pt>
                <c:pt idx="27">
                  <c:v>-15307</c:v>
                </c:pt>
                <c:pt idx="28">
                  <c:v>-15305.5</c:v>
                </c:pt>
                <c:pt idx="29">
                  <c:v>-15304</c:v>
                </c:pt>
                <c:pt idx="30">
                  <c:v>-15302.5</c:v>
                </c:pt>
                <c:pt idx="31">
                  <c:v>-15277</c:v>
                </c:pt>
                <c:pt idx="32">
                  <c:v>-15265</c:v>
                </c:pt>
                <c:pt idx="33">
                  <c:v>-15226</c:v>
                </c:pt>
                <c:pt idx="34">
                  <c:v>-15221.5</c:v>
                </c:pt>
                <c:pt idx="35">
                  <c:v>-15217</c:v>
                </c:pt>
                <c:pt idx="36">
                  <c:v>-15202.5</c:v>
                </c:pt>
                <c:pt idx="37">
                  <c:v>-15183</c:v>
                </c:pt>
                <c:pt idx="38">
                  <c:v>-15183</c:v>
                </c:pt>
                <c:pt idx="39">
                  <c:v>-14905</c:v>
                </c:pt>
                <c:pt idx="40">
                  <c:v>-14903.5</c:v>
                </c:pt>
                <c:pt idx="41">
                  <c:v>-14824</c:v>
                </c:pt>
                <c:pt idx="42">
                  <c:v>-14768.5</c:v>
                </c:pt>
                <c:pt idx="43">
                  <c:v>-14428</c:v>
                </c:pt>
                <c:pt idx="44">
                  <c:v>-14417.5</c:v>
                </c:pt>
                <c:pt idx="45">
                  <c:v>-14416</c:v>
                </c:pt>
                <c:pt idx="46">
                  <c:v>-14413</c:v>
                </c:pt>
                <c:pt idx="47">
                  <c:v>-14410</c:v>
                </c:pt>
                <c:pt idx="48">
                  <c:v>-14386</c:v>
                </c:pt>
                <c:pt idx="49">
                  <c:v>-14384.5</c:v>
                </c:pt>
                <c:pt idx="50">
                  <c:v>-14371</c:v>
                </c:pt>
                <c:pt idx="51">
                  <c:v>-14326</c:v>
                </c:pt>
                <c:pt idx="52">
                  <c:v>-14324.5</c:v>
                </c:pt>
                <c:pt idx="53">
                  <c:v>-14323</c:v>
                </c:pt>
                <c:pt idx="54">
                  <c:v>-14321.5</c:v>
                </c:pt>
                <c:pt idx="55">
                  <c:v>-13894</c:v>
                </c:pt>
                <c:pt idx="56">
                  <c:v>-13892.5</c:v>
                </c:pt>
                <c:pt idx="57">
                  <c:v>-13875</c:v>
                </c:pt>
                <c:pt idx="58">
                  <c:v>-13849</c:v>
                </c:pt>
                <c:pt idx="59">
                  <c:v>-13844.5</c:v>
                </c:pt>
                <c:pt idx="60">
                  <c:v>-13774.5</c:v>
                </c:pt>
                <c:pt idx="61">
                  <c:v>-13759</c:v>
                </c:pt>
                <c:pt idx="62">
                  <c:v>-13745.5</c:v>
                </c:pt>
                <c:pt idx="63">
                  <c:v>-13729.5</c:v>
                </c:pt>
                <c:pt idx="64">
                  <c:v>-13728</c:v>
                </c:pt>
                <c:pt idx="65">
                  <c:v>-13717.5</c:v>
                </c:pt>
                <c:pt idx="66">
                  <c:v>-13717</c:v>
                </c:pt>
                <c:pt idx="67">
                  <c:v>-13713</c:v>
                </c:pt>
                <c:pt idx="68">
                  <c:v>-13711.5</c:v>
                </c:pt>
                <c:pt idx="69">
                  <c:v>-13710</c:v>
                </c:pt>
                <c:pt idx="70">
                  <c:v>-13708.5</c:v>
                </c:pt>
                <c:pt idx="71">
                  <c:v>-13708.5</c:v>
                </c:pt>
                <c:pt idx="72">
                  <c:v>-13707</c:v>
                </c:pt>
                <c:pt idx="73">
                  <c:v>-13705.5</c:v>
                </c:pt>
                <c:pt idx="74">
                  <c:v>-13705</c:v>
                </c:pt>
                <c:pt idx="75">
                  <c:v>-13704</c:v>
                </c:pt>
                <c:pt idx="76">
                  <c:v>-13680</c:v>
                </c:pt>
                <c:pt idx="77">
                  <c:v>-13678.5</c:v>
                </c:pt>
                <c:pt idx="78">
                  <c:v>-13674</c:v>
                </c:pt>
                <c:pt idx="79">
                  <c:v>-13671</c:v>
                </c:pt>
                <c:pt idx="80">
                  <c:v>-13669.5</c:v>
                </c:pt>
                <c:pt idx="81">
                  <c:v>-13668</c:v>
                </c:pt>
                <c:pt idx="82">
                  <c:v>-13668</c:v>
                </c:pt>
                <c:pt idx="83">
                  <c:v>-13666.5</c:v>
                </c:pt>
                <c:pt idx="84">
                  <c:v>-13665</c:v>
                </c:pt>
                <c:pt idx="85">
                  <c:v>-13629</c:v>
                </c:pt>
                <c:pt idx="86">
                  <c:v>-13194</c:v>
                </c:pt>
                <c:pt idx="87">
                  <c:v>-13182</c:v>
                </c:pt>
                <c:pt idx="88">
                  <c:v>-13149</c:v>
                </c:pt>
                <c:pt idx="89">
                  <c:v>-12035</c:v>
                </c:pt>
                <c:pt idx="90">
                  <c:v>-12024.5</c:v>
                </c:pt>
                <c:pt idx="91">
                  <c:v>-12000.5</c:v>
                </c:pt>
                <c:pt idx="92">
                  <c:v>-9334</c:v>
                </c:pt>
                <c:pt idx="93">
                  <c:v>-9332.5</c:v>
                </c:pt>
                <c:pt idx="94">
                  <c:v>-9331</c:v>
                </c:pt>
                <c:pt idx="95">
                  <c:v>-9328</c:v>
                </c:pt>
                <c:pt idx="96">
                  <c:v>-9322</c:v>
                </c:pt>
                <c:pt idx="97">
                  <c:v>-9301</c:v>
                </c:pt>
                <c:pt idx="98">
                  <c:v>-9211</c:v>
                </c:pt>
                <c:pt idx="99">
                  <c:v>-8935</c:v>
                </c:pt>
                <c:pt idx="100">
                  <c:v>-8744.5</c:v>
                </c:pt>
                <c:pt idx="101">
                  <c:v>-8431</c:v>
                </c:pt>
                <c:pt idx="102">
                  <c:v>-7894</c:v>
                </c:pt>
                <c:pt idx="103">
                  <c:v>-7891</c:v>
                </c:pt>
                <c:pt idx="104">
                  <c:v>-7879</c:v>
                </c:pt>
                <c:pt idx="105">
                  <c:v>-7765</c:v>
                </c:pt>
                <c:pt idx="106">
                  <c:v>-7750.5</c:v>
                </c:pt>
                <c:pt idx="107">
                  <c:v>-7725</c:v>
                </c:pt>
                <c:pt idx="108">
                  <c:v>-7723.5</c:v>
                </c:pt>
                <c:pt idx="109">
                  <c:v>-7720.5</c:v>
                </c:pt>
                <c:pt idx="110">
                  <c:v>-7707</c:v>
                </c:pt>
                <c:pt idx="111">
                  <c:v>-7702.5</c:v>
                </c:pt>
                <c:pt idx="112">
                  <c:v>-7702.5</c:v>
                </c:pt>
                <c:pt idx="113">
                  <c:v>-7690.5</c:v>
                </c:pt>
                <c:pt idx="114">
                  <c:v>-7687.5</c:v>
                </c:pt>
                <c:pt idx="115">
                  <c:v>-7686</c:v>
                </c:pt>
                <c:pt idx="116">
                  <c:v>-7684.5</c:v>
                </c:pt>
                <c:pt idx="117">
                  <c:v>-7659</c:v>
                </c:pt>
                <c:pt idx="118">
                  <c:v>-7657.5</c:v>
                </c:pt>
                <c:pt idx="119">
                  <c:v>-7656</c:v>
                </c:pt>
                <c:pt idx="120">
                  <c:v>-7656</c:v>
                </c:pt>
                <c:pt idx="121">
                  <c:v>-7656</c:v>
                </c:pt>
                <c:pt idx="122">
                  <c:v>-7653</c:v>
                </c:pt>
                <c:pt idx="123">
                  <c:v>-7650</c:v>
                </c:pt>
                <c:pt idx="124">
                  <c:v>-7648.5</c:v>
                </c:pt>
                <c:pt idx="125">
                  <c:v>-7648.5</c:v>
                </c:pt>
                <c:pt idx="126">
                  <c:v>-7647</c:v>
                </c:pt>
                <c:pt idx="127">
                  <c:v>-7638</c:v>
                </c:pt>
                <c:pt idx="128">
                  <c:v>-7636.5</c:v>
                </c:pt>
                <c:pt idx="129">
                  <c:v>-7624.5</c:v>
                </c:pt>
                <c:pt idx="130">
                  <c:v>-7624.5</c:v>
                </c:pt>
                <c:pt idx="131">
                  <c:v>-7621.5</c:v>
                </c:pt>
                <c:pt idx="132">
                  <c:v>-7620</c:v>
                </c:pt>
                <c:pt idx="133">
                  <c:v>-7576.5</c:v>
                </c:pt>
                <c:pt idx="134">
                  <c:v>-7191</c:v>
                </c:pt>
                <c:pt idx="135">
                  <c:v>-7188</c:v>
                </c:pt>
                <c:pt idx="136">
                  <c:v>-7186.5</c:v>
                </c:pt>
                <c:pt idx="137">
                  <c:v>-7176</c:v>
                </c:pt>
                <c:pt idx="138">
                  <c:v>-7176</c:v>
                </c:pt>
                <c:pt idx="139">
                  <c:v>-7171.5</c:v>
                </c:pt>
                <c:pt idx="140">
                  <c:v>-7167</c:v>
                </c:pt>
                <c:pt idx="141">
                  <c:v>-7165.5</c:v>
                </c:pt>
                <c:pt idx="142">
                  <c:v>-7156.5</c:v>
                </c:pt>
                <c:pt idx="143">
                  <c:v>-7155</c:v>
                </c:pt>
                <c:pt idx="144">
                  <c:v>-7122</c:v>
                </c:pt>
                <c:pt idx="145">
                  <c:v>-7119</c:v>
                </c:pt>
                <c:pt idx="146">
                  <c:v>-7075.5</c:v>
                </c:pt>
                <c:pt idx="147">
                  <c:v>-7032</c:v>
                </c:pt>
                <c:pt idx="148">
                  <c:v>-6724</c:v>
                </c:pt>
                <c:pt idx="149">
                  <c:v>-6724</c:v>
                </c:pt>
                <c:pt idx="150">
                  <c:v>-6639</c:v>
                </c:pt>
                <c:pt idx="151">
                  <c:v>-6631</c:v>
                </c:pt>
                <c:pt idx="152">
                  <c:v>-6631</c:v>
                </c:pt>
                <c:pt idx="153">
                  <c:v>-6621</c:v>
                </c:pt>
                <c:pt idx="154">
                  <c:v>-6615</c:v>
                </c:pt>
                <c:pt idx="155">
                  <c:v>-6577.5</c:v>
                </c:pt>
                <c:pt idx="156">
                  <c:v>-6546</c:v>
                </c:pt>
                <c:pt idx="157">
                  <c:v>-5635.5</c:v>
                </c:pt>
                <c:pt idx="158">
                  <c:v>-5538</c:v>
                </c:pt>
                <c:pt idx="159">
                  <c:v>-5430.5</c:v>
                </c:pt>
                <c:pt idx="160">
                  <c:v>-5417</c:v>
                </c:pt>
                <c:pt idx="161">
                  <c:v>-5406</c:v>
                </c:pt>
                <c:pt idx="162">
                  <c:v>-5393</c:v>
                </c:pt>
                <c:pt idx="163">
                  <c:v>-4923</c:v>
                </c:pt>
                <c:pt idx="164">
                  <c:v>-4874</c:v>
                </c:pt>
                <c:pt idx="165">
                  <c:v>-4431</c:v>
                </c:pt>
                <c:pt idx="166">
                  <c:v>-4431</c:v>
                </c:pt>
                <c:pt idx="167">
                  <c:v>-4407</c:v>
                </c:pt>
                <c:pt idx="168">
                  <c:v>-4404</c:v>
                </c:pt>
                <c:pt idx="169">
                  <c:v>-3848.5</c:v>
                </c:pt>
                <c:pt idx="170">
                  <c:v>-3844</c:v>
                </c:pt>
                <c:pt idx="171">
                  <c:v>-3356</c:v>
                </c:pt>
                <c:pt idx="172">
                  <c:v>-3301</c:v>
                </c:pt>
                <c:pt idx="173">
                  <c:v>-3223</c:v>
                </c:pt>
                <c:pt idx="174">
                  <c:v>-3223</c:v>
                </c:pt>
                <c:pt idx="175">
                  <c:v>-3221</c:v>
                </c:pt>
                <c:pt idx="176">
                  <c:v>-3220</c:v>
                </c:pt>
                <c:pt idx="177">
                  <c:v>-3220</c:v>
                </c:pt>
                <c:pt idx="178">
                  <c:v>-3218.5</c:v>
                </c:pt>
                <c:pt idx="179">
                  <c:v>-3167.5</c:v>
                </c:pt>
                <c:pt idx="180">
                  <c:v>-2822</c:v>
                </c:pt>
                <c:pt idx="181">
                  <c:v>-2809</c:v>
                </c:pt>
                <c:pt idx="182">
                  <c:v>-1675</c:v>
                </c:pt>
                <c:pt idx="183">
                  <c:v>-1672</c:v>
                </c:pt>
                <c:pt idx="184">
                  <c:v>-1666</c:v>
                </c:pt>
                <c:pt idx="185">
                  <c:v>-1660</c:v>
                </c:pt>
                <c:pt idx="186">
                  <c:v>-1621</c:v>
                </c:pt>
                <c:pt idx="187">
                  <c:v>-1099</c:v>
                </c:pt>
                <c:pt idx="188">
                  <c:v>-565.5</c:v>
                </c:pt>
                <c:pt idx="189">
                  <c:v>-516</c:v>
                </c:pt>
                <c:pt idx="190">
                  <c:v>-1.5</c:v>
                </c:pt>
                <c:pt idx="191">
                  <c:v>-1.5</c:v>
                </c:pt>
                <c:pt idx="192">
                  <c:v>-1.5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403.5</c:v>
                </c:pt>
                <c:pt idx="198">
                  <c:v>462</c:v>
                </c:pt>
                <c:pt idx="199">
                  <c:v>468</c:v>
                </c:pt>
                <c:pt idx="200">
                  <c:v>601</c:v>
                </c:pt>
                <c:pt idx="201">
                  <c:v>622</c:v>
                </c:pt>
                <c:pt idx="202">
                  <c:v>625</c:v>
                </c:pt>
                <c:pt idx="203">
                  <c:v>648</c:v>
                </c:pt>
                <c:pt idx="204">
                  <c:v>654</c:v>
                </c:pt>
                <c:pt idx="205">
                  <c:v>655.5</c:v>
                </c:pt>
                <c:pt idx="206">
                  <c:v>999</c:v>
                </c:pt>
                <c:pt idx="207">
                  <c:v>1105</c:v>
                </c:pt>
                <c:pt idx="208">
                  <c:v>1166.5</c:v>
                </c:pt>
                <c:pt idx="209">
                  <c:v>1192</c:v>
                </c:pt>
                <c:pt idx="210">
                  <c:v>1965</c:v>
                </c:pt>
                <c:pt idx="211">
                  <c:v>2797</c:v>
                </c:pt>
                <c:pt idx="212">
                  <c:v>2801</c:v>
                </c:pt>
                <c:pt idx="213">
                  <c:v>2812</c:v>
                </c:pt>
                <c:pt idx="214">
                  <c:v>3637</c:v>
                </c:pt>
                <c:pt idx="215">
                  <c:v>3658</c:v>
                </c:pt>
                <c:pt idx="216">
                  <c:v>4398</c:v>
                </c:pt>
                <c:pt idx="217">
                  <c:v>4957.5</c:v>
                </c:pt>
                <c:pt idx="218">
                  <c:v>6386</c:v>
                </c:pt>
                <c:pt idx="219">
                  <c:v>6553</c:v>
                </c:pt>
                <c:pt idx="220">
                  <c:v>6621</c:v>
                </c:pt>
                <c:pt idx="221">
                  <c:v>7150</c:v>
                </c:pt>
                <c:pt idx="222">
                  <c:v>7554</c:v>
                </c:pt>
                <c:pt idx="223">
                  <c:v>7554</c:v>
                </c:pt>
                <c:pt idx="224">
                  <c:v>7598</c:v>
                </c:pt>
                <c:pt idx="225">
                  <c:v>8091</c:v>
                </c:pt>
                <c:pt idx="226">
                  <c:v>8192</c:v>
                </c:pt>
                <c:pt idx="227">
                  <c:v>8212</c:v>
                </c:pt>
                <c:pt idx="228">
                  <c:v>8702</c:v>
                </c:pt>
                <c:pt idx="229">
                  <c:v>8731</c:v>
                </c:pt>
                <c:pt idx="230">
                  <c:v>8740</c:v>
                </c:pt>
                <c:pt idx="231">
                  <c:v>8776</c:v>
                </c:pt>
                <c:pt idx="232">
                  <c:v>8813</c:v>
                </c:pt>
                <c:pt idx="233">
                  <c:v>8821</c:v>
                </c:pt>
                <c:pt idx="234">
                  <c:v>8861</c:v>
                </c:pt>
                <c:pt idx="235">
                  <c:v>9243</c:v>
                </c:pt>
                <c:pt idx="236">
                  <c:v>9243.5</c:v>
                </c:pt>
                <c:pt idx="237">
                  <c:v>9245</c:v>
                </c:pt>
                <c:pt idx="238">
                  <c:v>9250.5</c:v>
                </c:pt>
                <c:pt idx="239">
                  <c:v>9315.5</c:v>
                </c:pt>
                <c:pt idx="240">
                  <c:v>9359</c:v>
                </c:pt>
                <c:pt idx="241">
                  <c:v>9367</c:v>
                </c:pt>
                <c:pt idx="242">
                  <c:v>9416</c:v>
                </c:pt>
                <c:pt idx="243">
                  <c:v>9691</c:v>
                </c:pt>
                <c:pt idx="244">
                  <c:v>10267</c:v>
                </c:pt>
                <c:pt idx="245">
                  <c:v>10291</c:v>
                </c:pt>
                <c:pt idx="246">
                  <c:v>10501.5</c:v>
                </c:pt>
                <c:pt idx="247">
                  <c:v>10501.5</c:v>
                </c:pt>
                <c:pt idx="248">
                  <c:v>10753</c:v>
                </c:pt>
                <c:pt idx="249">
                  <c:v>10785.5</c:v>
                </c:pt>
                <c:pt idx="250">
                  <c:v>10864</c:v>
                </c:pt>
                <c:pt idx="251">
                  <c:v>10880</c:v>
                </c:pt>
                <c:pt idx="252">
                  <c:v>10953</c:v>
                </c:pt>
                <c:pt idx="253">
                  <c:v>10966.5</c:v>
                </c:pt>
                <c:pt idx="254">
                  <c:v>10988</c:v>
                </c:pt>
                <c:pt idx="255">
                  <c:v>11000</c:v>
                </c:pt>
                <c:pt idx="256">
                  <c:v>11387</c:v>
                </c:pt>
                <c:pt idx="257">
                  <c:v>11438</c:v>
                </c:pt>
                <c:pt idx="258">
                  <c:v>11528</c:v>
                </c:pt>
                <c:pt idx="259">
                  <c:v>11562</c:v>
                </c:pt>
                <c:pt idx="260">
                  <c:v>11562</c:v>
                </c:pt>
                <c:pt idx="261">
                  <c:v>11610</c:v>
                </c:pt>
                <c:pt idx="262">
                  <c:v>11959</c:v>
                </c:pt>
                <c:pt idx="263">
                  <c:v>11978</c:v>
                </c:pt>
                <c:pt idx="264">
                  <c:v>12002.5</c:v>
                </c:pt>
                <c:pt idx="265">
                  <c:v>12052.5</c:v>
                </c:pt>
                <c:pt idx="266">
                  <c:v>12064.5</c:v>
                </c:pt>
                <c:pt idx="267">
                  <c:v>12479</c:v>
                </c:pt>
                <c:pt idx="268">
                  <c:v>12479</c:v>
                </c:pt>
                <c:pt idx="269">
                  <c:v>12612</c:v>
                </c:pt>
                <c:pt idx="270">
                  <c:v>12958</c:v>
                </c:pt>
                <c:pt idx="271">
                  <c:v>13092</c:v>
                </c:pt>
                <c:pt idx="272">
                  <c:v>13161</c:v>
                </c:pt>
                <c:pt idx="273">
                  <c:v>13199.5</c:v>
                </c:pt>
                <c:pt idx="274">
                  <c:v>13201</c:v>
                </c:pt>
                <c:pt idx="275">
                  <c:v>13219</c:v>
                </c:pt>
                <c:pt idx="276">
                  <c:v>13587</c:v>
                </c:pt>
                <c:pt idx="277">
                  <c:v>13652.5</c:v>
                </c:pt>
                <c:pt idx="278">
                  <c:v>13705</c:v>
                </c:pt>
                <c:pt idx="279">
                  <c:v>13717</c:v>
                </c:pt>
                <c:pt idx="280">
                  <c:v>14082</c:v>
                </c:pt>
                <c:pt idx="281">
                  <c:v>14142</c:v>
                </c:pt>
                <c:pt idx="282">
                  <c:v>14142</c:v>
                </c:pt>
                <c:pt idx="283">
                  <c:v>14221</c:v>
                </c:pt>
                <c:pt idx="284">
                  <c:v>14637</c:v>
                </c:pt>
                <c:pt idx="285">
                  <c:v>14741.5</c:v>
                </c:pt>
                <c:pt idx="286">
                  <c:v>14743</c:v>
                </c:pt>
                <c:pt idx="287">
                  <c:v>15292</c:v>
                </c:pt>
                <c:pt idx="288">
                  <c:v>15303</c:v>
                </c:pt>
                <c:pt idx="289">
                  <c:v>15766</c:v>
                </c:pt>
                <c:pt idx="290">
                  <c:v>15808</c:v>
                </c:pt>
                <c:pt idx="291">
                  <c:v>15838</c:v>
                </c:pt>
                <c:pt idx="292">
                  <c:v>16288</c:v>
                </c:pt>
              </c:numCache>
            </c:numRef>
          </c:xVal>
          <c:yVal>
            <c:numRef>
              <c:f>Active!$H$21:$H$313</c:f>
              <c:numCache>
                <c:formatCode>General</c:formatCode>
                <c:ptCount val="293"/>
                <c:pt idx="0">
                  <c:v>3.8273999998637009E-2</c:v>
                </c:pt>
                <c:pt idx="1">
                  <c:v>2.6837700002943166E-2</c:v>
                </c:pt>
                <c:pt idx="2">
                  <c:v>4.9083649999374757E-2</c:v>
                </c:pt>
                <c:pt idx="3">
                  <c:v>4.5830349998141173E-2</c:v>
                </c:pt>
                <c:pt idx="4">
                  <c:v>2.4712300000828691E-2</c:v>
                </c:pt>
                <c:pt idx="5">
                  <c:v>5.3582450000249082E-2</c:v>
                </c:pt>
                <c:pt idx="6">
                  <c:v>3.7366049997217488E-2</c:v>
                </c:pt>
                <c:pt idx="7">
                  <c:v>1.1211600001843181E-2</c:v>
                </c:pt>
                <c:pt idx="8">
                  <c:v>-6.2154999977792613E-4</c:v>
                </c:pt>
                <c:pt idx="11">
                  <c:v>5.1092300003801938E-2</c:v>
                </c:pt>
                <c:pt idx="19">
                  <c:v>2.5109300004260149E-2</c:v>
                </c:pt>
                <c:pt idx="20">
                  <c:v>7.4821499947574921E-3</c:v>
                </c:pt>
                <c:pt idx="22">
                  <c:v>5.1347399996302556E-2</c:v>
                </c:pt>
                <c:pt idx="23">
                  <c:v>-1.6343999959644862E-3</c:v>
                </c:pt>
                <c:pt idx="24">
                  <c:v>-1.412529999652179E-2</c:v>
                </c:pt>
                <c:pt idx="25">
                  <c:v>1.7629249996389262E-2</c:v>
                </c:pt>
                <c:pt idx="26">
                  <c:v>-6.7524499972932972E-3</c:v>
                </c:pt>
                <c:pt idx="27">
                  <c:v>-9.9789999512722716E-4</c:v>
                </c:pt>
                <c:pt idx="28">
                  <c:v>3.8756649999413639E-2</c:v>
                </c:pt>
                <c:pt idx="29">
                  <c:v>-1.4488799999526236E-2</c:v>
                </c:pt>
                <c:pt idx="30">
                  <c:v>2.1265749994199723E-2</c:v>
                </c:pt>
                <c:pt idx="31">
                  <c:v>2.5093099997320678E-2</c:v>
                </c:pt>
                <c:pt idx="32">
                  <c:v>-9.8704999982146546E-3</c:v>
                </c:pt>
                <c:pt idx="33">
                  <c:v>-1.3252199998532888E-2</c:v>
                </c:pt>
                <c:pt idx="34">
                  <c:v>-1.4988549992267508E-2</c:v>
                </c:pt>
                <c:pt idx="35">
                  <c:v>-1.7724899997119792E-2</c:v>
                </c:pt>
                <c:pt idx="39">
                  <c:v>-7.7785000030416995E-3</c:v>
                </c:pt>
                <c:pt idx="40">
                  <c:v>1.3976050002384E-2</c:v>
                </c:pt>
                <c:pt idx="41">
                  <c:v>-4.303280000021914E-2</c:v>
                </c:pt>
                <c:pt idx="42">
                  <c:v>-2.611445000366075E-2</c:v>
                </c:pt>
                <c:pt idx="43">
                  <c:v>-9.8316000003251247E-3</c:v>
                </c:pt>
                <c:pt idx="44">
                  <c:v>3.4502499984228052E-3</c:v>
                </c:pt>
                <c:pt idx="45">
                  <c:v>3.2204800001636613E-2</c:v>
                </c:pt>
                <c:pt idx="46">
                  <c:v>3.0713899999682326E-2</c:v>
                </c:pt>
                <c:pt idx="47">
                  <c:v>3.222299999470124E-2</c:v>
                </c:pt>
                <c:pt idx="48">
                  <c:v>-4.9704199998814147E-2</c:v>
                </c:pt>
                <c:pt idx="49">
                  <c:v>-1.7949649998627137E-2</c:v>
                </c:pt>
                <c:pt idx="50">
                  <c:v>1.8412999997963198E-3</c:v>
                </c:pt>
                <c:pt idx="51">
                  <c:v>-1.9522199996572454E-2</c:v>
                </c:pt>
                <c:pt idx="52">
                  <c:v>-1.2767649997840635E-2</c:v>
                </c:pt>
                <c:pt idx="53">
                  <c:v>2.2986900003161281E-2</c:v>
                </c:pt>
                <c:pt idx="54">
                  <c:v>2.7741450001485646E-2</c:v>
                </c:pt>
                <c:pt idx="55">
                  <c:v>-5.2117999948677607E-3</c:v>
                </c:pt>
                <c:pt idx="56">
                  <c:v>-9.4572500020149164E-3</c:v>
                </c:pt>
                <c:pt idx="58">
                  <c:v>1.142470000195317E-2</c:v>
                </c:pt>
                <c:pt idx="59">
                  <c:v>3.1688349998148624E-2</c:v>
                </c:pt>
                <c:pt idx="61">
                  <c:v>-2.9302299997652881E-2</c:v>
                </c:pt>
                <c:pt idx="62">
                  <c:v>2.4886500032152981E-3</c:v>
                </c:pt>
                <c:pt idx="63">
                  <c:v>4.8203849997662473E-2</c:v>
                </c:pt>
                <c:pt idx="64">
                  <c:v>-1.0416000004624948E-3</c:v>
                </c:pt>
                <c:pt idx="65">
                  <c:v>-2.7597500011324883E-3</c:v>
                </c:pt>
                <c:pt idx="66">
                  <c:v>-8.1749000019044615E-3</c:v>
                </c:pt>
                <c:pt idx="71">
                  <c:v>9.7675500001059845E-3</c:v>
                </c:pt>
                <c:pt idx="81">
                  <c:v>-5.859600001713261E-3</c:v>
                </c:pt>
                <c:pt idx="83">
                  <c:v>6.8949500055168755E-3</c:v>
                </c:pt>
                <c:pt idx="85">
                  <c:v>1.2758700002450496E-2</c:v>
                </c:pt>
                <c:pt idx="89">
                  <c:v>5.2605000018957071E-3</c:v>
                </c:pt>
                <c:pt idx="90">
                  <c:v>1.454234999982873E-2</c:v>
                </c:pt>
                <c:pt idx="91">
                  <c:v>3.061514999717474E-2</c:v>
                </c:pt>
                <c:pt idx="92">
                  <c:v>1.7620200000237674E-2</c:v>
                </c:pt>
                <c:pt idx="93">
                  <c:v>1.237474999652477E-2</c:v>
                </c:pt>
                <c:pt idx="94">
                  <c:v>9.1293000004952773E-3</c:v>
                </c:pt>
                <c:pt idx="95">
                  <c:v>6.638400001975242E-3</c:v>
                </c:pt>
                <c:pt idx="96">
                  <c:v>5.6565999984741211E-3</c:v>
                </c:pt>
                <c:pt idx="97">
                  <c:v>1.1220299995329697E-2</c:v>
                </c:pt>
                <c:pt idx="114">
                  <c:v>2.7531250001629815E-2</c:v>
                </c:pt>
                <c:pt idx="120">
                  <c:v>1.8376799998804927E-2</c:v>
                </c:pt>
                <c:pt idx="123">
                  <c:v>-5.605000005743932E-3</c:v>
                </c:pt>
                <c:pt idx="124">
                  <c:v>-1.8504500039853156E-3</c:v>
                </c:pt>
                <c:pt idx="126">
                  <c:v>-3.0958999996073544E-3</c:v>
                </c:pt>
                <c:pt idx="127">
                  <c:v>2.4313999965670519E-3</c:v>
                </c:pt>
                <c:pt idx="141">
                  <c:v>1.0114650001924019E-2</c:v>
                </c:pt>
                <c:pt idx="144">
                  <c:v>8.9966000014101155E-3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1AB-4EB0-A3AA-7F3853677FE8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Active!$F$21:$F$313</c:f>
              <c:numCache>
                <c:formatCode>General</c:formatCode>
                <c:ptCount val="293"/>
                <c:pt idx="0">
                  <c:v>-27580</c:v>
                </c:pt>
                <c:pt idx="1">
                  <c:v>-27559</c:v>
                </c:pt>
                <c:pt idx="2">
                  <c:v>-27395.5</c:v>
                </c:pt>
                <c:pt idx="3">
                  <c:v>-26984.5</c:v>
                </c:pt>
                <c:pt idx="4">
                  <c:v>-26941</c:v>
                </c:pt>
                <c:pt idx="5">
                  <c:v>-26791.5</c:v>
                </c:pt>
                <c:pt idx="6">
                  <c:v>-26203.5</c:v>
                </c:pt>
                <c:pt idx="7">
                  <c:v>-26172</c:v>
                </c:pt>
                <c:pt idx="8">
                  <c:v>-24111.5</c:v>
                </c:pt>
                <c:pt idx="9">
                  <c:v>-23089.5</c:v>
                </c:pt>
                <c:pt idx="10">
                  <c:v>-22270</c:v>
                </c:pt>
                <c:pt idx="11">
                  <c:v>-21541</c:v>
                </c:pt>
                <c:pt idx="12">
                  <c:v>-21219.5</c:v>
                </c:pt>
                <c:pt idx="13">
                  <c:v>-21130</c:v>
                </c:pt>
                <c:pt idx="14">
                  <c:v>-19860</c:v>
                </c:pt>
                <c:pt idx="15">
                  <c:v>-19659.5</c:v>
                </c:pt>
                <c:pt idx="16">
                  <c:v>-19648</c:v>
                </c:pt>
                <c:pt idx="17">
                  <c:v>-16582.5</c:v>
                </c:pt>
                <c:pt idx="18">
                  <c:v>-16343</c:v>
                </c:pt>
                <c:pt idx="19">
                  <c:v>-15931</c:v>
                </c:pt>
                <c:pt idx="20">
                  <c:v>-15890.5</c:v>
                </c:pt>
                <c:pt idx="21">
                  <c:v>-15358</c:v>
                </c:pt>
                <c:pt idx="22">
                  <c:v>-15358</c:v>
                </c:pt>
                <c:pt idx="23">
                  <c:v>-15352</c:v>
                </c:pt>
                <c:pt idx="24">
                  <c:v>-15349</c:v>
                </c:pt>
                <c:pt idx="25">
                  <c:v>-15347.5</c:v>
                </c:pt>
                <c:pt idx="26">
                  <c:v>-15308.5</c:v>
                </c:pt>
                <c:pt idx="27">
                  <c:v>-15307</c:v>
                </c:pt>
                <c:pt idx="28">
                  <c:v>-15305.5</c:v>
                </c:pt>
                <c:pt idx="29">
                  <c:v>-15304</c:v>
                </c:pt>
                <c:pt idx="30">
                  <c:v>-15302.5</c:v>
                </c:pt>
                <c:pt idx="31">
                  <c:v>-15277</c:v>
                </c:pt>
                <c:pt idx="32">
                  <c:v>-15265</c:v>
                </c:pt>
                <c:pt idx="33">
                  <c:v>-15226</c:v>
                </c:pt>
                <c:pt idx="34">
                  <c:v>-15221.5</c:v>
                </c:pt>
                <c:pt idx="35">
                  <c:v>-15217</c:v>
                </c:pt>
                <c:pt idx="36">
                  <c:v>-15202.5</c:v>
                </c:pt>
                <c:pt idx="37">
                  <c:v>-15183</c:v>
                </c:pt>
                <c:pt idx="38">
                  <c:v>-15183</c:v>
                </c:pt>
                <c:pt idx="39">
                  <c:v>-14905</c:v>
                </c:pt>
                <c:pt idx="40">
                  <c:v>-14903.5</c:v>
                </c:pt>
                <c:pt idx="41">
                  <c:v>-14824</c:v>
                </c:pt>
                <c:pt idx="42">
                  <c:v>-14768.5</c:v>
                </c:pt>
                <c:pt idx="43">
                  <c:v>-14428</c:v>
                </c:pt>
                <c:pt idx="44">
                  <c:v>-14417.5</c:v>
                </c:pt>
                <c:pt idx="45">
                  <c:v>-14416</c:v>
                </c:pt>
                <c:pt idx="46">
                  <c:v>-14413</c:v>
                </c:pt>
                <c:pt idx="47">
                  <c:v>-14410</c:v>
                </c:pt>
                <c:pt idx="48">
                  <c:v>-14386</c:v>
                </c:pt>
                <c:pt idx="49">
                  <c:v>-14384.5</c:v>
                </c:pt>
                <c:pt idx="50">
                  <c:v>-14371</c:v>
                </c:pt>
                <c:pt idx="51">
                  <c:v>-14326</c:v>
                </c:pt>
                <c:pt idx="52">
                  <c:v>-14324.5</c:v>
                </c:pt>
                <c:pt idx="53">
                  <c:v>-14323</c:v>
                </c:pt>
                <c:pt idx="54">
                  <c:v>-14321.5</c:v>
                </c:pt>
                <c:pt idx="55">
                  <c:v>-13894</c:v>
                </c:pt>
                <c:pt idx="56">
                  <c:v>-13892.5</c:v>
                </c:pt>
                <c:pt idx="57">
                  <c:v>-13875</c:v>
                </c:pt>
                <c:pt idx="58">
                  <c:v>-13849</c:v>
                </c:pt>
                <c:pt idx="59">
                  <c:v>-13844.5</c:v>
                </c:pt>
                <c:pt idx="60">
                  <c:v>-13774.5</c:v>
                </c:pt>
                <c:pt idx="61">
                  <c:v>-13759</c:v>
                </c:pt>
                <c:pt idx="62">
                  <c:v>-13745.5</c:v>
                </c:pt>
                <c:pt idx="63">
                  <c:v>-13729.5</c:v>
                </c:pt>
                <c:pt idx="64">
                  <c:v>-13728</c:v>
                </c:pt>
                <c:pt idx="65">
                  <c:v>-13717.5</c:v>
                </c:pt>
                <c:pt idx="66">
                  <c:v>-13717</c:v>
                </c:pt>
                <c:pt idx="67">
                  <c:v>-13713</c:v>
                </c:pt>
                <c:pt idx="68">
                  <c:v>-13711.5</c:v>
                </c:pt>
                <c:pt idx="69">
                  <c:v>-13710</c:v>
                </c:pt>
                <c:pt idx="70">
                  <c:v>-13708.5</c:v>
                </c:pt>
                <c:pt idx="71">
                  <c:v>-13708.5</c:v>
                </c:pt>
                <c:pt idx="72">
                  <c:v>-13707</c:v>
                </c:pt>
                <c:pt idx="73">
                  <c:v>-13705.5</c:v>
                </c:pt>
                <c:pt idx="74">
                  <c:v>-13705</c:v>
                </c:pt>
                <c:pt idx="75">
                  <c:v>-13704</c:v>
                </c:pt>
                <c:pt idx="76">
                  <c:v>-13680</c:v>
                </c:pt>
                <c:pt idx="77">
                  <c:v>-13678.5</c:v>
                </c:pt>
                <c:pt idx="78">
                  <c:v>-13674</c:v>
                </c:pt>
                <c:pt idx="79">
                  <c:v>-13671</c:v>
                </c:pt>
                <c:pt idx="80">
                  <c:v>-13669.5</c:v>
                </c:pt>
                <c:pt idx="81">
                  <c:v>-13668</c:v>
                </c:pt>
                <c:pt idx="82">
                  <c:v>-13668</c:v>
                </c:pt>
                <c:pt idx="83">
                  <c:v>-13666.5</c:v>
                </c:pt>
                <c:pt idx="84">
                  <c:v>-13665</c:v>
                </c:pt>
                <c:pt idx="85">
                  <c:v>-13629</c:v>
                </c:pt>
                <c:pt idx="86">
                  <c:v>-13194</c:v>
                </c:pt>
                <c:pt idx="87">
                  <c:v>-13182</c:v>
                </c:pt>
                <c:pt idx="88">
                  <c:v>-13149</c:v>
                </c:pt>
                <c:pt idx="89">
                  <c:v>-12035</c:v>
                </c:pt>
                <c:pt idx="90">
                  <c:v>-12024.5</c:v>
                </c:pt>
                <c:pt idx="91">
                  <c:v>-12000.5</c:v>
                </c:pt>
                <c:pt idx="92">
                  <c:v>-9334</c:v>
                </c:pt>
                <c:pt idx="93">
                  <c:v>-9332.5</c:v>
                </c:pt>
                <c:pt idx="94">
                  <c:v>-9331</c:v>
                </c:pt>
                <c:pt idx="95">
                  <c:v>-9328</c:v>
                </c:pt>
                <c:pt idx="96">
                  <c:v>-9322</c:v>
                </c:pt>
                <c:pt idx="97">
                  <c:v>-9301</c:v>
                </c:pt>
                <c:pt idx="98">
                  <c:v>-9211</c:v>
                </c:pt>
                <c:pt idx="99">
                  <c:v>-8935</c:v>
                </c:pt>
                <c:pt idx="100">
                  <c:v>-8744.5</c:v>
                </c:pt>
                <c:pt idx="101">
                  <c:v>-8431</c:v>
                </c:pt>
                <c:pt idx="102">
                  <c:v>-7894</c:v>
                </c:pt>
                <c:pt idx="103">
                  <c:v>-7891</c:v>
                </c:pt>
                <c:pt idx="104">
                  <c:v>-7879</c:v>
                </c:pt>
                <c:pt idx="105">
                  <c:v>-7765</c:v>
                </c:pt>
                <c:pt idx="106">
                  <c:v>-7750.5</c:v>
                </c:pt>
                <c:pt idx="107">
                  <c:v>-7725</c:v>
                </c:pt>
                <c:pt idx="108">
                  <c:v>-7723.5</c:v>
                </c:pt>
                <c:pt idx="109">
                  <c:v>-7720.5</c:v>
                </c:pt>
                <c:pt idx="110">
                  <c:v>-7707</c:v>
                </c:pt>
                <c:pt idx="111">
                  <c:v>-7702.5</c:v>
                </c:pt>
                <c:pt idx="112">
                  <c:v>-7702.5</c:v>
                </c:pt>
                <c:pt idx="113">
                  <c:v>-7690.5</c:v>
                </c:pt>
                <c:pt idx="114">
                  <c:v>-7687.5</c:v>
                </c:pt>
                <c:pt idx="115">
                  <c:v>-7686</c:v>
                </c:pt>
                <c:pt idx="116">
                  <c:v>-7684.5</c:v>
                </c:pt>
                <c:pt idx="117">
                  <c:v>-7659</c:v>
                </c:pt>
                <c:pt idx="118">
                  <c:v>-7657.5</c:v>
                </c:pt>
                <c:pt idx="119">
                  <c:v>-7656</c:v>
                </c:pt>
                <c:pt idx="120">
                  <c:v>-7656</c:v>
                </c:pt>
                <c:pt idx="121">
                  <c:v>-7656</c:v>
                </c:pt>
                <c:pt idx="122">
                  <c:v>-7653</c:v>
                </c:pt>
                <c:pt idx="123">
                  <c:v>-7650</c:v>
                </c:pt>
                <c:pt idx="124">
                  <c:v>-7648.5</c:v>
                </c:pt>
                <c:pt idx="125">
                  <c:v>-7648.5</c:v>
                </c:pt>
                <c:pt idx="126">
                  <c:v>-7647</c:v>
                </c:pt>
                <c:pt idx="127">
                  <c:v>-7638</c:v>
                </c:pt>
                <c:pt idx="128">
                  <c:v>-7636.5</c:v>
                </c:pt>
                <c:pt idx="129">
                  <c:v>-7624.5</c:v>
                </c:pt>
                <c:pt idx="130">
                  <c:v>-7624.5</c:v>
                </c:pt>
                <c:pt idx="131">
                  <c:v>-7621.5</c:v>
                </c:pt>
                <c:pt idx="132">
                  <c:v>-7620</c:v>
                </c:pt>
                <c:pt idx="133">
                  <c:v>-7576.5</c:v>
                </c:pt>
                <c:pt idx="134">
                  <c:v>-7191</c:v>
                </c:pt>
                <c:pt idx="135">
                  <c:v>-7188</c:v>
                </c:pt>
                <c:pt idx="136">
                  <c:v>-7186.5</c:v>
                </c:pt>
                <c:pt idx="137">
                  <c:v>-7176</c:v>
                </c:pt>
                <c:pt idx="138">
                  <c:v>-7176</c:v>
                </c:pt>
                <c:pt idx="139">
                  <c:v>-7171.5</c:v>
                </c:pt>
                <c:pt idx="140">
                  <c:v>-7167</c:v>
                </c:pt>
                <c:pt idx="141">
                  <c:v>-7165.5</c:v>
                </c:pt>
                <c:pt idx="142">
                  <c:v>-7156.5</c:v>
                </c:pt>
                <c:pt idx="143">
                  <c:v>-7155</c:v>
                </c:pt>
                <c:pt idx="144">
                  <c:v>-7122</c:v>
                </c:pt>
                <c:pt idx="145">
                  <c:v>-7119</c:v>
                </c:pt>
                <c:pt idx="146">
                  <c:v>-7075.5</c:v>
                </c:pt>
                <c:pt idx="147">
                  <c:v>-7032</c:v>
                </c:pt>
                <c:pt idx="148">
                  <c:v>-6724</c:v>
                </c:pt>
                <c:pt idx="149">
                  <c:v>-6724</c:v>
                </c:pt>
                <c:pt idx="150">
                  <c:v>-6639</c:v>
                </c:pt>
                <c:pt idx="151">
                  <c:v>-6631</c:v>
                </c:pt>
                <c:pt idx="152">
                  <c:v>-6631</c:v>
                </c:pt>
                <c:pt idx="153">
                  <c:v>-6621</c:v>
                </c:pt>
                <c:pt idx="154">
                  <c:v>-6615</c:v>
                </c:pt>
                <c:pt idx="155">
                  <c:v>-6577.5</c:v>
                </c:pt>
                <c:pt idx="156">
                  <c:v>-6546</c:v>
                </c:pt>
                <c:pt idx="157">
                  <c:v>-5635.5</c:v>
                </c:pt>
                <c:pt idx="158">
                  <c:v>-5538</c:v>
                </c:pt>
                <c:pt idx="159">
                  <c:v>-5430.5</c:v>
                </c:pt>
                <c:pt idx="160">
                  <c:v>-5417</c:v>
                </c:pt>
                <c:pt idx="161">
                  <c:v>-5406</c:v>
                </c:pt>
                <c:pt idx="162">
                  <c:v>-5393</c:v>
                </c:pt>
                <c:pt idx="163">
                  <c:v>-4923</c:v>
                </c:pt>
                <c:pt idx="164">
                  <c:v>-4874</c:v>
                </c:pt>
                <c:pt idx="165">
                  <c:v>-4431</c:v>
                </c:pt>
                <c:pt idx="166">
                  <c:v>-4431</c:v>
                </c:pt>
                <c:pt idx="167">
                  <c:v>-4407</c:v>
                </c:pt>
                <c:pt idx="168">
                  <c:v>-4404</c:v>
                </c:pt>
                <c:pt idx="169">
                  <c:v>-3848.5</c:v>
                </c:pt>
                <c:pt idx="170">
                  <c:v>-3844</c:v>
                </c:pt>
                <c:pt idx="171">
                  <c:v>-3356</c:v>
                </c:pt>
                <c:pt idx="172">
                  <c:v>-3301</c:v>
                </c:pt>
                <c:pt idx="173">
                  <c:v>-3223</c:v>
                </c:pt>
                <c:pt idx="174">
                  <c:v>-3223</c:v>
                </c:pt>
                <c:pt idx="175">
                  <c:v>-3221</c:v>
                </c:pt>
                <c:pt idx="176">
                  <c:v>-3220</c:v>
                </c:pt>
                <c:pt idx="177">
                  <c:v>-3220</c:v>
                </c:pt>
                <c:pt idx="178">
                  <c:v>-3218.5</c:v>
                </c:pt>
                <c:pt idx="179">
                  <c:v>-3167.5</c:v>
                </c:pt>
                <c:pt idx="180">
                  <c:v>-2822</c:v>
                </c:pt>
                <c:pt idx="181">
                  <c:v>-2809</c:v>
                </c:pt>
                <c:pt idx="182">
                  <c:v>-1675</c:v>
                </c:pt>
                <c:pt idx="183">
                  <c:v>-1672</c:v>
                </c:pt>
                <c:pt idx="184">
                  <c:v>-1666</c:v>
                </c:pt>
                <c:pt idx="185">
                  <c:v>-1660</c:v>
                </c:pt>
                <c:pt idx="186">
                  <c:v>-1621</c:v>
                </c:pt>
                <c:pt idx="187">
                  <c:v>-1099</c:v>
                </c:pt>
                <c:pt idx="188">
                  <c:v>-565.5</c:v>
                </c:pt>
                <c:pt idx="189">
                  <c:v>-516</c:v>
                </c:pt>
                <c:pt idx="190">
                  <c:v>-1.5</c:v>
                </c:pt>
                <c:pt idx="191">
                  <c:v>-1.5</c:v>
                </c:pt>
                <c:pt idx="192">
                  <c:v>-1.5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403.5</c:v>
                </c:pt>
                <c:pt idx="198">
                  <c:v>462</c:v>
                </c:pt>
                <c:pt idx="199">
                  <c:v>468</c:v>
                </c:pt>
                <c:pt idx="200">
                  <c:v>601</c:v>
                </c:pt>
                <c:pt idx="201">
                  <c:v>622</c:v>
                </c:pt>
                <c:pt idx="202">
                  <c:v>625</c:v>
                </c:pt>
                <c:pt idx="203">
                  <c:v>648</c:v>
                </c:pt>
                <c:pt idx="204">
                  <c:v>654</c:v>
                </c:pt>
                <c:pt idx="205">
                  <c:v>655.5</c:v>
                </c:pt>
                <c:pt idx="206">
                  <c:v>999</c:v>
                </c:pt>
                <c:pt idx="207">
                  <c:v>1105</c:v>
                </c:pt>
                <c:pt idx="208">
                  <c:v>1166.5</c:v>
                </c:pt>
                <c:pt idx="209">
                  <c:v>1192</c:v>
                </c:pt>
                <c:pt idx="210">
                  <c:v>1965</c:v>
                </c:pt>
                <c:pt idx="211">
                  <c:v>2797</c:v>
                </c:pt>
                <c:pt idx="212">
                  <c:v>2801</c:v>
                </c:pt>
                <c:pt idx="213">
                  <c:v>2812</c:v>
                </c:pt>
                <c:pt idx="214">
                  <c:v>3637</c:v>
                </c:pt>
                <c:pt idx="215">
                  <c:v>3658</c:v>
                </c:pt>
                <c:pt idx="216">
                  <c:v>4398</c:v>
                </c:pt>
                <c:pt idx="217">
                  <c:v>4957.5</c:v>
                </c:pt>
                <c:pt idx="218">
                  <c:v>6386</c:v>
                </c:pt>
                <c:pt idx="219">
                  <c:v>6553</c:v>
                </c:pt>
                <c:pt idx="220">
                  <c:v>6621</c:v>
                </c:pt>
                <c:pt idx="221">
                  <c:v>7150</c:v>
                </c:pt>
                <c:pt idx="222">
                  <c:v>7554</c:v>
                </c:pt>
                <c:pt idx="223">
                  <c:v>7554</c:v>
                </c:pt>
                <c:pt idx="224">
                  <c:v>7598</c:v>
                </c:pt>
                <c:pt idx="225">
                  <c:v>8091</c:v>
                </c:pt>
                <c:pt idx="226">
                  <c:v>8192</c:v>
                </c:pt>
                <c:pt idx="227">
                  <c:v>8212</c:v>
                </c:pt>
                <c:pt idx="228">
                  <c:v>8702</c:v>
                </c:pt>
                <c:pt idx="229">
                  <c:v>8731</c:v>
                </c:pt>
                <c:pt idx="230">
                  <c:v>8740</c:v>
                </c:pt>
                <c:pt idx="231">
                  <c:v>8776</c:v>
                </c:pt>
                <c:pt idx="232">
                  <c:v>8813</c:v>
                </c:pt>
                <c:pt idx="233">
                  <c:v>8821</c:v>
                </c:pt>
                <c:pt idx="234">
                  <c:v>8861</c:v>
                </c:pt>
                <c:pt idx="235">
                  <c:v>9243</c:v>
                </c:pt>
                <c:pt idx="236">
                  <c:v>9243.5</c:v>
                </c:pt>
                <c:pt idx="237">
                  <c:v>9245</c:v>
                </c:pt>
                <c:pt idx="238">
                  <c:v>9250.5</c:v>
                </c:pt>
                <c:pt idx="239">
                  <c:v>9315.5</c:v>
                </c:pt>
                <c:pt idx="240">
                  <c:v>9359</c:v>
                </c:pt>
                <c:pt idx="241">
                  <c:v>9367</c:v>
                </c:pt>
                <c:pt idx="242">
                  <c:v>9416</c:v>
                </c:pt>
                <c:pt idx="243">
                  <c:v>9691</c:v>
                </c:pt>
                <c:pt idx="244">
                  <c:v>10267</c:v>
                </c:pt>
                <c:pt idx="245">
                  <c:v>10291</c:v>
                </c:pt>
                <c:pt idx="246">
                  <c:v>10501.5</c:v>
                </c:pt>
                <c:pt idx="247">
                  <c:v>10501.5</c:v>
                </c:pt>
                <c:pt idx="248">
                  <c:v>10753</c:v>
                </c:pt>
                <c:pt idx="249">
                  <c:v>10785.5</c:v>
                </c:pt>
                <c:pt idx="250">
                  <c:v>10864</c:v>
                </c:pt>
                <c:pt idx="251">
                  <c:v>10880</c:v>
                </c:pt>
                <c:pt idx="252">
                  <c:v>10953</c:v>
                </c:pt>
                <c:pt idx="253">
                  <c:v>10966.5</c:v>
                </c:pt>
                <c:pt idx="254">
                  <c:v>10988</c:v>
                </c:pt>
                <c:pt idx="255">
                  <c:v>11000</c:v>
                </c:pt>
                <c:pt idx="256">
                  <c:v>11387</c:v>
                </c:pt>
                <c:pt idx="257">
                  <c:v>11438</c:v>
                </c:pt>
                <c:pt idx="258">
                  <c:v>11528</c:v>
                </c:pt>
                <c:pt idx="259">
                  <c:v>11562</c:v>
                </c:pt>
                <c:pt idx="260">
                  <c:v>11562</c:v>
                </c:pt>
                <c:pt idx="261">
                  <c:v>11610</c:v>
                </c:pt>
                <c:pt idx="262">
                  <c:v>11959</c:v>
                </c:pt>
                <c:pt idx="263">
                  <c:v>11978</c:v>
                </c:pt>
                <c:pt idx="264">
                  <c:v>12002.5</c:v>
                </c:pt>
                <c:pt idx="265">
                  <c:v>12052.5</c:v>
                </c:pt>
                <c:pt idx="266">
                  <c:v>12064.5</c:v>
                </c:pt>
                <c:pt idx="267">
                  <c:v>12479</c:v>
                </c:pt>
                <c:pt idx="268">
                  <c:v>12479</c:v>
                </c:pt>
                <c:pt idx="269">
                  <c:v>12612</c:v>
                </c:pt>
                <c:pt idx="270">
                  <c:v>12958</c:v>
                </c:pt>
                <c:pt idx="271">
                  <c:v>13092</c:v>
                </c:pt>
                <c:pt idx="272">
                  <c:v>13161</c:v>
                </c:pt>
                <c:pt idx="273">
                  <c:v>13199.5</c:v>
                </c:pt>
                <c:pt idx="274">
                  <c:v>13201</c:v>
                </c:pt>
                <c:pt idx="275">
                  <c:v>13219</c:v>
                </c:pt>
                <c:pt idx="276">
                  <c:v>13587</c:v>
                </c:pt>
                <c:pt idx="277">
                  <c:v>13652.5</c:v>
                </c:pt>
                <c:pt idx="278">
                  <c:v>13705</c:v>
                </c:pt>
                <c:pt idx="279">
                  <c:v>13717</c:v>
                </c:pt>
                <c:pt idx="280">
                  <c:v>14082</c:v>
                </c:pt>
                <c:pt idx="281">
                  <c:v>14142</c:v>
                </c:pt>
                <c:pt idx="282">
                  <c:v>14142</c:v>
                </c:pt>
                <c:pt idx="283">
                  <c:v>14221</c:v>
                </c:pt>
                <c:pt idx="284">
                  <c:v>14637</c:v>
                </c:pt>
                <c:pt idx="285">
                  <c:v>14741.5</c:v>
                </c:pt>
                <c:pt idx="286">
                  <c:v>14743</c:v>
                </c:pt>
                <c:pt idx="287">
                  <c:v>15292</c:v>
                </c:pt>
                <c:pt idx="288">
                  <c:v>15303</c:v>
                </c:pt>
                <c:pt idx="289">
                  <c:v>15766</c:v>
                </c:pt>
                <c:pt idx="290">
                  <c:v>15808</c:v>
                </c:pt>
                <c:pt idx="291">
                  <c:v>15838</c:v>
                </c:pt>
                <c:pt idx="292">
                  <c:v>16288</c:v>
                </c:pt>
              </c:numCache>
            </c:numRef>
          </c:xVal>
          <c:yVal>
            <c:numRef>
              <c:f>Active!$I$21:$I$313</c:f>
              <c:numCache>
                <c:formatCode>General</c:formatCode>
                <c:ptCount val="293"/>
                <c:pt idx="9">
                  <c:v>3.4811850000551203E-2</c:v>
                </c:pt>
                <c:pt idx="12">
                  <c:v>2.2150850003527012E-2</c:v>
                </c:pt>
                <c:pt idx="15">
                  <c:v>1.28828499946394E-2</c:v>
                </c:pt>
                <c:pt idx="17">
                  <c:v>1.7049750000296626E-2</c:v>
                </c:pt>
                <c:pt idx="18">
                  <c:v>3.1929000033414923E-3</c:v>
                </c:pt>
                <c:pt idx="21">
                  <c:v>2.3473999972338788E-3</c:v>
                </c:pt>
                <c:pt idx="36">
                  <c:v>1.2235750000400003E-2</c:v>
                </c:pt>
                <c:pt idx="37">
                  <c:v>1.0449000037624501E-3</c:v>
                </c:pt>
                <c:pt idx="38">
                  <c:v>1.0449000037624501E-3</c:v>
                </c:pt>
                <c:pt idx="57">
                  <c:v>-1.9874999998137355E-3</c:v>
                </c:pt>
                <c:pt idx="60">
                  <c:v>1.1567349996767007E-2</c:v>
                </c:pt>
                <c:pt idx="67">
                  <c:v>1.1503900001116563E-2</c:v>
                </c:pt>
                <c:pt idx="68">
                  <c:v>9.2584500016528182E-3</c:v>
                </c:pt>
                <c:pt idx="69">
                  <c:v>6.0129999983473681E-3</c:v>
                </c:pt>
                <c:pt idx="70">
                  <c:v>8.7675499962642789E-3</c:v>
                </c:pt>
                <c:pt idx="72">
                  <c:v>5.5221000002347864E-3</c:v>
                </c:pt>
                <c:pt idx="73">
                  <c:v>4.27664999733679E-3</c:v>
                </c:pt>
                <c:pt idx="75">
                  <c:v>3.1199997465591878E-5</c:v>
                </c:pt>
                <c:pt idx="76">
                  <c:v>2.1039999992353842E-3</c:v>
                </c:pt>
                <c:pt idx="77">
                  <c:v>1.5858550003031269E-2</c:v>
                </c:pt>
                <c:pt idx="78">
                  <c:v>1.5122199998586439E-2</c:v>
                </c:pt>
                <c:pt idx="79">
                  <c:v>8.631299999251496E-3</c:v>
                </c:pt>
                <c:pt idx="80">
                  <c:v>1.1385850004444364E-2</c:v>
                </c:pt>
                <c:pt idx="82">
                  <c:v>1.5140399998927023E-2</c:v>
                </c:pt>
                <c:pt idx="84">
                  <c:v>1.264949999313103E-2</c:v>
                </c:pt>
                <c:pt idx="86">
                  <c:v>-3.4218000000691973E-3</c:v>
                </c:pt>
                <c:pt idx="87">
                  <c:v>2.6146000018343329E-3</c:v>
                </c:pt>
                <c:pt idx="88">
                  <c:v>2.214699998148717E-3</c:v>
                </c:pt>
                <c:pt idx="98">
                  <c:v>1.4933000056771562E-3</c:v>
                </c:pt>
                <c:pt idx="99">
                  <c:v>6.3305000003310852E-3</c:v>
                </c:pt>
                <c:pt idx="100">
                  <c:v>1.4158350008074194E-2</c:v>
                </c:pt>
                <c:pt idx="101">
                  <c:v>2.3859299995820038E-2</c:v>
                </c:pt>
                <c:pt idx="102">
                  <c:v>1.0988200003339443E-2</c:v>
                </c:pt>
                <c:pt idx="103">
                  <c:v>1.5497300002607517E-2</c:v>
                </c:pt>
                <c:pt idx="104">
                  <c:v>1.753370000369614E-2</c:v>
                </c:pt>
                <c:pt idx="105">
                  <c:v>5.8795000004465692E-3</c:v>
                </c:pt>
                <c:pt idx="106">
                  <c:v>1.0840149996511173E-2</c:v>
                </c:pt>
                <c:pt idx="107">
                  <c:v>6.6674999980023131E-3</c:v>
                </c:pt>
                <c:pt idx="108">
                  <c:v>4.4220499985385686E-3</c:v>
                </c:pt>
                <c:pt idx="109">
                  <c:v>-2.0688499935204163E-3</c:v>
                </c:pt>
                <c:pt idx="110">
                  <c:v>9.7220999959972687E-3</c:v>
                </c:pt>
                <c:pt idx="111">
                  <c:v>9.9857500026701018E-3</c:v>
                </c:pt>
                <c:pt idx="112">
                  <c:v>1.098574999923585E-2</c:v>
                </c:pt>
                <c:pt idx="113">
                  <c:v>8.0221500029438175E-3</c:v>
                </c:pt>
                <c:pt idx="115">
                  <c:v>-1.7141999996965751E-3</c:v>
                </c:pt>
                <c:pt idx="116">
                  <c:v>1.7040349994204007E-2</c:v>
                </c:pt>
                <c:pt idx="117">
                  <c:v>1.4867699996102601E-2</c:v>
                </c:pt>
                <c:pt idx="118">
                  <c:v>9.6222499996656552E-3</c:v>
                </c:pt>
                <c:pt idx="119">
                  <c:v>-7.6231999992160127E-3</c:v>
                </c:pt>
                <c:pt idx="121">
                  <c:v>2.037679999921238E-2</c:v>
                </c:pt>
                <c:pt idx="122">
                  <c:v>-3.1140999999479391E-3</c:v>
                </c:pt>
                <c:pt idx="125">
                  <c:v>2.1495499968295917E-3</c:v>
                </c:pt>
                <c:pt idx="128">
                  <c:v>7.1859499948914163E-3</c:v>
                </c:pt>
                <c:pt idx="129">
                  <c:v>1.2223500016261823E-3</c:v>
                </c:pt>
                <c:pt idx="130">
                  <c:v>1.9222349998017307E-2</c:v>
                </c:pt>
                <c:pt idx="131">
                  <c:v>1.8731449999904726E-2</c:v>
                </c:pt>
                <c:pt idx="132">
                  <c:v>1.048599999921862E-2</c:v>
                </c:pt>
                <c:pt idx="133">
                  <c:v>1.3367949999519624E-2</c:v>
                </c:pt>
                <c:pt idx="134">
                  <c:v>-4.7126999997999519E-3</c:v>
                </c:pt>
                <c:pt idx="135">
                  <c:v>1.4796399998886045E-2</c:v>
                </c:pt>
                <c:pt idx="136">
                  <c:v>-5.449050004244782E-3</c:v>
                </c:pt>
                <c:pt idx="137">
                  <c:v>-1.6719999257475138E-4</c:v>
                </c:pt>
                <c:pt idx="138">
                  <c:v>9.8328000021865591E-3</c:v>
                </c:pt>
                <c:pt idx="139">
                  <c:v>8.096450001175981E-3</c:v>
                </c:pt>
                <c:pt idx="140">
                  <c:v>1.036010000098031E-2</c:v>
                </c:pt>
                <c:pt idx="142">
                  <c:v>9.6419500041520223E-3</c:v>
                </c:pt>
                <c:pt idx="143">
                  <c:v>-2.6034999973489903E-3</c:v>
                </c:pt>
                <c:pt idx="145">
                  <c:v>1.2505699996836483E-2</c:v>
                </c:pt>
                <c:pt idx="146">
                  <c:v>4.3876499985344708E-3</c:v>
                </c:pt>
                <c:pt idx="147">
                  <c:v>2.269600001454819E-3</c:v>
                </c:pt>
                <c:pt idx="148">
                  <c:v>-6.4627999963704497E-3</c:v>
                </c:pt>
                <c:pt idx="149">
                  <c:v>-4.6279999514808878E-4</c:v>
                </c:pt>
                <c:pt idx="150">
                  <c:v>2.9617000036523677E-3</c:v>
                </c:pt>
                <c:pt idx="151">
                  <c:v>-1.3680699994438328E-2</c:v>
                </c:pt>
                <c:pt idx="152">
                  <c:v>-2.6806999958353117E-3</c:v>
                </c:pt>
                <c:pt idx="154">
                  <c:v>1.3034499999776017E-2</c:v>
                </c:pt>
                <c:pt idx="156">
                  <c:v>-8.2562000025063753E-3</c:v>
                </c:pt>
                <c:pt idx="157">
                  <c:v>4.7556499994243495E-3</c:v>
                </c:pt>
                <c:pt idx="158">
                  <c:v>-1.0198600000876468E-2</c:v>
                </c:pt>
                <c:pt idx="159">
                  <c:v>7.5441500011947937E-3</c:v>
                </c:pt>
                <c:pt idx="160">
                  <c:v>2.133509999839589E-2</c:v>
                </c:pt>
                <c:pt idx="161">
                  <c:v>-1.0798200004501268E-2</c:v>
                </c:pt>
                <c:pt idx="162">
                  <c:v>-7.5921000025118701E-3</c:v>
                </c:pt>
                <c:pt idx="163">
                  <c:v>-2.3833100000047125E-2</c:v>
                </c:pt>
                <c:pt idx="164">
                  <c:v>7.4822000024141744E-3</c:v>
                </c:pt>
                <c:pt idx="165">
                  <c:v>-1.0340699998778291E-2</c:v>
                </c:pt>
                <c:pt idx="166">
                  <c:v>3.6592999967979267E-3</c:v>
                </c:pt>
                <c:pt idx="167">
                  <c:v>-2.2267899999860674E-2</c:v>
                </c:pt>
                <c:pt idx="168">
                  <c:v>3.2412000000476837E-3</c:v>
                </c:pt>
                <c:pt idx="169">
                  <c:v>9.5499999588355422E-6</c:v>
                </c:pt>
                <c:pt idx="170">
                  <c:v>1.627320000261534E-2</c:v>
                </c:pt>
                <c:pt idx="171">
                  <c:v>4.0867999996407889E-3</c:v>
                </c:pt>
                <c:pt idx="172">
                  <c:v>1.2420300001394935E-2</c:v>
                </c:pt>
                <c:pt idx="173">
                  <c:v>6.6568999973242171E-3</c:v>
                </c:pt>
                <c:pt idx="174">
                  <c:v>6.6568999973242171E-3</c:v>
                </c:pt>
                <c:pt idx="175">
                  <c:v>-2.1003699999710079E-2</c:v>
                </c:pt>
                <c:pt idx="176">
                  <c:v>1.9166000005498063E-2</c:v>
                </c:pt>
                <c:pt idx="177">
                  <c:v>1.9166000005498063E-2</c:v>
                </c:pt>
                <c:pt idx="178">
                  <c:v>-5.0794499984476715E-3</c:v>
                </c:pt>
                <c:pt idx="179">
                  <c:v>-3.4247500007040799E-3</c:v>
                </c:pt>
                <c:pt idx="180">
                  <c:v>-7.2933999981614761E-3</c:v>
                </c:pt>
                <c:pt idx="181">
                  <c:v>9.1270000120857731E-4</c:v>
                </c:pt>
                <c:pt idx="182">
                  <c:v>-6.4749999728519469E-4</c:v>
                </c:pt>
                <c:pt idx="183">
                  <c:v>-8.1384000004618429E-3</c:v>
                </c:pt>
                <c:pt idx="184">
                  <c:v>-3.1202000027406029E-3</c:v>
                </c:pt>
                <c:pt idx="185">
                  <c:v>4.8979999992297962E-3</c:v>
                </c:pt>
                <c:pt idx="186">
                  <c:v>-1.6483700004755519E-2</c:v>
                </c:pt>
                <c:pt idx="187">
                  <c:v>9.0997000006609596E-3</c:v>
                </c:pt>
                <c:pt idx="188">
                  <c:v>-4.8653499979991466E-3</c:v>
                </c:pt>
                <c:pt idx="189">
                  <c:v>1.0348000068916008E-3</c:v>
                </c:pt>
                <c:pt idx="193">
                  <c:v>-5.4000000018277206E-3</c:v>
                </c:pt>
                <c:pt idx="197">
                  <c:v>-7.4260499968659133E-3</c:v>
                </c:pt>
                <c:pt idx="198">
                  <c:v>3.0014000003575347E-3</c:v>
                </c:pt>
                <c:pt idx="199">
                  <c:v>2.0196000041323714E-3</c:v>
                </c:pt>
                <c:pt idx="200">
                  <c:v>-1.4102999994065613E-3</c:v>
                </c:pt>
                <c:pt idx="201">
                  <c:v>1.1534000004758127E-3</c:v>
                </c:pt>
                <c:pt idx="202">
                  <c:v>-2.3374999946099706E-3</c:v>
                </c:pt>
                <c:pt idx="203">
                  <c:v>-6.4343999983975664E-3</c:v>
                </c:pt>
                <c:pt idx="204">
                  <c:v>-1.1416200002713595E-2</c:v>
                </c:pt>
                <c:pt idx="205">
                  <c:v>-8.6616500047966838E-3</c:v>
                </c:pt>
                <c:pt idx="206">
                  <c:v>-1.869699997769203E-3</c:v>
                </c:pt>
                <c:pt idx="207">
                  <c:v>-1.8815000003087334E-3</c:v>
                </c:pt>
                <c:pt idx="208">
                  <c:v>-1.7944949999218807E-2</c:v>
                </c:pt>
                <c:pt idx="209">
                  <c:v>8.8240000332007185E-4</c:v>
                </c:pt>
                <c:pt idx="210">
                  <c:v>-4.9395000023650937E-3</c:v>
                </c:pt>
                <c:pt idx="211">
                  <c:v>-3.1749099995067809E-2</c:v>
                </c:pt>
                <c:pt idx="212">
                  <c:v>-7.070300001942087E-3</c:v>
                </c:pt>
                <c:pt idx="213">
                  <c:v>-2.6203599998552818E-2</c:v>
                </c:pt>
                <c:pt idx="214">
                  <c:v>-1.7201100003148895E-2</c:v>
                </c:pt>
                <c:pt idx="215">
                  <c:v>-1.5637399999832269E-2</c:v>
                </c:pt>
                <c:pt idx="216">
                  <c:v>1.6940600005909801E-2</c:v>
                </c:pt>
                <c:pt idx="217">
                  <c:v>-2.2612250002566725E-2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1AB-4EB0-A3AA-7F3853677FE8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Active!$F$21:$F$313</c:f>
              <c:numCache>
                <c:formatCode>General</c:formatCode>
                <c:ptCount val="293"/>
                <c:pt idx="0">
                  <c:v>-27580</c:v>
                </c:pt>
                <c:pt idx="1">
                  <c:v>-27559</c:v>
                </c:pt>
                <c:pt idx="2">
                  <c:v>-27395.5</c:v>
                </c:pt>
                <c:pt idx="3">
                  <c:v>-26984.5</c:v>
                </c:pt>
                <c:pt idx="4">
                  <c:v>-26941</c:v>
                </c:pt>
                <c:pt idx="5">
                  <c:v>-26791.5</c:v>
                </c:pt>
                <c:pt idx="6">
                  <c:v>-26203.5</c:v>
                </c:pt>
                <c:pt idx="7">
                  <c:v>-26172</c:v>
                </c:pt>
                <c:pt idx="8">
                  <c:v>-24111.5</c:v>
                </c:pt>
                <c:pt idx="9">
                  <c:v>-23089.5</c:v>
                </c:pt>
                <c:pt idx="10">
                  <c:v>-22270</c:v>
                </c:pt>
                <c:pt idx="11">
                  <c:v>-21541</c:v>
                </c:pt>
                <c:pt idx="12">
                  <c:v>-21219.5</c:v>
                </c:pt>
                <c:pt idx="13">
                  <c:v>-21130</c:v>
                </c:pt>
                <c:pt idx="14">
                  <c:v>-19860</c:v>
                </c:pt>
                <c:pt idx="15">
                  <c:v>-19659.5</c:v>
                </c:pt>
                <c:pt idx="16">
                  <c:v>-19648</c:v>
                </c:pt>
                <c:pt idx="17">
                  <c:v>-16582.5</c:v>
                </c:pt>
                <c:pt idx="18">
                  <c:v>-16343</c:v>
                </c:pt>
                <c:pt idx="19">
                  <c:v>-15931</c:v>
                </c:pt>
                <c:pt idx="20">
                  <c:v>-15890.5</c:v>
                </c:pt>
                <c:pt idx="21">
                  <c:v>-15358</c:v>
                </c:pt>
                <c:pt idx="22">
                  <c:v>-15358</c:v>
                </c:pt>
                <c:pt idx="23">
                  <c:v>-15352</c:v>
                </c:pt>
                <c:pt idx="24">
                  <c:v>-15349</c:v>
                </c:pt>
                <c:pt idx="25">
                  <c:v>-15347.5</c:v>
                </c:pt>
                <c:pt idx="26">
                  <c:v>-15308.5</c:v>
                </c:pt>
                <c:pt idx="27">
                  <c:v>-15307</c:v>
                </c:pt>
                <c:pt idx="28">
                  <c:v>-15305.5</c:v>
                </c:pt>
                <c:pt idx="29">
                  <c:v>-15304</c:v>
                </c:pt>
                <c:pt idx="30">
                  <c:v>-15302.5</c:v>
                </c:pt>
                <c:pt idx="31">
                  <c:v>-15277</c:v>
                </c:pt>
                <c:pt idx="32">
                  <c:v>-15265</c:v>
                </c:pt>
                <c:pt idx="33">
                  <c:v>-15226</c:v>
                </c:pt>
                <c:pt idx="34">
                  <c:v>-15221.5</c:v>
                </c:pt>
                <c:pt idx="35">
                  <c:v>-15217</c:v>
                </c:pt>
                <c:pt idx="36">
                  <c:v>-15202.5</c:v>
                </c:pt>
                <c:pt idx="37">
                  <c:v>-15183</c:v>
                </c:pt>
                <c:pt idx="38">
                  <c:v>-15183</c:v>
                </c:pt>
                <c:pt idx="39">
                  <c:v>-14905</c:v>
                </c:pt>
                <c:pt idx="40">
                  <c:v>-14903.5</c:v>
                </c:pt>
                <c:pt idx="41">
                  <c:v>-14824</c:v>
                </c:pt>
                <c:pt idx="42">
                  <c:v>-14768.5</c:v>
                </c:pt>
                <c:pt idx="43">
                  <c:v>-14428</c:v>
                </c:pt>
                <c:pt idx="44">
                  <c:v>-14417.5</c:v>
                </c:pt>
                <c:pt idx="45">
                  <c:v>-14416</c:v>
                </c:pt>
                <c:pt idx="46">
                  <c:v>-14413</c:v>
                </c:pt>
                <c:pt idx="47">
                  <c:v>-14410</c:v>
                </c:pt>
                <c:pt idx="48">
                  <c:v>-14386</c:v>
                </c:pt>
                <c:pt idx="49">
                  <c:v>-14384.5</c:v>
                </c:pt>
                <c:pt idx="50">
                  <c:v>-14371</c:v>
                </c:pt>
                <c:pt idx="51">
                  <c:v>-14326</c:v>
                </c:pt>
                <c:pt idx="52">
                  <c:v>-14324.5</c:v>
                </c:pt>
                <c:pt idx="53">
                  <c:v>-14323</c:v>
                </c:pt>
                <c:pt idx="54">
                  <c:v>-14321.5</c:v>
                </c:pt>
                <c:pt idx="55">
                  <c:v>-13894</c:v>
                </c:pt>
                <c:pt idx="56">
                  <c:v>-13892.5</c:v>
                </c:pt>
                <c:pt idx="57">
                  <c:v>-13875</c:v>
                </c:pt>
                <c:pt idx="58">
                  <c:v>-13849</c:v>
                </c:pt>
                <c:pt idx="59">
                  <c:v>-13844.5</c:v>
                </c:pt>
                <c:pt idx="60">
                  <c:v>-13774.5</c:v>
                </c:pt>
                <c:pt idx="61">
                  <c:v>-13759</c:v>
                </c:pt>
                <c:pt idx="62">
                  <c:v>-13745.5</c:v>
                </c:pt>
                <c:pt idx="63">
                  <c:v>-13729.5</c:v>
                </c:pt>
                <c:pt idx="64">
                  <c:v>-13728</c:v>
                </c:pt>
                <c:pt idx="65">
                  <c:v>-13717.5</c:v>
                </c:pt>
                <c:pt idx="66">
                  <c:v>-13717</c:v>
                </c:pt>
                <c:pt idx="67">
                  <c:v>-13713</c:v>
                </c:pt>
                <c:pt idx="68">
                  <c:v>-13711.5</c:v>
                </c:pt>
                <c:pt idx="69">
                  <c:v>-13710</c:v>
                </c:pt>
                <c:pt idx="70">
                  <c:v>-13708.5</c:v>
                </c:pt>
                <c:pt idx="71">
                  <c:v>-13708.5</c:v>
                </c:pt>
                <c:pt idx="72">
                  <c:v>-13707</c:v>
                </c:pt>
                <c:pt idx="73">
                  <c:v>-13705.5</c:v>
                </c:pt>
                <c:pt idx="74">
                  <c:v>-13705</c:v>
                </c:pt>
                <c:pt idx="75">
                  <c:v>-13704</c:v>
                </c:pt>
                <c:pt idx="76">
                  <c:v>-13680</c:v>
                </c:pt>
                <c:pt idx="77">
                  <c:v>-13678.5</c:v>
                </c:pt>
                <c:pt idx="78">
                  <c:v>-13674</c:v>
                </c:pt>
                <c:pt idx="79">
                  <c:v>-13671</c:v>
                </c:pt>
                <c:pt idx="80">
                  <c:v>-13669.5</c:v>
                </c:pt>
                <c:pt idx="81">
                  <c:v>-13668</c:v>
                </c:pt>
                <c:pt idx="82">
                  <c:v>-13668</c:v>
                </c:pt>
                <c:pt idx="83">
                  <c:v>-13666.5</c:v>
                </c:pt>
                <c:pt idx="84">
                  <c:v>-13665</c:v>
                </c:pt>
                <c:pt idx="85">
                  <c:v>-13629</c:v>
                </c:pt>
                <c:pt idx="86">
                  <c:v>-13194</c:v>
                </c:pt>
                <c:pt idx="87">
                  <c:v>-13182</c:v>
                </c:pt>
                <c:pt idx="88">
                  <c:v>-13149</c:v>
                </c:pt>
                <c:pt idx="89">
                  <c:v>-12035</c:v>
                </c:pt>
                <c:pt idx="90">
                  <c:v>-12024.5</c:v>
                </c:pt>
                <c:pt idx="91">
                  <c:v>-12000.5</c:v>
                </c:pt>
                <c:pt idx="92">
                  <c:v>-9334</c:v>
                </c:pt>
                <c:pt idx="93">
                  <c:v>-9332.5</c:v>
                </c:pt>
                <c:pt idx="94">
                  <c:v>-9331</c:v>
                </c:pt>
                <c:pt idx="95">
                  <c:v>-9328</c:v>
                </c:pt>
                <c:pt idx="96">
                  <c:v>-9322</c:v>
                </c:pt>
                <c:pt idx="97">
                  <c:v>-9301</c:v>
                </c:pt>
                <c:pt idx="98">
                  <c:v>-9211</c:v>
                </c:pt>
                <c:pt idx="99">
                  <c:v>-8935</c:v>
                </c:pt>
                <c:pt idx="100">
                  <c:v>-8744.5</c:v>
                </c:pt>
                <c:pt idx="101">
                  <c:v>-8431</c:v>
                </c:pt>
                <c:pt idx="102">
                  <c:v>-7894</c:v>
                </c:pt>
                <c:pt idx="103">
                  <c:v>-7891</c:v>
                </c:pt>
                <c:pt idx="104">
                  <c:v>-7879</c:v>
                </c:pt>
                <c:pt idx="105">
                  <c:v>-7765</c:v>
                </c:pt>
                <c:pt idx="106">
                  <c:v>-7750.5</c:v>
                </c:pt>
                <c:pt idx="107">
                  <c:v>-7725</c:v>
                </c:pt>
                <c:pt idx="108">
                  <c:v>-7723.5</c:v>
                </c:pt>
                <c:pt idx="109">
                  <c:v>-7720.5</c:v>
                </c:pt>
                <c:pt idx="110">
                  <c:v>-7707</c:v>
                </c:pt>
                <c:pt idx="111">
                  <c:v>-7702.5</c:v>
                </c:pt>
                <c:pt idx="112">
                  <c:v>-7702.5</c:v>
                </c:pt>
                <c:pt idx="113">
                  <c:v>-7690.5</c:v>
                </c:pt>
                <c:pt idx="114">
                  <c:v>-7687.5</c:v>
                </c:pt>
                <c:pt idx="115">
                  <c:v>-7686</c:v>
                </c:pt>
                <c:pt idx="116">
                  <c:v>-7684.5</c:v>
                </c:pt>
                <c:pt idx="117">
                  <c:v>-7659</c:v>
                </c:pt>
                <c:pt idx="118">
                  <c:v>-7657.5</c:v>
                </c:pt>
                <c:pt idx="119">
                  <c:v>-7656</c:v>
                </c:pt>
                <c:pt idx="120">
                  <c:v>-7656</c:v>
                </c:pt>
                <c:pt idx="121">
                  <c:v>-7656</c:v>
                </c:pt>
                <c:pt idx="122">
                  <c:v>-7653</c:v>
                </c:pt>
                <c:pt idx="123">
                  <c:v>-7650</c:v>
                </c:pt>
                <c:pt idx="124">
                  <c:v>-7648.5</c:v>
                </c:pt>
                <c:pt idx="125">
                  <c:v>-7648.5</c:v>
                </c:pt>
                <c:pt idx="126">
                  <c:v>-7647</c:v>
                </c:pt>
                <c:pt idx="127">
                  <c:v>-7638</c:v>
                </c:pt>
                <c:pt idx="128">
                  <c:v>-7636.5</c:v>
                </c:pt>
                <c:pt idx="129">
                  <c:v>-7624.5</c:v>
                </c:pt>
                <c:pt idx="130">
                  <c:v>-7624.5</c:v>
                </c:pt>
                <c:pt idx="131">
                  <c:v>-7621.5</c:v>
                </c:pt>
                <c:pt idx="132">
                  <c:v>-7620</c:v>
                </c:pt>
                <c:pt idx="133">
                  <c:v>-7576.5</c:v>
                </c:pt>
                <c:pt idx="134">
                  <c:v>-7191</c:v>
                </c:pt>
                <c:pt idx="135">
                  <c:v>-7188</c:v>
                </c:pt>
                <c:pt idx="136">
                  <c:v>-7186.5</c:v>
                </c:pt>
                <c:pt idx="137">
                  <c:v>-7176</c:v>
                </c:pt>
                <c:pt idx="138">
                  <c:v>-7176</c:v>
                </c:pt>
                <c:pt idx="139">
                  <c:v>-7171.5</c:v>
                </c:pt>
                <c:pt idx="140">
                  <c:v>-7167</c:v>
                </c:pt>
                <c:pt idx="141">
                  <c:v>-7165.5</c:v>
                </c:pt>
                <c:pt idx="142">
                  <c:v>-7156.5</c:v>
                </c:pt>
                <c:pt idx="143">
                  <c:v>-7155</c:v>
                </c:pt>
                <c:pt idx="144">
                  <c:v>-7122</c:v>
                </c:pt>
                <c:pt idx="145">
                  <c:v>-7119</c:v>
                </c:pt>
                <c:pt idx="146">
                  <c:v>-7075.5</c:v>
                </c:pt>
                <c:pt idx="147">
                  <c:v>-7032</c:v>
                </c:pt>
                <c:pt idx="148">
                  <c:v>-6724</c:v>
                </c:pt>
                <c:pt idx="149">
                  <c:v>-6724</c:v>
                </c:pt>
                <c:pt idx="150">
                  <c:v>-6639</c:v>
                </c:pt>
                <c:pt idx="151">
                  <c:v>-6631</c:v>
                </c:pt>
                <c:pt idx="152">
                  <c:v>-6631</c:v>
                </c:pt>
                <c:pt idx="153">
                  <c:v>-6621</c:v>
                </c:pt>
                <c:pt idx="154">
                  <c:v>-6615</c:v>
                </c:pt>
                <c:pt idx="155">
                  <c:v>-6577.5</c:v>
                </c:pt>
                <c:pt idx="156">
                  <c:v>-6546</c:v>
                </c:pt>
                <c:pt idx="157">
                  <c:v>-5635.5</c:v>
                </c:pt>
                <c:pt idx="158">
                  <c:v>-5538</c:v>
                </c:pt>
                <c:pt idx="159">
                  <c:v>-5430.5</c:v>
                </c:pt>
                <c:pt idx="160">
                  <c:v>-5417</c:v>
                </c:pt>
                <c:pt idx="161">
                  <c:v>-5406</c:v>
                </c:pt>
                <c:pt idx="162">
                  <c:v>-5393</c:v>
                </c:pt>
                <c:pt idx="163">
                  <c:v>-4923</c:v>
                </c:pt>
                <c:pt idx="164">
                  <c:v>-4874</c:v>
                </c:pt>
                <c:pt idx="165">
                  <c:v>-4431</c:v>
                </c:pt>
                <c:pt idx="166">
                  <c:v>-4431</c:v>
                </c:pt>
                <c:pt idx="167">
                  <c:v>-4407</c:v>
                </c:pt>
                <c:pt idx="168">
                  <c:v>-4404</c:v>
                </c:pt>
                <c:pt idx="169">
                  <c:v>-3848.5</c:v>
                </c:pt>
                <c:pt idx="170">
                  <c:v>-3844</c:v>
                </c:pt>
                <c:pt idx="171">
                  <c:v>-3356</c:v>
                </c:pt>
                <c:pt idx="172">
                  <c:v>-3301</c:v>
                </c:pt>
                <c:pt idx="173">
                  <c:v>-3223</c:v>
                </c:pt>
                <c:pt idx="174">
                  <c:v>-3223</c:v>
                </c:pt>
                <c:pt idx="175">
                  <c:v>-3221</c:v>
                </c:pt>
                <c:pt idx="176">
                  <c:v>-3220</c:v>
                </c:pt>
                <c:pt idx="177">
                  <c:v>-3220</c:v>
                </c:pt>
                <c:pt idx="178">
                  <c:v>-3218.5</c:v>
                </c:pt>
                <c:pt idx="179">
                  <c:v>-3167.5</c:v>
                </c:pt>
                <c:pt idx="180">
                  <c:v>-2822</c:v>
                </c:pt>
                <c:pt idx="181">
                  <c:v>-2809</c:v>
                </c:pt>
                <c:pt idx="182">
                  <c:v>-1675</c:v>
                </c:pt>
                <c:pt idx="183">
                  <c:v>-1672</c:v>
                </c:pt>
                <c:pt idx="184">
                  <c:v>-1666</c:v>
                </c:pt>
                <c:pt idx="185">
                  <c:v>-1660</c:v>
                </c:pt>
                <c:pt idx="186">
                  <c:v>-1621</c:v>
                </c:pt>
                <c:pt idx="187">
                  <c:v>-1099</c:v>
                </c:pt>
                <c:pt idx="188">
                  <c:v>-565.5</c:v>
                </c:pt>
                <c:pt idx="189">
                  <c:v>-516</c:v>
                </c:pt>
                <c:pt idx="190">
                  <c:v>-1.5</c:v>
                </c:pt>
                <c:pt idx="191">
                  <c:v>-1.5</c:v>
                </c:pt>
                <c:pt idx="192">
                  <c:v>-1.5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403.5</c:v>
                </c:pt>
                <c:pt idx="198">
                  <c:v>462</c:v>
                </c:pt>
                <c:pt idx="199">
                  <c:v>468</c:v>
                </c:pt>
                <c:pt idx="200">
                  <c:v>601</c:v>
                </c:pt>
                <c:pt idx="201">
                  <c:v>622</c:v>
                </c:pt>
                <c:pt idx="202">
                  <c:v>625</c:v>
                </c:pt>
                <c:pt idx="203">
                  <c:v>648</c:v>
                </c:pt>
                <c:pt idx="204">
                  <c:v>654</c:v>
                </c:pt>
                <c:pt idx="205">
                  <c:v>655.5</c:v>
                </c:pt>
                <c:pt idx="206">
                  <c:v>999</c:v>
                </c:pt>
                <c:pt idx="207">
                  <c:v>1105</c:v>
                </c:pt>
                <c:pt idx="208">
                  <c:v>1166.5</c:v>
                </c:pt>
                <c:pt idx="209">
                  <c:v>1192</c:v>
                </c:pt>
                <c:pt idx="210">
                  <c:v>1965</c:v>
                </c:pt>
                <c:pt idx="211">
                  <c:v>2797</c:v>
                </c:pt>
                <c:pt idx="212">
                  <c:v>2801</c:v>
                </c:pt>
                <c:pt idx="213">
                  <c:v>2812</c:v>
                </c:pt>
                <c:pt idx="214">
                  <c:v>3637</c:v>
                </c:pt>
                <c:pt idx="215">
                  <c:v>3658</c:v>
                </c:pt>
                <c:pt idx="216">
                  <c:v>4398</c:v>
                </c:pt>
                <c:pt idx="217">
                  <c:v>4957.5</c:v>
                </c:pt>
                <c:pt idx="218">
                  <c:v>6386</c:v>
                </c:pt>
                <c:pt idx="219">
                  <c:v>6553</c:v>
                </c:pt>
                <c:pt idx="220">
                  <c:v>6621</c:v>
                </c:pt>
                <c:pt idx="221">
                  <c:v>7150</c:v>
                </c:pt>
                <c:pt idx="222">
                  <c:v>7554</c:v>
                </c:pt>
                <c:pt idx="223">
                  <c:v>7554</c:v>
                </c:pt>
                <c:pt idx="224">
                  <c:v>7598</c:v>
                </c:pt>
                <c:pt idx="225">
                  <c:v>8091</c:v>
                </c:pt>
                <c:pt idx="226">
                  <c:v>8192</c:v>
                </c:pt>
                <c:pt idx="227">
                  <c:v>8212</c:v>
                </c:pt>
                <c:pt idx="228">
                  <c:v>8702</c:v>
                </c:pt>
                <c:pt idx="229">
                  <c:v>8731</c:v>
                </c:pt>
                <c:pt idx="230">
                  <c:v>8740</c:v>
                </c:pt>
                <c:pt idx="231">
                  <c:v>8776</c:v>
                </c:pt>
                <c:pt idx="232">
                  <c:v>8813</c:v>
                </c:pt>
                <c:pt idx="233">
                  <c:v>8821</c:v>
                </c:pt>
                <c:pt idx="234">
                  <c:v>8861</c:v>
                </c:pt>
                <c:pt idx="235">
                  <c:v>9243</c:v>
                </c:pt>
                <c:pt idx="236">
                  <c:v>9243.5</c:v>
                </c:pt>
                <c:pt idx="237">
                  <c:v>9245</c:v>
                </c:pt>
                <c:pt idx="238">
                  <c:v>9250.5</c:v>
                </c:pt>
                <c:pt idx="239">
                  <c:v>9315.5</c:v>
                </c:pt>
                <c:pt idx="240">
                  <c:v>9359</c:v>
                </c:pt>
                <c:pt idx="241">
                  <c:v>9367</c:v>
                </c:pt>
                <c:pt idx="242">
                  <c:v>9416</c:v>
                </c:pt>
                <c:pt idx="243">
                  <c:v>9691</c:v>
                </c:pt>
                <c:pt idx="244">
                  <c:v>10267</c:v>
                </c:pt>
                <c:pt idx="245">
                  <c:v>10291</c:v>
                </c:pt>
                <c:pt idx="246">
                  <c:v>10501.5</c:v>
                </c:pt>
                <c:pt idx="247">
                  <c:v>10501.5</c:v>
                </c:pt>
                <c:pt idx="248">
                  <c:v>10753</c:v>
                </c:pt>
                <c:pt idx="249">
                  <c:v>10785.5</c:v>
                </c:pt>
                <c:pt idx="250">
                  <c:v>10864</c:v>
                </c:pt>
                <c:pt idx="251">
                  <c:v>10880</c:v>
                </c:pt>
                <c:pt idx="252">
                  <c:v>10953</c:v>
                </c:pt>
                <c:pt idx="253">
                  <c:v>10966.5</c:v>
                </c:pt>
                <c:pt idx="254">
                  <c:v>10988</c:v>
                </c:pt>
                <c:pt idx="255">
                  <c:v>11000</c:v>
                </c:pt>
                <c:pt idx="256">
                  <c:v>11387</c:v>
                </c:pt>
                <c:pt idx="257">
                  <c:v>11438</c:v>
                </c:pt>
                <c:pt idx="258">
                  <c:v>11528</c:v>
                </c:pt>
                <c:pt idx="259">
                  <c:v>11562</c:v>
                </c:pt>
                <c:pt idx="260">
                  <c:v>11562</c:v>
                </c:pt>
                <c:pt idx="261">
                  <c:v>11610</c:v>
                </c:pt>
                <c:pt idx="262">
                  <c:v>11959</c:v>
                </c:pt>
                <c:pt idx="263">
                  <c:v>11978</c:v>
                </c:pt>
                <c:pt idx="264">
                  <c:v>12002.5</c:v>
                </c:pt>
                <c:pt idx="265">
                  <c:v>12052.5</c:v>
                </c:pt>
                <c:pt idx="266">
                  <c:v>12064.5</c:v>
                </c:pt>
                <c:pt idx="267">
                  <c:v>12479</c:v>
                </c:pt>
                <c:pt idx="268">
                  <c:v>12479</c:v>
                </c:pt>
                <c:pt idx="269">
                  <c:v>12612</c:v>
                </c:pt>
                <c:pt idx="270">
                  <c:v>12958</c:v>
                </c:pt>
                <c:pt idx="271">
                  <c:v>13092</c:v>
                </c:pt>
                <c:pt idx="272">
                  <c:v>13161</c:v>
                </c:pt>
                <c:pt idx="273">
                  <c:v>13199.5</c:v>
                </c:pt>
                <c:pt idx="274">
                  <c:v>13201</c:v>
                </c:pt>
                <c:pt idx="275">
                  <c:v>13219</c:v>
                </c:pt>
                <c:pt idx="276">
                  <c:v>13587</c:v>
                </c:pt>
                <c:pt idx="277">
                  <c:v>13652.5</c:v>
                </c:pt>
                <c:pt idx="278">
                  <c:v>13705</c:v>
                </c:pt>
                <c:pt idx="279">
                  <c:v>13717</c:v>
                </c:pt>
                <c:pt idx="280">
                  <c:v>14082</c:v>
                </c:pt>
                <c:pt idx="281">
                  <c:v>14142</c:v>
                </c:pt>
                <c:pt idx="282">
                  <c:v>14142</c:v>
                </c:pt>
                <c:pt idx="283">
                  <c:v>14221</c:v>
                </c:pt>
                <c:pt idx="284">
                  <c:v>14637</c:v>
                </c:pt>
                <c:pt idx="285">
                  <c:v>14741.5</c:v>
                </c:pt>
                <c:pt idx="286">
                  <c:v>14743</c:v>
                </c:pt>
                <c:pt idx="287">
                  <c:v>15292</c:v>
                </c:pt>
                <c:pt idx="288">
                  <c:v>15303</c:v>
                </c:pt>
                <c:pt idx="289">
                  <c:v>15766</c:v>
                </c:pt>
                <c:pt idx="290">
                  <c:v>15808</c:v>
                </c:pt>
                <c:pt idx="291">
                  <c:v>15838</c:v>
                </c:pt>
                <c:pt idx="292">
                  <c:v>16288</c:v>
                </c:pt>
              </c:numCache>
            </c:numRef>
          </c:xVal>
          <c:yVal>
            <c:numRef>
              <c:f>Active!$J$21:$J$313</c:f>
              <c:numCache>
                <c:formatCode>General</c:formatCode>
                <c:ptCount val="293"/>
                <c:pt idx="153">
                  <c:v>2.2016300004906952E-2</c:v>
                </c:pt>
                <c:pt idx="155">
                  <c:v>1.5898249999736436E-2</c:v>
                </c:pt>
                <c:pt idx="191">
                  <c:v>-1.4545500016538426E-3</c:v>
                </c:pt>
                <c:pt idx="195">
                  <c:v>0</c:v>
                </c:pt>
                <c:pt idx="224">
                  <c:v>-3.2219400003668852E-2</c:v>
                </c:pt>
                <c:pt idx="226">
                  <c:v>-3.2117599999764934E-2</c:v>
                </c:pt>
                <c:pt idx="235">
                  <c:v>-3.7362899995059706E-2</c:v>
                </c:pt>
                <c:pt idx="236">
                  <c:v>-3.8078049998148344E-2</c:v>
                </c:pt>
                <c:pt idx="237">
                  <c:v>-3.5623499999928754E-2</c:v>
                </c:pt>
                <c:pt idx="238">
                  <c:v>-3.669015000195941E-2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1AB-4EB0-A3AA-7F3853677FE8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Active!$F$21:$F$313</c:f>
              <c:numCache>
                <c:formatCode>General</c:formatCode>
                <c:ptCount val="293"/>
                <c:pt idx="0">
                  <c:v>-27580</c:v>
                </c:pt>
                <c:pt idx="1">
                  <c:v>-27559</c:v>
                </c:pt>
                <c:pt idx="2">
                  <c:v>-27395.5</c:v>
                </c:pt>
                <c:pt idx="3">
                  <c:v>-26984.5</c:v>
                </c:pt>
                <c:pt idx="4">
                  <c:v>-26941</c:v>
                </c:pt>
                <c:pt idx="5">
                  <c:v>-26791.5</c:v>
                </c:pt>
                <c:pt idx="6">
                  <c:v>-26203.5</c:v>
                </c:pt>
                <c:pt idx="7">
                  <c:v>-26172</c:v>
                </c:pt>
                <c:pt idx="8">
                  <c:v>-24111.5</c:v>
                </c:pt>
                <c:pt idx="9">
                  <c:v>-23089.5</c:v>
                </c:pt>
                <c:pt idx="10">
                  <c:v>-22270</c:v>
                </c:pt>
                <c:pt idx="11">
                  <c:v>-21541</c:v>
                </c:pt>
                <c:pt idx="12">
                  <c:v>-21219.5</c:v>
                </c:pt>
                <c:pt idx="13">
                  <c:v>-21130</c:v>
                </c:pt>
                <c:pt idx="14">
                  <c:v>-19860</c:v>
                </c:pt>
                <c:pt idx="15">
                  <c:v>-19659.5</c:v>
                </c:pt>
                <c:pt idx="16">
                  <c:v>-19648</c:v>
                </c:pt>
                <c:pt idx="17">
                  <c:v>-16582.5</c:v>
                </c:pt>
                <c:pt idx="18">
                  <c:v>-16343</c:v>
                </c:pt>
                <c:pt idx="19">
                  <c:v>-15931</c:v>
                </c:pt>
                <c:pt idx="20">
                  <c:v>-15890.5</c:v>
                </c:pt>
                <c:pt idx="21">
                  <c:v>-15358</c:v>
                </c:pt>
                <c:pt idx="22">
                  <c:v>-15358</c:v>
                </c:pt>
                <c:pt idx="23">
                  <c:v>-15352</c:v>
                </c:pt>
                <c:pt idx="24">
                  <c:v>-15349</c:v>
                </c:pt>
                <c:pt idx="25">
                  <c:v>-15347.5</c:v>
                </c:pt>
                <c:pt idx="26">
                  <c:v>-15308.5</c:v>
                </c:pt>
                <c:pt idx="27">
                  <c:v>-15307</c:v>
                </c:pt>
                <c:pt idx="28">
                  <c:v>-15305.5</c:v>
                </c:pt>
                <c:pt idx="29">
                  <c:v>-15304</c:v>
                </c:pt>
                <c:pt idx="30">
                  <c:v>-15302.5</c:v>
                </c:pt>
                <c:pt idx="31">
                  <c:v>-15277</c:v>
                </c:pt>
                <c:pt idx="32">
                  <c:v>-15265</c:v>
                </c:pt>
                <c:pt idx="33">
                  <c:v>-15226</c:v>
                </c:pt>
                <c:pt idx="34">
                  <c:v>-15221.5</c:v>
                </c:pt>
                <c:pt idx="35">
                  <c:v>-15217</c:v>
                </c:pt>
                <c:pt idx="36">
                  <c:v>-15202.5</c:v>
                </c:pt>
                <c:pt idx="37">
                  <c:v>-15183</c:v>
                </c:pt>
                <c:pt idx="38">
                  <c:v>-15183</c:v>
                </c:pt>
                <c:pt idx="39">
                  <c:v>-14905</c:v>
                </c:pt>
                <c:pt idx="40">
                  <c:v>-14903.5</c:v>
                </c:pt>
                <c:pt idx="41">
                  <c:v>-14824</c:v>
                </c:pt>
                <c:pt idx="42">
                  <c:v>-14768.5</c:v>
                </c:pt>
                <c:pt idx="43">
                  <c:v>-14428</c:v>
                </c:pt>
                <c:pt idx="44">
                  <c:v>-14417.5</c:v>
                </c:pt>
                <c:pt idx="45">
                  <c:v>-14416</c:v>
                </c:pt>
                <c:pt idx="46">
                  <c:v>-14413</c:v>
                </c:pt>
                <c:pt idx="47">
                  <c:v>-14410</c:v>
                </c:pt>
                <c:pt idx="48">
                  <c:v>-14386</c:v>
                </c:pt>
                <c:pt idx="49">
                  <c:v>-14384.5</c:v>
                </c:pt>
                <c:pt idx="50">
                  <c:v>-14371</c:v>
                </c:pt>
                <c:pt idx="51">
                  <c:v>-14326</c:v>
                </c:pt>
                <c:pt idx="52">
                  <c:v>-14324.5</c:v>
                </c:pt>
                <c:pt idx="53">
                  <c:v>-14323</c:v>
                </c:pt>
                <c:pt idx="54">
                  <c:v>-14321.5</c:v>
                </c:pt>
                <c:pt idx="55">
                  <c:v>-13894</c:v>
                </c:pt>
                <c:pt idx="56">
                  <c:v>-13892.5</c:v>
                </c:pt>
                <c:pt idx="57">
                  <c:v>-13875</c:v>
                </c:pt>
                <c:pt idx="58">
                  <c:v>-13849</c:v>
                </c:pt>
                <c:pt idx="59">
                  <c:v>-13844.5</c:v>
                </c:pt>
                <c:pt idx="60">
                  <c:v>-13774.5</c:v>
                </c:pt>
                <c:pt idx="61">
                  <c:v>-13759</c:v>
                </c:pt>
                <c:pt idx="62">
                  <c:v>-13745.5</c:v>
                </c:pt>
                <c:pt idx="63">
                  <c:v>-13729.5</c:v>
                </c:pt>
                <c:pt idx="64">
                  <c:v>-13728</c:v>
                </c:pt>
                <c:pt idx="65">
                  <c:v>-13717.5</c:v>
                </c:pt>
                <c:pt idx="66">
                  <c:v>-13717</c:v>
                </c:pt>
                <c:pt idx="67">
                  <c:v>-13713</c:v>
                </c:pt>
                <c:pt idx="68">
                  <c:v>-13711.5</c:v>
                </c:pt>
                <c:pt idx="69">
                  <c:v>-13710</c:v>
                </c:pt>
                <c:pt idx="70">
                  <c:v>-13708.5</c:v>
                </c:pt>
                <c:pt idx="71">
                  <c:v>-13708.5</c:v>
                </c:pt>
                <c:pt idx="72">
                  <c:v>-13707</c:v>
                </c:pt>
                <c:pt idx="73">
                  <c:v>-13705.5</c:v>
                </c:pt>
                <c:pt idx="74">
                  <c:v>-13705</c:v>
                </c:pt>
                <c:pt idx="75">
                  <c:v>-13704</c:v>
                </c:pt>
                <c:pt idx="76">
                  <c:v>-13680</c:v>
                </c:pt>
                <c:pt idx="77">
                  <c:v>-13678.5</c:v>
                </c:pt>
                <c:pt idx="78">
                  <c:v>-13674</c:v>
                </c:pt>
                <c:pt idx="79">
                  <c:v>-13671</c:v>
                </c:pt>
                <c:pt idx="80">
                  <c:v>-13669.5</c:v>
                </c:pt>
                <c:pt idx="81">
                  <c:v>-13668</c:v>
                </c:pt>
                <c:pt idx="82">
                  <c:v>-13668</c:v>
                </c:pt>
                <c:pt idx="83">
                  <c:v>-13666.5</c:v>
                </c:pt>
                <c:pt idx="84">
                  <c:v>-13665</c:v>
                </c:pt>
                <c:pt idx="85">
                  <c:v>-13629</c:v>
                </c:pt>
                <c:pt idx="86">
                  <c:v>-13194</c:v>
                </c:pt>
                <c:pt idx="87">
                  <c:v>-13182</c:v>
                </c:pt>
                <c:pt idx="88">
                  <c:v>-13149</c:v>
                </c:pt>
                <c:pt idx="89">
                  <c:v>-12035</c:v>
                </c:pt>
                <c:pt idx="90">
                  <c:v>-12024.5</c:v>
                </c:pt>
                <c:pt idx="91">
                  <c:v>-12000.5</c:v>
                </c:pt>
                <c:pt idx="92">
                  <c:v>-9334</c:v>
                </c:pt>
                <c:pt idx="93">
                  <c:v>-9332.5</c:v>
                </c:pt>
                <c:pt idx="94">
                  <c:v>-9331</c:v>
                </c:pt>
                <c:pt idx="95">
                  <c:v>-9328</c:v>
                </c:pt>
                <c:pt idx="96">
                  <c:v>-9322</c:v>
                </c:pt>
                <c:pt idx="97">
                  <c:v>-9301</c:v>
                </c:pt>
                <c:pt idx="98">
                  <c:v>-9211</c:v>
                </c:pt>
                <c:pt idx="99">
                  <c:v>-8935</c:v>
                </c:pt>
                <c:pt idx="100">
                  <c:v>-8744.5</c:v>
                </c:pt>
                <c:pt idx="101">
                  <c:v>-8431</c:v>
                </c:pt>
                <c:pt idx="102">
                  <c:v>-7894</c:v>
                </c:pt>
                <c:pt idx="103">
                  <c:v>-7891</c:v>
                </c:pt>
                <c:pt idx="104">
                  <c:v>-7879</c:v>
                </c:pt>
                <c:pt idx="105">
                  <c:v>-7765</c:v>
                </c:pt>
                <c:pt idx="106">
                  <c:v>-7750.5</c:v>
                </c:pt>
                <c:pt idx="107">
                  <c:v>-7725</c:v>
                </c:pt>
                <c:pt idx="108">
                  <c:v>-7723.5</c:v>
                </c:pt>
                <c:pt idx="109">
                  <c:v>-7720.5</c:v>
                </c:pt>
                <c:pt idx="110">
                  <c:v>-7707</c:v>
                </c:pt>
                <c:pt idx="111">
                  <c:v>-7702.5</c:v>
                </c:pt>
                <c:pt idx="112">
                  <c:v>-7702.5</c:v>
                </c:pt>
                <c:pt idx="113">
                  <c:v>-7690.5</c:v>
                </c:pt>
                <c:pt idx="114">
                  <c:v>-7687.5</c:v>
                </c:pt>
                <c:pt idx="115">
                  <c:v>-7686</c:v>
                </c:pt>
                <c:pt idx="116">
                  <c:v>-7684.5</c:v>
                </c:pt>
                <c:pt idx="117">
                  <c:v>-7659</c:v>
                </c:pt>
                <c:pt idx="118">
                  <c:v>-7657.5</c:v>
                </c:pt>
                <c:pt idx="119">
                  <c:v>-7656</c:v>
                </c:pt>
                <c:pt idx="120">
                  <c:v>-7656</c:v>
                </c:pt>
                <c:pt idx="121">
                  <c:v>-7656</c:v>
                </c:pt>
                <c:pt idx="122">
                  <c:v>-7653</c:v>
                </c:pt>
                <c:pt idx="123">
                  <c:v>-7650</c:v>
                </c:pt>
                <c:pt idx="124">
                  <c:v>-7648.5</c:v>
                </c:pt>
                <c:pt idx="125">
                  <c:v>-7648.5</c:v>
                </c:pt>
                <c:pt idx="126">
                  <c:v>-7647</c:v>
                </c:pt>
                <c:pt idx="127">
                  <c:v>-7638</c:v>
                </c:pt>
                <c:pt idx="128">
                  <c:v>-7636.5</c:v>
                </c:pt>
                <c:pt idx="129">
                  <c:v>-7624.5</c:v>
                </c:pt>
                <c:pt idx="130">
                  <c:v>-7624.5</c:v>
                </c:pt>
                <c:pt idx="131">
                  <c:v>-7621.5</c:v>
                </c:pt>
                <c:pt idx="132">
                  <c:v>-7620</c:v>
                </c:pt>
                <c:pt idx="133">
                  <c:v>-7576.5</c:v>
                </c:pt>
                <c:pt idx="134">
                  <c:v>-7191</c:v>
                </c:pt>
                <c:pt idx="135">
                  <c:v>-7188</c:v>
                </c:pt>
                <c:pt idx="136">
                  <c:v>-7186.5</c:v>
                </c:pt>
                <c:pt idx="137">
                  <c:v>-7176</c:v>
                </c:pt>
                <c:pt idx="138">
                  <c:v>-7176</c:v>
                </c:pt>
                <c:pt idx="139">
                  <c:v>-7171.5</c:v>
                </c:pt>
                <c:pt idx="140">
                  <c:v>-7167</c:v>
                </c:pt>
                <c:pt idx="141">
                  <c:v>-7165.5</c:v>
                </c:pt>
                <c:pt idx="142">
                  <c:v>-7156.5</c:v>
                </c:pt>
                <c:pt idx="143">
                  <c:v>-7155</c:v>
                </c:pt>
                <c:pt idx="144">
                  <c:v>-7122</c:v>
                </c:pt>
                <c:pt idx="145">
                  <c:v>-7119</c:v>
                </c:pt>
                <c:pt idx="146">
                  <c:v>-7075.5</c:v>
                </c:pt>
                <c:pt idx="147">
                  <c:v>-7032</c:v>
                </c:pt>
                <c:pt idx="148">
                  <c:v>-6724</c:v>
                </c:pt>
                <c:pt idx="149">
                  <c:v>-6724</c:v>
                </c:pt>
                <c:pt idx="150">
                  <c:v>-6639</c:v>
                </c:pt>
                <c:pt idx="151">
                  <c:v>-6631</c:v>
                </c:pt>
                <c:pt idx="152">
                  <c:v>-6631</c:v>
                </c:pt>
                <c:pt idx="153">
                  <c:v>-6621</c:v>
                </c:pt>
                <c:pt idx="154">
                  <c:v>-6615</c:v>
                </c:pt>
                <c:pt idx="155">
                  <c:v>-6577.5</c:v>
                </c:pt>
                <c:pt idx="156">
                  <c:v>-6546</c:v>
                </c:pt>
                <c:pt idx="157">
                  <c:v>-5635.5</c:v>
                </c:pt>
                <c:pt idx="158">
                  <c:v>-5538</c:v>
                </c:pt>
                <c:pt idx="159">
                  <c:v>-5430.5</c:v>
                </c:pt>
                <c:pt idx="160">
                  <c:v>-5417</c:v>
                </c:pt>
                <c:pt idx="161">
                  <c:v>-5406</c:v>
                </c:pt>
                <c:pt idx="162">
                  <c:v>-5393</c:v>
                </c:pt>
                <c:pt idx="163">
                  <c:v>-4923</c:v>
                </c:pt>
                <c:pt idx="164">
                  <c:v>-4874</c:v>
                </c:pt>
                <c:pt idx="165">
                  <c:v>-4431</c:v>
                </c:pt>
                <c:pt idx="166">
                  <c:v>-4431</c:v>
                </c:pt>
                <c:pt idx="167">
                  <c:v>-4407</c:v>
                </c:pt>
                <c:pt idx="168">
                  <c:v>-4404</c:v>
                </c:pt>
                <c:pt idx="169">
                  <c:v>-3848.5</c:v>
                </c:pt>
                <c:pt idx="170">
                  <c:v>-3844</c:v>
                </c:pt>
                <c:pt idx="171">
                  <c:v>-3356</c:v>
                </c:pt>
                <c:pt idx="172">
                  <c:v>-3301</c:v>
                </c:pt>
                <c:pt idx="173">
                  <c:v>-3223</c:v>
                </c:pt>
                <c:pt idx="174">
                  <c:v>-3223</c:v>
                </c:pt>
                <c:pt idx="175">
                  <c:v>-3221</c:v>
                </c:pt>
                <c:pt idx="176">
                  <c:v>-3220</c:v>
                </c:pt>
                <c:pt idx="177">
                  <c:v>-3220</c:v>
                </c:pt>
                <c:pt idx="178">
                  <c:v>-3218.5</c:v>
                </c:pt>
                <c:pt idx="179">
                  <c:v>-3167.5</c:v>
                </c:pt>
                <c:pt idx="180">
                  <c:v>-2822</c:v>
                </c:pt>
                <c:pt idx="181">
                  <c:v>-2809</c:v>
                </c:pt>
                <c:pt idx="182">
                  <c:v>-1675</c:v>
                </c:pt>
                <c:pt idx="183">
                  <c:v>-1672</c:v>
                </c:pt>
                <c:pt idx="184">
                  <c:v>-1666</c:v>
                </c:pt>
                <c:pt idx="185">
                  <c:v>-1660</c:v>
                </c:pt>
                <c:pt idx="186">
                  <c:v>-1621</c:v>
                </c:pt>
                <c:pt idx="187">
                  <c:v>-1099</c:v>
                </c:pt>
                <c:pt idx="188">
                  <c:v>-565.5</c:v>
                </c:pt>
                <c:pt idx="189">
                  <c:v>-516</c:v>
                </c:pt>
                <c:pt idx="190">
                  <c:v>-1.5</c:v>
                </c:pt>
                <c:pt idx="191">
                  <c:v>-1.5</c:v>
                </c:pt>
                <c:pt idx="192">
                  <c:v>-1.5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403.5</c:v>
                </c:pt>
                <c:pt idx="198">
                  <c:v>462</c:v>
                </c:pt>
                <c:pt idx="199">
                  <c:v>468</c:v>
                </c:pt>
                <c:pt idx="200">
                  <c:v>601</c:v>
                </c:pt>
                <c:pt idx="201">
                  <c:v>622</c:v>
                </c:pt>
                <c:pt idx="202">
                  <c:v>625</c:v>
                </c:pt>
                <c:pt idx="203">
                  <c:v>648</c:v>
                </c:pt>
                <c:pt idx="204">
                  <c:v>654</c:v>
                </c:pt>
                <c:pt idx="205">
                  <c:v>655.5</c:v>
                </c:pt>
                <c:pt idx="206">
                  <c:v>999</c:v>
                </c:pt>
                <c:pt idx="207">
                  <c:v>1105</c:v>
                </c:pt>
                <c:pt idx="208">
                  <c:v>1166.5</c:v>
                </c:pt>
                <c:pt idx="209">
                  <c:v>1192</c:v>
                </c:pt>
                <c:pt idx="210">
                  <c:v>1965</c:v>
                </c:pt>
                <c:pt idx="211">
                  <c:v>2797</c:v>
                </c:pt>
                <c:pt idx="212">
                  <c:v>2801</c:v>
                </c:pt>
                <c:pt idx="213">
                  <c:v>2812</c:v>
                </c:pt>
                <c:pt idx="214">
                  <c:v>3637</c:v>
                </c:pt>
                <c:pt idx="215">
                  <c:v>3658</c:v>
                </c:pt>
                <c:pt idx="216">
                  <c:v>4398</c:v>
                </c:pt>
                <c:pt idx="217">
                  <c:v>4957.5</c:v>
                </c:pt>
                <c:pt idx="218">
                  <c:v>6386</c:v>
                </c:pt>
                <c:pt idx="219">
                  <c:v>6553</c:v>
                </c:pt>
                <c:pt idx="220">
                  <c:v>6621</c:v>
                </c:pt>
                <c:pt idx="221">
                  <c:v>7150</c:v>
                </c:pt>
                <c:pt idx="222">
                  <c:v>7554</c:v>
                </c:pt>
                <c:pt idx="223">
                  <c:v>7554</c:v>
                </c:pt>
                <c:pt idx="224">
                  <c:v>7598</c:v>
                </c:pt>
                <c:pt idx="225">
                  <c:v>8091</c:v>
                </c:pt>
                <c:pt idx="226">
                  <c:v>8192</c:v>
                </c:pt>
                <c:pt idx="227">
                  <c:v>8212</c:v>
                </c:pt>
                <c:pt idx="228">
                  <c:v>8702</c:v>
                </c:pt>
                <c:pt idx="229">
                  <c:v>8731</c:v>
                </c:pt>
                <c:pt idx="230">
                  <c:v>8740</c:v>
                </c:pt>
                <c:pt idx="231">
                  <c:v>8776</c:v>
                </c:pt>
                <c:pt idx="232">
                  <c:v>8813</c:v>
                </c:pt>
                <c:pt idx="233">
                  <c:v>8821</c:v>
                </c:pt>
                <c:pt idx="234">
                  <c:v>8861</c:v>
                </c:pt>
                <c:pt idx="235">
                  <c:v>9243</c:v>
                </c:pt>
                <c:pt idx="236">
                  <c:v>9243.5</c:v>
                </c:pt>
                <c:pt idx="237">
                  <c:v>9245</c:v>
                </c:pt>
                <c:pt idx="238">
                  <c:v>9250.5</c:v>
                </c:pt>
                <c:pt idx="239">
                  <c:v>9315.5</c:v>
                </c:pt>
                <c:pt idx="240">
                  <c:v>9359</c:v>
                </c:pt>
                <c:pt idx="241">
                  <c:v>9367</c:v>
                </c:pt>
                <c:pt idx="242">
                  <c:v>9416</c:v>
                </c:pt>
                <c:pt idx="243">
                  <c:v>9691</c:v>
                </c:pt>
                <c:pt idx="244">
                  <c:v>10267</c:v>
                </c:pt>
                <c:pt idx="245">
                  <c:v>10291</c:v>
                </c:pt>
                <c:pt idx="246">
                  <c:v>10501.5</c:v>
                </c:pt>
                <c:pt idx="247">
                  <c:v>10501.5</c:v>
                </c:pt>
                <c:pt idx="248">
                  <c:v>10753</c:v>
                </c:pt>
                <c:pt idx="249">
                  <c:v>10785.5</c:v>
                </c:pt>
                <c:pt idx="250">
                  <c:v>10864</c:v>
                </c:pt>
                <c:pt idx="251">
                  <c:v>10880</c:v>
                </c:pt>
                <c:pt idx="252">
                  <c:v>10953</c:v>
                </c:pt>
                <c:pt idx="253">
                  <c:v>10966.5</c:v>
                </c:pt>
                <c:pt idx="254">
                  <c:v>10988</c:v>
                </c:pt>
                <c:pt idx="255">
                  <c:v>11000</c:v>
                </c:pt>
                <c:pt idx="256">
                  <c:v>11387</c:v>
                </c:pt>
                <c:pt idx="257">
                  <c:v>11438</c:v>
                </c:pt>
                <c:pt idx="258">
                  <c:v>11528</c:v>
                </c:pt>
                <c:pt idx="259">
                  <c:v>11562</c:v>
                </c:pt>
                <c:pt idx="260">
                  <c:v>11562</c:v>
                </c:pt>
                <c:pt idx="261">
                  <c:v>11610</c:v>
                </c:pt>
                <c:pt idx="262">
                  <c:v>11959</c:v>
                </c:pt>
                <c:pt idx="263">
                  <c:v>11978</c:v>
                </c:pt>
                <c:pt idx="264">
                  <c:v>12002.5</c:v>
                </c:pt>
                <c:pt idx="265">
                  <c:v>12052.5</c:v>
                </c:pt>
                <c:pt idx="266">
                  <c:v>12064.5</c:v>
                </c:pt>
                <c:pt idx="267">
                  <c:v>12479</c:v>
                </c:pt>
                <c:pt idx="268">
                  <c:v>12479</c:v>
                </c:pt>
                <c:pt idx="269">
                  <c:v>12612</c:v>
                </c:pt>
                <c:pt idx="270">
                  <c:v>12958</c:v>
                </c:pt>
                <c:pt idx="271">
                  <c:v>13092</c:v>
                </c:pt>
                <c:pt idx="272">
                  <c:v>13161</c:v>
                </c:pt>
                <c:pt idx="273">
                  <c:v>13199.5</c:v>
                </c:pt>
                <c:pt idx="274">
                  <c:v>13201</c:v>
                </c:pt>
                <c:pt idx="275">
                  <c:v>13219</c:v>
                </c:pt>
                <c:pt idx="276">
                  <c:v>13587</c:v>
                </c:pt>
                <c:pt idx="277">
                  <c:v>13652.5</c:v>
                </c:pt>
                <c:pt idx="278">
                  <c:v>13705</c:v>
                </c:pt>
                <c:pt idx="279">
                  <c:v>13717</c:v>
                </c:pt>
                <c:pt idx="280">
                  <c:v>14082</c:v>
                </c:pt>
                <c:pt idx="281">
                  <c:v>14142</c:v>
                </c:pt>
                <c:pt idx="282">
                  <c:v>14142</c:v>
                </c:pt>
                <c:pt idx="283">
                  <c:v>14221</c:v>
                </c:pt>
                <c:pt idx="284">
                  <c:v>14637</c:v>
                </c:pt>
                <c:pt idx="285">
                  <c:v>14741.5</c:v>
                </c:pt>
                <c:pt idx="286">
                  <c:v>14743</c:v>
                </c:pt>
                <c:pt idx="287">
                  <c:v>15292</c:v>
                </c:pt>
                <c:pt idx="288">
                  <c:v>15303</c:v>
                </c:pt>
                <c:pt idx="289">
                  <c:v>15766</c:v>
                </c:pt>
                <c:pt idx="290">
                  <c:v>15808</c:v>
                </c:pt>
                <c:pt idx="291">
                  <c:v>15838</c:v>
                </c:pt>
                <c:pt idx="292">
                  <c:v>16288</c:v>
                </c:pt>
              </c:numCache>
            </c:numRef>
          </c:xVal>
          <c:yVal>
            <c:numRef>
              <c:f>Active!$K$21:$K$313</c:f>
              <c:numCache>
                <c:formatCode>General</c:formatCode>
                <c:ptCount val="293"/>
                <c:pt idx="190">
                  <c:v>-2.9545500001404434E-3</c:v>
                </c:pt>
                <c:pt idx="192">
                  <c:v>4.5449996832758188E-5</c:v>
                </c:pt>
                <c:pt idx="194">
                  <c:v>-2.0999999978812411E-3</c:v>
                </c:pt>
                <c:pt idx="196">
                  <c:v>2.2000000026309863E-3</c:v>
                </c:pt>
                <c:pt idx="218">
                  <c:v>-2.7395800003432669E-2</c:v>
                </c:pt>
                <c:pt idx="222">
                  <c:v>-3.1386199996632058E-2</c:v>
                </c:pt>
                <c:pt idx="223">
                  <c:v>-3.1386199996632058E-2</c:v>
                </c:pt>
                <c:pt idx="225">
                  <c:v>-3.3857300004456192E-2</c:v>
                </c:pt>
                <c:pt idx="227">
                  <c:v>-3.2223599999269936E-2</c:v>
                </c:pt>
                <c:pt idx="229">
                  <c:v>-3.4649299996090122E-2</c:v>
                </c:pt>
                <c:pt idx="230">
                  <c:v>-3.6221999995177612E-2</c:v>
                </c:pt>
                <c:pt idx="231">
                  <c:v>-3.9112799997383263E-2</c:v>
                </c:pt>
                <c:pt idx="232">
                  <c:v>-3.5003900004085153E-2</c:v>
                </c:pt>
                <c:pt idx="233">
                  <c:v>-3.7276299997756723E-2</c:v>
                </c:pt>
                <c:pt idx="234">
                  <c:v>-3.3658300002571195E-2</c:v>
                </c:pt>
                <c:pt idx="239">
                  <c:v>-3.8059649996284861E-2</c:v>
                </c:pt>
                <c:pt idx="240">
                  <c:v>-3.7077699998917524E-2</c:v>
                </c:pt>
                <c:pt idx="241">
                  <c:v>-3.7620099996274803E-2</c:v>
                </c:pt>
                <c:pt idx="242">
                  <c:v>-3.6754799999471288E-2</c:v>
                </c:pt>
                <c:pt idx="243">
                  <c:v>-3.9837299998907838E-2</c:v>
                </c:pt>
                <c:pt idx="244">
                  <c:v>-4.1290100001788232E-2</c:v>
                </c:pt>
                <c:pt idx="245">
                  <c:v>-4.1517300000123214E-2</c:v>
                </c:pt>
                <c:pt idx="248">
                  <c:v>-4.3515899997146334E-2</c:v>
                </c:pt>
                <c:pt idx="250">
                  <c:v>-4.6379200000956189E-2</c:v>
                </c:pt>
                <c:pt idx="251">
                  <c:v>-4.406399999425048E-2</c:v>
                </c:pt>
                <c:pt idx="252">
                  <c:v>-4.4175899995025247E-2</c:v>
                </c:pt>
                <c:pt idx="253">
                  <c:v>-4.3484949994308408E-2</c:v>
                </c:pt>
                <c:pt idx="254">
                  <c:v>-4.4836400003987364E-2</c:v>
                </c:pt>
                <c:pt idx="255">
                  <c:v>-4.5500000000174623E-2</c:v>
                </c:pt>
                <c:pt idx="256">
                  <c:v>-4.6526099999027792E-2</c:v>
                </c:pt>
                <c:pt idx="257">
                  <c:v>-4.6371399999770802E-2</c:v>
                </c:pt>
                <c:pt idx="258">
                  <c:v>-4.6198399999411777E-2</c:v>
                </c:pt>
                <c:pt idx="259">
                  <c:v>-4.6628600000985898E-2</c:v>
                </c:pt>
                <c:pt idx="260">
                  <c:v>-4.6628600000985898E-2</c:v>
                </c:pt>
                <c:pt idx="261">
                  <c:v>-4.6883000002708286E-2</c:v>
                </c:pt>
                <c:pt idx="262">
                  <c:v>-4.8557699992670678E-2</c:v>
                </c:pt>
                <c:pt idx="263">
                  <c:v>-4.8733399999036919E-2</c:v>
                </c:pt>
                <c:pt idx="264">
                  <c:v>-4.8275749999447726E-2</c:v>
                </c:pt>
                <c:pt idx="265">
                  <c:v>-4.7990749997552484E-2</c:v>
                </c:pt>
                <c:pt idx="266">
                  <c:v>-4.7354349997476675E-2</c:v>
                </c:pt>
                <c:pt idx="267">
                  <c:v>-5.0013699998089578E-2</c:v>
                </c:pt>
                <c:pt idx="268">
                  <c:v>-5.0013699998089578E-2</c:v>
                </c:pt>
                <c:pt idx="269">
                  <c:v>-5.0943599999300204E-2</c:v>
                </c:pt>
                <c:pt idx="270">
                  <c:v>-5.1727400001254864E-2</c:v>
                </c:pt>
                <c:pt idx="271">
                  <c:v>-5.2687600000353996E-2</c:v>
                </c:pt>
                <c:pt idx="272">
                  <c:v>-5.4578299997956492E-2</c:v>
                </c:pt>
                <c:pt idx="273">
                  <c:v>-5.2144850000331644E-2</c:v>
                </c:pt>
                <c:pt idx="274">
                  <c:v>-5.1290299998072442E-2</c:v>
                </c:pt>
                <c:pt idx="275">
                  <c:v>-5.1195699998061173E-2</c:v>
                </c:pt>
                <c:pt idx="276">
                  <c:v>-5.3786099997523706E-2</c:v>
                </c:pt>
                <c:pt idx="277">
                  <c:v>-5.3970749999280088E-2</c:v>
                </c:pt>
                <c:pt idx="278">
                  <c:v>-5.4061499999079388E-2</c:v>
                </c:pt>
                <c:pt idx="279">
                  <c:v>-5.4325099998095538E-2</c:v>
                </c:pt>
                <c:pt idx="280">
                  <c:v>-5.5284599991864525E-2</c:v>
                </c:pt>
                <c:pt idx="281">
                  <c:v>-5.5902599997352809E-2</c:v>
                </c:pt>
                <c:pt idx="282">
                  <c:v>-5.5902599997352809E-2</c:v>
                </c:pt>
                <c:pt idx="283">
                  <c:v>-5.5496299995866138E-2</c:v>
                </c:pt>
                <c:pt idx="284">
                  <c:v>-5.6401099995127879E-2</c:v>
                </c:pt>
                <c:pt idx="285">
                  <c:v>-5.6167449998611119E-2</c:v>
                </c:pt>
                <c:pt idx="286">
                  <c:v>-5.8412899998074863E-2</c:v>
                </c:pt>
                <c:pt idx="287">
                  <c:v>-5.9247599994705524E-2</c:v>
                </c:pt>
                <c:pt idx="288">
                  <c:v>-5.8580899996741209E-2</c:v>
                </c:pt>
                <c:pt idx="289">
                  <c:v>-6.0609799998928793E-2</c:v>
                </c:pt>
                <c:pt idx="290">
                  <c:v>-6.1682399995333981E-2</c:v>
                </c:pt>
                <c:pt idx="291">
                  <c:v>-6.0991400001512375E-2</c:v>
                </c:pt>
                <c:pt idx="292">
                  <c:v>-6.2726399999519344E-2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1AB-4EB0-A3AA-7F3853677FE8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Active!$F$21:$F$313</c:f>
              <c:numCache>
                <c:formatCode>General</c:formatCode>
                <c:ptCount val="293"/>
                <c:pt idx="0">
                  <c:v>-27580</c:v>
                </c:pt>
                <c:pt idx="1">
                  <c:v>-27559</c:v>
                </c:pt>
                <c:pt idx="2">
                  <c:v>-27395.5</c:v>
                </c:pt>
                <c:pt idx="3">
                  <c:v>-26984.5</c:v>
                </c:pt>
                <c:pt idx="4">
                  <c:v>-26941</c:v>
                </c:pt>
                <c:pt idx="5">
                  <c:v>-26791.5</c:v>
                </c:pt>
                <c:pt idx="6">
                  <c:v>-26203.5</c:v>
                </c:pt>
                <c:pt idx="7">
                  <c:v>-26172</c:v>
                </c:pt>
                <c:pt idx="8">
                  <c:v>-24111.5</c:v>
                </c:pt>
                <c:pt idx="9">
                  <c:v>-23089.5</c:v>
                </c:pt>
                <c:pt idx="10">
                  <c:v>-22270</c:v>
                </c:pt>
                <c:pt idx="11">
                  <c:v>-21541</c:v>
                </c:pt>
                <c:pt idx="12">
                  <c:v>-21219.5</c:v>
                </c:pt>
                <c:pt idx="13">
                  <c:v>-21130</c:v>
                </c:pt>
                <c:pt idx="14">
                  <c:v>-19860</c:v>
                </c:pt>
                <c:pt idx="15">
                  <c:v>-19659.5</c:v>
                </c:pt>
                <c:pt idx="16">
                  <c:v>-19648</c:v>
                </c:pt>
                <c:pt idx="17">
                  <c:v>-16582.5</c:v>
                </c:pt>
                <c:pt idx="18">
                  <c:v>-16343</c:v>
                </c:pt>
                <c:pt idx="19">
                  <c:v>-15931</c:v>
                </c:pt>
                <c:pt idx="20">
                  <c:v>-15890.5</c:v>
                </c:pt>
                <c:pt idx="21">
                  <c:v>-15358</c:v>
                </c:pt>
                <c:pt idx="22">
                  <c:v>-15358</c:v>
                </c:pt>
                <c:pt idx="23">
                  <c:v>-15352</c:v>
                </c:pt>
                <c:pt idx="24">
                  <c:v>-15349</c:v>
                </c:pt>
                <c:pt idx="25">
                  <c:v>-15347.5</c:v>
                </c:pt>
                <c:pt idx="26">
                  <c:v>-15308.5</c:v>
                </c:pt>
                <c:pt idx="27">
                  <c:v>-15307</c:v>
                </c:pt>
                <c:pt idx="28">
                  <c:v>-15305.5</c:v>
                </c:pt>
                <c:pt idx="29">
                  <c:v>-15304</c:v>
                </c:pt>
                <c:pt idx="30">
                  <c:v>-15302.5</c:v>
                </c:pt>
                <c:pt idx="31">
                  <c:v>-15277</c:v>
                </c:pt>
                <c:pt idx="32">
                  <c:v>-15265</c:v>
                </c:pt>
                <c:pt idx="33">
                  <c:v>-15226</c:v>
                </c:pt>
                <c:pt idx="34">
                  <c:v>-15221.5</c:v>
                </c:pt>
                <c:pt idx="35">
                  <c:v>-15217</c:v>
                </c:pt>
                <c:pt idx="36">
                  <c:v>-15202.5</c:v>
                </c:pt>
                <c:pt idx="37">
                  <c:v>-15183</c:v>
                </c:pt>
                <c:pt idx="38">
                  <c:v>-15183</c:v>
                </c:pt>
                <c:pt idx="39">
                  <c:v>-14905</c:v>
                </c:pt>
                <c:pt idx="40">
                  <c:v>-14903.5</c:v>
                </c:pt>
                <c:pt idx="41">
                  <c:v>-14824</c:v>
                </c:pt>
                <c:pt idx="42">
                  <c:v>-14768.5</c:v>
                </c:pt>
                <c:pt idx="43">
                  <c:v>-14428</c:v>
                </c:pt>
                <c:pt idx="44">
                  <c:v>-14417.5</c:v>
                </c:pt>
                <c:pt idx="45">
                  <c:v>-14416</c:v>
                </c:pt>
                <c:pt idx="46">
                  <c:v>-14413</c:v>
                </c:pt>
                <c:pt idx="47">
                  <c:v>-14410</c:v>
                </c:pt>
                <c:pt idx="48">
                  <c:v>-14386</c:v>
                </c:pt>
                <c:pt idx="49">
                  <c:v>-14384.5</c:v>
                </c:pt>
                <c:pt idx="50">
                  <c:v>-14371</c:v>
                </c:pt>
                <c:pt idx="51">
                  <c:v>-14326</c:v>
                </c:pt>
                <c:pt idx="52">
                  <c:v>-14324.5</c:v>
                </c:pt>
                <c:pt idx="53">
                  <c:v>-14323</c:v>
                </c:pt>
                <c:pt idx="54">
                  <c:v>-14321.5</c:v>
                </c:pt>
                <c:pt idx="55">
                  <c:v>-13894</c:v>
                </c:pt>
                <c:pt idx="56">
                  <c:v>-13892.5</c:v>
                </c:pt>
                <c:pt idx="57">
                  <c:v>-13875</c:v>
                </c:pt>
                <c:pt idx="58">
                  <c:v>-13849</c:v>
                </c:pt>
                <c:pt idx="59">
                  <c:v>-13844.5</c:v>
                </c:pt>
                <c:pt idx="60">
                  <c:v>-13774.5</c:v>
                </c:pt>
                <c:pt idx="61">
                  <c:v>-13759</c:v>
                </c:pt>
                <c:pt idx="62">
                  <c:v>-13745.5</c:v>
                </c:pt>
                <c:pt idx="63">
                  <c:v>-13729.5</c:v>
                </c:pt>
                <c:pt idx="64">
                  <c:v>-13728</c:v>
                </c:pt>
                <c:pt idx="65">
                  <c:v>-13717.5</c:v>
                </c:pt>
                <c:pt idx="66">
                  <c:v>-13717</c:v>
                </c:pt>
                <c:pt idx="67">
                  <c:v>-13713</c:v>
                </c:pt>
                <c:pt idx="68">
                  <c:v>-13711.5</c:v>
                </c:pt>
                <c:pt idx="69">
                  <c:v>-13710</c:v>
                </c:pt>
                <c:pt idx="70">
                  <c:v>-13708.5</c:v>
                </c:pt>
                <c:pt idx="71">
                  <c:v>-13708.5</c:v>
                </c:pt>
                <c:pt idx="72">
                  <c:v>-13707</c:v>
                </c:pt>
                <c:pt idx="73">
                  <c:v>-13705.5</c:v>
                </c:pt>
                <c:pt idx="74">
                  <c:v>-13705</c:v>
                </c:pt>
                <c:pt idx="75">
                  <c:v>-13704</c:v>
                </c:pt>
                <c:pt idx="76">
                  <c:v>-13680</c:v>
                </c:pt>
                <c:pt idx="77">
                  <c:v>-13678.5</c:v>
                </c:pt>
                <c:pt idx="78">
                  <c:v>-13674</c:v>
                </c:pt>
                <c:pt idx="79">
                  <c:v>-13671</c:v>
                </c:pt>
                <c:pt idx="80">
                  <c:v>-13669.5</c:v>
                </c:pt>
                <c:pt idx="81">
                  <c:v>-13668</c:v>
                </c:pt>
                <c:pt idx="82">
                  <c:v>-13668</c:v>
                </c:pt>
                <c:pt idx="83">
                  <c:v>-13666.5</c:v>
                </c:pt>
                <c:pt idx="84">
                  <c:v>-13665</c:v>
                </c:pt>
                <c:pt idx="85">
                  <c:v>-13629</c:v>
                </c:pt>
                <c:pt idx="86">
                  <c:v>-13194</c:v>
                </c:pt>
                <c:pt idx="87">
                  <c:v>-13182</c:v>
                </c:pt>
                <c:pt idx="88">
                  <c:v>-13149</c:v>
                </c:pt>
                <c:pt idx="89">
                  <c:v>-12035</c:v>
                </c:pt>
                <c:pt idx="90">
                  <c:v>-12024.5</c:v>
                </c:pt>
                <c:pt idx="91">
                  <c:v>-12000.5</c:v>
                </c:pt>
                <c:pt idx="92">
                  <c:v>-9334</c:v>
                </c:pt>
                <c:pt idx="93">
                  <c:v>-9332.5</c:v>
                </c:pt>
                <c:pt idx="94">
                  <c:v>-9331</c:v>
                </c:pt>
                <c:pt idx="95">
                  <c:v>-9328</c:v>
                </c:pt>
                <c:pt idx="96">
                  <c:v>-9322</c:v>
                </c:pt>
                <c:pt idx="97">
                  <c:v>-9301</c:v>
                </c:pt>
                <c:pt idx="98">
                  <c:v>-9211</c:v>
                </c:pt>
                <c:pt idx="99">
                  <c:v>-8935</c:v>
                </c:pt>
                <c:pt idx="100">
                  <c:v>-8744.5</c:v>
                </c:pt>
                <c:pt idx="101">
                  <c:v>-8431</c:v>
                </c:pt>
                <c:pt idx="102">
                  <c:v>-7894</c:v>
                </c:pt>
                <c:pt idx="103">
                  <c:v>-7891</c:v>
                </c:pt>
                <c:pt idx="104">
                  <c:v>-7879</c:v>
                </c:pt>
                <c:pt idx="105">
                  <c:v>-7765</c:v>
                </c:pt>
                <c:pt idx="106">
                  <c:v>-7750.5</c:v>
                </c:pt>
                <c:pt idx="107">
                  <c:v>-7725</c:v>
                </c:pt>
                <c:pt idx="108">
                  <c:v>-7723.5</c:v>
                </c:pt>
                <c:pt idx="109">
                  <c:v>-7720.5</c:v>
                </c:pt>
                <c:pt idx="110">
                  <c:v>-7707</c:v>
                </c:pt>
                <c:pt idx="111">
                  <c:v>-7702.5</c:v>
                </c:pt>
                <c:pt idx="112">
                  <c:v>-7702.5</c:v>
                </c:pt>
                <c:pt idx="113">
                  <c:v>-7690.5</c:v>
                </c:pt>
                <c:pt idx="114">
                  <c:v>-7687.5</c:v>
                </c:pt>
                <c:pt idx="115">
                  <c:v>-7686</c:v>
                </c:pt>
                <c:pt idx="116">
                  <c:v>-7684.5</c:v>
                </c:pt>
                <c:pt idx="117">
                  <c:v>-7659</c:v>
                </c:pt>
                <c:pt idx="118">
                  <c:v>-7657.5</c:v>
                </c:pt>
                <c:pt idx="119">
                  <c:v>-7656</c:v>
                </c:pt>
                <c:pt idx="120">
                  <c:v>-7656</c:v>
                </c:pt>
                <c:pt idx="121">
                  <c:v>-7656</c:v>
                </c:pt>
                <c:pt idx="122">
                  <c:v>-7653</c:v>
                </c:pt>
                <c:pt idx="123">
                  <c:v>-7650</c:v>
                </c:pt>
                <c:pt idx="124">
                  <c:v>-7648.5</c:v>
                </c:pt>
                <c:pt idx="125">
                  <c:v>-7648.5</c:v>
                </c:pt>
                <c:pt idx="126">
                  <c:v>-7647</c:v>
                </c:pt>
                <c:pt idx="127">
                  <c:v>-7638</c:v>
                </c:pt>
                <c:pt idx="128">
                  <c:v>-7636.5</c:v>
                </c:pt>
                <c:pt idx="129">
                  <c:v>-7624.5</c:v>
                </c:pt>
                <c:pt idx="130">
                  <c:v>-7624.5</c:v>
                </c:pt>
                <c:pt idx="131">
                  <c:v>-7621.5</c:v>
                </c:pt>
                <c:pt idx="132">
                  <c:v>-7620</c:v>
                </c:pt>
                <c:pt idx="133">
                  <c:v>-7576.5</c:v>
                </c:pt>
                <c:pt idx="134">
                  <c:v>-7191</c:v>
                </c:pt>
                <c:pt idx="135">
                  <c:v>-7188</c:v>
                </c:pt>
                <c:pt idx="136">
                  <c:v>-7186.5</c:v>
                </c:pt>
                <c:pt idx="137">
                  <c:v>-7176</c:v>
                </c:pt>
                <c:pt idx="138">
                  <c:v>-7176</c:v>
                </c:pt>
                <c:pt idx="139">
                  <c:v>-7171.5</c:v>
                </c:pt>
                <c:pt idx="140">
                  <c:v>-7167</c:v>
                </c:pt>
                <c:pt idx="141">
                  <c:v>-7165.5</c:v>
                </c:pt>
                <c:pt idx="142">
                  <c:v>-7156.5</c:v>
                </c:pt>
                <c:pt idx="143">
                  <c:v>-7155</c:v>
                </c:pt>
                <c:pt idx="144">
                  <c:v>-7122</c:v>
                </c:pt>
                <c:pt idx="145">
                  <c:v>-7119</c:v>
                </c:pt>
                <c:pt idx="146">
                  <c:v>-7075.5</c:v>
                </c:pt>
                <c:pt idx="147">
                  <c:v>-7032</c:v>
                </c:pt>
                <c:pt idx="148">
                  <c:v>-6724</c:v>
                </c:pt>
                <c:pt idx="149">
                  <c:v>-6724</c:v>
                </c:pt>
                <c:pt idx="150">
                  <c:v>-6639</c:v>
                </c:pt>
                <c:pt idx="151">
                  <c:v>-6631</c:v>
                </c:pt>
                <c:pt idx="152">
                  <c:v>-6631</c:v>
                </c:pt>
                <c:pt idx="153">
                  <c:v>-6621</c:v>
                </c:pt>
                <c:pt idx="154">
                  <c:v>-6615</c:v>
                </c:pt>
                <c:pt idx="155">
                  <c:v>-6577.5</c:v>
                </c:pt>
                <c:pt idx="156">
                  <c:v>-6546</c:v>
                </c:pt>
                <c:pt idx="157">
                  <c:v>-5635.5</c:v>
                </c:pt>
                <c:pt idx="158">
                  <c:v>-5538</c:v>
                </c:pt>
                <c:pt idx="159">
                  <c:v>-5430.5</c:v>
                </c:pt>
                <c:pt idx="160">
                  <c:v>-5417</c:v>
                </c:pt>
                <c:pt idx="161">
                  <c:v>-5406</c:v>
                </c:pt>
                <c:pt idx="162">
                  <c:v>-5393</c:v>
                </c:pt>
                <c:pt idx="163">
                  <c:v>-4923</c:v>
                </c:pt>
                <c:pt idx="164">
                  <c:v>-4874</c:v>
                </c:pt>
                <c:pt idx="165">
                  <c:v>-4431</c:v>
                </c:pt>
                <c:pt idx="166">
                  <c:v>-4431</c:v>
                </c:pt>
                <c:pt idx="167">
                  <c:v>-4407</c:v>
                </c:pt>
                <c:pt idx="168">
                  <c:v>-4404</c:v>
                </c:pt>
                <c:pt idx="169">
                  <c:v>-3848.5</c:v>
                </c:pt>
                <c:pt idx="170">
                  <c:v>-3844</c:v>
                </c:pt>
                <c:pt idx="171">
                  <c:v>-3356</c:v>
                </c:pt>
                <c:pt idx="172">
                  <c:v>-3301</c:v>
                </c:pt>
                <c:pt idx="173">
                  <c:v>-3223</c:v>
                </c:pt>
                <c:pt idx="174">
                  <c:v>-3223</c:v>
                </c:pt>
                <c:pt idx="175">
                  <c:v>-3221</c:v>
                </c:pt>
                <c:pt idx="176">
                  <c:v>-3220</c:v>
                </c:pt>
                <c:pt idx="177">
                  <c:v>-3220</c:v>
                </c:pt>
                <c:pt idx="178">
                  <c:v>-3218.5</c:v>
                </c:pt>
                <c:pt idx="179">
                  <c:v>-3167.5</c:v>
                </c:pt>
                <c:pt idx="180">
                  <c:v>-2822</c:v>
                </c:pt>
                <c:pt idx="181">
                  <c:v>-2809</c:v>
                </c:pt>
                <c:pt idx="182">
                  <c:v>-1675</c:v>
                </c:pt>
                <c:pt idx="183">
                  <c:v>-1672</c:v>
                </c:pt>
                <c:pt idx="184">
                  <c:v>-1666</c:v>
                </c:pt>
                <c:pt idx="185">
                  <c:v>-1660</c:v>
                </c:pt>
                <c:pt idx="186">
                  <c:v>-1621</c:v>
                </c:pt>
                <c:pt idx="187">
                  <c:v>-1099</c:v>
                </c:pt>
                <c:pt idx="188">
                  <c:v>-565.5</c:v>
                </c:pt>
                <c:pt idx="189">
                  <c:v>-516</c:v>
                </c:pt>
                <c:pt idx="190">
                  <c:v>-1.5</c:v>
                </c:pt>
                <c:pt idx="191">
                  <c:v>-1.5</c:v>
                </c:pt>
                <c:pt idx="192">
                  <c:v>-1.5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403.5</c:v>
                </c:pt>
                <c:pt idx="198">
                  <c:v>462</c:v>
                </c:pt>
                <c:pt idx="199">
                  <c:v>468</c:v>
                </c:pt>
                <c:pt idx="200">
                  <c:v>601</c:v>
                </c:pt>
                <c:pt idx="201">
                  <c:v>622</c:v>
                </c:pt>
                <c:pt idx="202">
                  <c:v>625</c:v>
                </c:pt>
                <c:pt idx="203">
                  <c:v>648</c:v>
                </c:pt>
                <c:pt idx="204">
                  <c:v>654</c:v>
                </c:pt>
                <c:pt idx="205">
                  <c:v>655.5</c:v>
                </c:pt>
                <c:pt idx="206">
                  <c:v>999</c:v>
                </c:pt>
                <c:pt idx="207">
                  <c:v>1105</c:v>
                </c:pt>
                <c:pt idx="208">
                  <c:v>1166.5</c:v>
                </c:pt>
                <c:pt idx="209">
                  <c:v>1192</c:v>
                </c:pt>
                <c:pt idx="210">
                  <c:v>1965</c:v>
                </c:pt>
                <c:pt idx="211">
                  <c:v>2797</c:v>
                </c:pt>
                <c:pt idx="212">
                  <c:v>2801</c:v>
                </c:pt>
                <c:pt idx="213">
                  <c:v>2812</c:v>
                </c:pt>
                <c:pt idx="214">
                  <c:v>3637</c:v>
                </c:pt>
                <c:pt idx="215">
                  <c:v>3658</c:v>
                </c:pt>
                <c:pt idx="216">
                  <c:v>4398</c:v>
                </c:pt>
                <c:pt idx="217">
                  <c:v>4957.5</c:v>
                </c:pt>
                <c:pt idx="218">
                  <c:v>6386</c:v>
                </c:pt>
                <c:pt idx="219">
                  <c:v>6553</c:v>
                </c:pt>
                <c:pt idx="220">
                  <c:v>6621</c:v>
                </c:pt>
                <c:pt idx="221">
                  <c:v>7150</c:v>
                </c:pt>
                <c:pt idx="222">
                  <c:v>7554</c:v>
                </c:pt>
                <c:pt idx="223">
                  <c:v>7554</c:v>
                </c:pt>
                <c:pt idx="224">
                  <c:v>7598</c:v>
                </c:pt>
                <c:pt idx="225">
                  <c:v>8091</c:v>
                </c:pt>
                <c:pt idx="226">
                  <c:v>8192</c:v>
                </c:pt>
                <c:pt idx="227">
                  <c:v>8212</c:v>
                </c:pt>
                <c:pt idx="228">
                  <c:v>8702</c:v>
                </c:pt>
                <c:pt idx="229">
                  <c:v>8731</c:v>
                </c:pt>
                <c:pt idx="230">
                  <c:v>8740</c:v>
                </c:pt>
                <c:pt idx="231">
                  <c:v>8776</c:v>
                </c:pt>
                <c:pt idx="232">
                  <c:v>8813</c:v>
                </c:pt>
                <c:pt idx="233">
                  <c:v>8821</c:v>
                </c:pt>
                <c:pt idx="234">
                  <c:v>8861</c:v>
                </c:pt>
                <c:pt idx="235">
                  <c:v>9243</c:v>
                </c:pt>
                <c:pt idx="236">
                  <c:v>9243.5</c:v>
                </c:pt>
                <c:pt idx="237">
                  <c:v>9245</c:v>
                </c:pt>
                <c:pt idx="238">
                  <c:v>9250.5</c:v>
                </c:pt>
                <c:pt idx="239">
                  <c:v>9315.5</c:v>
                </c:pt>
                <c:pt idx="240">
                  <c:v>9359</c:v>
                </c:pt>
                <c:pt idx="241">
                  <c:v>9367</c:v>
                </c:pt>
                <c:pt idx="242">
                  <c:v>9416</c:v>
                </c:pt>
                <c:pt idx="243">
                  <c:v>9691</c:v>
                </c:pt>
                <c:pt idx="244">
                  <c:v>10267</c:v>
                </c:pt>
                <c:pt idx="245">
                  <c:v>10291</c:v>
                </c:pt>
                <c:pt idx="246">
                  <c:v>10501.5</c:v>
                </c:pt>
                <c:pt idx="247">
                  <c:v>10501.5</c:v>
                </c:pt>
                <c:pt idx="248">
                  <c:v>10753</c:v>
                </c:pt>
                <c:pt idx="249">
                  <c:v>10785.5</c:v>
                </c:pt>
                <c:pt idx="250">
                  <c:v>10864</c:v>
                </c:pt>
                <c:pt idx="251">
                  <c:v>10880</c:v>
                </c:pt>
                <c:pt idx="252">
                  <c:v>10953</c:v>
                </c:pt>
                <c:pt idx="253">
                  <c:v>10966.5</c:v>
                </c:pt>
                <c:pt idx="254">
                  <c:v>10988</c:v>
                </c:pt>
                <c:pt idx="255">
                  <c:v>11000</c:v>
                </c:pt>
                <c:pt idx="256">
                  <c:v>11387</c:v>
                </c:pt>
                <c:pt idx="257">
                  <c:v>11438</c:v>
                </c:pt>
                <c:pt idx="258">
                  <c:v>11528</c:v>
                </c:pt>
                <c:pt idx="259">
                  <c:v>11562</c:v>
                </c:pt>
                <c:pt idx="260">
                  <c:v>11562</c:v>
                </c:pt>
                <c:pt idx="261">
                  <c:v>11610</c:v>
                </c:pt>
                <c:pt idx="262">
                  <c:v>11959</c:v>
                </c:pt>
                <c:pt idx="263">
                  <c:v>11978</c:v>
                </c:pt>
                <c:pt idx="264">
                  <c:v>12002.5</c:v>
                </c:pt>
                <c:pt idx="265">
                  <c:v>12052.5</c:v>
                </c:pt>
                <c:pt idx="266">
                  <c:v>12064.5</c:v>
                </c:pt>
                <c:pt idx="267">
                  <c:v>12479</c:v>
                </c:pt>
                <c:pt idx="268">
                  <c:v>12479</c:v>
                </c:pt>
                <c:pt idx="269">
                  <c:v>12612</c:v>
                </c:pt>
                <c:pt idx="270">
                  <c:v>12958</c:v>
                </c:pt>
                <c:pt idx="271">
                  <c:v>13092</c:v>
                </c:pt>
                <c:pt idx="272">
                  <c:v>13161</c:v>
                </c:pt>
                <c:pt idx="273">
                  <c:v>13199.5</c:v>
                </c:pt>
                <c:pt idx="274">
                  <c:v>13201</c:v>
                </c:pt>
                <c:pt idx="275">
                  <c:v>13219</c:v>
                </c:pt>
                <c:pt idx="276">
                  <c:v>13587</c:v>
                </c:pt>
                <c:pt idx="277">
                  <c:v>13652.5</c:v>
                </c:pt>
                <c:pt idx="278">
                  <c:v>13705</c:v>
                </c:pt>
                <c:pt idx="279">
                  <c:v>13717</c:v>
                </c:pt>
                <c:pt idx="280">
                  <c:v>14082</c:v>
                </c:pt>
                <c:pt idx="281">
                  <c:v>14142</c:v>
                </c:pt>
                <c:pt idx="282">
                  <c:v>14142</c:v>
                </c:pt>
                <c:pt idx="283">
                  <c:v>14221</c:v>
                </c:pt>
                <c:pt idx="284">
                  <c:v>14637</c:v>
                </c:pt>
                <c:pt idx="285">
                  <c:v>14741.5</c:v>
                </c:pt>
                <c:pt idx="286">
                  <c:v>14743</c:v>
                </c:pt>
                <c:pt idx="287">
                  <c:v>15292</c:v>
                </c:pt>
                <c:pt idx="288">
                  <c:v>15303</c:v>
                </c:pt>
                <c:pt idx="289">
                  <c:v>15766</c:v>
                </c:pt>
                <c:pt idx="290">
                  <c:v>15808</c:v>
                </c:pt>
                <c:pt idx="291">
                  <c:v>15838</c:v>
                </c:pt>
                <c:pt idx="292">
                  <c:v>16288</c:v>
                </c:pt>
              </c:numCache>
            </c:numRef>
          </c:xVal>
          <c:yVal>
            <c:numRef>
              <c:f>Active!$L$21:$L$313</c:f>
              <c:numCache>
                <c:formatCode>General</c:formatCode>
                <c:ptCount val="29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1AB-4EB0-A3AA-7F3853677FE8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Active!$F$21:$F$313</c:f>
              <c:numCache>
                <c:formatCode>General</c:formatCode>
                <c:ptCount val="293"/>
                <c:pt idx="0">
                  <c:v>-27580</c:v>
                </c:pt>
                <c:pt idx="1">
                  <c:v>-27559</c:v>
                </c:pt>
                <c:pt idx="2">
                  <c:v>-27395.5</c:v>
                </c:pt>
                <c:pt idx="3">
                  <c:v>-26984.5</c:v>
                </c:pt>
                <c:pt idx="4">
                  <c:v>-26941</c:v>
                </c:pt>
                <c:pt idx="5">
                  <c:v>-26791.5</c:v>
                </c:pt>
                <c:pt idx="6">
                  <c:v>-26203.5</c:v>
                </c:pt>
                <c:pt idx="7">
                  <c:v>-26172</c:v>
                </c:pt>
                <c:pt idx="8">
                  <c:v>-24111.5</c:v>
                </c:pt>
                <c:pt idx="9">
                  <c:v>-23089.5</c:v>
                </c:pt>
                <c:pt idx="10">
                  <c:v>-22270</c:v>
                </c:pt>
                <c:pt idx="11">
                  <c:v>-21541</c:v>
                </c:pt>
                <c:pt idx="12">
                  <c:v>-21219.5</c:v>
                </c:pt>
                <c:pt idx="13">
                  <c:v>-21130</c:v>
                </c:pt>
                <c:pt idx="14">
                  <c:v>-19860</c:v>
                </c:pt>
                <c:pt idx="15">
                  <c:v>-19659.5</c:v>
                </c:pt>
                <c:pt idx="16">
                  <c:v>-19648</c:v>
                </c:pt>
                <c:pt idx="17">
                  <c:v>-16582.5</c:v>
                </c:pt>
                <c:pt idx="18">
                  <c:v>-16343</c:v>
                </c:pt>
                <c:pt idx="19">
                  <c:v>-15931</c:v>
                </c:pt>
                <c:pt idx="20">
                  <c:v>-15890.5</c:v>
                </c:pt>
                <c:pt idx="21">
                  <c:v>-15358</c:v>
                </c:pt>
                <c:pt idx="22">
                  <c:v>-15358</c:v>
                </c:pt>
                <c:pt idx="23">
                  <c:v>-15352</c:v>
                </c:pt>
                <c:pt idx="24">
                  <c:v>-15349</c:v>
                </c:pt>
                <c:pt idx="25">
                  <c:v>-15347.5</c:v>
                </c:pt>
                <c:pt idx="26">
                  <c:v>-15308.5</c:v>
                </c:pt>
                <c:pt idx="27">
                  <c:v>-15307</c:v>
                </c:pt>
                <c:pt idx="28">
                  <c:v>-15305.5</c:v>
                </c:pt>
                <c:pt idx="29">
                  <c:v>-15304</c:v>
                </c:pt>
                <c:pt idx="30">
                  <c:v>-15302.5</c:v>
                </c:pt>
                <c:pt idx="31">
                  <c:v>-15277</c:v>
                </c:pt>
                <c:pt idx="32">
                  <c:v>-15265</c:v>
                </c:pt>
                <c:pt idx="33">
                  <c:v>-15226</c:v>
                </c:pt>
                <c:pt idx="34">
                  <c:v>-15221.5</c:v>
                </c:pt>
                <c:pt idx="35">
                  <c:v>-15217</c:v>
                </c:pt>
                <c:pt idx="36">
                  <c:v>-15202.5</c:v>
                </c:pt>
                <c:pt idx="37">
                  <c:v>-15183</c:v>
                </c:pt>
                <c:pt idx="38">
                  <c:v>-15183</c:v>
                </c:pt>
                <c:pt idx="39">
                  <c:v>-14905</c:v>
                </c:pt>
                <c:pt idx="40">
                  <c:v>-14903.5</c:v>
                </c:pt>
                <c:pt idx="41">
                  <c:v>-14824</c:v>
                </c:pt>
                <c:pt idx="42">
                  <c:v>-14768.5</c:v>
                </c:pt>
                <c:pt idx="43">
                  <c:v>-14428</c:v>
                </c:pt>
                <c:pt idx="44">
                  <c:v>-14417.5</c:v>
                </c:pt>
                <c:pt idx="45">
                  <c:v>-14416</c:v>
                </c:pt>
                <c:pt idx="46">
                  <c:v>-14413</c:v>
                </c:pt>
                <c:pt idx="47">
                  <c:v>-14410</c:v>
                </c:pt>
                <c:pt idx="48">
                  <c:v>-14386</c:v>
                </c:pt>
                <c:pt idx="49">
                  <c:v>-14384.5</c:v>
                </c:pt>
                <c:pt idx="50">
                  <c:v>-14371</c:v>
                </c:pt>
                <c:pt idx="51">
                  <c:v>-14326</c:v>
                </c:pt>
                <c:pt idx="52">
                  <c:v>-14324.5</c:v>
                </c:pt>
                <c:pt idx="53">
                  <c:v>-14323</c:v>
                </c:pt>
                <c:pt idx="54">
                  <c:v>-14321.5</c:v>
                </c:pt>
                <c:pt idx="55">
                  <c:v>-13894</c:v>
                </c:pt>
                <c:pt idx="56">
                  <c:v>-13892.5</c:v>
                </c:pt>
                <c:pt idx="57">
                  <c:v>-13875</c:v>
                </c:pt>
                <c:pt idx="58">
                  <c:v>-13849</c:v>
                </c:pt>
                <c:pt idx="59">
                  <c:v>-13844.5</c:v>
                </c:pt>
                <c:pt idx="60">
                  <c:v>-13774.5</c:v>
                </c:pt>
                <c:pt idx="61">
                  <c:v>-13759</c:v>
                </c:pt>
                <c:pt idx="62">
                  <c:v>-13745.5</c:v>
                </c:pt>
                <c:pt idx="63">
                  <c:v>-13729.5</c:v>
                </c:pt>
                <c:pt idx="64">
                  <c:v>-13728</c:v>
                </c:pt>
                <c:pt idx="65">
                  <c:v>-13717.5</c:v>
                </c:pt>
                <c:pt idx="66">
                  <c:v>-13717</c:v>
                </c:pt>
                <c:pt idx="67">
                  <c:v>-13713</c:v>
                </c:pt>
                <c:pt idx="68">
                  <c:v>-13711.5</c:v>
                </c:pt>
                <c:pt idx="69">
                  <c:v>-13710</c:v>
                </c:pt>
                <c:pt idx="70">
                  <c:v>-13708.5</c:v>
                </c:pt>
                <c:pt idx="71">
                  <c:v>-13708.5</c:v>
                </c:pt>
                <c:pt idx="72">
                  <c:v>-13707</c:v>
                </c:pt>
                <c:pt idx="73">
                  <c:v>-13705.5</c:v>
                </c:pt>
                <c:pt idx="74">
                  <c:v>-13705</c:v>
                </c:pt>
                <c:pt idx="75">
                  <c:v>-13704</c:v>
                </c:pt>
                <c:pt idx="76">
                  <c:v>-13680</c:v>
                </c:pt>
                <c:pt idx="77">
                  <c:v>-13678.5</c:v>
                </c:pt>
                <c:pt idx="78">
                  <c:v>-13674</c:v>
                </c:pt>
                <c:pt idx="79">
                  <c:v>-13671</c:v>
                </c:pt>
                <c:pt idx="80">
                  <c:v>-13669.5</c:v>
                </c:pt>
                <c:pt idx="81">
                  <c:v>-13668</c:v>
                </c:pt>
                <c:pt idx="82">
                  <c:v>-13668</c:v>
                </c:pt>
                <c:pt idx="83">
                  <c:v>-13666.5</c:v>
                </c:pt>
                <c:pt idx="84">
                  <c:v>-13665</c:v>
                </c:pt>
                <c:pt idx="85">
                  <c:v>-13629</c:v>
                </c:pt>
                <c:pt idx="86">
                  <c:v>-13194</c:v>
                </c:pt>
                <c:pt idx="87">
                  <c:v>-13182</c:v>
                </c:pt>
                <c:pt idx="88">
                  <c:v>-13149</c:v>
                </c:pt>
                <c:pt idx="89">
                  <c:v>-12035</c:v>
                </c:pt>
                <c:pt idx="90">
                  <c:v>-12024.5</c:v>
                </c:pt>
                <c:pt idx="91">
                  <c:v>-12000.5</c:v>
                </c:pt>
                <c:pt idx="92">
                  <c:v>-9334</c:v>
                </c:pt>
                <c:pt idx="93">
                  <c:v>-9332.5</c:v>
                </c:pt>
                <c:pt idx="94">
                  <c:v>-9331</c:v>
                </c:pt>
                <c:pt idx="95">
                  <c:v>-9328</c:v>
                </c:pt>
                <c:pt idx="96">
                  <c:v>-9322</c:v>
                </c:pt>
                <c:pt idx="97">
                  <c:v>-9301</c:v>
                </c:pt>
                <c:pt idx="98">
                  <c:v>-9211</c:v>
                </c:pt>
                <c:pt idx="99">
                  <c:v>-8935</c:v>
                </c:pt>
                <c:pt idx="100">
                  <c:v>-8744.5</c:v>
                </c:pt>
                <c:pt idx="101">
                  <c:v>-8431</c:v>
                </c:pt>
                <c:pt idx="102">
                  <c:v>-7894</c:v>
                </c:pt>
                <c:pt idx="103">
                  <c:v>-7891</c:v>
                </c:pt>
                <c:pt idx="104">
                  <c:v>-7879</c:v>
                </c:pt>
                <c:pt idx="105">
                  <c:v>-7765</c:v>
                </c:pt>
                <c:pt idx="106">
                  <c:v>-7750.5</c:v>
                </c:pt>
                <c:pt idx="107">
                  <c:v>-7725</c:v>
                </c:pt>
                <c:pt idx="108">
                  <c:v>-7723.5</c:v>
                </c:pt>
                <c:pt idx="109">
                  <c:v>-7720.5</c:v>
                </c:pt>
                <c:pt idx="110">
                  <c:v>-7707</c:v>
                </c:pt>
                <c:pt idx="111">
                  <c:v>-7702.5</c:v>
                </c:pt>
                <c:pt idx="112">
                  <c:v>-7702.5</c:v>
                </c:pt>
                <c:pt idx="113">
                  <c:v>-7690.5</c:v>
                </c:pt>
                <c:pt idx="114">
                  <c:v>-7687.5</c:v>
                </c:pt>
                <c:pt idx="115">
                  <c:v>-7686</c:v>
                </c:pt>
                <c:pt idx="116">
                  <c:v>-7684.5</c:v>
                </c:pt>
                <c:pt idx="117">
                  <c:v>-7659</c:v>
                </c:pt>
                <c:pt idx="118">
                  <c:v>-7657.5</c:v>
                </c:pt>
                <c:pt idx="119">
                  <c:v>-7656</c:v>
                </c:pt>
                <c:pt idx="120">
                  <c:v>-7656</c:v>
                </c:pt>
                <c:pt idx="121">
                  <c:v>-7656</c:v>
                </c:pt>
                <c:pt idx="122">
                  <c:v>-7653</c:v>
                </c:pt>
                <c:pt idx="123">
                  <c:v>-7650</c:v>
                </c:pt>
                <c:pt idx="124">
                  <c:v>-7648.5</c:v>
                </c:pt>
                <c:pt idx="125">
                  <c:v>-7648.5</c:v>
                </c:pt>
                <c:pt idx="126">
                  <c:v>-7647</c:v>
                </c:pt>
                <c:pt idx="127">
                  <c:v>-7638</c:v>
                </c:pt>
                <c:pt idx="128">
                  <c:v>-7636.5</c:v>
                </c:pt>
                <c:pt idx="129">
                  <c:v>-7624.5</c:v>
                </c:pt>
                <c:pt idx="130">
                  <c:v>-7624.5</c:v>
                </c:pt>
                <c:pt idx="131">
                  <c:v>-7621.5</c:v>
                </c:pt>
                <c:pt idx="132">
                  <c:v>-7620</c:v>
                </c:pt>
                <c:pt idx="133">
                  <c:v>-7576.5</c:v>
                </c:pt>
                <c:pt idx="134">
                  <c:v>-7191</c:v>
                </c:pt>
                <c:pt idx="135">
                  <c:v>-7188</c:v>
                </c:pt>
                <c:pt idx="136">
                  <c:v>-7186.5</c:v>
                </c:pt>
                <c:pt idx="137">
                  <c:v>-7176</c:v>
                </c:pt>
                <c:pt idx="138">
                  <c:v>-7176</c:v>
                </c:pt>
                <c:pt idx="139">
                  <c:v>-7171.5</c:v>
                </c:pt>
                <c:pt idx="140">
                  <c:v>-7167</c:v>
                </c:pt>
                <c:pt idx="141">
                  <c:v>-7165.5</c:v>
                </c:pt>
                <c:pt idx="142">
                  <c:v>-7156.5</c:v>
                </c:pt>
                <c:pt idx="143">
                  <c:v>-7155</c:v>
                </c:pt>
                <c:pt idx="144">
                  <c:v>-7122</c:v>
                </c:pt>
                <c:pt idx="145">
                  <c:v>-7119</c:v>
                </c:pt>
                <c:pt idx="146">
                  <c:v>-7075.5</c:v>
                </c:pt>
                <c:pt idx="147">
                  <c:v>-7032</c:v>
                </c:pt>
                <c:pt idx="148">
                  <c:v>-6724</c:v>
                </c:pt>
                <c:pt idx="149">
                  <c:v>-6724</c:v>
                </c:pt>
                <c:pt idx="150">
                  <c:v>-6639</c:v>
                </c:pt>
                <c:pt idx="151">
                  <c:v>-6631</c:v>
                </c:pt>
                <c:pt idx="152">
                  <c:v>-6631</c:v>
                </c:pt>
                <c:pt idx="153">
                  <c:v>-6621</c:v>
                </c:pt>
                <c:pt idx="154">
                  <c:v>-6615</c:v>
                </c:pt>
                <c:pt idx="155">
                  <c:v>-6577.5</c:v>
                </c:pt>
                <c:pt idx="156">
                  <c:v>-6546</c:v>
                </c:pt>
                <c:pt idx="157">
                  <c:v>-5635.5</c:v>
                </c:pt>
                <c:pt idx="158">
                  <c:v>-5538</c:v>
                </c:pt>
                <c:pt idx="159">
                  <c:v>-5430.5</c:v>
                </c:pt>
                <c:pt idx="160">
                  <c:v>-5417</c:v>
                </c:pt>
                <c:pt idx="161">
                  <c:v>-5406</c:v>
                </c:pt>
                <c:pt idx="162">
                  <c:v>-5393</c:v>
                </c:pt>
                <c:pt idx="163">
                  <c:v>-4923</c:v>
                </c:pt>
                <c:pt idx="164">
                  <c:v>-4874</c:v>
                </c:pt>
                <c:pt idx="165">
                  <c:v>-4431</c:v>
                </c:pt>
                <c:pt idx="166">
                  <c:v>-4431</c:v>
                </c:pt>
                <c:pt idx="167">
                  <c:v>-4407</c:v>
                </c:pt>
                <c:pt idx="168">
                  <c:v>-4404</c:v>
                </c:pt>
                <c:pt idx="169">
                  <c:v>-3848.5</c:v>
                </c:pt>
                <c:pt idx="170">
                  <c:v>-3844</c:v>
                </c:pt>
                <c:pt idx="171">
                  <c:v>-3356</c:v>
                </c:pt>
                <c:pt idx="172">
                  <c:v>-3301</c:v>
                </c:pt>
                <c:pt idx="173">
                  <c:v>-3223</c:v>
                </c:pt>
                <c:pt idx="174">
                  <c:v>-3223</c:v>
                </c:pt>
                <c:pt idx="175">
                  <c:v>-3221</c:v>
                </c:pt>
                <c:pt idx="176">
                  <c:v>-3220</c:v>
                </c:pt>
                <c:pt idx="177">
                  <c:v>-3220</c:v>
                </c:pt>
                <c:pt idx="178">
                  <c:v>-3218.5</c:v>
                </c:pt>
                <c:pt idx="179">
                  <c:v>-3167.5</c:v>
                </c:pt>
                <c:pt idx="180">
                  <c:v>-2822</c:v>
                </c:pt>
                <c:pt idx="181">
                  <c:v>-2809</c:v>
                </c:pt>
                <c:pt idx="182">
                  <c:v>-1675</c:v>
                </c:pt>
                <c:pt idx="183">
                  <c:v>-1672</c:v>
                </c:pt>
                <c:pt idx="184">
                  <c:v>-1666</c:v>
                </c:pt>
                <c:pt idx="185">
                  <c:v>-1660</c:v>
                </c:pt>
                <c:pt idx="186">
                  <c:v>-1621</c:v>
                </c:pt>
                <c:pt idx="187">
                  <c:v>-1099</c:v>
                </c:pt>
                <c:pt idx="188">
                  <c:v>-565.5</c:v>
                </c:pt>
                <c:pt idx="189">
                  <c:v>-516</c:v>
                </c:pt>
                <c:pt idx="190">
                  <c:v>-1.5</c:v>
                </c:pt>
                <c:pt idx="191">
                  <c:v>-1.5</c:v>
                </c:pt>
                <c:pt idx="192">
                  <c:v>-1.5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403.5</c:v>
                </c:pt>
                <c:pt idx="198">
                  <c:v>462</c:v>
                </c:pt>
                <c:pt idx="199">
                  <c:v>468</c:v>
                </c:pt>
                <c:pt idx="200">
                  <c:v>601</c:v>
                </c:pt>
                <c:pt idx="201">
                  <c:v>622</c:v>
                </c:pt>
                <c:pt idx="202">
                  <c:v>625</c:v>
                </c:pt>
                <c:pt idx="203">
                  <c:v>648</c:v>
                </c:pt>
                <c:pt idx="204">
                  <c:v>654</c:v>
                </c:pt>
                <c:pt idx="205">
                  <c:v>655.5</c:v>
                </c:pt>
                <c:pt idx="206">
                  <c:v>999</c:v>
                </c:pt>
                <c:pt idx="207">
                  <c:v>1105</c:v>
                </c:pt>
                <c:pt idx="208">
                  <c:v>1166.5</c:v>
                </c:pt>
                <c:pt idx="209">
                  <c:v>1192</c:v>
                </c:pt>
                <c:pt idx="210">
                  <c:v>1965</c:v>
                </c:pt>
                <c:pt idx="211">
                  <c:v>2797</c:v>
                </c:pt>
                <c:pt idx="212">
                  <c:v>2801</c:v>
                </c:pt>
                <c:pt idx="213">
                  <c:v>2812</c:v>
                </c:pt>
                <c:pt idx="214">
                  <c:v>3637</c:v>
                </c:pt>
                <c:pt idx="215">
                  <c:v>3658</c:v>
                </c:pt>
                <c:pt idx="216">
                  <c:v>4398</c:v>
                </c:pt>
                <c:pt idx="217">
                  <c:v>4957.5</c:v>
                </c:pt>
                <c:pt idx="218">
                  <c:v>6386</c:v>
                </c:pt>
                <c:pt idx="219">
                  <c:v>6553</c:v>
                </c:pt>
                <c:pt idx="220">
                  <c:v>6621</c:v>
                </c:pt>
                <c:pt idx="221">
                  <c:v>7150</c:v>
                </c:pt>
                <c:pt idx="222">
                  <c:v>7554</c:v>
                </c:pt>
                <c:pt idx="223">
                  <c:v>7554</c:v>
                </c:pt>
                <c:pt idx="224">
                  <c:v>7598</c:v>
                </c:pt>
                <c:pt idx="225">
                  <c:v>8091</c:v>
                </c:pt>
                <c:pt idx="226">
                  <c:v>8192</c:v>
                </c:pt>
                <c:pt idx="227">
                  <c:v>8212</c:v>
                </c:pt>
                <c:pt idx="228">
                  <c:v>8702</c:v>
                </c:pt>
                <c:pt idx="229">
                  <c:v>8731</c:v>
                </c:pt>
                <c:pt idx="230">
                  <c:v>8740</c:v>
                </c:pt>
                <c:pt idx="231">
                  <c:v>8776</c:v>
                </c:pt>
                <c:pt idx="232">
                  <c:v>8813</c:v>
                </c:pt>
                <c:pt idx="233">
                  <c:v>8821</c:v>
                </c:pt>
                <c:pt idx="234">
                  <c:v>8861</c:v>
                </c:pt>
                <c:pt idx="235">
                  <c:v>9243</c:v>
                </c:pt>
                <c:pt idx="236">
                  <c:v>9243.5</c:v>
                </c:pt>
                <c:pt idx="237">
                  <c:v>9245</c:v>
                </c:pt>
                <c:pt idx="238">
                  <c:v>9250.5</c:v>
                </c:pt>
                <c:pt idx="239">
                  <c:v>9315.5</c:v>
                </c:pt>
                <c:pt idx="240">
                  <c:v>9359</c:v>
                </c:pt>
                <c:pt idx="241">
                  <c:v>9367</c:v>
                </c:pt>
                <c:pt idx="242">
                  <c:v>9416</c:v>
                </c:pt>
                <c:pt idx="243">
                  <c:v>9691</c:v>
                </c:pt>
                <c:pt idx="244">
                  <c:v>10267</c:v>
                </c:pt>
                <c:pt idx="245">
                  <c:v>10291</c:v>
                </c:pt>
                <c:pt idx="246">
                  <c:v>10501.5</c:v>
                </c:pt>
                <c:pt idx="247">
                  <c:v>10501.5</c:v>
                </c:pt>
                <c:pt idx="248">
                  <c:v>10753</c:v>
                </c:pt>
                <c:pt idx="249">
                  <c:v>10785.5</c:v>
                </c:pt>
                <c:pt idx="250">
                  <c:v>10864</c:v>
                </c:pt>
                <c:pt idx="251">
                  <c:v>10880</c:v>
                </c:pt>
                <c:pt idx="252">
                  <c:v>10953</c:v>
                </c:pt>
                <c:pt idx="253">
                  <c:v>10966.5</c:v>
                </c:pt>
                <c:pt idx="254">
                  <c:v>10988</c:v>
                </c:pt>
                <c:pt idx="255">
                  <c:v>11000</c:v>
                </c:pt>
                <c:pt idx="256">
                  <c:v>11387</c:v>
                </c:pt>
                <c:pt idx="257">
                  <c:v>11438</c:v>
                </c:pt>
                <c:pt idx="258">
                  <c:v>11528</c:v>
                </c:pt>
                <c:pt idx="259">
                  <c:v>11562</c:v>
                </c:pt>
                <c:pt idx="260">
                  <c:v>11562</c:v>
                </c:pt>
                <c:pt idx="261">
                  <c:v>11610</c:v>
                </c:pt>
                <c:pt idx="262">
                  <c:v>11959</c:v>
                </c:pt>
                <c:pt idx="263">
                  <c:v>11978</c:v>
                </c:pt>
                <c:pt idx="264">
                  <c:v>12002.5</c:v>
                </c:pt>
                <c:pt idx="265">
                  <c:v>12052.5</c:v>
                </c:pt>
                <c:pt idx="266">
                  <c:v>12064.5</c:v>
                </c:pt>
                <c:pt idx="267">
                  <c:v>12479</c:v>
                </c:pt>
                <c:pt idx="268">
                  <c:v>12479</c:v>
                </c:pt>
                <c:pt idx="269">
                  <c:v>12612</c:v>
                </c:pt>
                <c:pt idx="270">
                  <c:v>12958</c:v>
                </c:pt>
                <c:pt idx="271">
                  <c:v>13092</c:v>
                </c:pt>
                <c:pt idx="272">
                  <c:v>13161</c:v>
                </c:pt>
                <c:pt idx="273">
                  <c:v>13199.5</c:v>
                </c:pt>
                <c:pt idx="274">
                  <c:v>13201</c:v>
                </c:pt>
                <c:pt idx="275">
                  <c:v>13219</c:v>
                </c:pt>
                <c:pt idx="276">
                  <c:v>13587</c:v>
                </c:pt>
                <c:pt idx="277">
                  <c:v>13652.5</c:v>
                </c:pt>
                <c:pt idx="278">
                  <c:v>13705</c:v>
                </c:pt>
                <c:pt idx="279">
                  <c:v>13717</c:v>
                </c:pt>
                <c:pt idx="280">
                  <c:v>14082</c:v>
                </c:pt>
                <c:pt idx="281">
                  <c:v>14142</c:v>
                </c:pt>
                <c:pt idx="282">
                  <c:v>14142</c:v>
                </c:pt>
                <c:pt idx="283">
                  <c:v>14221</c:v>
                </c:pt>
                <c:pt idx="284">
                  <c:v>14637</c:v>
                </c:pt>
                <c:pt idx="285">
                  <c:v>14741.5</c:v>
                </c:pt>
                <c:pt idx="286">
                  <c:v>14743</c:v>
                </c:pt>
                <c:pt idx="287">
                  <c:v>15292</c:v>
                </c:pt>
                <c:pt idx="288">
                  <c:v>15303</c:v>
                </c:pt>
                <c:pt idx="289">
                  <c:v>15766</c:v>
                </c:pt>
                <c:pt idx="290">
                  <c:v>15808</c:v>
                </c:pt>
                <c:pt idx="291">
                  <c:v>15838</c:v>
                </c:pt>
                <c:pt idx="292">
                  <c:v>16288</c:v>
                </c:pt>
              </c:numCache>
            </c:numRef>
          </c:xVal>
          <c:yVal>
            <c:numRef>
              <c:f>Active!$M$21:$M$313</c:f>
              <c:numCache>
                <c:formatCode>General</c:formatCode>
                <c:ptCount val="29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1AB-4EB0-A3AA-7F3853677FE8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Active!$F$21:$F$313</c:f>
              <c:numCache>
                <c:formatCode>General</c:formatCode>
                <c:ptCount val="293"/>
                <c:pt idx="0">
                  <c:v>-27580</c:v>
                </c:pt>
                <c:pt idx="1">
                  <c:v>-27559</c:v>
                </c:pt>
                <c:pt idx="2">
                  <c:v>-27395.5</c:v>
                </c:pt>
                <c:pt idx="3">
                  <c:v>-26984.5</c:v>
                </c:pt>
                <c:pt idx="4">
                  <c:v>-26941</c:v>
                </c:pt>
                <c:pt idx="5">
                  <c:v>-26791.5</c:v>
                </c:pt>
                <c:pt idx="6">
                  <c:v>-26203.5</c:v>
                </c:pt>
                <c:pt idx="7">
                  <c:v>-26172</c:v>
                </c:pt>
                <c:pt idx="8">
                  <c:v>-24111.5</c:v>
                </c:pt>
                <c:pt idx="9">
                  <c:v>-23089.5</c:v>
                </c:pt>
                <c:pt idx="10">
                  <c:v>-22270</c:v>
                </c:pt>
                <c:pt idx="11">
                  <c:v>-21541</c:v>
                </c:pt>
                <c:pt idx="12">
                  <c:v>-21219.5</c:v>
                </c:pt>
                <c:pt idx="13">
                  <c:v>-21130</c:v>
                </c:pt>
                <c:pt idx="14">
                  <c:v>-19860</c:v>
                </c:pt>
                <c:pt idx="15">
                  <c:v>-19659.5</c:v>
                </c:pt>
                <c:pt idx="16">
                  <c:v>-19648</c:v>
                </c:pt>
                <c:pt idx="17">
                  <c:v>-16582.5</c:v>
                </c:pt>
                <c:pt idx="18">
                  <c:v>-16343</c:v>
                </c:pt>
                <c:pt idx="19">
                  <c:v>-15931</c:v>
                </c:pt>
                <c:pt idx="20">
                  <c:v>-15890.5</c:v>
                </c:pt>
                <c:pt idx="21">
                  <c:v>-15358</c:v>
                </c:pt>
                <c:pt idx="22">
                  <c:v>-15358</c:v>
                </c:pt>
                <c:pt idx="23">
                  <c:v>-15352</c:v>
                </c:pt>
                <c:pt idx="24">
                  <c:v>-15349</c:v>
                </c:pt>
                <c:pt idx="25">
                  <c:v>-15347.5</c:v>
                </c:pt>
                <c:pt idx="26">
                  <c:v>-15308.5</c:v>
                </c:pt>
                <c:pt idx="27">
                  <c:v>-15307</c:v>
                </c:pt>
                <c:pt idx="28">
                  <c:v>-15305.5</c:v>
                </c:pt>
                <c:pt idx="29">
                  <c:v>-15304</c:v>
                </c:pt>
                <c:pt idx="30">
                  <c:v>-15302.5</c:v>
                </c:pt>
                <c:pt idx="31">
                  <c:v>-15277</c:v>
                </c:pt>
                <c:pt idx="32">
                  <c:v>-15265</c:v>
                </c:pt>
                <c:pt idx="33">
                  <c:v>-15226</c:v>
                </c:pt>
                <c:pt idx="34">
                  <c:v>-15221.5</c:v>
                </c:pt>
                <c:pt idx="35">
                  <c:v>-15217</c:v>
                </c:pt>
                <c:pt idx="36">
                  <c:v>-15202.5</c:v>
                </c:pt>
                <c:pt idx="37">
                  <c:v>-15183</c:v>
                </c:pt>
                <c:pt idx="38">
                  <c:v>-15183</c:v>
                </c:pt>
                <c:pt idx="39">
                  <c:v>-14905</c:v>
                </c:pt>
                <c:pt idx="40">
                  <c:v>-14903.5</c:v>
                </c:pt>
                <c:pt idx="41">
                  <c:v>-14824</c:v>
                </c:pt>
                <c:pt idx="42">
                  <c:v>-14768.5</c:v>
                </c:pt>
                <c:pt idx="43">
                  <c:v>-14428</c:v>
                </c:pt>
                <c:pt idx="44">
                  <c:v>-14417.5</c:v>
                </c:pt>
                <c:pt idx="45">
                  <c:v>-14416</c:v>
                </c:pt>
                <c:pt idx="46">
                  <c:v>-14413</c:v>
                </c:pt>
                <c:pt idx="47">
                  <c:v>-14410</c:v>
                </c:pt>
                <c:pt idx="48">
                  <c:v>-14386</c:v>
                </c:pt>
                <c:pt idx="49">
                  <c:v>-14384.5</c:v>
                </c:pt>
                <c:pt idx="50">
                  <c:v>-14371</c:v>
                </c:pt>
                <c:pt idx="51">
                  <c:v>-14326</c:v>
                </c:pt>
                <c:pt idx="52">
                  <c:v>-14324.5</c:v>
                </c:pt>
                <c:pt idx="53">
                  <c:v>-14323</c:v>
                </c:pt>
                <c:pt idx="54">
                  <c:v>-14321.5</c:v>
                </c:pt>
                <c:pt idx="55">
                  <c:v>-13894</c:v>
                </c:pt>
                <c:pt idx="56">
                  <c:v>-13892.5</c:v>
                </c:pt>
                <c:pt idx="57">
                  <c:v>-13875</c:v>
                </c:pt>
                <c:pt idx="58">
                  <c:v>-13849</c:v>
                </c:pt>
                <c:pt idx="59">
                  <c:v>-13844.5</c:v>
                </c:pt>
                <c:pt idx="60">
                  <c:v>-13774.5</c:v>
                </c:pt>
                <c:pt idx="61">
                  <c:v>-13759</c:v>
                </c:pt>
                <c:pt idx="62">
                  <c:v>-13745.5</c:v>
                </c:pt>
                <c:pt idx="63">
                  <c:v>-13729.5</c:v>
                </c:pt>
                <c:pt idx="64">
                  <c:v>-13728</c:v>
                </c:pt>
                <c:pt idx="65">
                  <c:v>-13717.5</c:v>
                </c:pt>
                <c:pt idx="66">
                  <c:v>-13717</c:v>
                </c:pt>
                <c:pt idx="67">
                  <c:v>-13713</c:v>
                </c:pt>
                <c:pt idx="68">
                  <c:v>-13711.5</c:v>
                </c:pt>
                <c:pt idx="69">
                  <c:v>-13710</c:v>
                </c:pt>
                <c:pt idx="70">
                  <c:v>-13708.5</c:v>
                </c:pt>
                <c:pt idx="71">
                  <c:v>-13708.5</c:v>
                </c:pt>
                <c:pt idx="72">
                  <c:v>-13707</c:v>
                </c:pt>
                <c:pt idx="73">
                  <c:v>-13705.5</c:v>
                </c:pt>
                <c:pt idx="74">
                  <c:v>-13705</c:v>
                </c:pt>
                <c:pt idx="75">
                  <c:v>-13704</c:v>
                </c:pt>
                <c:pt idx="76">
                  <c:v>-13680</c:v>
                </c:pt>
                <c:pt idx="77">
                  <c:v>-13678.5</c:v>
                </c:pt>
                <c:pt idx="78">
                  <c:v>-13674</c:v>
                </c:pt>
                <c:pt idx="79">
                  <c:v>-13671</c:v>
                </c:pt>
                <c:pt idx="80">
                  <c:v>-13669.5</c:v>
                </c:pt>
                <c:pt idx="81">
                  <c:v>-13668</c:v>
                </c:pt>
                <c:pt idx="82">
                  <c:v>-13668</c:v>
                </c:pt>
                <c:pt idx="83">
                  <c:v>-13666.5</c:v>
                </c:pt>
                <c:pt idx="84">
                  <c:v>-13665</c:v>
                </c:pt>
                <c:pt idx="85">
                  <c:v>-13629</c:v>
                </c:pt>
                <c:pt idx="86">
                  <c:v>-13194</c:v>
                </c:pt>
                <c:pt idx="87">
                  <c:v>-13182</c:v>
                </c:pt>
                <c:pt idx="88">
                  <c:v>-13149</c:v>
                </c:pt>
                <c:pt idx="89">
                  <c:v>-12035</c:v>
                </c:pt>
                <c:pt idx="90">
                  <c:v>-12024.5</c:v>
                </c:pt>
                <c:pt idx="91">
                  <c:v>-12000.5</c:v>
                </c:pt>
                <c:pt idx="92">
                  <c:v>-9334</c:v>
                </c:pt>
                <c:pt idx="93">
                  <c:v>-9332.5</c:v>
                </c:pt>
                <c:pt idx="94">
                  <c:v>-9331</c:v>
                </c:pt>
                <c:pt idx="95">
                  <c:v>-9328</c:v>
                </c:pt>
                <c:pt idx="96">
                  <c:v>-9322</c:v>
                </c:pt>
                <c:pt idx="97">
                  <c:v>-9301</c:v>
                </c:pt>
                <c:pt idx="98">
                  <c:v>-9211</c:v>
                </c:pt>
                <c:pt idx="99">
                  <c:v>-8935</c:v>
                </c:pt>
                <c:pt idx="100">
                  <c:v>-8744.5</c:v>
                </c:pt>
                <c:pt idx="101">
                  <c:v>-8431</c:v>
                </c:pt>
                <c:pt idx="102">
                  <c:v>-7894</c:v>
                </c:pt>
                <c:pt idx="103">
                  <c:v>-7891</c:v>
                </c:pt>
                <c:pt idx="104">
                  <c:v>-7879</c:v>
                </c:pt>
                <c:pt idx="105">
                  <c:v>-7765</c:v>
                </c:pt>
                <c:pt idx="106">
                  <c:v>-7750.5</c:v>
                </c:pt>
                <c:pt idx="107">
                  <c:v>-7725</c:v>
                </c:pt>
                <c:pt idx="108">
                  <c:v>-7723.5</c:v>
                </c:pt>
                <c:pt idx="109">
                  <c:v>-7720.5</c:v>
                </c:pt>
                <c:pt idx="110">
                  <c:v>-7707</c:v>
                </c:pt>
                <c:pt idx="111">
                  <c:v>-7702.5</c:v>
                </c:pt>
                <c:pt idx="112">
                  <c:v>-7702.5</c:v>
                </c:pt>
                <c:pt idx="113">
                  <c:v>-7690.5</c:v>
                </c:pt>
                <c:pt idx="114">
                  <c:v>-7687.5</c:v>
                </c:pt>
                <c:pt idx="115">
                  <c:v>-7686</c:v>
                </c:pt>
                <c:pt idx="116">
                  <c:v>-7684.5</c:v>
                </c:pt>
                <c:pt idx="117">
                  <c:v>-7659</c:v>
                </c:pt>
                <c:pt idx="118">
                  <c:v>-7657.5</c:v>
                </c:pt>
                <c:pt idx="119">
                  <c:v>-7656</c:v>
                </c:pt>
                <c:pt idx="120">
                  <c:v>-7656</c:v>
                </c:pt>
                <c:pt idx="121">
                  <c:v>-7656</c:v>
                </c:pt>
                <c:pt idx="122">
                  <c:v>-7653</c:v>
                </c:pt>
                <c:pt idx="123">
                  <c:v>-7650</c:v>
                </c:pt>
                <c:pt idx="124">
                  <c:v>-7648.5</c:v>
                </c:pt>
                <c:pt idx="125">
                  <c:v>-7648.5</c:v>
                </c:pt>
                <c:pt idx="126">
                  <c:v>-7647</c:v>
                </c:pt>
                <c:pt idx="127">
                  <c:v>-7638</c:v>
                </c:pt>
                <c:pt idx="128">
                  <c:v>-7636.5</c:v>
                </c:pt>
                <c:pt idx="129">
                  <c:v>-7624.5</c:v>
                </c:pt>
                <c:pt idx="130">
                  <c:v>-7624.5</c:v>
                </c:pt>
                <c:pt idx="131">
                  <c:v>-7621.5</c:v>
                </c:pt>
                <c:pt idx="132">
                  <c:v>-7620</c:v>
                </c:pt>
                <c:pt idx="133">
                  <c:v>-7576.5</c:v>
                </c:pt>
                <c:pt idx="134">
                  <c:v>-7191</c:v>
                </c:pt>
                <c:pt idx="135">
                  <c:v>-7188</c:v>
                </c:pt>
                <c:pt idx="136">
                  <c:v>-7186.5</c:v>
                </c:pt>
                <c:pt idx="137">
                  <c:v>-7176</c:v>
                </c:pt>
                <c:pt idx="138">
                  <c:v>-7176</c:v>
                </c:pt>
                <c:pt idx="139">
                  <c:v>-7171.5</c:v>
                </c:pt>
                <c:pt idx="140">
                  <c:v>-7167</c:v>
                </c:pt>
                <c:pt idx="141">
                  <c:v>-7165.5</c:v>
                </c:pt>
                <c:pt idx="142">
                  <c:v>-7156.5</c:v>
                </c:pt>
                <c:pt idx="143">
                  <c:v>-7155</c:v>
                </c:pt>
                <c:pt idx="144">
                  <c:v>-7122</c:v>
                </c:pt>
                <c:pt idx="145">
                  <c:v>-7119</c:v>
                </c:pt>
                <c:pt idx="146">
                  <c:v>-7075.5</c:v>
                </c:pt>
                <c:pt idx="147">
                  <c:v>-7032</c:v>
                </c:pt>
                <c:pt idx="148">
                  <c:v>-6724</c:v>
                </c:pt>
                <c:pt idx="149">
                  <c:v>-6724</c:v>
                </c:pt>
                <c:pt idx="150">
                  <c:v>-6639</c:v>
                </c:pt>
                <c:pt idx="151">
                  <c:v>-6631</c:v>
                </c:pt>
                <c:pt idx="152">
                  <c:v>-6631</c:v>
                </c:pt>
                <c:pt idx="153">
                  <c:v>-6621</c:v>
                </c:pt>
                <c:pt idx="154">
                  <c:v>-6615</c:v>
                </c:pt>
                <c:pt idx="155">
                  <c:v>-6577.5</c:v>
                </c:pt>
                <c:pt idx="156">
                  <c:v>-6546</c:v>
                </c:pt>
                <c:pt idx="157">
                  <c:v>-5635.5</c:v>
                </c:pt>
                <c:pt idx="158">
                  <c:v>-5538</c:v>
                </c:pt>
                <c:pt idx="159">
                  <c:v>-5430.5</c:v>
                </c:pt>
                <c:pt idx="160">
                  <c:v>-5417</c:v>
                </c:pt>
                <c:pt idx="161">
                  <c:v>-5406</c:v>
                </c:pt>
                <c:pt idx="162">
                  <c:v>-5393</c:v>
                </c:pt>
                <c:pt idx="163">
                  <c:v>-4923</c:v>
                </c:pt>
                <c:pt idx="164">
                  <c:v>-4874</c:v>
                </c:pt>
                <c:pt idx="165">
                  <c:v>-4431</c:v>
                </c:pt>
                <c:pt idx="166">
                  <c:v>-4431</c:v>
                </c:pt>
                <c:pt idx="167">
                  <c:v>-4407</c:v>
                </c:pt>
                <c:pt idx="168">
                  <c:v>-4404</c:v>
                </c:pt>
                <c:pt idx="169">
                  <c:v>-3848.5</c:v>
                </c:pt>
                <c:pt idx="170">
                  <c:v>-3844</c:v>
                </c:pt>
                <c:pt idx="171">
                  <c:v>-3356</c:v>
                </c:pt>
                <c:pt idx="172">
                  <c:v>-3301</c:v>
                </c:pt>
                <c:pt idx="173">
                  <c:v>-3223</c:v>
                </c:pt>
                <c:pt idx="174">
                  <c:v>-3223</c:v>
                </c:pt>
                <c:pt idx="175">
                  <c:v>-3221</c:v>
                </c:pt>
                <c:pt idx="176">
                  <c:v>-3220</c:v>
                </c:pt>
                <c:pt idx="177">
                  <c:v>-3220</c:v>
                </c:pt>
                <c:pt idx="178">
                  <c:v>-3218.5</c:v>
                </c:pt>
                <c:pt idx="179">
                  <c:v>-3167.5</c:v>
                </c:pt>
                <c:pt idx="180">
                  <c:v>-2822</c:v>
                </c:pt>
                <c:pt idx="181">
                  <c:v>-2809</c:v>
                </c:pt>
                <c:pt idx="182">
                  <c:v>-1675</c:v>
                </c:pt>
                <c:pt idx="183">
                  <c:v>-1672</c:v>
                </c:pt>
                <c:pt idx="184">
                  <c:v>-1666</c:v>
                </c:pt>
                <c:pt idx="185">
                  <c:v>-1660</c:v>
                </c:pt>
                <c:pt idx="186">
                  <c:v>-1621</c:v>
                </c:pt>
                <c:pt idx="187">
                  <c:v>-1099</c:v>
                </c:pt>
                <c:pt idx="188">
                  <c:v>-565.5</c:v>
                </c:pt>
                <c:pt idx="189">
                  <c:v>-516</c:v>
                </c:pt>
                <c:pt idx="190">
                  <c:v>-1.5</c:v>
                </c:pt>
                <c:pt idx="191">
                  <c:v>-1.5</c:v>
                </c:pt>
                <c:pt idx="192">
                  <c:v>-1.5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403.5</c:v>
                </c:pt>
                <c:pt idx="198">
                  <c:v>462</c:v>
                </c:pt>
                <c:pt idx="199">
                  <c:v>468</c:v>
                </c:pt>
                <c:pt idx="200">
                  <c:v>601</c:v>
                </c:pt>
                <c:pt idx="201">
                  <c:v>622</c:v>
                </c:pt>
                <c:pt idx="202">
                  <c:v>625</c:v>
                </c:pt>
                <c:pt idx="203">
                  <c:v>648</c:v>
                </c:pt>
                <c:pt idx="204">
                  <c:v>654</c:v>
                </c:pt>
                <c:pt idx="205">
                  <c:v>655.5</c:v>
                </c:pt>
                <c:pt idx="206">
                  <c:v>999</c:v>
                </c:pt>
                <c:pt idx="207">
                  <c:v>1105</c:v>
                </c:pt>
                <c:pt idx="208">
                  <c:v>1166.5</c:v>
                </c:pt>
                <c:pt idx="209">
                  <c:v>1192</c:v>
                </c:pt>
                <c:pt idx="210">
                  <c:v>1965</c:v>
                </c:pt>
                <c:pt idx="211">
                  <c:v>2797</c:v>
                </c:pt>
                <c:pt idx="212">
                  <c:v>2801</c:v>
                </c:pt>
                <c:pt idx="213">
                  <c:v>2812</c:v>
                </c:pt>
                <c:pt idx="214">
                  <c:v>3637</c:v>
                </c:pt>
                <c:pt idx="215">
                  <c:v>3658</c:v>
                </c:pt>
                <c:pt idx="216">
                  <c:v>4398</c:v>
                </c:pt>
                <c:pt idx="217">
                  <c:v>4957.5</c:v>
                </c:pt>
                <c:pt idx="218">
                  <c:v>6386</c:v>
                </c:pt>
                <c:pt idx="219">
                  <c:v>6553</c:v>
                </c:pt>
                <c:pt idx="220">
                  <c:v>6621</c:v>
                </c:pt>
                <c:pt idx="221">
                  <c:v>7150</c:v>
                </c:pt>
                <c:pt idx="222">
                  <c:v>7554</c:v>
                </c:pt>
                <c:pt idx="223">
                  <c:v>7554</c:v>
                </c:pt>
                <c:pt idx="224">
                  <c:v>7598</c:v>
                </c:pt>
                <c:pt idx="225">
                  <c:v>8091</c:v>
                </c:pt>
                <c:pt idx="226">
                  <c:v>8192</c:v>
                </c:pt>
                <c:pt idx="227">
                  <c:v>8212</c:v>
                </c:pt>
                <c:pt idx="228">
                  <c:v>8702</c:v>
                </c:pt>
                <c:pt idx="229">
                  <c:v>8731</c:v>
                </c:pt>
                <c:pt idx="230">
                  <c:v>8740</c:v>
                </c:pt>
                <c:pt idx="231">
                  <c:v>8776</c:v>
                </c:pt>
                <c:pt idx="232">
                  <c:v>8813</c:v>
                </c:pt>
                <c:pt idx="233">
                  <c:v>8821</c:v>
                </c:pt>
                <c:pt idx="234">
                  <c:v>8861</c:v>
                </c:pt>
                <c:pt idx="235">
                  <c:v>9243</c:v>
                </c:pt>
                <c:pt idx="236">
                  <c:v>9243.5</c:v>
                </c:pt>
                <c:pt idx="237">
                  <c:v>9245</c:v>
                </c:pt>
                <c:pt idx="238">
                  <c:v>9250.5</c:v>
                </c:pt>
                <c:pt idx="239">
                  <c:v>9315.5</c:v>
                </c:pt>
                <c:pt idx="240">
                  <c:v>9359</c:v>
                </c:pt>
                <c:pt idx="241">
                  <c:v>9367</c:v>
                </c:pt>
                <c:pt idx="242">
                  <c:v>9416</c:v>
                </c:pt>
                <c:pt idx="243">
                  <c:v>9691</c:v>
                </c:pt>
                <c:pt idx="244">
                  <c:v>10267</c:v>
                </c:pt>
                <c:pt idx="245">
                  <c:v>10291</c:v>
                </c:pt>
                <c:pt idx="246">
                  <c:v>10501.5</c:v>
                </c:pt>
                <c:pt idx="247">
                  <c:v>10501.5</c:v>
                </c:pt>
                <c:pt idx="248">
                  <c:v>10753</c:v>
                </c:pt>
                <c:pt idx="249">
                  <c:v>10785.5</c:v>
                </c:pt>
                <c:pt idx="250">
                  <c:v>10864</c:v>
                </c:pt>
                <c:pt idx="251">
                  <c:v>10880</c:v>
                </c:pt>
                <c:pt idx="252">
                  <c:v>10953</c:v>
                </c:pt>
                <c:pt idx="253">
                  <c:v>10966.5</c:v>
                </c:pt>
                <c:pt idx="254">
                  <c:v>10988</c:v>
                </c:pt>
                <c:pt idx="255">
                  <c:v>11000</c:v>
                </c:pt>
                <c:pt idx="256">
                  <c:v>11387</c:v>
                </c:pt>
                <c:pt idx="257">
                  <c:v>11438</c:v>
                </c:pt>
                <c:pt idx="258">
                  <c:v>11528</c:v>
                </c:pt>
                <c:pt idx="259">
                  <c:v>11562</c:v>
                </c:pt>
                <c:pt idx="260">
                  <c:v>11562</c:v>
                </c:pt>
                <c:pt idx="261">
                  <c:v>11610</c:v>
                </c:pt>
                <c:pt idx="262">
                  <c:v>11959</c:v>
                </c:pt>
                <c:pt idx="263">
                  <c:v>11978</c:v>
                </c:pt>
                <c:pt idx="264">
                  <c:v>12002.5</c:v>
                </c:pt>
                <c:pt idx="265">
                  <c:v>12052.5</c:v>
                </c:pt>
                <c:pt idx="266">
                  <c:v>12064.5</c:v>
                </c:pt>
                <c:pt idx="267">
                  <c:v>12479</c:v>
                </c:pt>
                <c:pt idx="268">
                  <c:v>12479</c:v>
                </c:pt>
                <c:pt idx="269">
                  <c:v>12612</c:v>
                </c:pt>
                <c:pt idx="270">
                  <c:v>12958</c:v>
                </c:pt>
                <c:pt idx="271">
                  <c:v>13092</c:v>
                </c:pt>
                <c:pt idx="272">
                  <c:v>13161</c:v>
                </c:pt>
                <c:pt idx="273">
                  <c:v>13199.5</c:v>
                </c:pt>
                <c:pt idx="274">
                  <c:v>13201</c:v>
                </c:pt>
                <c:pt idx="275">
                  <c:v>13219</c:v>
                </c:pt>
                <c:pt idx="276">
                  <c:v>13587</c:v>
                </c:pt>
                <c:pt idx="277">
                  <c:v>13652.5</c:v>
                </c:pt>
                <c:pt idx="278">
                  <c:v>13705</c:v>
                </c:pt>
                <c:pt idx="279">
                  <c:v>13717</c:v>
                </c:pt>
                <c:pt idx="280">
                  <c:v>14082</c:v>
                </c:pt>
                <c:pt idx="281">
                  <c:v>14142</c:v>
                </c:pt>
                <c:pt idx="282">
                  <c:v>14142</c:v>
                </c:pt>
                <c:pt idx="283">
                  <c:v>14221</c:v>
                </c:pt>
                <c:pt idx="284">
                  <c:v>14637</c:v>
                </c:pt>
                <c:pt idx="285">
                  <c:v>14741.5</c:v>
                </c:pt>
                <c:pt idx="286">
                  <c:v>14743</c:v>
                </c:pt>
                <c:pt idx="287">
                  <c:v>15292</c:v>
                </c:pt>
                <c:pt idx="288">
                  <c:v>15303</c:v>
                </c:pt>
                <c:pt idx="289">
                  <c:v>15766</c:v>
                </c:pt>
                <c:pt idx="290">
                  <c:v>15808</c:v>
                </c:pt>
                <c:pt idx="291">
                  <c:v>15838</c:v>
                </c:pt>
                <c:pt idx="292">
                  <c:v>16288</c:v>
                </c:pt>
              </c:numCache>
            </c:numRef>
          </c:xVal>
          <c:yVal>
            <c:numRef>
              <c:f>Active!$N$21:$N$313</c:f>
              <c:numCache>
                <c:formatCode>General</c:formatCode>
                <c:ptCount val="29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31AB-4EB0-A3AA-7F3853677FE8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Active!$F$21:$F$313</c:f>
              <c:numCache>
                <c:formatCode>General</c:formatCode>
                <c:ptCount val="293"/>
                <c:pt idx="0">
                  <c:v>-27580</c:v>
                </c:pt>
                <c:pt idx="1">
                  <c:v>-27559</c:v>
                </c:pt>
                <c:pt idx="2">
                  <c:v>-27395.5</c:v>
                </c:pt>
                <c:pt idx="3">
                  <c:v>-26984.5</c:v>
                </c:pt>
                <c:pt idx="4">
                  <c:v>-26941</c:v>
                </c:pt>
                <c:pt idx="5">
                  <c:v>-26791.5</c:v>
                </c:pt>
                <c:pt idx="6">
                  <c:v>-26203.5</c:v>
                </c:pt>
                <c:pt idx="7">
                  <c:v>-26172</c:v>
                </c:pt>
                <c:pt idx="8">
                  <c:v>-24111.5</c:v>
                </c:pt>
                <c:pt idx="9">
                  <c:v>-23089.5</c:v>
                </c:pt>
                <c:pt idx="10">
                  <c:v>-22270</c:v>
                </c:pt>
                <c:pt idx="11">
                  <c:v>-21541</c:v>
                </c:pt>
                <c:pt idx="12">
                  <c:v>-21219.5</c:v>
                </c:pt>
                <c:pt idx="13">
                  <c:v>-21130</c:v>
                </c:pt>
                <c:pt idx="14">
                  <c:v>-19860</c:v>
                </c:pt>
                <c:pt idx="15">
                  <c:v>-19659.5</c:v>
                </c:pt>
                <c:pt idx="16">
                  <c:v>-19648</c:v>
                </c:pt>
                <c:pt idx="17">
                  <c:v>-16582.5</c:v>
                </c:pt>
                <c:pt idx="18">
                  <c:v>-16343</c:v>
                </c:pt>
                <c:pt idx="19">
                  <c:v>-15931</c:v>
                </c:pt>
                <c:pt idx="20">
                  <c:v>-15890.5</c:v>
                </c:pt>
                <c:pt idx="21">
                  <c:v>-15358</c:v>
                </c:pt>
                <c:pt idx="22">
                  <c:v>-15358</c:v>
                </c:pt>
                <c:pt idx="23">
                  <c:v>-15352</c:v>
                </c:pt>
                <c:pt idx="24">
                  <c:v>-15349</c:v>
                </c:pt>
                <c:pt idx="25">
                  <c:v>-15347.5</c:v>
                </c:pt>
                <c:pt idx="26">
                  <c:v>-15308.5</c:v>
                </c:pt>
                <c:pt idx="27">
                  <c:v>-15307</c:v>
                </c:pt>
                <c:pt idx="28">
                  <c:v>-15305.5</c:v>
                </c:pt>
                <c:pt idx="29">
                  <c:v>-15304</c:v>
                </c:pt>
                <c:pt idx="30">
                  <c:v>-15302.5</c:v>
                </c:pt>
                <c:pt idx="31">
                  <c:v>-15277</c:v>
                </c:pt>
                <c:pt idx="32">
                  <c:v>-15265</c:v>
                </c:pt>
                <c:pt idx="33">
                  <c:v>-15226</c:v>
                </c:pt>
                <c:pt idx="34">
                  <c:v>-15221.5</c:v>
                </c:pt>
                <c:pt idx="35">
                  <c:v>-15217</c:v>
                </c:pt>
                <c:pt idx="36">
                  <c:v>-15202.5</c:v>
                </c:pt>
                <c:pt idx="37">
                  <c:v>-15183</c:v>
                </c:pt>
                <c:pt idx="38">
                  <c:v>-15183</c:v>
                </c:pt>
                <c:pt idx="39">
                  <c:v>-14905</c:v>
                </c:pt>
                <c:pt idx="40">
                  <c:v>-14903.5</c:v>
                </c:pt>
                <c:pt idx="41">
                  <c:v>-14824</c:v>
                </c:pt>
                <c:pt idx="42">
                  <c:v>-14768.5</c:v>
                </c:pt>
                <c:pt idx="43">
                  <c:v>-14428</c:v>
                </c:pt>
                <c:pt idx="44">
                  <c:v>-14417.5</c:v>
                </c:pt>
                <c:pt idx="45">
                  <c:v>-14416</c:v>
                </c:pt>
                <c:pt idx="46">
                  <c:v>-14413</c:v>
                </c:pt>
                <c:pt idx="47">
                  <c:v>-14410</c:v>
                </c:pt>
                <c:pt idx="48">
                  <c:v>-14386</c:v>
                </c:pt>
                <c:pt idx="49">
                  <c:v>-14384.5</c:v>
                </c:pt>
                <c:pt idx="50">
                  <c:v>-14371</c:v>
                </c:pt>
                <c:pt idx="51">
                  <c:v>-14326</c:v>
                </c:pt>
                <c:pt idx="52">
                  <c:v>-14324.5</c:v>
                </c:pt>
                <c:pt idx="53">
                  <c:v>-14323</c:v>
                </c:pt>
                <c:pt idx="54">
                  <c:v>-14321.5</c:v>
                </c:pt>
                <c:pt idx="55">
                  <c:v>-13894</c:v>
                </c:pt>
                <c:pt idx="56">
                  <c:v>-13892.5</c:v>
                </c:pt>
                <c:pt idx="57">
                  <c:v>-13875</c:v>
                </c:pt>
                <c:pt idx="58">
                  <c:v>-13849</c:v>
                </c:pt>
                <c:pt idx="59">
                  <c:v>-13844.5</c:v>
                </c:pt>
                <c:pt idx="60">
                  <c:v>-13774.5</c:v>
                </c:pt>
                <c:pt idx="61">
                  <c:v>-13759</c:v>
                </c:pt>
                <c:pt idx="62">
                  <c:v>-13745.5</c:v>
                </c:pt>
                <c:pt idx="63">
                  <c:v>-13729.5</c:v>
                </c:pt>
                <c:pt idx="64">
                  <c:v>-13728</c:v>
                </c:pt>
                <c:pt idx="65">
                  <c:v>-13717.5</c:v>
                </c:pt>
                <c:pt idx="66">
                  <c:v>-13717</c:v>
                </c:pt>
                <c:pt idx="67">
                  <c:v>-13713</c:v>
                </c:pt>
                <c:pt idx="68">
                  <c:v>-13711.5</c:v>
                </c:pt>
                <c:pt idx="69">
                  <c:v>-13710</c:v>
                </c:pt>
                <c:pt idx="70">
                  <c:v>-13708.5</c:v>
                </c:pt>
                <c:pt idx="71">
                  <c:v>-13708.5</c:v>
                </c:pt>
                <c:pt idx="72">
                  <c:v>-13707</c:v>
                </c:pt>
                <c:pt idx="73">
                  <c:v>-13705.5</c:v>
                </c:pt>
                <c:pt idx="74">
                  <c:v>-13705</c:v>
                </c:pt>
                <c:pt idx="75">
                  <c:v>-13704</c:v>
                </c:pt>
                <c:pt idx="76">
                  <c:v>-13680</c:v>
                </c:pt>
                <c:pt idx="77">
                  <c:v>-13678.5</c:v>
                </c:pt>
                <c:pt idx="78">
                  <c:v>-13674</c:v>
                </c:pt>
                <c:pt idx="79">
                  <c:v>-13671</c:v>
                </c:pt>
                <c:pt idx="80">
                  <c:v>-13669.5</c:v>
                </c:pt>
                <c:pt idx="81">
                  <c:v>-13668</c:v>
                </c:pt>
                <c:pt idx="82">
                  <c:v>-13668</c:v>
                </c:pt>
                <c:pt idx="83">
                  <c:v>-13666.5</c:v>
                </c:pt>
                <c:pt idx="84">
                  <c:v>-13665</c:v>
                </c:pt>
                <c:pt idx="85">
                  <c:v>-13629</c:v>
                </c:pt>
                <c:pt idx="86">
                  <c:v>-13194</c:v>
                </c:pt>
                <c:pt idx="87">
                  <c:v>-13182</c:v>
                </c:pt>
                <c:pt idx="88">
                  <c:v>-13149</c:v>
                </c:pt>
                <c:pt idx="89">
                  <c:v>-12035</c:v>
                </c:pt>
                <c:pt idx="90">
                  <c:v>-12024.5</c:v>
                </c:pt>
                <c:pt idx="91">
                  <c:v>-12000.5</c:v>
                </c:pt>
                <c:pt idx="92">
                  <c:v>-9334</c:v>
                </c:pt>
                <c:pt idx="93">
                  <c:v>-9332.5</c:v>
                </c:pt>
                <c:pt idx="94">
                  <c:v>-9331</c:v>
                </c:pt>
                <c:pt idx="95">
                  <c:v>-9328</c:v>
                </c:pt>
                <c:pt idx="96">
                  <c:v>-9322</c:v>
                </c:pt>
                <c:pt idx="97">
                  <c:v>-9301</c:v>
                </c:pt>
                <c:pt idx="98">
                  <c:v>-9211</c:v>
                </c:pt>
                <c:pt idx="99">
                  <c:v>-8935</c:v>
                </c:pt>
                <c:pt idx="100">
                  <c:v>-8744.5</c:v>
                </c:pt>
                <c:pt idx="101">
                  <c:v>-8431</c:v>
                </c:pt>
                <c:pt idx="102">
                  <c:v>-7894</c:v>
                </c:pt>
                <c:pt idx="103">
                  <c:v>-7891</c:v>
                </c:pt>
                <c:pt idx="104">
                  <c:v>-7879</c:v>
                </c:pt>
                <c:pt idx="105">
                  <c:v>-7765</c:v>
                </c:pt>
                <c:pt idx="106">
                  <c:v>-7750.5</c:v>
                </c:pt>
                <c:pt idx="107">
                  <c:v>-7725</c:v>
                </c:pt>
                <c:pt idx="108">
                  <c:v>-7723.5</c:v>
                </c:pt>
                <c:pt idx="109">
                  <c:v>-7720.5</c:v>
                </c:pt>
                <c:pt idx="110">
                  <c:v>-7707</c:v>
                </c:pt>
                <c:pt idx="111">
                  <c:v>-7702.5</c:v>
                </c:pt>
                <c:pt idx="112">
                  <c:v>-7702.5</c:v>
                </c:pt>
                <c:pt idx="113">
                  <c:v>-7690.5</c:v>
                </c:pt>
                <c:pt idx="114">
                  <c:v>-7687.5</c:v>
                </c:pt>
                <c:pt idx="115">
                  <c:v>-7686</c:v>
                </c:pt>
                <c:pt idx="116">
                  <c:v>-7684.5</c:v>
                </c:pt>
                <c:pt idx="117">
                  <c:v>-7659</c:v>
                </c:pt>
                <c:pt idx="118">
                  <c:v>-7657.5</c:v>
                </c:pt>
                <c:pt idx="119">
                  <c:v>-7656</c:v>
                </c:pt>
                <c:pt idx="120">
                  <c:v>-7656</c:v>
                </c:pt>
                <c:pt idx="121">
                  <c:v>-7656</c:v>
                </c:pt>
                <c:pt idx="122">
                  <c:v>-7653</c:v>
                </c:pt>
                <c:pt idx="123">
                  <c:v>-7650</c:v>
                </c:pt>
                <c:pt idx="124">
                  <c:v>-7648.5</c:v>
                </c:pt>
                <c:pt idx="125">
                  <c:v>-7648.5</c:v>
                </c:pt>
                <c:pt idx="126">
                  <c:v>-7647</c:v>
                </c:pt>
                <c:pt idx="127">
                  <c:v>-7638</c:v>
                </c:pt>
                <c:pt idx="128">
                  <c:v>-7636.5</c:v>
                </c:pt>
                <c:pt idx="129">
                  <c:v>-7624.5</c:v>
                </c:pt>
                <c:pt idx="130">
                  <c:v>-7624.5</c:v>
                </c:pt>
                <c:pt idx="131">
                  <c:v>-7621.5</c:v>
                </c:pt>
                <c:pt idx="132">
                  <c:v>-7620</c:v>
                </c:pt>
                <c:pt idx="133">
                  <c:v>-7576.5</c:v>
                </c:pt>
                <c:pt idx="134">
                  <c:v>-7191</c:v>
                </c:pt>
                <c:pt idx="135">
                  <c:v>-7188</c:v>
                </c:pt>
                <c:pt idx="136">
                  <c:v>-7186.5</c:v>
                </c:pt>
                <c:pt idx="137">
                  <c:v>-7176</c:v>
                </c:pt>
                <c:pt idx="138">
                  <c:v>-7176</c:v>
                </c:pt>
                <c:pt idx="139">
                  <c:v>-7171.5</c:v>
                </c:pt>
                <c:pt idx="140">
                  <c:v>-7167</c:v>
                </c:pt>
                <c:pt idx="141">
                  <c:v>-7165.5</c:v>
                </c:pt>
                <c:pt idx="142">
                  <c:v>-7156.5</c:v>
                </c:pt>
                <c:pt idx="143">
                  <c:v>-7155</c:v>
                </c:pt>
                <c:pt idx="144">
                  <c:v>-7122</c:v>
                </c:pt>
                <c:pt idx="145">
                  <c:v>-7119</c:v>
                </c:pt>
                <c:pt idx="146">
                  <c:v>-7075.5</c:v>
                </c:pt>
                <c:pt idx="147">
                  <c:v>-7032</c:v>
                </c:pt>
                <c:pt idx="148">
                  <c:v>-6724</c:v>
                </c:pt>
                <c:pt idx="149">
                  <c:v>-6724</c:v>
                </c:pt>
                <c:pt idx="150">
                  <c:v>-6639</c:v>
                </c:pt>
                <c:pt idx="151">
                  <c:v>-6631</c:v>
                </c:pt>
                <c:pt idx="152">
                  <c:v>-6631</c:v>
                </c:pt>
                <c:pt idx="153">
                  <c:v>-6621</c:v>
                </c:pt>
                <c:pt idx="154">
                  <c:v>-6615</c:v>
                </c:pt>
                <c:pt idx="155">
                  <c:v>-6577.5</c:v>
                </c:pt>
                <c:pt idx="156">
                  <c:v>-6546</c:v>
                </c:pt>
                <c:pt idx="157">
                  <c:v>-5635.5</c:v>
                </c:pt>
                <c:pt idx="158">
                  <c:v>-5538</c:v>
                </c:pt>
                <c:pt idx="159">
                  <c:v>-5430.5</c:v>
                </c:pt>
                <c:pt idx="160">
                  <c:v>-5417</c:v>
                </c:pt>
                <c:pt idx="161">
                  <c:v>-5406</c:v>
                </c:pt>
                <c:pt idx="162">
                  <c:v>-5393</c:v>
                </c:pt>
                <c:pt idx="163">
                  <c:v>-4923</c:v>
                </c:pt>
                <c:pt idx="164">
                  <c:v>-4874</c:v>
                </c:pt>
                <c:pt idx="165">
                  <c:v>-4431</c:v>
                </c:pt>
                <c:pt idx="166">
                  <c:v>-4431</c:v>
                </c:pt>
                <c:pt idx="167">
                  <c:v>-4407</c:v>
                </c:pt>
                <c:pt idx="168">
                  <c:v>-4404</c:v>
                </c:pt>
                <c:pt idx="169">
                  <c:v>-3848.5</c:v>
                </c:pt>
                <c:pt idx="170">
                  <c:v>-3844</c:v>
                </c:pt>
                <c:pt idx="171">
                  <c:v>-3356</c:v>
                </c:pt>
                <c:pt idx="172">
                  <c:v>-3301</c:v>
                </c:pt>
                <c:pt idx="173">
                  <c:v>-3223</c:v>
                </c:pt>
                <c:pt idx="174">
                  <c:v>-3223</c:v>
                </c:pt>
                <c:pt idx="175">
                  <c:v>-3221</c:v>
                </c:pt>
                <c:pt idx="176">
                  <c:v>-3220</c:v>
                </c:pt>
                <c:pt idx="177">
                  <c:v>-3220</c:v>
                </c:pt>
                <c:pt idx="178">
                  <c:v>-3218.5</c:v>
                </c:pt>
                <c:pt idx="179">
                  <c:v>-3167.5</c:v>
                </c:pt>
                <c:pt idx="180">
                  <c:v>-2822</c:v>
                </c:pt>
                <c:pt idx="181">
                  <c:v>-2809</c:v>
                </c:pt>
                <c:pt idx="182">
                  <c:v>-1675</c:v>
                </c:pt>
                <c:pt idx="183">
                  <c:v>-1672</c:v>
                </c:pt>
                <c:pt idx="184">
                  <c:v>-1666</c:v>
                </c:pt>
                <c:pt idx="185">
                  <c:v>-1660</c:v>
                </c:pt>
                <c:pt idx="186">
                  <c:v>-1621</c:v>
                </c:pt>
                <c:pt idx="187">
                  <c:v>-1099</c:v>
                </c:pt>
                <c:pt idx="188">
                  <c:v>-565.5</c:v>
                </c:pt>
                <c:pt idx="189">
                  <c:v>-516</c:v>
                </c:pt>
                <c:pt idx="190">
                  <c:v>-1.5</c:v>
                </c:pt>
                <c:pt idx="191">
                  <c:v>-1.5</c:v>
                </c:pt>
                <c:pt idx="192">
                  <c:v>-1.5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403.5</c:v>
                </c:pt>
                <c:pt idx="198">
                  <c:v>462</c:v>
                </c:pt>
                <c:pt idx="199">
                  <c:v>468</c:v>
                </c:pt>
                <c:pt idx="200">
                  <c:v>601</c:v>
                </c:pt>
                <c:pt idx="201">
                  <c:v>622</c:v>
                </c:pt>
                <c:pt idx="202">
                  <c:v>625</c:v>
                </c:pt>
                <c:pt idx="203">
                  <c:v>648</c:v>
                </c:pt>
                <c:pt idx="204">
                  <c:v>654</c:v>
                </c:pt>
                <c:pt idx="205">
                  <c:v>655.5</c:v>
                </c:pt>
                <c:pt idx="206">
                  <c:v>999</c:v>
                </c:pt>
                <c:pt idx="207">
                  <c:v>1105</c:v>
                </c:pt>
                <c:pt idx="208">
                  <c:v>1166.5</c:v>
                </c:pt>
                <c:pt idx="209">
                  <c:v>1192</c:v>
                </c:pt>
                <c:pt idx="210">
                  <c:v>1965</c:v>
                </c:pt>
                <c:pt idx="211">
                  <c:v>2797</c:v>
                </c:pt>
                <c:pt idx="212">
                  <c:v>2801</c:v>
                </c:pt>
                <c:pt idx="213">
                  <c:v>2812</c:v>
                </c:pt>
                <c:pt idx="214">
                  <c:v>3637</c:v>
                </c:pt>
                <c:pt idx="215">
                  <c:v>3658</c:v>
                </c:pt>
                <c:pt idx="216">
                  <c:v>4398</c:v>
                </c:pt>
                <c:pt idx="217">
                  <c:v>4957.5</c:v>
                </c:pt>
                <c:pt idx="218">
                  <c:v>6386</c:v>
                </c:pt>
                <c:pt idx="219">
                  <c:v>6553</c:v>
                </c:pt>
                <c:pt idx="220">
                  <c:v>6621</c:v>
                </c:pt>
                <c:pt idx="221">
                  <c:v>7150</c:v>
                </c:pt>
                <c:pt idx="222">
                  <c:v>7554</c:v>
                </c:pt>
                <c:pt idx="223">
                  <c:v>7554</c:v>
                </c:pt>
                <c:pt idx="224">
                  <c:v>7598</c:v>
                </c:pt>
                <c:pt idx="225">
                  <c:v>8091</c:v>
                </c:pt>
                <c:pt idx="226">
                  <c:v>8192</c:v>
                </c:pt>
                <c:pt idx="227">
                  <c:v>8212</c:v>
                </c:pt>
                <c:pt idx="228">
                  <c:v>8702</c:v>
                </c:pt>
                <c:pt idx="229">
                  <c:v>8731</c:v>
                </c:pt>
                <c:pt idx="230">
                  <c:v>8740</c:v>
                </c:pt>
                <c:pt idx="231">
                  <c:v>8776</c:v>
                </c:pt>
                <c:pt idx="232">
                  <c:v>8813</c:v>
                </c:pt>
                <c:pt idx="233">
                  <c:v>8821</c:v>
                </c:pt>
                <c:pt idx="234">
                  <c:v>8861</c:v>
                </c:pt>
                <c:pt idx="235">
                  <c:v>9243</c:v>
                </c:pt>
                <c:pt idx="236">
                  <c:v>9243.5</c:v>
                </c:pt>
                <c:pt idx="237">
                  <c:v>9245</c:v>
                </c:pt>
                <c:pt idx="238">
                  <c:v>9250.5</c:v>
                </c:pt>
                <c:pt idx="239">
                  <c:v>9315.5</c:v>
                </c:pt>
                <c:pt idx="240">
                  <c:v>9359</c:v>
                </c:pt>
                <c:pt idx="241">
                  <c:v>9367</c:v>
                </c:pt>
                <c:pt idx="242">
                  <c:v>9416</c:v>
                </c:pt>
                <c:pt idx="243">
                  <c:v>9691</c:v>
                </c:pt>
                <c:pt idx="244">
                  <c:v>10267</c:v>
                </c:pt>
                <c:pt idx="245">
                  <c:v>10291</c:v>
                </c:pt>
                <c:pt idx="246">
                  <c:v>10501.5</c:v>
                </c:pt>
                <c:pt idx="247">
                  <c:v>10501.5</c:v>
                </c:pt>
                <c:pt idx="248">
                  <c:v>10753</c:v>
                </c:pt>
                <c:pt idx="249">
                  <c:v>10785.5</c:v>
                </c:pt>
                <c:pt idx="250">
                  <c:v>10864</c:v>
                </c:pt>
                <c:pt idx="251">
                  <c:v>10880</c:v>
                </c:pt>
                <c:pt idx="252">
                  <c:v>10953</c:v>
                </c:pt>
                <c:pt idx="253">
                  <c:v>10966.5</c:v>
                </c:pt>
                <c:pt idx="254">
                  <c:v>10988</c:v>
                </c:pt>
                <c:pt idx="255">
                  <c:v>11000</c:v>
                </c:pt>
                <c:pt idx="256">
                  <c:v>11387</c:v>
                </c:pt>
                <c:pt idx="257">
                  <c:v>11438</c:v>
                </c:pt>
                <c:pt idx="258">
                  <c:v>11528</c:v>
                </c:pt>
                <c:pt idx="259">
                  <c:v>11562</c:v>
                </c:pt>
                <c:pt idx="260">
                  <c:v>11562</c:v>
                </c:pt>
                <c:pt idx="261">
                  <c:v>11610</c:v>
                </c:pt>
                <c:pt idx="262">
                  <c:v>11959</c:v>
                </c:pt>
                <c:pt idx="263">
                  <c:v>11978</c:v>
                </c:pt>
                <c:pt idx="264">
                  <c:v>12002.5</c:v>
                </c:pt>
                <c:pt idx="265">
                  <c:v>12052.5</c:v>
                </c:pt>
                <c:pt idx="266">
                  <c:v>12064.5</c:v>
                </c:pt>
                <c:pt idx="267">
                  <c:v>12479</c:v>
                </c:pt>
                <c:pt idx="268">
                  <c:v>12479</c:v>
                </c:pt>
                <c:pt idx="269">
                  <c:v>12612</c:v>
                </c:pt>
                <c:pt idx="270">
                  <c:v>12958</c:v>
                </c:pt>
                <c:pt idx="271">
                  <c:v>13092</c:v>
                </c:pt>
                <c:pt idx="272">
                  <c:v>13161</c:v>
                </c:pt>
                <c:pt idx="273">
                  <c:v>13199.5</c:v>
                </c:pt>
                <c:pt idx="274">
                  <c:v>13201</c:v>
                </c:pt>
                <c:pt idx="275">
                  <c:v>13219</c:v>
                </c:pt>
                <c:pt idx="276">
                  <c:v>13587</c:v>
                </c:pt>
                <c:pt idx="277">
                  <c:v>13652.5</c:v>
                </c:pt>
                <c:pt idx="278">
                  <c:v>13705</c:v>
                </c:pt>
                <c:pt idx="279">
                  <c:v>13717</c:v>
                </c:pt>
                <c:pt idx="280">
                  <c:v>14082</c:v>
                </c:pt>
                <c:pt idx="281">
                  <c:v>14142</c:v>
                </c:pt>
                <c:pt idx="282">
                  <c:v>14142</c:v>
                </c:pt>
                <c:pt idx="283">
                  <c:v>14221</c:v>
                </c:pt>
                <c:pt idx="284">
                  <c:v>14637</c:v>
                </c:pt>
                <c:pt idx="285">
                  <c:v>14741.5</c:v>
                </c:pt>
                <c:pt idx="286">
                  <c:v>14743</c:v>
                </c:pt>
                <c:pt idx="287">
                  <c:v>15292</c:v>
                </c:pt>
                <c:pt idx="288">
                  <c:v>15303</c:v>
                </c:pt>
                <c:pt idx="289">
                  <c:v>15766</c:v>
                </c:pt>
                <c:pt idx="290">
                  <c:v>15808</c:v>
                </c:pt>
                <c:pt idx="291">
                  <c:v>15838</c:v>
                </c:pt>
                <c:pt idx="292">
                  <c:v>16288</c:v>
                </c:pt>
              </c:numCache>
            </c:numRef>
          </c:xVal>
          <c:yVal>
            <c:numRef>
              <c:f>Active!$O$21:$O$313</c:f>
              <c:numCache>
                <c:formatCode>General</c:formatCode>
                <c:ptCount val="293"/>
                <c:pt idx="198">
                  <c:v>-5.6691863564215959E-3</c:v>
                </c:pt>
                <c:pt idx="199">
                  <c:v>-5.6909631384761926E-3</c:v>
                </c:pt>
                <c:pt idx="200">
                  <c:v>-6.1736818073530701E-3</c:v>
                </c:pt>
                <c:pt idx="201">
                  <c:v>-6.2499005445441555E-3</c:v>
                </c:pt>
                <c:pt idx="202">
                  <c:v>-6.2607889355714543E-3</c:v>
                </c:pt>
                <c:pt idx="203">
                  <c:v>-6.3442666001140725E-3</c:v>
                </c:pt>
                <c:pt idx="204">
                  <c:v>-6.3660433821686683E-3</c:v>
                </c:pt>
                <c:pt idx="205">
                  <c:v>-6.3714875776823172E-3</c:v>
                </c:pt>
                <c:pt idx="206">
                  <c:v>-7.6182083503079376E-3</c:v>
                </c:pt>
                <c:pt idx="207">
                  <c:v>-8.0029314999391331E-3</c:v>
                </c:pt>
                <c:pt idx="208">
                  <c:v>-8.226143515998742E-3</c:v>
                </c:pt>
                <c:pt idx="209">
                  <c:v>-8.318694839730776E-3</c:v>
                </c:pt>
                <c:pt idx="210">
                  <c:v>-1.1124270261097892E-2</c:v>
                </c:pt>
                <c:pt idx="211">
                  <c:v>-1.4143984039335204E-2</c:v>
                </c:pt>
                <c:pt idx="212">
                  <c:v>-1.4158501894038269E-2</c:v>
                </c:pt>
                <c:pt idx="213">
                  <c:v>-1.4198425994471695E-2</c:v>
                </c:pt>
                <c:pt idx="214">
                  <c:v>-1.7192733526978643E-2</c:v>
                </c:pt>
                <c:pt idx="215">
                  <c:v>-1.7268952264169732E-2</c:v>
                </c:pt>
                <c:pt idx="216">
                  <c:v>-1.9954755384236571E-2</c:v>
                </c:pt>
                <c:pt idx="217">
                  <c:v>-2.1985440310827647E-2</c:v>
                </c:pt>
                <c:pt idx="218">
                  <c:v>-2.7170129171659375E-2</c:v>
                </c:pt>
                <c:pt idx="219">
                  <c:v>-2.7776249605512296E-2</c:v>
                </c:pt>
                <c:pt idx="220">
                  <c:v>-2.8023053135464385E-2</c:v>
                </c:pt>
                <c:pt idx="221">
                  <c:v>-2.9943039419944598E-2</c:v>
                </c:pt>
                <c:pt idx="222">
                  <c:v>-3.1409342744954064E-2</c:v>
                </c:pt>
                <c:pt idx="223">
                  <c:v>-3.1409342744954064E-2</c:v>
                </c:pt>
                <c:pt idx="224">
                  <c:v>-3.1569039146687766E-2</c:v>
                </c:pt>
                <c:pt idx="225">
                  <c:v>-3.3358364738840407E-2</c:v>
                </c:pt>
                <c:pt idx="226">
                  <c:v>-3.3724940570092773E-2</c:v>
                </c:pt>
                <c:pt idx="227">
                  <c:v>-3.3797529843608093E-2</c:v>
                </c:pt>
                <c:pt idx="228">
                  <c:v>-3.5575967044733425E-2</c:v>
                </c:pt>
                <c:pt idx="229">
                  <c:v>-3.5681221491330642E-2</c:v>
                </c:pt>
                <c:pt idx="230">
                  <c:v>-3.5713886664412539E-2</c:v>
                </c:pt>
                <c:pt idx="231">
                  <c:v>-3.5844547356740114E-2</c:v>
                </c:pt>
                <c:pt idx="232">
                  <c:v>-3.5978837512743458E-2</c:v>
                </c:pt>
                <c:pt idx="233">
                  <c:v>-3.6007873222149586E-2</c:v>
                </c:pt>
                <c:pt idx="234">
                  <c:v>-3.6153051769180225E-2</c:v>
                </c:pt>
                <c:pt idx="235">
                  <c:v>-3.7539506893322833E-2</c:v>
                </c:pt>
                <c:pt idx="236">
                  <c:v>-3.7541321625160717E-2</c:v>
                </c:pt>
                <c:pt idx="237">
                  <c:v>-3.7546765820674372E-2</c:v>
                </c:pt>
                <c:pt idx="238">
                  <c:v>-3.7566727870891076E-2</c:v>
                </c:pt>
                <c:pt idx="239">
                  <c:v>-3.7802643009815867E-2</c:v>
                </c:pt>
                <c:pt idx="240">
                  <c:v>-3.7960524679711685E-2</c:v>
                </c:pt>
                <c:pt idx="241">
                  <c:v>-3.7989560389117813E-2</c:v>
                </c:pt>
                <c:pt idx="242">
                  <c:v>-3.8167404109230349E-2</c:v>
                </c:pt>
                <c:pt idx="243">
                  <c:v>-3.9165506620066001E-2</c:v>
                </c:pt>
                <c:pt idx="244">
                  <c:v>-4.1256077697307214E-2</c:v>
                </c:pt>
                <c:pt idx="245">
                  <c:v>-4.1343184825525597E-2</c:v>
                </c:pt>
                <c:pt idx="246">
                  <c:v>-4.2107186929274343E-2</c:v>
                </c:pt>
                <c:pt idx="247">
                  <c:v>-4.2107186929274343E-2</c:v>
                </c:pt>
                <c:pt idx="248">
                  <c:v>-4.3019997043729497E-2</c:v>
                </c:pt>
                <c:pt idx="249">
                  <c:v>-4.3137954613191892E-2</c:v>
                </c:pt>
                <c:pt idx="250">
                  <c:v>-4.3422867511739516E-2</c:v>
                </c:pt>
                <c:pt idx="251">
                  <c:v>-4.3480938930551771E-2</c:v>
                </c:pt>
                <c:pt idx="252">
                  <c:v>-4.3745889778882691E-2</c:v>
                </c:pt>
                <c:pt idx="253">
                  <c:v>-4.3794887538505536E-2</c:v>
                </c:pt>
                <c:pt idx="254">
                  <c:v>-4.387292100753451E-2</c:v>
                </c:pt>
                <c:pt idx="255">
                  <c:v>-4.3916474571643702E-2</c:v>
                </c:pt>
                <c:pt idx="256">
                  <c:v>-4.5321077014165143E-2</c:v>
                </c:pt>
                <c:pt idx="257">
                  <c:v>-4.5506179661629204E-2</c:v>
                </c:pt>
                <c:pt idx="258">
                  <c:v>-4.5832831392448148E-2</c:v>
                </c:pt>
                <c:pt idx="259">
                  <c:v>-4.5956233157424184E-2</c:v>
                </c:pt>
                <c:pt idx="260">
                  <c:v>-4.5956233157424184E-2</c:v>
                </c:pt>
                <c:pt idx="261">
                  <c:v>-4.613044741386095E-2</c:v>
                </c:pt>
                <c:pt idx="262">
                  <c:v>-4.7397130236703292E-2</c:v>
                </c:pt>
                <c:pt idx="263">
                  <c:v>-4.7466090046542841E-2</c:v>
                </c:pt>
                <c:pt idx="264">
                  <c:v>-4.7555011906599109E-2</c:v>
                </c:pt>
                <c:pt idx="265">
                  <c:v>-4.7736485090387415E-2</c:v>
                </c:pt>
                <c:pt idx="266">
                  <c:v>-4.7780038654496607E-2</c:v>
                </c:pt>
                <c:pt idx="267">
                  <c:v>-4.928445134810161E-2</c:v>
                </c:pt>
                <c:pt idx="268">
                  <c:v>-4.928445134810161E-2</c:v>
                </c:pt>
                <c:pt idx="269">
                  <c:v>-4.9767170016978488E-2</c:v>
                </c:pt>
                <c:pt idx="270">
                  <c:v>-5.102296444879352E-2</c:v>
                </c:pt>
                <c:pt idx="271">
                  <c:v>-5.1509312581346167E-2</c:v>
                </c:pt>
                <c:pt idx="272">
                  <c:v>-5.1759745574974023E-2</c:v>
                </c:pt>
                <c:pt idx="273">
                  <c:v>-5.1899479926491007E-2</c:v>
                </c:pt>
                <c:pt idx="274">
                  <c:v>-5.1904924122004661E-2</c:v>
                </c:pt>
                <c:pt idx="275">
                  <c:v>-5.1970254468168442E-2</c:v>
                </c:pt>
                <c:pt idx="276">
                  <c:v>-5.3305897100850333E-2</c:v>
                </c:pt>
                <c:pt idx="277">
                  <c:v>-5.3543626971613009E-2</c:v>
                </c:pt>
                <c:pt idx="278">
                  <c:v>-5.3734173814590724E-2</c:v>
                </c:pt>
                <c:pt idx="279">
                  <c:v>-5.3777727378699916E-2</c:v>
                </c:pt>
                <c:pt idx="280">
                  <c:v>-5.5102481620354499E-2</c:v>
                </c:pt>
                <c:pt idx="281">
                  <c:v>-5.5320249440900471E-2</c:v>
                </c:pt>
                <c:pt idx="282">
                  <c:v>-5.5320249440900471E-2</c:v>
                </c:pt>
                <c:pt idx="283">
                  <c:v>-5.5606977071285979E-2</c:v>
                </c:pt>
                <c:pt idx="284">
                  <c:v>-5.7116833960404637E-2</c:v>
                </c:pt>
                <c:pt idx="285">
                  <c:v>-5.7496112914522182E-2</c:v>
                </c:pt>
                <c:pt idx="286">
                  <c:v>-5.7501557110035836E-2</c:v>
                </c:pt>
                <c:pt idx="287">
                  <c:v>-5.9494132668031358E-2</c:v>
                </c:pt>
                <c:pt idx="288">
                  <c:v>-5.9534056768464794E-2</c:v>
                </c:pt>
                <c:pt idx="289">
                  <c:v>-6.1214498450344448E-2</c:v>
                </c:pt>
                <c:pt idx="290">
                  <c:v>-6.1366935924726626E-2</c:v>
                </c:pt>
                <c:pt idx="291">
                  <c:v>-6.1475819834999598E-2</c:v>
                </c:pt>
                <c:pt idx="292">
                  <c:v>-6.3109078489094306E-2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31AB-4EB0-A3AA-7F3853677FE8}"/>
            </c:ext>
          </c:extLst>
        </c:ser>
        <c:ser>
          <c:idx val="8"/>
          <c:order val="8"/>
          <c:tx>
            <c:strRef>
              <c:f>Active!$P$20</c:f>
              <c:strCache>
                <c:ptCount val="1"/>
                <c:pt idx="0">
                  <c:v>Q.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Active!$F$21:$F$313</c:f>
              <c:numCache>
                <c:formatCode>General</c:formatCode>
                <c:ptCount val="293"/>
                <c:pt idx="0">
                  <c:v>-27580</c:v>
                </c:pt>
                <c:pt idx="1">
                  <c:v>-27559</c:v>
                </c:pt>
                <c:pt idx="2">
                  <c:v>-27395.5</c:v>
                </c:pt>
                <c:pt idx="3">
                  <c:v>-26984.5</c:v>
                </c:pt>
                <c:pt idx="4">
                  <c:v>-26941</c:v>
                </c:pt>
                <c:pt idx="5">
                  <c:v>-26791.5</c:v>
                </c:pt>
                <c:pt idx="6">
                  <c:v>-26203.5</c:v>
                </c:pt>
                <c:pt idx="7">
                  <c:v>-26172</c:v>
                </c:pt>
                <c:pt idx="8">
                  <c:v>-24111.5</c:v>
                </c:pt>
                <c:pt idx="9">
                  <c:v>-23089.5</c:v>
                </c:pt>
                <c:pt idx="10">
                  <c:v>-22270</c:v>
                </c:pt>
                <c:pt idx="11">
                  <c:v>-21541</c:v>
                </c:pt>
                <c:pt idx="12">
                  <c:v>-21219.5</c:v>
                </c:pt>
                <c:pt idx="13">
                  <c:v>-21130</c:v>
                </c:pt>
                <c:pt idx="14">
                  <c:v>-19860</c:v>
                </c:pt>
                <c:pt idx="15">
                  <c:v>-19659.5</c:v>
                </c:pt>
                <c:pt idx="16">
                  <c:v>-19648</c:v>
                </c:pt>
                <c:pt idx="17">
                  <c:v>-16582.5</c:v>
                </c:pt>
                <c:pt idx="18">
                  <c:v>-16343</c:v>
                </c:pt>
                <c:pt idx="19">
                  <c:v>-15931</c:v>
                </c:pt>
                <c:pt idx="20">
                  <c:v>-15890.5</c:v>
                </c:pt>
                <c:pt idx="21">
                  <c:v>-15358</c:v>
                </c:pt>
                <c:pt idx="22">
                  <c:v>-15358</c:v>
                </c:pt>
                <c:pt idx="23">
                  <c:v>-15352</c:v>
                </c:pt>
                <c:pt idx="24">
                  <c:v>-15349</c:v>
                </c:pt>
                <c:pt idx="25">
                  <c:v>-15347.5</c:v>
                </c:pt>
                <c:pt idx="26">
                  <c:v>-15308.5</c:v>
                </c:pt>
                <c:pt idx="27">
                  <c:v>-15307</c:v>
                </c:pt>
                <c:pt idx="28">
                  <c:v>-15305.5</c:v>
                </c:pt>
                <c:pt idx="29">
                  <c:v>-15304</c:v>
                </c:pt>
                <c:pt idx="30">
                  <c:v>-15302.5</c:v>
                </c:pt>
                <c:pt idx="31">
                  <c:v>-15277</c:v>
                </c:pt>
                <c:pt idx="32">
                  <c:v>-15265</c:v>
                </c:pt>
                <c:pt idx="33">
                  <c:v>-15226</c:v>
                </c:pt>
                <c:pt idx="34">
                  <c:v>-15221.5</c:v>
                </c:pt>
                <c:pt idx="35">
                  <c:v>-15217</c:v>
                </c:pt>
                <c:pt idx="36">
                  <c:v>-15202.5</c:v>
                </c:pt>
                <c:pt idx="37">
                  <c:v>-15183</c:v>
                </c:pt>
                <c:pt idx="38">
                  <c:v>-15183</c:v>
                </c:pt>
                <c:pt idx="39">
                  <c:v>-14905</c:v>
                </c:pt>
                <c:pt idx="40">
                  <c:v>-14903.5</c:v>
                </c:pt>
                <c:pt idx="41">
                  <c:v>-14824</c:v>
                </c:pt>
                <c:pt idx="42">
                  <c:v>-14768.5</c:v>
                </c:pt>
                <c:pt idx="43">
                  <c:v>-14428</c:v>
                </c:pt>
                <c:pt idx="44">
                  <c:v>-14417.5</c:v>
                </c:pt>
                <c:pt idx="45">
                  <c:v>-14416</c:v>
                </c:pt>
                <c:pt idx="46">
                  <c:v>-14413</c:v>
                </c:pt>
                <c:pt idx="47">
                  <c:v>-14410</c:v>
                </c:pt>
                <c:pt idx="48">
                  <c:v>-14386</c:v>
                </c:pt>
                <c:pt idx="49">
                  <c:v>-14384.5</c:v>
                </c:pt>
                <c:pt idx="50">
                  <c:v>-14371</c:v>
                </c:pt>
                <c:pt idx="51">
                  <c:v>-14326</c:v>
                </c:pt>
                <c:pt idx="52">
                  <c:v>-14324.5</c:v>
                </c:pt>
                <c:pt idx="53">
                  <c:v>-14323</c:v>
                </c:pt>
                <c:pt idx="54">
                  <c:v>-14321.5</c:v>
                </c:pt>
                <c:pt idx="55">
                  <c:v>-13894</c:v>
                </c:pt>
                <c:pt idx="56">
                  <c:v>-13892.5</c:v>
                </c:pt>
                <c:pt idx="57">
                  <c:v>-13875</c:v>
                </c:pt>
                <c:pt idx="58">
                  <c:v>-13849</c:v>
                </c:pt>
                <c:pt idx="59">
                  <c:v>-13844.5</c:v>
                </c:pt>
                <c:pt idx="60">
                  <c:v>-13774.5</c:v>
                </c:pt>
                <c:pt idx="61">
                  <c:v>-13759</c:v>
                </c:pt>
                <c:pt idx="62">
                  <c:v>-13745.5</c:v>
                </c:pt>
                <c:pt idx="63">
                  <c:v>-13729.5</c:v>
                </c:pt>
                <c:pt idx="64">
                  <c:v>-13728</c:v>
                </c:pt>
                <c:pt idx="65">
                  <c:v>-13717.5</c:v>
                </c:pt>
                <c:pt idx="66">
                  <c:v>-13717</c:v>
                </c:pt>
                <c:pt idx="67">
                  <c:v>-13713</c:v>
                </c:pt>
                <c:pt idx="68">
                  <c:v>-13711.5</c:v>
                </c:pt>
                <c:pt idx="69">
                  <c:v>-13710</c:v>
                </c:pt>
                <c:pt idx="70">
                  <c:v>-13708.5</c:v>
                </c:pt>
                <c:pt idx="71">
                  <c:v>-13708.5</c:v>
                </c:pt>
                <c:pt idx="72">
                  <c:v>-13707</c:v>
                </c:pt>
                <c:pt idx="73">
                  <c:v>-13705.5</c:v>
                </c:pt>
                <c:pt idx="74">
                  <c:v>-13705</c:v>
                </c:pt>
                <c:pt idx="75">
                  <c:v>-13704</c:v>
                </c:pt>
                <c:pt idx="76">
                  <c:v>-13680</c:v>
                </c:pt>
                <c:pt idx="77">
                  <c:v>-13678.5</c:v>
                </c:pt>
                <c:pt idx="78">
                  <c:v>-13674</c:v>
                </c:pt>
                <c:pt idx="79">
                  <c:v>-13671</c:v>
                </c:pt>
                <c:pt idx="80">
                  <c:v>-13669.5</c:v>
                </c:pt>
                <c:pt idx="81">
                  <c:v>-13668</c:v>
                </c:pt>
                <c:pt idx="82">
                  <c:v>-13668</c:v>
                </c:pt>
                <c:pt idx="83">
                  <c:v>-13666.5</c:v>
                </c:pt>
                <c:pt idx="84">
                  <c:v>-13665</c:v>
                </c:pt>
                <c:pt idx="85">
                  <c:v>-13629</c:v>
                </c:pt>
                <c:pt idx="86">
                  <c:v>-13194</c:v>
                </c:pt>
                <c:pt idx="87">
                  <c:v>-13182</c:v>
                </c:pt>
                <c:pt idx="88">
                  <c:v>-13149</c:v>
                </c:pt>
                <c:pt idx="89">
                  <c:v>-12035</c:v>
                </c:pt>
                <c:pt idx="90">
                  <c:v>-12024.5</c:v>
                </c:pt>
                <c:pt idx="91">
                  <c:v>-12000.5</c:v>
                </c:pt>
                <c:pt idx="92">
                  <c:v>-9334</c:v>
                </c:pt>
                <c:pt idx="93">
                  <c:v>-9332.5</c:v>
                </c:pt>
                <c:pt idx="94">
                  <c:v>-9331</c:v>
                </c:pt>
                <c:pt idx="95">
                  <c:v>-9328</c:v>
                </c:pt>
                <c:pt idx="96">
                  <c:v>-9322</c:v>
                </c:pt>
                <c:pt idx="97">
                  <c:v>-9301</c:v>
                </c:pt>
                <c:pt idx="98">
                  <c:v>-9211</c:v>
                </c:pt>
                <c:pt idx="99">
                  <c:v>-8935</c:v>
                </c:pt>
                <c:pt idx="100">
                  <c:v>-8744.5</c:v>
                </c:pt>
                <c:pt idx="101">
                  <c:v>-8431</c:v>
                </c:pt>
                <c:pt idx="102">
                  <c:v>-7894</c:v>
                </c:pt>
                <c:pt idx="103">
                  <c:v>-7891</c:v>
                </c:pt>
                <c:pt idx="104">
                  <c:v>-7879</c:v>
                </c:pt>
                <c:pt idx="105">
                  <c:v>-7765</c:v>
                </c:pt>
                <c:pt idx="106">
                  <c:v>-7750.5</c:v>
                </c:pt>
                <c:pt idx="107">
                  <c:v>-7725</c:v>
                </c:pt>
                <c:pt idx="108">
                  <c:v>-7723.5</c:v>
                </c:pt>
                <c:pt idx="109">
                  <c:v>-7720.5</c:v>
                </c:pt>
                <c:pt idx="110">
                  <c:v>-7707</c:v>
                </c:pt>
                <c:pt idx="111">
                  <c:v>-7702.5</c:v>
                </c:pt>
                <c:pt idx="112">
                  <c:v>-7702.5</c:v>
                </c:pt>
                <c:pt idx="113">
                  <c:v>-7690.5</c:v>
                </c:pt>
                <c:pt idx="114">
                  <c:v>-7687.5</c:v>
                </c:pt>
                <c:pt idx="115">
                  <c:v>-7686</c:v>
                </c:pt>
                <c:pt idx="116">
                  <c:v>-7684.5</c:v>
                </c:pt>
                <c:pt idx="117">
                  <c:v>-7659</c:v>
                </c:pt>
                <c:pt idx="118">
                  <c:v>-7657.5</c:v>
                </c:pt>
                <c:pt idx="119">
                  <c:v>-7656</c:v>
                </c:pt>
                <c:pt idx="120">
                  <c:v>-7656</c:v>
                </c:pt>
                <c:pt idx="121">
                  <c:v>-7656</c:v>
                </c:pt>
                <c:pt idx="122">
                  <c:v>-7653</c:v>
                </c:pt>
                <c:pt idx="123">
                  <c:v>-7650</c:v>
                </c:pt>
                <c:pt idx="124">
                  <c:v>-7648.5</c:v>
                </c:pt>
                <c:pt idx="125">
                  <c:v>-7648.5</c:v>
                </c:pt>
                <c:pt idx="126">
                  <c:v>-7647</c:v>
                </c:pt>
                <c:pt idx="127">
                  <c:v>-7638</c:v>
                </c:pt>
                <c:pt idx="128">
                  <c:v>-7636.5</c:v>
                </c:pt>
                <c:pt idx="129">
                  <c:v>-7624.5</c:v>
                </c:pt>
                <c:pt idx="130">
                  <c:v>-7624.5</c:v>
                </c:pt>
                <c:pt idx="131">
                  <c:v>-7621.5</c:v>
                </c:pt>
                <c:pt idx="132">
                  <c:v>-7620</c:v>
                </c:pt>
                <c:pt idx="133">
                  <c:v>-7576.5</c:v>
                </c:pt>
                <c:pt idx="134">
                  <c:v>-7191</c:v>
                </c:pt>
                <c:pt idx="135">
                  <c:v>-7188</c:v>
                </c:pt>
                <c:pt idx="136">
                  <c:v>-7186.5</c:v>
                </c:pt>
                <c:pt idx="137">
                  <c:v>-7176</c:v>
                </c:pt>
                <c:pt idx="138">
                  <c:v>-7176</c:v>
                </c:pt>
                <c:pt idx="139">
                  <c:v>-7171.5</c:v>
                </c:pt>
                <c:pt idx="140">
                  <c:v>-7167</c:v>
                </c:pt>
                <c:pt idx="141">
                  <c:v>-7165.5</c:v>
                </c:pt>
                <c:pt idx="142">
                  <c:v>-7156.5</c:v>
                </c:pt>
                <c:pt idx="143">
                  <c:v>-7155</c:v>
                </c:pt>
                <c:pt idx="144">
                  <c:v>-7122</c:v>
                </c:pt>
                <c:pt idx="145">
                  <c:v>-7119</c:v>
                </c:pt>
                <c:pt idx="146">
                  <c:v>-7075.5</c:v>
                </c:pt>
                <c:pt idx="147">
                  <c:v>-7032</c:v>
                </c:pt>
                <c:pt idx="148">
                  <c:v>-6724</c:v>
                </c:pt>
                <c:pt idx="149">
                  <c:v>-6724</c:v>
                </c:pt>
                <c:pt idx="150">
                  <c:v>-6639</c:v>
                </c:pt>
                <c:pt idx="151">
                  <c:v>-6631</c:v>
                </c:pt>
                <c:pt idx="152">
                  <c:v>-6631</c:v>
                </c:pt>
                <c:pt idx="153">
                  <c:v>-6621</c:v>
                </c:pt>
                <c:pt idx="154">
                  <c:v>-6615</c:v>
                </c:pt>
                <c:pt idx="155">
                  <c:v>-6577.5</c:v>
                </c:pt>
                <c:pt idx="156">
                  <c:v>-6546</c:v>
                </c:pt>
                <c:pt idx="157">
                  <c:v>-5635.5</c:v>
                </c:pt>
                <c:pt idx="158">
                  <c:v>-5538</c:v>
                </c:pt>
                <c:pt idx="159">
                  <c:v>-5430.5</c:v>
                </c:pt>
                <c:pt idx="160">
                  <c:v>-5417</c:v>
                </c:pt>
                <c:pt idx="161">
                  <c:v>-5406</c:v>
                </c:pt>
                <c:pt idx="162">
                  <c:v>-5393</c:v>
                </c:pt>
                <c:pt idx="163">
                  <c:v>-4923</c:v>
                </c:pt>
                <c:pt idx="164">
                  <c:v>-4874</c:v>
                </c:pt>
                <c:pt idx="165">
                  <c:v>-4431</c:v>
                </c:pt>
                <c:pt idx="166">
                  <c:v>-4431</c:v>
                </c:pt>
                <c:pt idx="167">
                  <c:v>-4407</c:v>
                </c:pt>
                <c:pt idx="168">
                  <c:v>-4404</c:v>
                </c:pt>
                <c:pt idx="169">
                  <c:v>-3848.5</c:v>
                </c:pt>
                <c:pt idx="170">
                  <c:v>-3844</c:v>
                </c:pt>
                <c:pt idx="171">
                  <c:v>-3356</c:v>
                </c:pt>
                <c:pt idx="172">
                  <c:v>-3301</c:v>
                </c:pt>
                <c:pt idx="173">
                  <c:v>-3223</c:v>
                </c:pt>
                <c:pt idx="174">
                  <c:v>-3223</c:v>
                </c:pt>
                <c:pt idx="175">
                  <c:v>-3221</c:v>
                </c:pt>
                <c:pt idx="176">
                  <c:v>-3220</c:v>
                </c:pt>
                <c:pt idx="177">
                  <c:v>-3220</c:v>
                </c:pt>
                <c:pt idx="178">
                  <c:v>-3218.5</c:v>
                </c:pt>
                <c:pt idx="179">
                  <c:v>-3167.5</c:v>
                </c:pt>
                <c:pt idx="180">
                  <c:v>-2822</c:v>
                </c:pt>
                <c:pt idx="181">
                  <c:v>-2809</c:v>
                </c:pt>
                <c:pt idx="182">
                  <c:v>-1675</c:v>
                </c:pt>
                <c:pt idx="183">
                  <c:v>-1672</c:v>
                </c:pt>
                <c:pt idx="184">
                  <c:v>-1666</c:v>
                </c:pt>
                <c:pt idx="185">
                  <c:v>-1660</c:v>
                </c:pt>
                <c:pt idx="186">
                  <c:v>-1621</c:v>
                </c:pt>
                <c:pt idx="187">
                  <c:v>-1099</c:v>
                </c:pt>
                <c:pt idx="188">
                  <c:v>-565.5</c:v>
                </c:pt>
                <c:pt idx="189">
                  <c:v>-516</c:v>
                </c:pt>
                <c:pt idx="190">
                  <c:v>-1.5</c:v>
                </c:pt>
                <c:pt idx="191">
                  <c:v>-1.5</c:v>
                </c:pt>
                <c:pt idx="192">
                  <c:v>-1.5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403.5</c:v>
                </c:pt>
                <c:pt idx="198">
                  <c:v>462</c:v>
                </c:pt>
                <c:pt idx="199">
                  <c:v>468</c:v>
                </c:pt>
                <c:pt idx="200">
                  <c:v>601</c:v>
                </c:pt>
                <c:pt idx="201">
                  <c:v>622</c:v>
                </c:pt>
                <c:pt idx="202">
                  <c:v>625</c:v>
                </c:pt>
                <c:pt idx="203">
                  <c:v>648</c:v>
                </c:pt>
                <c:pt idx="204">
                  <c:v>654</c:v>
                </c:pt>
                <c:pt idx="205">
                  <c:v>655.5</c:v>
                </c:pt>
                <c:pt idx="206">
                  <c:v>999</c:v>
                </c:pt>
                <c:pt idx="207">
                  <c:v>1105</c:v>
                </c:pt>
                <c:pt idx="208">
                  <c:v>1166.5</c:v>
                </c:pt>
                <c:pt idx="209">
                  <c:v>1192</c:v>
                </c:pt>
                <c:pt idx="210">
                  <c:v>1965</c:v>
                </c:pt>
                <c:pt idx="211">
                  <c:v>2797</c:v>
                </c:pt>
                <c:pt idx="212">
                  <c:v>2801</c:v>
                </c:pt>
                <c:pt idx="213">
                  <c:v>2812</c:v>
                </c:pt>
                <c:pt idx="214">
                  <c:v>3637</c:v>
                </c:pt>
                <c:pt idx="215">
                  <c:v>3658</c:v>
                </c:pt>
                <c:pt idx="216">
                  <c:v>4398</c:v>
                </c:pt>
                <c:pt idx="217">
                  <c:v>4957.5</c:v>
                </c:pt>
                <c:pt idx="218">
                  <c:v>6386</c:v>
                </c:pt>
                <c:pt idx="219">
                  <c:v>6553</c:v>
                </c:pt>
                <c:pt idx="220">
                  <c:v>6621</c:v>
                </c:pt>
                <c:pt idx="221">
                  <c:v>7150</c:v>
                </c:pt>
                <c:pt idx="222">
                  <c:v>7554</c:v>
                </c:pt>
                <c:pt idx="223">
                  <c:v>7554</c:v>
                </c:pt>
                <c:pt idx="224">
                  <c:v>7598</c:v>
                </c:pt>
                <c:pt idx="225">
                  <c:v>8091</c:v>
                </c:pt>
                <c:pt idx="226">
                  <c:v>8192</c:v>
                </c:pt>
                <c:pt idx="227">
                  <c:v>8212</c:v>
                </c:pt>
                <c:pt idx="228">
                  <c:v>8702</c:v>
                </c:pt>
                <c:pt idx="229">
                  <c:v>8731</c:v>
                </c:pt>
                <c:pt idx="230">
                  <c:v>8740</c:v>
                </c:pt>
                <c:pt idx="231">
                  <c:v>8776</c:v>
                </c:pt>
                <c:pt idx="232">
                  <c:v>8813</c:v>
                </c:pt>
                <c:pt idx="233">
                  <c:v>8821</c:v>
                </c:pt>
                <c:pt idx="234">
                  <c:v>8861</c:v>
                </c:pt>
                <c:pt idx="235">
                  <c:v>9243</c:v>
                </c:pt>
                <c:pt idx="236">
                  <c:v>9243.5</c:v>
                </c:pt>
                <c:pt idx="237">
                  <c:v>9245</c:v>
                </c:pt>
                <c:pt idx="238">
                  <c:v>9250.5</c:v>
                </c:pt>
                <c:pt idx="239">
                  <c:v>9315.5</c:v>
                </c:pt>
                <c:pt idx="240">
                  <c:v>9359</c:v>
                </c:pt>
                <c:pt idx="241">
                  <c:v>9367</c:v>
                </c:pt>
                <c:pt idx="242">
                  <c:v>9416</c:v>
                </c:pt>
                <c:pt idx="243">
                  <c:v>9691</c:v>
                </c:pt>
                <c:pt idx="244">
                  <c:v>10267</c:v>
                </c:pt>
                <c:pt idx="245">
                  <c:v>10291</c:v>
                </c:pt>
                <c:pt idx="246">
                  <c:v>10501.5</c:v>
                </c:pt>
                <c:pt idx="247">
                  <c:v>10501.5</c:v>
                </c:pt>
                <c:pt idx="248">
                  <c:v>10753</c:v>
                </c:pt>
                <c:pt idx="249">
                  <c:v>10785.5</c:v>
                </c:pt>
                <c:pt idx="250">
                  <c:v>10864</c:v>
                </c:pt>
                <c:pt idx="251">
                  <c:v>10880</c:v>
                </c:pt>
                <c:pt idx="252">
                  <c:v>10953</c:v>
                </c:pt>
                <c:pt idx="253">
                  <c:v>10966.5</c:v>
                </c:pt>
                <c:pt idx="254">
                  <c:v>10988</c:v>
                </c:pt>
                <c:pt idx="255">
                  <c:v>11000</c:v>
                </c:pt>
                <c:pt idx="256">
                  <c:v>11387</c:v>
                </c:pt>
                <c:pt idx="257">
                  <c:v>11438</c:v>
                </c:pt>
                <c:pt idx="258">
                  <c:v>11528</c:v>
                </c:pt>
                <c:pt idx="259">
                  <c:v>11562</c:v>
                </c:pt>
                <c:pt idx="260">
                  <c:v>11562</c:v>
                </c:pt>
                <c:pt idx="261">
                  <c:v>11610</c:v>
                </c:pt>
                <c:pt idx="262">
                  <c:v>11959</c:v>
                </c:pt>
                <c:pt idx="263">
                  <c:v>11978</c:v>
                </c:pt>
                <c:pt idx="264">
                  <c:v>12002.5</c:v>
                </c:pt>
                <c:pt idx="265">
                  <c:v>12052.5</c:v>
                </c:pt>
                <c:pt idx="266">
                  <c:v>12064.5</c:v>
                </c:pt>
                <c:pt idx="267">
                  <c:v>12479</c:v>
                </c:pt>
                <c:pt idx="268">
                  <c:v>12479</c:v>
                </c:pt>
                <c:pt idx="269">
                  <c:v>12612</c:v>
                </c:pt>
                <c:pt idx="270">
                  <c:v>12958</c:v>
                </c:pt>
                <c:pt idx="271">
                  <c:v>13092</c:v>
                </c:pt>
                <c:pt idx="272">
                  <c:v>13161</c:v>
                </c:pt>
                <c:pt idx="273">
                  <c:v>13199.5</c:v>
                </c:pt>
                <c:pt idx="274">
                  <c:v>13201</c:v>
                </c:pt>
                <c:pt idx="275">
                  <c:v>13219</c:v>
                </c:pt>
                <c:pt idx="276">
                  <c:v>13587</c:v>
                </c:pt>
                <c:pt idx="277">
                  <c:v>13652.5</c:v>
                </c:pt>
                <c:pt idx="278">
                  <c:v>13705</c:v>
                </c:pt>
                <c:pt idx="279">
                  <c:v>13717</c:v>
                </c:pt>
                <c:pt idx="280">
                  <c:v>14082</c:v>
                </c:pt>
                <c:pt idx="281">
                  <c:v>14142</c:v>
                </c:pt>
                <c:pt idx="282">
                  <c:v>14142</c:v>
                </c:pt>
                <c:pt idx="283">
                  <c:v>14221</c:v>
                </c:pt>
                <c:pt idx="284">
                  <c:v>14637</c:v>
                </c:pt>
                <c:pt idx="285">
                  <c:v>14741.5</c:v>
                </c:pt>
                <c:pt idx="286">
                  <c:v>14743</c:v>
                </c:pt>
                <c:pt idx="287">
                  <c:v>15292</c:v>
                </c:pt>
                <c:pt idx="288">
                  <c:v>15303</c:v>
                </c:pt>
                <c:pt idx="289">
                  <c:v>15766</c:v>
                </c:pt>
                <c:pt idx="290">
                  <c:v>15808</c:v>
                </c:pt>
                <c:pt idx="291">
                  <c:v>15838</c:v>
                </c:pt>
                <c:pt idx="292">
                  <c:v>16288</c:v>
                </c:pt>
              </c:numCache>
            </c:numRef>
          </c:xVal>
          <c:yVal>
            <c:numRef>
              <c:f>Active!$P$21:$P$313</c:f>
              <c:numCache>
                <c:formatCode>General</c:formatCode>
                <c:ptCount val="293"/>
                <c:pt idx="0">
                  <c:v>1.0219730742090594E-2</c:v>
                </c:pt>
                <c:pt idx="1">
                  <c:v>1.0245308782035931E-2</c:v>
                </c:pt>
                <c:pt idx="2">
                  <c:v>1.0442406855601286E-2</c:v>
                </c:pt>
                <c:pt idx="3">
                  <c:v>1.0921855499453223E-2</c:v>
                </c:pt>
                <c:pt idx="4">
                  <c:v>1.0971259607368784E-2</c:v>
                </c:pt>
                <c:pt idx="5">
                  <c:v>1.1139094469966179E-2</c:v>
                </c:pt>
                <c:pt idx="6">
                  <c:v>1.1769806044070331E-2</c:v>
                </c:pt>
                <c:pt idx="7">
                  <c:v>1.1802271098228408E-2</c:v>
                </c:pt>
                <c:pt idx="8">
                  <c:v>1.3633641578952888E-2</c:v>
                </c:pt>
                <c:pt idx="9">
                  <c:v>1.432840291306807E-2</c:v>
                </c:pt>
                <c:pt idx="10">
                  <c:v>1.4783186024501745E-2</c:v>
                </c:pt>
                <c:pt idx="11">
                  <c:v>1.5111209530473228E-2</c:v>
                </c:pt>
                <c:pt idx="12">
                  <c:v>1.5232974366974114E-2</c:v>
                </c:pt>
                <c:pt idx="13">
                  <c:v>1.5264377587916128E-2</c:v>
                </c:pt>
                <c:pt idx="14">
                  <c:v>1.5592926455317492E-2</c:v>
                </c:pt>
                <c:pt idx="15">
                  <c:v>1.5624805958464352E-2</c:v>
                </c:pt>
                <c:pt idx="16">
                  <c:v>1.5626469162278171E-2</c:v>
                </c:pt>
                <c:pt idx="17">
                  <c:v>1.5430295128129563E-2</c:v>
                </c:pt>
                <c:pt idx="18">
                  <c:v>1.5361301622078834E-2</c:v>
                </c:pt>
                <c:pt idx="19">
                  <c:v>1.5224416770555527E-2</c:v>
                </c:pt>
                <c:pt idx="20">
                  <c:v>1.5209718337253413E-2</c:v>
                </c:pt>
                <c:pt idx="21">
                  <c:v>1.4995773857322908E-2</c:v>
                </c:pt>
                <c:pt idx="22">
                  <c:v>1.4995773857322908E-2</c:v>
                </c:pt>
                <c:pt idx="23">
                  <c:v>1.4993144153539691E-2</c:v>
                </c:pt>
                <c:pt idx="24">
                  <c:v>1.4991827471048453E-2</c:v>
                </c:pt>
                <c:pt idx="25">
                  <c:v>1.4991168672152923E-2</c:v>
                </c:pt>
                <c:pt idx="26">
                  <c:v>1.4973932810790822E-2</c:v>
                </c:pt>
                <c:pt idx="27">
                  <c:v>1.4973265774196956E-2</c:v>
                </c:pt>
                <c:pt idx="28">
                  <c:v>1.4972598432503152E-2</c:v>
                </c:pt>
                <c:pt idx="29">
                  <c:v>1.4971930785709412E-2</c:v>
                </c:pt>
                <c:pt idx="30">
                  <c:v>1.4971262833815724E-2</c:v>
                </c:pt>
                <c:pt idx="31">
                  <c:v>1.4959860971332561E-2</c:v>
                </c:pt>
                <c:pt idx="32">
                  <c:v>1.4954464878993691E-2</c:v>
                </c:pt>
                <c:pt idx="33">
                  <c:v>1.4936792724719563E-2</c:v>
                </c:pt>
                <c:pt idx="34">
                  <c:v>1.4934740358148298E-2</c:v>
                </c:pt>
                <c:pt idx="35">
                  <c:v>1.4932685245677594E-2</c:v>
                </c:pt>
                <c:pt idx="36">
                  <c:v>1.4926044537709075E-2</c:v>
                </c:pt>
                <c:pt idx="37">
                  <c:v>1.4917068979050135E-2</c:v>
                </c:pt>
                <c:pt idx="38">
                  <c:v>1.4917068979050135E-2</c:v>
                </c:pt>
                <c:pt idx="39">
                  <c:v>1.4783502334658485E-2</c:v>
                </c:pt>
                <c:pt idx="40">
                  <c:v>1.478275322618117E-2</c:v>
                </c:pt>
                <c:pt idx="41">
                  <c:v>1.4742613878871411E-2</c:v>
                </c:pt>
                <c:pt idx="42">
                  <c:v>1.4714084078974572E-2</c:v>
                </c:pt>
                <c:pt idx="43">
                  <c:v>1.452990788667252E-2</c:v>
                </c:pt>
                <c:pt idx="44">
                  <c:v>1.452397856776954E-2</c:v>
                </c:pt>
                <c:pt idx="45">
                  <c:v>1.4523130301812218E-2</c:v>
                </c:pt>
                <c:pt idx="46">
                  <c:v>1.4521432854597753E-2</c:v>
                </c:pt>
                <c:pt idx="47">
                  <c:v>1.4519734186983539E-2</c:v>
                </c:pt>
                <c:pt idx="48">
                  <c:v>1.4506100911678676E-2</c:v>
                </c:pt>
                <c:pt idx="49">
                  <c:v>1.4505246238622647E-2</c:v>
                </c:pt>
                <c:pt idx="50">
                  <c:v>1.4497540451621141E-2</c:v>
                </c:pt>
                <c:pt idx="51">
                  <c:v>1.4471676011485432E-2</c:v>
                </c:pt>
                <c:pt idx="52">
                  <c:v>1.4470809134431856E-2</c:v>
                </c:pt>
                <c:pt idx="53">
                  <c:v>1.4469941952278348E-2</c:v>
                </c:pt>
                <c:pt idx="54">
                  <c:v>1.4469074465024902E-2</c:v>
                </c:pt>
                <c:pt idx="55">
                  <c:v>1.4209406249799744E-2</c:v>
                </c:pt>
                <c:pt idx="56">
                  <c:v>1.4208451503963894E-2</c:v>
                </c:pt>
                <c:pt idx="57">
                  <c:v>1.4197290259050161E-2</c:v>
                </c:pt>
                <c:pt idx="58">
                  <c:v>1.4180631156250937E-2</c:v>
                </c:pt>
                <c:pt idx="59">
                  <c:v>1.4177738544449097E-2</c:v>
                </c:pt>
                <c:pt idx="60">
                  <c:v>1.413238878393629E-2</c:v>
                </c:pt>
                <c:pt idx="61">
                  <c:v>1.4122257199319426E-2</c:v>
                </c:pt>
                <c:pt idx="62">
                  <c:v>1.4113406372248798E-2</c:v>
                </c:pt>
                <c:pt idx="63">
                  <c:v>1.4102884501534515E-2</c:v>
                </c:pt>
                <c:pt idx="64">
                  <c:v>1.4101896296405405E-2</c:v>
                </c:pt>
                <c:pt idx="65">
                  <c:v>1.409497031770339E-2</c:v>
                </c:pt>
                <c:pt idx="66">
                  <c:v>1.4094640136293845E-2</c:v>
                </c:pt>
                <c:pt idx="67">
                  <c:v>1.4091997464617737E-2</c:v>
                </c:pt>
                <c:pt idx="68">
                  <c:v>1.409100590338931E-2</c:v>
                </c:pt>
                <c:pt idx="69">
                  <c:v>1.4090014037060936E-2</c:v>
                </c:pt>
                <c:pt idx="70">
                  <c:v>1.4089021865632632E-2</c:v>
                </c:pt>
                <c:pt idx="71">
                  <c:v>1.4089021865632632E-2</c:v>
                </c:pt>
                <c:pt idx="72">
                  <c:v>1.4088029389104388E-2</c:v>
                </c:pt>
                <c:pt idx="73">
                  <c:v>1.4087036607476207E-2</c:v>
                </c:pt>
                <c:pt idx="74">
                  <c:v>1.4086705612466827E-2</c:v>
                </c:pt>
                <c:pt idx="75">
                  <c:v>1.4086043520748086E-2</c:v>
                </c:pt>
                <c:pt idx="76">
                  <c:v>1.4070112639506511E-2</c:v>
                </c:pt>
                <c:pt idx="77">
                  <c:v>1.4069114366079436E-2</c:v>
                </c:pt>
                <c:pt idx="78">
                  <c:v>1.4066117715198575E-2</c:v>
                </c:pt>
                <c:pt idx="79">
                  <c:v>1.406411842244498E-2</c:v>
                </c:pt>
                <c:pt idx="80">
                  <c:v>1.4063118318418276E-2</c:v>
                </c:pt>
                <c:pt idx="81">
                  <c:v>1.4062117909291632E-2</c:v>
                </c:pt>
                <c:pt idx="82">
                  <c:v>1.4062117909291632E-2</c:v>
                </c:pt>
                <c:pt idx="83">
                  <c:v>1.4061117195065044E-2</c:v>
                </c:pt>
                <c:pt idx="84">
                  <c:v>1.4060116175738522E-2</c:v>
                </c:pt>
                <c:pt idx="85">
                  <c:v>1.4036000181920456E-2</c:v>
                </c:pt>
                <c:pt idx="86">
                  <c:v>1.3730707389753167E-2</c:v>
                </c:pt>
                <c:pt idx="87">
                  <c:v>1.3721921840497749E-2</c:v>
                </c:pt>
                <c:pt idx="88">
                  <c:v>1.3697660897065643E-2</c:v>
                </c:pt>
                <c:pt idx="89">
                  <c:v>1.2792038286274482E-2</c:v>
                </c:pt>
                <c:pt idx="90">
                  <c:v>1.2782701814658516E-2</c:v>
                </c:pt>
                <c:pt idx="91">
                  <c:v>1.2761305169719054E-2</c:v>
                </c:pt>
                <c:pt idx="92">
                  <c:v>9.8976368649873435E-3</c:v>
                </c:pt>
                <c:pt idx="93">
                  <c:v>9.895754615338509E-3</c:v>
                </c:pt>
                <c:pt idx="94">
                  <c:v>9.8938720605897413E-3</c:v>
                </c:pt>
                <c:pt idx="95">
                  <c:v>9.8901060357923856E-3</c:v>
                </c:pt>
                <c:pt idx="96">
                  <c:v>9.8825703249984138E-3</c:v>
                </c:pt>
                <c:pt idx="97">
                  <c:v>9.856156894627266E-3</c:v>
                </c:pt>
                <c:pt idx="98">
                  <c:v>9.7422791568874938E-3</c:v>
                </c:pt>
                <c:pt idx="99">
                  <c:v>9.3862052110665253E-3</c:v>
                </c:pt>
                <c:pt idx="100">
                  <c:v>9.1344115149354609E-3</c:v>
                </c:pt>
                <c:pt idx="101">
                  <c:v>8.7093296924200224E-3</c:v>
                </c:pt>
                <c:pt idx="102">
                  <c:v>7.9502335984283495E-3</c:v>
                </c:pt>
                <c:pt idx="103">
                  <c:v>7.9458830021488652E-3</c:v>
                </c:pt>
                <c:pt idx="104">
                  <c:v>7.9284684130334002E-3</c:v>
                </c:pt>
                <c:pt idx="105">
                  <c:v>7.7620559374328236E-3</c:v>
                </c:pt>
                <c:pt idx="106">
                  <c:v>7.7407631100187505E-3</c:v>
                </c:pt>
                <c:pt idx="107">
                  <c:v>7.7032479472010466E-3</c:v>
                </c:pt>
                <c:pt idx="108">
                  <c:v>7.7010384270182067E-3</c:v>
                </c:pt>
                <c:pt idx="109">
                  <c:v>7.6966184713527092E-3</c:v>
                </c:pt>
                <c:pt idx="110">
                  <c:v>7.6767135684110196E-3</c:v>
                </c:pt>
                <c:pt idx="111">
                  <c:v>7.6700731089648973E-3</c:v>
                </c:pt>
                <c:pt idx="112">
                  <c:v>7.6700731089648973E-3</c:v>
                </c:pt>
                <c:pt idx="113">
                  <c:v>7.6523517927112759E-3</c:v>
                </c:pt>
                <c:pt idx="114">
                  <c:v>7.6479184126484884E-3</c:v>
                </c:pt>
                <c:pt idx="115">
                  <c:v>7.645701264967184E-3</c:v>
                </c:pt>
                <c:pt idx="116">
                  <c:v>7.6434838121859439E-3</c:v>
                </c:pt>
                <c:pt idx="117">
                  <c:v>7.6057404346142566E-3</c:v>
                </c:pt>
                <c:pt idx="118">
                  <c:v>7.6035174900341241E-3</c:v>
                </c:pt>
                <c:pt idx="119">
                  <c:v>7.6012942403540498E-3</c:v>
                </c:pt>
                <c:pt idx="120">
                  <c:v>7.6012942403540498E-3</c:v>
                </c:pt>
                <c:pt idx="121">
                  <c:v>7.6012942403540498E-3</c:v>
                </c:pt>
                <c:pt idx="122">
                  <c:v>7.5968468256940921E-3</c:v>
                </c:pt>
                <c:pt idx="123">
                  <c:v>7.5923981906343774E-3</c:v>
                </c:pt>
                <c:pt idx="124">
                  <c:v>7.5901734154546138E-3</c:v>
                </c:pt>
                <c:pt idx="125">
                  <c:v>7.5901734154546138E-3</c:v>
                </c:pt>
                <c:pt idx="126">
                  <c:v>7.5879483351749084E-3</c:v>
                </c:pt>
                <c:pt idx="127">
                  <c:v>7.5745914463979823E-3</c:v>
                </c:pt>
                <c:pt idx="128">
                  <c:v>7.5723642304187109E-3</c:v>
                </c:pt>
                <c:pt idx="129">
                  <c:v>7.5545355189867453E-3</c:v>
                </c:pt>
                <c:pt idx="130">
                  <c:v>7.5545355189867453E-3</c:v>
                </c:pt>
                <c:pt idx="131">
                  <c:v>7.5500752901293718E-3</c:v>
                </c:pt>
                <c:pt idx="132">
                  <c:v>7.5478447180507731E-3</c:v>
                </c:pt>
                <c:pt idx="133">
                  <c:v>7.483025409298261E-3</c:v>
                </c:pt>
                <c:pt idx="134">
                  <c:v>6.8973794969972458E-3</c:v>
                </c:pt>
                <c:pt idx="135">
                  <c:v>6.8927429203754272E-3</c:v>
                </c:pt>
                <c:pt idx="136">
                  <c:v>6.8904241744146121E-3</c:v>
                </c:pt>
                <c:pt idx="137">
                  <c:v>6.8741844098906208E-3</c:v>
                </c:pt>
                <c:pt idx="138">
                  <c:v>6.8741844098906208E-3</c:v>
                </c:pt>
                <c:pt idx="139">
                  <c:v>6.8672199343098326E-3</c:v>
                </c:pt>
                <c:pt idx="140">
                  <c:v>6.8602527128295981E-3</c:v>
                </c:pt>
                <c:pt idx="141">
                  <c:v>6.8579296954696407E-3</c:v>
                </c:pt>
                <c:pt idx="142">
                  <c:v>6.8439851842112022E-3</c:v>
                </c:pt>
                <c:pt idx="143">
                  <c:v>6.8416600311516787E-3</c:v>
                </c:pt>
                <c:pt idx="144">
                  <c:v>6.7904294735577023E-3</c:v>
                </c:pt>
                <c:pt idx="145">
                  <c:v>6.7857648277415469E-3</c:v>
                </c:pt>
                <c:pt idx="146">
                  <c:v>6.7179903209849158E-3</c:v>
                </c:pt>
                <c:pt idx="147">
                  <c:v>6.6499592251800226E-3</c:v>
                </c:pt>
                <c:pt idx="148">
                  <c:v>6.160927626096711E-3</c:v>
                </c:pt>
                <c:pt idx="149">
                  <c:v>6.160927626096711E-3</c:v>
                </c:pt>
                <c:pt idx="150">
                  <c:v>6.0237027483258584E-3</c:v>
                </c:pt>
                <c:pt idx="151">
                  <c:v>6.0107370225223021E-3</c:v>
                </c:pt>
                <c:pt idx="152">
                  <c:v>6.0107370225223021E-3</c:v>
                </c:pt>
                <c:pt idx="153">
                  <c:v>5.9945176612703184E-3</c:v>
                </c:pt>
                <c:pt idx="154">
                  <c:v>5.9847795357204376E-3</c:v>
                </c:pt>
                <c:pt idx="155">
                  <c:v>5.9238056523060016E-3</c:v>
                </c:pt>
                <c:pt idx="156">
                  <c:v>5.8724402269675893E-3</c:v>
                </c:pt>
                <c:pt idx="157">
                  <c:v>4.3295833993495462E-3</c:v>
                </c:pt>
                <c:pt idx="158">
                  <c:v>4.1577047056632057E-3</c:v>
                </c:pt>
                <c:pt idx="159">
                  <c:v>3.9667032858103149E-3</c:v>
                </c:pt>
                <c:pt idx="160">
                  <c:v>3.942606309713912E-3</c:v>
                </c:pt>
                <c:pt idx="161">
                  <c:v>3.9229534645020079E-3</c:v>
                </c:pt>
                <c:pt idx="162">
                  <c:v>3.8997062211103867E-3</c:v>
                </c:pt>
                <c:pt idx="163">
                  <c:v>3.0438376851322007E-3</c:v>
                </c:pt>
                <c:pt idx="164">
                  <c:v>2.9528846163119331E-3</c:v>
                </c:pt>
                <c:pt idx="165">
                  <c:v>2.1158172129532981E-3</c:v>
                </c:pt>
                <c:pt idx="166">
                  <c:v>2.1158172129532981E-3</c:v>
                </c:pt>
                <c:pt idx="167">
                  <c:v>2.0697082865968009E-3</c:v>
                </c:pt>
                <c:pt idx="168">
                  <c:v>2.0639391790033467E-3</c:v>
                </c:pt>
                <c:pt idx="169">
                  <c:v>9.7465803087340257E-4</c:v>
                </c:pt>
                <c:pt idx="170">
                  <c:v>9.6566311520203071E-4</c:v>
                </c:pt>
                <c:pt idx="171">
                  <c:v>-2.6080566318798979E-5</c:v>
                </c:pt>
                <c:pt idx="172">
                  <c:v>-1.3987980324585024E-4</c:v>
                </c:pt>
                <c:pt idx="173">
                  <c:v>-3.0197116903693424E-4</c:v>
                </c:pt>
                <c:pt idx="174">
                  <c:v>-3.0197116903693424E-4</c:v>
                </c:pt>
                <c:pt idx="175">
                  <c:v>-3.0613820590118333E-4</c:v>
                </c:pt>
                <c:pt idx="176">
                  <c:v>-3.0822192773326859E-4</c:v>
                </c:pt>
                <c:pt idx="177">
                  <c:v>-3.0822192773326859E-4</c:v>
                </c:pt>
                <c:pt idx="178">
                  <c:v>-3.1134776473134445E-4</c:v>
                </c:pt>
                <c:pt idx="179">
                  <c:v>-4.1780775712929748E-4</c:v>
                </c:pt>
                <c:pt idx="180">
                  <c:v>-1.1483099903318258E-3</c:v>
                </c:pt>
                <c:pt idx="181">
                  <c:v>-1.1761123080049651E-3</c:v>
                </c:pt>
                <c:pt idx="182">
                  <c:v>-3.6895171716490845E-3</c:v>
                </c:pt>
                <c:pt idx="183">
                  <c:v>-3.696397656618442E-3</c:v>
                </c:pt>
                <c:pt idx="184">
                  <c:v>-3.7101622877564193E-3</c:v>
                </c:pt>
                <c:pt idx="185">
                  <c:v>-3.7239318004934113E-3</c:v>
                </c:pt>
                <c:pt idx="186">
                  <c:v>-3.8135526222598691E-3</c:v>
                </c:pt>
                <c:pt idx="187">
                  <c:v>-5.032947535653593E-3</c:v>
                </c:pt>
                <c:pt idx="188">
                  <c:v>-6.3173853126829351E-3</c:v>
                </c:pt>
                <c:pt idx="189">
                  <c:v>-6.4385165576942216E-3</c:v>
                </c:pt>
                <c:pt idx="190">
                  <c:v>-7.7172214414868981E-3</c:v>
                </c:pt>
                <c:pt idx="191">
                  <c:v>-7.7172214414868981E-3</c:v>
                </c:pt>
                <c:pt idx="192">
                  <c:v>-7.7172214414868981E-3</c:v>
                </c:pt>
                <c:pt idx="193">
                  <c:v>-7.7210019212529714E-3</c:v>
                </c:pt>
                <c:pt idx="194">
                  <c:v>-7.7210019212529714E-3</c:v>
                </c:pt>
                <c:pt idx="195">
                  <c:v>-7.7210019212529714E-3</c:v>
                </c:pt>
                <c:pt idx="196">
                  <c:v>-7.7210019212529714E-3</c:v>
                </c:pt>
                <c:pt idx="197">
                  <c:v>-8.7490306825926609E-3</c:v>
                </c:pt>
                <c:pt idx="198">
                  <c:v>-8.8999081748761359E-3</c:v>
                </c:pt>
                <c:pt idx="199">
                  <c:v>-8.9154090280640225E-3</c:v>
                </c:pt>
                <c:pt idx="200">
                  <c:v>-9.2602646920760968E-3</c:v>
                </c:pt>
                <c:pt idx="201">
                  <c:v>-9.3149348515495813E-3</c:v>
                </c:pt>
                <c:pt idx="202">
                  <c:v>-9.322749755930523E-3</c:v>
                </c:pt>
                <c:pt idx="203">
                  <c:v>-9.3827045672429023E-3</c:v>
                </c:pt>
                <c:pt idx="204">
                  <c:v>-9.3983567500002755E-3</c:v>
                </c:pt>
                <c:pt idx="205">
                  <c:v>-9.4022705584394638E-3</c:v>
                </c:pt>
                <c:pt idx="206">
                  <c:v>-1.0306567497893679E-2</c:v>
                </c:pt>
                <c:pt idx="207">
                  <c:v>-1.0588853205711714E-2</c:v>
                </c:pt>
                <c:pt idx="208">
                  <c:v>-1.0753330602309647E-2</c:v>
                </c:pt>
                <c:pt idx="209">
                  <c:v>-1.082167896151017E-2</c:v>
                </c:pt>
                <c:pt idx="210">
                  <c:v>-1.2935421257481729E-2</c:v>
                </c:pt>
                <c:pt idx="211">
                  <c:v>-1.5301034443148658E-2</c:v>
                </c:pt>
                <c:pt idx="212">
                  <c:v>-1.5312634306618647E-2</c:v>
                </c:pt>
                <c:pt idx="213">
                  <c:v>-1.5344545118158864E-2</c:v>
                </c:pt>
                <c:pt idx="214">
                  <c:v>-1.7784617634246165E-2</c:v>
                </c:pt>
                <c:pt idx="215">
                  <c:v>-1.7847933105576416E-2</c:v>
                </c:pt>
                <c:pt idx="216">
                  <c:v>-2.0117230598657884E-2</c:v>
                </c:pt>
                <c:pt idx="217">
                  <c:v>-2.1882298853531632E-2</c:v>
                </c:pt>
                <c:pt idx="218">
                  <c:v>-2.6581364872696737E-2</c:v>
                </c:pt>
                <c:pt idx="219">
                  <c:v>-2.7148778362408737E-2</c:v>
                </c:pt>
                <c:pt idx="220">
                  <c:v>-2.7380904424755641E-2</c:v>
                </c:pt>
                <c:pt idx="221">
                  <c:v>-2.9208120762154448E-2</c:v>
                </c:pt>
                <c:pt idx="222">
                  <c:v>-3.062913118952975E-2</c:v>
                </c:pt>
                <c:pt idx="223">
                  <c:v>-3.062913118952975E-2</c:v>
                </c:pt>
                <c:pt idx="224">
                  <c:v>-3.0785231174752622E-2</c:v>
                </c:pt>
                <c:pt idx="225">
                  <c:v>-3.2552209990816879E-2</c:v>
                </c:pt>
                <c:pt idx="226">
                  <c:v>-3.2918275271680446E-2</c:v>
                </c:pt>
                <c:pt idx="227">
                  <c:v>-3.2990927522075789E-2</c:v>
                </c:pt>
                <c:pt idx="228">
                  <c:v>-3.4787850873345329E-2</c:v>
                </c:pt>
                <c:pt idx="229">
                  <c:v>-3.4895219855810615E-2</c:v>
                </c:pt>
                <c:pt idx="230">
                  <c:v>-3.4928564451757238E-2</c:v>
                </c:pt>
                <c:pt idx="231">
                  <c:v>-3.5062052671521571E-2</c:v>
                </c:pt>
                <c:pt idx="232">
                  <c:v>-3.5199432025153549E-2</c:v>
                </c:pt>
                <c:pt idx="233">
                  <c:v>-3.5229160077177163E-2</c:v>
                </c:pt>
                <c:pt idx="234">
                  <c:v>-3.5377930513268985E-2</c:v>
                </c:pt>
                <c:pt idx="235">
                  <c:v>-3.6809617806942037E-2</c:v>
                </c:pt>
                <c:pt idx="236">
                  <c:v>-3.6811504709937687E-2</c:v>
                </c:pt>
                <c:pt idx="237">
                  <c:v>-3.6817165622324594E-2</c:v>
                </c:pt>
                <c:pt idx="238">
                  <c:v>-3.6837924911376052E-2</c:v>
                </c:pt>
                <c:pt idx="239">
                  <c:v>-3.7083572657239716E-2</c:v>
                </c:pt>
                <c:pt idx="240">
                  <c:v>-3.724828768614933E-2</c:v>
                </c:pt>
                <c:pt idx="241">
                  <c:v>-3.7278608038853522E-2</c:v>
                </c:pt>
                <c:pt idx="242">
                  <c:v>-3.7464509564528459E-2</c:v>
                </c:pt>
                <c:pt idx="243">
                  <c:v>-3.851387543230235E-2</c:v>
                </c:pt>
                <c:pt idx="244">
                  <c:v>-4.0745053866902053E-2</c:v>
                </c:pt>
                <c:pt idx="245">
                  <c:v>-4.0838995954813509E-2</c:v>
                </c:pt>
                <c:pt idx="246">
                  <c:v>-4.1666293110745399E-2</c:v>
                </c:pt>
                <c:pt idx="247">
                  <c:v>-4.1666293110745399E-2</c:v>
                </c:pt>
                <c:pt idx="248">
                  <c:v>-4.2662604413639435E-2</c:v>
                </c:pt>
                <c:pt idx="249">
                  <c:v>-4.2791978189000546E-2</c:v>
                </c:pt>
                <c:pt idx="250">
                  <c:v>-4.3105056390822891E-2</c:v>
                </c:pt>
                <c:pt idx="251">
                  <c:v>-4.3168971021971106E-2</c:v>
                </c:pt>
                <c:pt idx="252">
                  <c:v>-4.3461022023096013E-2</c:v>
                </c:pt>
                <c:pt idx="253">
                  <c:v>-4.3515110628244924E-2</c:v>
                </c:pt>
                <c:pt idx="254">
                  <c:v>-4.3601302759638465E-2</c:v>
                </c:pt>
                <c:pt idx="255">
                  <c:v>-4.3649437251359599E-2</c:v>
                </c:pt>
                <c:pt idx="256">
                  <c:v>-4.521224380865508E-2</c:v>
                </c:pt>
                <c:pt idx="257">
                  <c:v>-4.5419709576486313E-2</c:v>
                </c:pt>
                <c:pt idx="258">
                  <c:v>-4.5786686019191461E-2</c:v>
                </c:pt>
                <c:pt idx="259">
                  <c:v>-4.5925607408955779E-2</c:v>
                </c:pt>
                <c:pt idx="260">
                  <c:v>-4.5925607408955779E-2</c:v>
                </c:pt>
                <c:pt idx="261">
                  <c:v>-4.6121998584663343E-2</c:v>
                </c:pt>
                <c:pt idx="262">
                  <c:v>-4.7559319982876276E-2</c:v>
                </c:pt>
                <c:pt idx="263">
                  <c:v>-4.7638043629395145E-2</c:v>
                </c:pt>
                <c:pt idx="264">
                  <c:v>-4.7739627957741754E-2</c:v>
                </c:pt>
                <c:pt idx="265">
                  <c:v>-4.7947195468500223E-2</c:v>
                </c:pt>
                <c:pt idx="266">
                  <c:v>-4.7997062114272085E-2</c:v>
                </c:pt>
                <c:pt idx="267">
                  <c:v>-4.9731525140041623E-2</c:v>
                </c:pt>
                <c:pt idx="268">
                  <c:v>-4.9731525140041623E-2</c:v>
                </c:pt>
                <c:pt idx="269">
                  <c:v>-5.0292996743175424E-2</c:v>
                </c:pt>
                <c:pt idx="270">
                  <c:v>-5.176490399245777E-2</c:v>
                </c:pt>
                <c:pt idx="271">
                  <c:v>-5.2339309891635752E-2</c:v>
                </c:pt>
                <c:pt idx="272">
                  <c:v>-5.2636035738009054E-2</c:v>
                </c:pt>
                <c:pt idx="273">
                  <c:v>-5.2801880766729599E-2</c:v>
                </c:pt>
                <c:pt idx="274">
                  <c:v>-5.2808346329354251E-2</c:v>
                </c:pt>
                <c:pt idx="275">
                  <c:v>-5.2885956878645321E-2</c:v>
                </c:pt>
                <c:pt idx="276">
                  <c:v>-5.448229229438744E-2</c:v>
                </c:pt>
                <c:pt idx="277">
                  <c:v>-5.4768347776679452E-2</c:v>
                </c:pt>
                <c:pt idx="278">
                  <c:v>-5.4998048909355522E-2</c:v>
                </c:pt>
                <c:pt idx="279">
                  <c:v>-5.5050604502585178E-2</c:v>
                </c:pt>
                <c:pt idx="280">
                  <c:v>-5.6658500080439586E-2</c:v>
                </c:pt>
                <c:pt idx="281">
                  <c:v>-5.6924540581930048E-2</c:v>
                </c:pt>
                <c:pt idx="282">
                  <c:v>-5.6924540581930048E-2</c:v>
                </c:pt>
                <c:pt idx="283">
                  <c:v>-5.7275571753875709E-2</c:v>
                </c:pt>
                <c:pt idx="284">
                  <c:v>-5.913800107047059E-2</c:v>
                </c:pt>
                <c:pt idx="285">
                  <c:v>-5.9609534690200458E-2</c:v>
                </c:pt>
                <c:pt idx="286">
                  <c:v>-5.9616313895561872E-2</c:v>
                </c:pt>
                <c:pt idx="287">
                  <c:v>-6.2117993874807258E-2</c:v>
                </c:pt>
                <c:pt idx="288">
                  <c:v>-6.2168536258190611E-2</c:v>
                </c:pt>
                <c:pt idx="289">
                  <c:v>-6.4310790643017285E-2</c:v>
                </c:pt>
                <c:pt idx="290">
                  <c:v>-6.4506558452137083E-2</c:v>
                </c:pt>
                <c:pt idx="291">
                  <c:v>-6.4646539049478841E-2</c:v>
                </c:pt>
                <c:pt idx="292">
                  <c:v>-6.6760892806652178E-2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31AB-4EB0-A3AA-7F3853677FE8}"/>
            </c:ext>
          </c:extLst>
        </c:ser>
        <c:ser>
          <c:idx val="9"/>
          <c:order val="9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x"/>
            <c:size val="5"/>
            <c:spPr>
              <a:noFill/>
              <a:ln>
                <a:solidFill>
                  <a:srgbClr val="FFFF99"/>
                </a:solidFill>
                <a:prstDash val="solid"/>
              </a:ln>
            </c:spPr>
          </c:marker>
          <c:xVal>
            <c:numRef>
              <c:f>Active!$F$21:$F$313</c:f>
              <c:numCache>
                <c:formatCode>General</c:formatCode>
                <c:ptCount val="293"/>
                <c:pt idx="0">
                  <c:v>-27580</c:v>
                </c:pt>
                <c:pt idx="1">
                  <c:v>-27559</c:v>
                </c:pt>
                <c:pt idx="2">
                  <c:v>-27395.5</c:v>
                </c:pt>
                <c:pt idx="3">
                  <c:v>-26984.5</c:v>
                </c:pt>
                <c:pt idx="4">
                  <c:v>-26941</c:v>
                </c:pt>
                <c:pt idx="5">
                  <c:v>-26791.5</c:v>
                </c:pt>
                <c:pt idx="6">
                  <c:v>-26203.5</c:v>
                </c:pt>
                <c:pt idx="7">
                  <c:v>-26172</c:v>
                </c:pt>
                <c:pt idx="8">
                  <c:v>-24111.5</c:v>
                </c:pt>
                <c:pt idx="9">
                  <c:v>-23089.5</c:v>
                </c:pt>
                <c:pt idx="10">
                  <c:v>-22270</c:v>
                </c:pt>
                <c:pt idx="11">
                  <c:v>-21541</c:v>
                </c:pt>
                <c:pt idx="12">
                  <c:v>-21219.5</c:v>
                </c:pt>
                <c:pt idx="13">
                  <c:v>-21130</c:v>
                </c:pt>
                <c:pt idx="14">
                  <c:v>-19860</c:v>
                </c:pt>
                <c:pt idx="15">
                  <c:v>-19659.5</c:v>
                </c:pt>
                <c:pt idx="16">
                  <c:v>-19648</c:v>
                </c:pt>
                <c:pt idx="17">
                  <c:v>-16582.5</c:v>
                </c:pt>
                <c:pt idx="18">
                  <c:v>-16343</c:v>
                </c:pt>
                <c:pt idx="19">
                  <c:v>-15931</c:v>
                </c:pt>
                <c:pt idx="20">
                  <c:v>-15890.5</c:v>
                </c:pt>
                <c:pt idx="21">
                  <c:v>-15358</c:v>
                </c:pt>
                <c:pt idx="22">
                  <c:v>-15358</c:v>
                </c:pt>
                <c:pt idx="23">
                  <c:v>-15352</c:v>
                </c:pt>
                <c:pt idx="24">
                  <c:v>-15349</c:v>
                </c:pt>
                <c:pt idx="25">
                  <c:v>-15347.5</c:v>
                </c:pt>
                <c:pt idx="26">
                  <c:v>-15308.5</c:v>
                </c:pt>
                <c:pt idx="27">
                  <c:v>-15307</c:v>
                </c:pt>
                <c:pt idx="28">
                  <c:v>-15305.5</c:v>
                </c:pt>
                <c:pt idx="29">
                  <c:v>-15304</c:v>
                </c:pt>
                <c:pt idx="30">
                  <c:v>-15302.5</c:v>
                </c:pt>
                <c:pt idx="31">
                  <c:v>-15277</c:v>
                </c:pt>
                <c:pt idx="32">
                  <c:v>-15265</c:v>
                </c:pt>
                <c:pt idx="33">
                  <c:v>-15226</c:v>
                </c:pt>
                <c:pt idx="34">
                  <c:v>-15221.5</c:v>
                </c:pt>
                <c:pt idx="35">
                  <c:v>-15217</c:v>
                </c:pt>
                <c:pt idx="36">
                  <c:v>-15202.5</c:v>
                </c:pt>
                <c:pt idx="37">
                  <c:v>-15183</c:v>
                </c:pt>
                <c:pt idx="38">
                  <c:v>-15183</c:v>
                </c:pt>
                <c:pt idx="39">
                  <c:v>-14905</c:v>
                </c:pt>
                <c:pt idx="40">
                  <c:v>-14903.5</c:v>
                </c:pt>
                <c:pt idx="41">
                  <c:v>-14824</c:v>
                </c:pt>
                <c:pt idx="42">
                  <c:v>-14768.5</c:v>
                </c:pt>
                <c:pt idx="43">
                  <c:v>-14428</c:v>
                </c:pt>
                <c:pt idx="44">
                  <c:v>-14417.5</c:v>
                </c:pt>
                <c:pt idx="45">
                  <c:v>-14416</c:v>
                </c:pt>
                <c:pt idx="46">
                  <c:v>-14413</c:v>
                </c:pt>
                <c:pt idx="47">
                  <c:v>-14410</c:v>
                </c:pt>
                <c:pt idx="48">
                  <c:v>-14386</c:v>
                </c:pt>
                <c:pt idx="49">
                  <c:v>-14384.5</c:v>
                </c:pt>
                <c:pt idx="50">
                  <c:v>-14371</c:v>
                </c:pt>
                <c:pt idx="51">
                  <c:v>-14326</c:v>
                </c:pt>
                <c:pt idx="52">
                  <c:v>-14324.5</c:v>
                </c:pt>
                <c:pt idx="53">
                  <c:v>-14323</c:v>
                </c:pt>
                <c:pt idx="54">
                  <c:v>-14321.5</c:v>
                </c:pt>
                <c:pt idx="55">
                  <c:v>-13894</c:v>
                </c:pt>
                <c:pt idx="56">
                  <c:v>-13892.5</c:v>
                </c:pt>
                <c:pt idx="57">
                  <c:v>-13875</c:v>
                </c:pt>
                <c:pt idx="58">
                  <c:v>-13849</c:v>
                </c:pt>
                <c:pt idx="59">
                  <c:v>-13844.5</c:v>
                </c:pt>
                <c:pt idx="60">
                  <c:v>-13774.5</c:v>
                </c:pt>
                <c:pt idx="61">
                  <c:v>-13759</c:v>
                </c:pt>
                <c:pt idx="62">
                  <c:v>-13745.5</c:v>
                </c:pt>
                <c:pt idx="63">
                  <c:v>-13729.5</c:v>
                </c:pt>
                <c:pt idx="64">
                  <c:v>-13728</c:v>
                </c:pt>
                <c:pt idx="65">
                  <c:v>-13717.5</c:v>
                </c:pt>
                <c:pt idx="66">
                  <c:v>-13717</c:v>
                </c:pt>
                <c:pt idx="67">
                  <c:v>-13713</c:v>
                </c:pt>
                <c:pt idx="68">
                  <c:v>-13711.5</c:v>
                </c:pt>
                <c:pt idx="69">
                  <c:v>-13710</c:v>
                </c:pt>
                <c:pt idx="70">
                  <c:v>-13708.5</c:v>
                </c:pt>
                <c:pt idx="71">
                  <c:v>-13708.5</c:v>
                </c:pt>
                <c:pt idx="72">
                  <c:v>-13707</c:v>
                </c:pt>
                <c:pt idx="73">
                  <c:v>-13705.5</c:v>
                </c:pt>
                <c:pt idx="74">
                  <c:v>-13705</c:v>
                </c:pt>
                <c:pt idx="75">
                  <c:v>-13704</c:v>
                </c:pt>
                <c:pt idx="76">
                  <c:v>-13680</c:v>
                </c:pt>
                <c:pt idx="77">
                  <c:v>-13678.5</c:v>
                </c:pt>
                <c:pt idx="78">
                  <c:v>-13674</c:v>
                </c:pt>
                <c:pt idx="79">
                  <c:v>-13671</c:v>
                </c:pt>
                <c:pt idx="80">
                  <c:v>-13669.5</c:v>
                </c:pt>
                <c:pt idx="81">
                  <c:v>-13668</c:v>
                </c:pt>
                <c:pt idx="82">
                  <c:v>-13668</c:v>
                </c:pt>
                <c:pt idx="83">
                  <c:v>-13666.5</c:v>
                </c:pt>
                <c:pt idx="84">
                  <c:v>-13665</c:v>
                </c:pt>
                <c:pt idx="85">
                  <c:v>-13629</c:v>
                </c:pt>
                <c:pt idx="86">
                  <c:v>-13194</c:v>
                </c:pt>
                <c:pt idx="87">
                  <c:v>-13182</c:v>
                </c:pt>
                <c:pt idx="88">
                  <c:v>-13149</c:v>
                </c:pt>
                <c:pt idx="89">
                  <c:v>-12035</c:v>
                </c:pt>
                <c:pt idx="90">
                  <c:v>-12024.5</c:v>
                </c:pt>
                <c:pt idx="91">
                  <c:v>-12000.5</c:v>
                </c:pt>
                <c:pt idx="92">
                  <c:v>-9334</c:v>
                </c:pt>
                <c:pt idx="93">
                  <c:v>-9332.5</c:v>
                </c:pt>
                <c:pt idx="94">
                  <c:v>-9331</c:v>
                </c:pt>
                <c:pt idx="95">
                  <c:v>-9328</c:v>
                </c:pt>
                <c:pt idx="96">
                  <c:v>-9322</c:v>
                </c:pt>
                <c:pt idx="97">
                  <c:v>-9301</c:v>
                </c:pt>
                <c:pt idx="98">
                  <c:v>-9211</c:v>
                </c:pt>
                <c:pt idx="99">
                  <c:v>-8935</c:v>
                </c:pt>
                <c:pt idx="100">
                  <c:v>-8744.5</c:v>
                </c:pt>
                <c:pt idx="101">
                  <c:v>-8431</c:v>
                </c:pt>
                <c:pt idx="102">
                  <c:v>-7894</c:v>
                </c:pt>
                <c:pt idx="103">
                  <c:v>-7891</c:v>
                </c:pt>
                <c:pt idx="104">
                  <c:v>-7879</c:v>
                </c:pt>
                <c:pt idx="105">
                  <c:v>-7765</c:v>
                </c:pt>
                <c:pt idx="106">
                  <c:v>-7750.5</c:v>
                </c:pt>
                <c:pt idx="107">
                  <c:v>-7725</c:v>
                </c:pt>
                <c:pt idx="108">
                  <c:v>-7723.5</c:v>
                </c:pt>
                <c:pt idx="109">
                  <c:v>-7720.5</c:v>
                </c:pt>
                <c:pt idx="110">
                  <c:v>-7707</c:v>
                </c:pt>
                <c:pt idx="111">
                  <c:v>-7702.5</c:v>
                </c:pt>
                <c:pt idx="112">
                  <c:v>-7702.5</c:v>
                </c:pt>
                <c:pt idx="113">
                  <c:v>-7690.5</c:v>
                </c:pt>
                <c:pt idx="114">
                  <c:v>-7687.5</c:v>
                </c:pt>
                <c:pt idx="115">
                  <c:v>-7686</c:v>
                </c:pt>
                <c:pt idx="116">
                  <c:v>-7684.5</c:v>
                </c:pt>
                <c:pt idx="117">
                  <c:v>-7659</c:v>
                </c:pt>
                <c:pt idx="118">
                  <c:v>-7657.5</c:v>
                </c:pt>
                <c:pt idx="119">
                  <c:v>-7656</c:v>
                </c:pt>
                <c:pt idx="120">
                  <c:v>-7656</c:v>
                </c:pt>
                <c:pt idx="121">
                  <c:v>-7656</c:v>
                </c:pt>
                <c:pt idx="122">
                  <c:v>-7653</c:v>
                </c:pt>
                <c:pt idx="123">
                  <c:v>-7650</c:v>
                </c:pt>
                <c:pt idx="124">
                  <c:v>-7648.5</c:v>
                </c:pt>
                <c:pt idx="125">
                  <c:v>-7648.5</c:v>
                </c:pt>
                <c:pt idx="126">
                  <c:v>-7647</c:v>
                </c:pt>
                <c:pt idx="127">
                  <c:v>-7638</c:v>
                </c:pt>
                <c:pt idx="128">
                  <c:v>-7636.5</c:v>
                </c:pt>
                <c:pt idx="129">
                  <c:v>-7624.5</c:v>
                </c:pt>
                <c:pt idx="130">
                  <c:v>-7624.5</c:v>
                </c:pt>
                <c:pt idx="131">
                  <c:v>-7621.5</c:v>
                </c:pt>
                <c:pt idx="132">
                  <c:v>-7620</c:v>
                </c:pt>
                <c:pt idx="133">
                  <c:v>-7576.5</c:v>
                </c:pt>
                <c:pt idx="134">
                  <c:v>-7191</c:v>
                </c:pt>
                <c:pt idx="135">
                  <c:v>-7188</c:v>
                </c:pt>
                <c:pt idx="136">
                  <c:v>-7186.5</c:v>
                </c:pt>
                <c:pt idx="137">
                  <c:v>-7176</c:v>
                </c:pt>
                <c:pt idx="138">
                  <c:v>-7176</c:v>
                </c:pt>
                <c:pt idx="139">
                  <c:v>-7171.5</c:v>
                </c:pt>
                <c:pt idx="140">
                  <c:v>-7167</c:v>
                </c:pt>
                <c:pt idx="141">
                  <c:v>-7165.5</c:v>
                </c:pt>
                <c:pt idx="142">
                  <c:v>-7156.5</c:v>
                </c:pt>
                <c:pt idx="143">
                  <c:v>-7155</c:v>
                </c:pt>
                <c:pt idx="144">
                  <c:v>-7122</c:v>
                </c:pt>
                <c:pt idx="145">
                  <c:v>-7119</c:v>
                </c:pt>
                <c:pt idx="146">
                  <c:v>-7075.5</c:v>
                </c:pt>
                <c:pt idx="147">
                  <c:v>-7032</c:v>
                </c:pt>
                <c:pt idx="148">
                  <c:v>-6724</c:v>
                </c:pt>
                <c:pt idx="149">
                  <c:v>-6724</c:v>
                </c:pt>
                <c:pt idx="150">
                  <c:v>-6639</c:v>
                </c:pt>
                <c:pt idx="151">
                  <c:v>-6631</c:v>
                </c:pt>
                <c:pt idx="152">
                  <c:v>-6631</c:v>
                </c:pt>
                <c:pt idx="153">
                  <c:v>-6621</c:v>
                </c:pt>
                <c:pt idx="154">
                  <c:v>-6615</c:v>
                </c:pt>
                <c:pt idx="155">
                  <c:v>-6577.5</c:v>
                </c:pt>
                <c:pt idx="156">
                  <c:v>-6546</c:v>
                </c:pt>
                <c:pt idx="157">
                  <c:v>-5635.5</c:v>
                </c:pt>
                <c:pt idx="158">
                  <c:v>-5538</c:v>
                </c:pt>
                <c:pt idx="159">
                  <c:v>-5430.5</c:v>
                </c:pt>
                <c:pt idx="160">
                  <c:v>-5417</c:v>
                </c:pt>
                <c:pt idx="161">
                  <c:v>-5406</c:v>
                </c:pt>
                <c:pt idx="162">
                  <c:v>-5393</c:v>
                </c:pt>
                <c:pt idx="163">
                  <c:v>-4923</c:v>
                </c:pt>
                <c:pt idx="164">
                  <c:v>-4874</c:v>
                </c:pt>
                <c:pt idx="165">
                  <c:v>-4431</c:v>
                </c:pt>
                <c:pt idx="166">
                  <c:v>-4431</c:v>
                </c:pt>
                <c:pt idx="167">
                  <c:v>-4407</c:v>
                </c:pt>
                <c:pt idx="168">
                  <c:v>-4404</c:v>
                </c:pt>
                <c:pt idx="169">
                  <c:v>-3848.5</c:v>
                </c:pt>
                <c:pt idx="170">
                  <c:v>-3844</c:v>
                </c:pt>
                <c:pt idx="171">
                  <c:v>-3356</c:v>
                </c:pt>
                <c:pt idx="172">
                  <c:v>-3301</c:v>
                </c:pt>
                <c:pt idx="173">
                  <c:v>-3223</c:v>
                </c:pt>
                <c:pt idx="174">
                  <c:v>-3223</c:v>
                </c:pt>
                <c:pt idx="175">
                  <c:v>-3221</c:v>
                </c:pt>
                <c:pt idx="176">
                  <c:v>-3220</c:v>
                </c:pt>
                <c:pt idx="177">
                  <c:v>-3220</c:v>
                </c:pt>
                <c:pt idx="178">
                  <c:v>-3218.5</c:v>
                </c:pt>
                <c:pt idx="179">
                  <c:v>-3167.5</c:v>
                </c:pt>
                <c:pt idx="180">
                  <c:v>-2822</c:v>
                </c:pt>
                <c:pt idx="181">
                  <c:v>-2809</c:v>
                </c:pt>
                <c:pt idx="182">
                  <c:v>-1675</c:v>
                </c:pt>
                <c:pt idx="183">
                  <c:v>-1672</c:v>
                </c:pt>
                <c:pt idx="184">
                  <c:v>-1666</c:v>
                </c:pt>
                <c:pt idx="185">
                  <c:v>-1660</c:v>
                </c:pt>
                <c:pt idx="186">
                  <c:v>-1621</c:v>
                </c:pt>
                <c:pt idx="187">
                  <c:v>-1099</c:v>
                </c:pt>
                <c:pt idx="188">
                  <c:v>-565.5</c:v>
                </c:pt>
                <c:pt idx="189">
                  <c:v>-516</c:v>
                </c:pt>
                <c:pt idx="190">
                  <c:v>-1.5</c:v>
                </c:pt>
                <c:pt idx="191">
                  <c:v>-1.5</c:v>
                </c:pt>
                <c:pt idx="192">
                  <c:v>-1.5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403.5</c:v>
                </c:pt>
                <c:pt idx="198">
                  <c:v>462</c:v>
                </c:pt>
                <c:pt idx="199">
                  <c:v>468</c:v>
                </c:pt>
                <c:pt idx="200">
                  <c:v>601</c:v>
                </c:pt>
                <c:pt idx="201">
                  <c:v>622</c:v>
                </c:pt>
                <c:pt idx="202">
                  <c:v>625</c:v>
                </c:pt>
                <c:pt idx="203">
                  <c:v>648</c:v>
                </c:pt>
                <c:pt idx="204">
                  <c:v>654</c:v>
                </c:pt>
                <c:pt idx="205">
                  <c:v>655.5</c:v>
                </c:pt>
                <c:pt idx="206">
                  <c:v>999</c:v>
                </c:pt>
                <c:pt idx="207">
                  <c:v>1105</c:v>
                </c:pt>
                <c:pt idx="208">
                  <c:v>1166.5</c:v>
                </c:pt>
                <c:pt idx="209">
                  <c:v>1192</c:v>
                </c:pt>
                <c:pt idx="210">
                  <c:v>1965</c:v>
                </c:pt>
                <c:pt idx="211">
                  <c:v>2797</c:v>
                </c:pt>
                <c:pt idx="212">
                  <c:v>2801</c:v>
                </c:pt>
                <c:pt idx="213">
                  <c:v>2812</c:v>
                </c:pt>
                <c:pt idx="214">
                  <c:v>3637</c:v>
                </c:pt>
                <c:pt idx="215">
                  <c:v>3658</c:v>
                </c:pt>
                <c:pt idx="216">
                  <c:v>4398</c:v>
                </c:pt>
                <c:pt idx="217">
                  <c:v>4957.5</c:v>
                </c:pt>
                <c:pt idx="218">
                  <c:v>6386</c:v>
                </c:pt>
                <c:pt idx="219">
                  <c:v>6553</c:v>
                </c:pt>
                <c:pt idx="220">
                  <c:v>6621</c:v>
                </c:pt>
                <c:pt idx="221">
                  <c:v>7150</c:v>
                </c:pt>
                <c:pt idx="222">
                  <c:v>7554</c:v>
                </c:pt>
                <c:pt idx="223">
                  <c:v>7554</c:v>
                </c:pt>
                <c:pt idx="224">
                  <c:v>7598</c:v>
                </c:pt>
                <c:pt idx="225">
                  <c:v>8091</c:v>
                </c:pt>
                <c:pt idx="226">
                  <c:v>8192</c:v>
                </c:pt>
                <c:pt idx="227">
                  <c:v>8212</c:v>
                </c:pt>
                <c:pt idx="228">
                  <c:v>8702</c:v>
                </c:pt>
                <c:pt idx="229">
                  <c:v>8731</c:v>
                </c:pt>
                <c:pt idx="230">
                  <c:v>8740</c:v>
                </c:pt>
                <c:pt idx="231">
                  <c:v>8776</c:v>
                </c:pt>
                <c:pt idx="232">
                  <c:v>8813</c:v>
                </c:pt>
                <c:pt idx="233">
                  <c:v>8821</c:v>
                </c:pt>
                <c:pt idx="234">
                  <c:v>8861</c:v>
                </c:pt>
                <c:pt idx="235">
                  <c:v>9243</c:v>
                </c:pt>
                <c:pt idx="236">
                  <c:v>9243.5</c:v>
                </c:pt>
                <c:pt idx="237">
                  <c:v>9245</c:v>
                </c:pt>
                <c:pt idx="238">
                  <c:v>9250.5</c:v>
                </c:pt>
                <c:pt idx="239">
                  <c:v>9315.5</c:v>
                </c:pt>
                <c:pt idx="240">
                  <c:v>9359</c:v>
                </c:pt>
                <c:pt idx="241">
                  <c:v>9367</c:v>
                </c:pt>
                <c:pt idx="242">
                  <c:v>9416</c:v>
                </c:pt>
                <c:pt idx="243">
                  <c:v>9691</c:v>
                </c:pt>
                <c:pt idx="244">
                  <c:v>10267</c:v>
                </c:pt>
                <c:pt idx="245">
                  <c:v>10291</c:v>
                </c:pt>
                <c:pt idx="246">
                  <c:v>10501.5</c:v>
                </c:pt>
                <c:pt idx="247">
                  <c:v>10501.5</c:v>
                </c:pt>
                <c:pt idx="248">
                  <c:v>10753</c:v>
                </c:pt>
                <c:pt idx="249">
                  <c:v>10785.5</c:v>
                </c:pt>
                <c:pt idx="250">
                  <c:v>10864</c:v>
                </c:pt>
                <c:pt idx="251">
                  <c:v>10880</c:v>
                </c:pt>
                <c:pt idx="252">
                  <c:v>10953</c:v>
                </c:pt>
                <c:pt idx="253">
                  <c:v>10966.5</c:v>
                </c:pt>
                <c:pt idx="254">
                  <c:v>10988</c:v>
                </c:pt>
                <c:pt idx="255">
                  <c:v>11000</c:v>
                </c:pt>
                <c:pt idx="256">
                  <c:v>11387</c:v>
                </c:pt>
                <c:pt idx="257">
                  <c:v>11438</c:v>
                </c:pt>
                <c:pt idx="258">
                  <c:v>11528</c:v>
                </c:pt>
                <c:pt idx="259">
                  <c:v>11562</c:v>
                </c:pt>
                <c:pt idx="260">
                  <c:v>11562</c:v>
                </c:pt>
                <c:pt idx="261">
                  <c:v>11610</c:v>
                </c:pt>
                <c:pt idx="262">
                  <c:v>11959</c:v>
                </c:pt>
                <c:pt idx="263">
                  <c:v>11978</c:v>
                </c:pt>
                <c:pt idx="264">
                  <c:v>12002.5</c:v>
                </c:pt>
                <c:pt idx="265">
                  <c:v>12052.5</c:v>
                </c:pt>
                <c:pt idx="266">
                  <c:v>12064.5</c:v>
                </c:pt>
                <c:pt idx="267">
                  <c:v>12479</c:v>
                </c:pt>
                <c:pt idx="268">
                  <c:v>12479</c:v>
                </c:pt>
                <c:pt idx="269">
                  <c:v>12612</c:v>
                </c:pt>
                <c:pt idx="270">
                  <c:v>12958</c:v>
                </c:pt>
                <c:pt idx="271">
                  <c:v>13092</c:v>
                </c:pt>
                <c:pt idx="272">
                  <c:v>13161</c:v>
                </c:pt>
                <c:pt idx="273">
                  <c:v>13199.5</c:v>
                </c:pt>
                <c:pt idx="274">
                  <c:v>13201</c:v>
                </c:pt>
                <c:pt idx="275">
                  <c:v>13219</c:v>
                </c:pt>
                <c:pt idx="276">
                  <c:v>13587</c:v>
                </c:pt>
                <c:pt idx="277">
                  <c:v>13652.5</c:v>
                </c:pt>
                <c:pt idx="278">
                  <c:v>13705</c:v>
                </c:pt>
                <c:pt idx="279">
                  <c:v>13717</c:v>
                </c:pt>
                <c:pt idx="280">
                  <c:v>14082</c:v>
                </c:pt>
                <c:pt idx="281">
                  <c:v>14142</c:v>
                </c:pt>
                <c:pt idx="282">
                  <c:v>14142</c:v>
                </c:pt>
                <c:pt idx="283">
                  <c:v>14221</c:v>
                </c:pt>
                <c:pt idx="284">
                  <c:v>14637</c:v>
                </c:pt>
                <c:pt idx="285">
                  <c:v>14741.5</c:v>
                </c:pt>
                <c:pt idx="286">
                  <c:v>14743</c:v>
                </c:pt>
                <c:pt idx="287">
                  <c:v>15292</c:v>
                </c:pt>
                <c:pt idx="288">
                  <c:v>15303</c:v>
                </c:pt>
                <c:pt idx="289">
                  <c:v>15766</c:v>
                </c:pt>
                <c:pt idx="290">
                  <c:v>15808</c:v>
                </c:pt>
                <c:pt idx="291">
                  <c:v>15838</c:v>
                </c:pt>
                <c:pt idx="292">
                  <c:v>16288</c:v>
                </c:pt>
              </c:numCache>
            </c:numRef>
          </c:xVal>
          <c:yVal>
            <c:numRef>
              <c:f>Active!$R$21:$R$313</c:f>
              <c:numCache>
                <c:formatCode>General</c:formatCode>
                <c:ptCount val="293"/>
                <c:pt idx="10">
                  <c:v>3.4381000001303619E-2</c:v>
                </c:pt>
                <c:pt idx="13">
                  <c:v>2.0838999997067731E-2</c:v>
                </c:pt>
                <c:pt idx="14">
                  <c:v>1.8358000001171604E-2</c:v>
                </c:pt>
                <c:pt idx="16">
                  <c:v>1.3334399998711888E-2</c:v>
                </c:pt>
                <c:pt idx="74">
                  <c:v>-9.9138500001572538E-2</c:v>
                </c:pt>
                <c:pt idx="219">
                  <c:v>8.0354099998658057E-2</c:v>
                </c:pt>
                <c:pt idx="220">
                  <c:v>-0.15981630000169389</c:v>
                </c:pt>
                <c:pt idx="221">
                  <c:v>4.3184999994991813E-2</c:v>
                </c:pt>
                <c:pt idx="228">
                  <c:v>-6.7070600001898129E-2</c:v>
                </c:pt>
                <c:pt idx="246">
                  <c:v>3.2894550000492018E-2</c:v>
                </c:pt>
                <c:pt idx="247">
                  <c:v>3.3494549999886658E-2</c:v>
                </c:pt>
                <c:pt idx="249">
                  <c:v>-0.13166064999677474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31AB-4EB0-A3AA-7F3853677F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5812176"/>
        <c:axId val="1"/>
      </c:scatterChart>
      <c:valAx>
        <c:axId val="76581217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425096026565453"/>
              <c:y val="0.8871486518730612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in val="-0.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7087980173482029E-2"/>
              <c:y val="0.4388721315791638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65812176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8835218088445263"/>
          <c:y val="0.90909222554077285"/>
          <c:w val="0.73358207547476639"/>
          <c:h val="6.896551724137933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CT Tau - O-C Diagr.</a:t>
            </a:r>
          </a:p>
        </c:rich>
      </c:tx>
      <c:layout>
        <c:manualLayout>
          <c:xMode val="edge"/>
          <c:yMode val="edge"/>
          <c:x val="0.40686325973959137"/>
          <c:y val="3.437500000000000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519621629449139"/>
          <c:y val="0.265625"/>
          <c:w val="0.84436375560536769"/>
          <c:h val="0.5374999999999999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Active!$F$21:$F$313</c:f>
              <c:numCache>
                <c:formatCode>General</c:formatCode>
                <c:ptCount val="293"/>
                <c:pt idx="0">
                  <c:v>-27580</c:v>
                </c:pt>
                <c:pt idx="1">
                  <c:v>-27559</c:v>
                </c:pt>
                <c:pt idx="2">
                  <c:v>-27395.5</c:v>
                </c:pt>
                <c:pt idx="3">
                  <c:v>-26984.5</c:v>
                </c:pt>
                <c:pt idx="4">
                  <c:v>-26941</c:v>
                </c:pt>
                <c:pt idx="5">
                  <c:v>-26791.5</c:v>
                </c:pt>
                <c:pt idx="6">
                  <c:v>-26203.5</c:v>
                </c:pt>
                <c:pt idx="7">
                  <c:v>-26172</c:v>
                </c:pt>
                <c:pt idx="8">
                  <c:v>-24111.5</c:v>
                </c:pt>
                <c:pt idx="9">
                  <c:v>-23089.5</c:v>
                </c:pt>
                <c:pt idx="10">
                  <c:v>-22270</c:v>
                </c:pt>
                <c:pt idx="11">
                  <c:v>-21541</c:v>
                </c:pt>
                <c:pt idx="12">
                  <c:v>-21219.5</c:v>
                </c:pt>
                <c:pt idx="13">
                  <c:v>-21130</c:v>
                </c:pt>
                <c:pt idx="14">
                  <c:v>-19860</c:v>
                </c:pt>
                <c:pt idx="15">
                  <c:v>-19659.5</c:v>
                </c:pt>
                <c:pt idx="16">
                  <c:v>-19648</c:v>
                </c:pt>
                <c:pt idx="17">
                  <c:v>-16582.5</c:v>
                </c:pt>
                <c:pt idx="18">
                  <c:v>-16343</c:v>
                </c:pt>
                <c:pt idx="19">
                  <c:v>-15931</c:v>
                </c:pt>
                <c:pt idx="20">
                  <c:v>-15890.5</c:v>
                </c:pt>
                <c:pt idx="21">
                  <c:v>-15358</c:v>
                </c:pt>
                <c:pt idx="22">
                  <c:v>-15358</c:v>
                </c:pt>
                <c:pt idx="23">
                  <c:v>-15352</c:v>
                </c:pt>
                <c:pt idx="24">
                  <c:v>-15349</c:v>
                </c:pt>
                <c:pt idx="25">
                  <c:v>-15347.5</c:v>
                </c:pt>
                <c:pt idx="26">
                  <c:v>-15308.5</c:v>
                </c:pt>
                <c:pt idx="27">
                  <c:v>-15307</c:v>
                </c:pt>
                <c:pt idx="28">
                  <c:v>-15305.5</c:v>
                </c:pt>
                <c:pt idx="29">
                  <c:v>-15304</c:v>
                </c:pt>
                <c:pt idx="30">
                  <c:v>-15302.5</c:v>
                </c:pt>
                <c:pt idx="31">
                  <c:v>-15277</c:v>
                </c:pt>
                <c:pt idx="32">
                  <c:v>-15265</c:v>
                </c:pt>
                <c:pt idx="33">
                  <c:v>-15226</c:v>
                </c:pt>
                <c:pt idx="34">
                  <c:v>-15221.5</c:v>
                </c:pt>
                <c:pt idx="35">
                  <c:v>-15217</c:v>
                </c:pt>
                <c:pt idx="36">
                  <c:v>-15202.5</c:v>
                </c:pt>
                <c:pt idx="37">
                  <c:v>-15183</c:v>
                </c:pt>
                <c:pt idx="38">
                  <c:v>-15183</c:v>
                </c:pt>
                <c:pt idx="39">
                  <c:v>-14905</c:v>
                </c:pt>
                <c:pt idx="40">
                  <c:v>-14903.5</c:v>
                </c:pt>
                <c:pt idx="41">
                  <c:v>-14824</c:v>
                </c:pt>
                <c:pt idx="42">
                  <c:v>-14768.5</c:v>
                </c:pt>
                <c:pt idx="43">
                  <c:v>-14428</c:v>
                </c:pt>
                <c:pt idx="44">
                  <c:v>-14417.5</c:v>
                </c:pt>
                <c:pt idx="45">
                  <c:v>-14416</c:v>
                </c:pt>
                <c:pt idx="46">
                  <c:v>-14413</c:v>
                </c:pt>
                <c:pt idx="47">
                  <c:v>-14410</c:v>
                </c:pt>
                <c:pt idx="48">
                  <c:v>-14386</c:v>
                </c:pt>
                <c:pt idx="49">
                  <c:v>-14384.5</c:v>
                </c:pt>
                <c:pt idx="50">
                  <c:v>-14371</c:v>
                </c:pt>
                <c:pt idx="51">
                  <c:v>-14326</c:v>
                </c:pt>
                <c:pt idx="52">
                  <c:v>-14324.5</c:v>
                </c:pt>
                <c:pt idx="53">
                  <c:v>-14323</c:v>
                </c:pt>
                <c:pt idx="54">
                  <c:v>-14321.5</c:v>
                </c:pt>
                <c:pt idx="55">
                  <c:v>-13894</c:v>
                </c:pt>
                <c:pt idx="56">
                  <c:v>-13892.5</c:v>
                </c:pt>
                <c:pt idx="57">
                  <c:v>-13875</c:v>
                </c:pt>
                <c:pt idx="58">
                  <c:v>-13849</c:v>
                </c:pt>
                <c:pt idx="59">
                  <c:v>-13844.5</c:v>
                </c:pt>
                <c:pt idx="60">
                  <c:v>-13774.5</c:v>
                </c:pt>
                <c:pt idx="61">
                  <c:v>-13759</c:v>
                </c:pt>
                <c:pt idx="62">
                  <c:v>-13745.5</c:v>
                </c:pt>
                <c:pt idx="63">
                  <c:v>-13729.5</c:v>
                </c:pt>
                <c:pt idx="64">
                  <c:v>-13728</c:v>
                </c:pt>
                <c:pt idx="65">
                  <c:v>-13717.5</c:v>
                </c:pt>
                <c:pt idx="66">
                  <c:v>-13717</c:v>
                </c:pt>
                <c:pt idx="67">
                  <c:v>-13713</c:v>
                </c:pt>
                <c:pt idx="68">
                  <c:v>-13711.5</c:v>
                </c:pt>
                <c:pt idx="69">
                  <c:v>-13710</c:v>
                </c:pt>
                <c:pt idx="70">
                  <c:v>-13708.5</c:v>
                </c:pt>
                <c:pt idx="71">
                  <c:v>-13708.5</c:v>
                </c:pt>
                <c:pt idx="72">
                  <c:v>-13707</c:v>
                </c:pt>
                <c:pt idx="73">
                  <c:v>-13705.5</c:v>
                </c:pt>
                <c:pt idx="74">
                  <c:v>-13705</c:v>
                </c:pt>
                <c:pt idx="75">
                  <c:v>-13704</c:v>
                </c:pt>
                <c:pt idx="76">
                  <c:v>-13680</c:v>
                </c:pt>
                <c:pt idx="77">
                  <c:v>-13678.5</c:v>
                </c:pt>
                <c:pt idx="78">
                  <c:v>-13674</c:v>
                </c:pt>
                <c:pt idx="79">
                  <c:v>-13671</c:v>
                </c:pt>
                <c:pt idx="80">
                  <c:v>-13669.5</c:v>
                </c:pt>
                <c:pt idx="81">
                  <c:v>-13668</c:v>
                </c:pt>
                <c:pt idx="82">
                  <c:v>-13668</c:v>
                </c:pt>
                <c:pt idx="83">
                  <c:v>-13666.5</c:v>
                </c:pt>
                <c:pt idx="84">
                  <c:v>-13665</c:v>
                </c:pt>
                <c:pt idx="85">
                  <c:v>-13629</c:v>
                </c:pt>
                <c:pt idx="86">
                  <c:v>-13194</c:v>
                </c:pt>
                <c:pt idx="87">
                  <c:v>-13182</c:v>
                </c:pt>
                <c:pt idx="88">
                  <c:v>-13149</c:v>
                </c:pt>
                <c:pt idx="89">
                  <c:v>-12035</c:v>
                </c:pt>
                <c:pt idx="90">
                  <c:v>-12024.5</c:v>
                </c:pt>
                <c:pt idx="91">
                  <c:v>-12000.5</c:v>
                </c:pt>
                <c:pt idx="92">
                  <c:v>-9334</c:v>
                </c:pt>
                <c:pt idx="93">
                  <c:v>-9332.5</c:v>
                </c:pt>
                <c:pt idx="94">
                  <c:v>-9331</c:v>
                </c:pt>
                <c:pt idx="95">
                  <c:v>-9328</c:v>
                </c:pt>
                <c:pt idx="96">
                  <c:v>-9322</c:v>
                </c:pt>
                <c:pt idx="97">
                  <c:v>-9301</c:v>
                </c:pt>
                <c:pt idx="98">
                  <c:v>-9211</c:v>
                </c:pt>
                <c:pt idx="99">
                  <c:v>-8935</c:v>
                </c:pt>
                <c:pt idx="100">
                  <c:v>-8744.5</c:v>
                </c:pt>
                <c:pt idx="101">
                  <c:v>-8431</c:v>
                </c:pt>
                <c:pt idx="102">
                  <c:v>-7894</c:v>
                </c:pt>
                <c:pt idx="103">
                  <c:v>-7891</c:v>
                </c:pt>
                <c:pt idx="104">
                  <c:v>-7879</c:v>
                </c:pt>
                <c:pt idx="105">
                  <c:v>-7765</c:v>
                </c:pt>
                <c:pt idx="106">
                  <c:v>-7750.5</c:v>
                </c:pt>
                <c:pt idx="107">
                  <c:v>-7725</c:v>
                </c:pt>
                <c:pt idx="108">
                  <c:v>-7723.5</c:v>
                </c:pt>
                <c:pt idx="109">
                  <c:v>-7720.5</c:v>
                </c:pt>
                <c:pt idx="110">
                  <c:v>-7707</c:v>
                </c:pt>
                <c:pt idx="111">
                  <c:v>-7702.5</c:v>
                </c:pt>
                <c:pt idx="112">
                  <c:v>-7702.5</c:v>
                </c:pt>
                <c:pt idx="113">
                  <c:v>-7690.5</c:v>
                </c:pt>
                <c:pt idx="114">
                  <c:v>-7687.5</c:v>
                </c:pt>
                <c:pt idx="115">
                  <c:v>-7686</c:v>
                </c:pt>
                <c:pt idx="116">
                  <c:v>-7684.5</c:v>
                </c:pt>
                <c:pt idx="117">
                  <c:v>-7659</c:v>
                </c:pt>
                <c:pt idx="118">
                  <c:v>-7657.5</c:v>
                </c:pt>
                <c:pt idx="119">
                  <c:v>-7656</c:v>
                </c:pt>
                <c:pt idx="120">
                  <c:v>-7656</c:v>
                </c:pt>
                <c:pt idx="121">
                  <c:v>-7656</c:v>
                </c:pt>
                <c:pt idx="122">
                  <c:v>-7653</c:v>
                </c:pt>
                <c:pt idx="123">
                  <c:v>-7650</c:v>
                </c:pt>
                <c:pt idx="124">
                  <c:v>-7648.5</c:v>
                </c:pt>
                <c:pt idx="125">
                  <c:v>-7648.5</c:v>
                </c:pt>
                <c:pt idx="126">
                  <c:v>-7647</c:v>
                </c:pt>
                <c:pt idx="127">
                  <c:v>-7638</c:v>
                </c:pt>
                <c:pt idx="128">
                  <c:v>-7636.5</c:v>
                </c:pt>
                <c:pt idx="129">
                  <c:v>-7624.5</c:v>
                </c:pt>
                <c:pt idx="130">
                  <c:v>-7624.5</c:v>
                </c:pt>
                <c:pt idx="131">
                  <c:v>-7621.5</c:v>
                </c:pt>
                <c:pt idx="132">
                  <c:v>-7620</c:v>
                </c:pt>
                <c:pt idx="133">
                  <c:v>-7576.5</c:v>
                </c:pt>
                <c:pt idx="134">
                  <c:v>-7191</c:v>
                </c:pt>
                <c:pt idx="135">
                  <c:v>-7188</c:v>
                </c:pt>
                <c:pt idx="136">
                  <c:v>-7186.5</c:v>
                </c:pt>
                <c:pt idx="137">
                  <c:v>-7176</c:v>
                </c:pt>
                <c:pt idx="138">
                  <c:v>-7176</c:v>
                </c:pt>
                <c:pt idx="139">
                  <c:v>-7171.5</c:v>
                </c:pt>
                <c:pt idx="140">
                  <c:v>-7167</c:v>
                </c:pt>
                <c:pt idx="141">
                  <c:v>-7165.5</c:v>
                </c:pt>
                <c:pt idx="142">
                  <c:v>-7156.5</c:v>
                </c:pt>
                <c:pt idx="143">
                  <c:v>-7155</c:v>
                </c:pt>
                <c:pt idx="144">
                  <c:v>-7122</c:v>
                </c:pt>
                <c:pt idx="145">
                  <c:v>-7119</c:v>
                </c:pt>
                <c:pt idx="146">
                  <c:v>-7075.5</c:v>
                </c:pt>
                <c:pt idx="147">
                  <c:v>-7032</c:v>
                </c:pt>
                <c:pt idx="148">
                  <c:v>-6724</c:v>
                </c:pt>
                <c:pt idx="149">
                  <c:v>-6724</c:v>
                </c:pt>
                <c:pt idx="150">
                  <c:v>-6639</c:v>
                </c:pt>
                <c:pt idx="151">
                  <c:v>-6631</c:v>
                </c:pt>
                <c:pt idx="152">
                  <c:v>-6631</c:v>
                </c:pt>
                <c:pt idx="153">
                  <c:v>-6621</c:v>
                </c:pt>
                <c:pt idx="154">
                  <c:v>-6615</c:v>
                </c:pt>
                <c:pt idx="155">
                  <c:v>-6577.5</c:v>
                </c:pt>
                <c:pt idx="156">
                  <c:v>-6546</c:v>
                </c:pt>
                <c:pt idx="157">
                  <c:v>-5635.5</c:v>
                </c:pt>
                <c:pt idx="158">
                  <c:v>-5538</c:v>
                </c:pt>
                <c:pt idx="159">
                  <c:v>-5430.5</c:v>
                </c:pt>
                <c:pt idx="160">
                  <c:v>-5417</c:v>
                </c:pt>
                <c:pt idx="161">
                  <c:v>-5406</c:v>
                </c:pt>
                <c:pt idx="162">
                  <c:v>-5393</c:v>
                </c:pt>
                <c:pt idx="163">
                  <c:v>-4923</c:v>
                </c:pt>
                <c:pt idx="164">
                  <c:v>-4874</c:v>
                </c:pt>
                <c:pt idx="165">
                  <c:v>-4431</c:v>
                </c:pt>
                <c:pt idx="166">
                  <c:v>-4431</c:v>
                </c:pt>
                <c:pt idx="167">
                  <c:v>-4407</c:v>
                </c:pt>
                <c:pt idx="168">
                  <c:v>-4404</c:v>
                </c:pt>
                <c:pt idx="169">
                  <c:v>-3848.5</c:v>
                </c:pt>
                <c:pt idx="170">
                  <c:v>-3844</c:v>
                </c:pt>
                <c:pt idx="171">
                  <c:v>-3356</c:v>
                </c:pt>
                <c:pt idx="172">
                  <c:v>-3301</c:v>
                </c:pt>
                <c:pt idx="173">
                  <c:v>-3223</c:v>
                </c:pt>
                <c:pt idx="174">
                  <c:v>-3223</c:v>
                </c:pt>
                <c:pt idx="175">
                  <c:v>-3221</c:v>
                </c:pt>
                <c:pt idx="176">
                  <c:v>-3220</c:v>
                </c:pt>
                <c:pt idx="177">
                  <c:v>-3220</c:v>
                </c:pt>
                <c:pt idx="178">
                  <c:v>-3218.5</c:v>
                </c:pt>
                <c:pt idx="179">
                  <c:v>-3167.5</c:v>
                </c:pt>
                <c:pt idx="180">
                  <c:v>-2822</c:v>
                </c:pt>
                <c:pt idx="181">
                  <c:v>-2809</c:v>
                </c:pt>
                <c:pt idx="182">
                  <c:v>-1675</c:v>
                </c:pt>
                <c:pt idx="183">
                  <c:v>-1672</c:v>
                </c:pt>
                <c:pt idx="184">
                  <c:v>-1666</c:v>
                </c:pt>
                <c:pt idx="185">
                  <c:v>-1660</c:v>
                </c:pt>
                <c:pt idx="186">
                  <c:v>-1621</c:v>
                </c:pt>
                <c:pt idx="187">
                  <c:v>-1099</c:v>
                </c:pt>
                <c:pt idx="188">
                  <c:v>-565.5</c:v>
                </c:pt>
                <c:pt idx="189">
                  <c:v>-516</c:v>
                </c:pt>
                <c:pt idx="190">
                  <c:v>-1.5</c:v>
                </c:pt>
                <c:pt idx="191">
                  <c:v>-1.5</c:v>
                </c:pt>
                <c:pt idx="192">
                  <c:v>-1.5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403.5</c:v>
                </c:pt>
                <c:pt idx="198">
                  <c:v>462</c:v>
                </c:pt>
                <c:pt idx="199">
                  <c:v>468</c:v>
                </c:pt>
                <c:pt idx="200">
                  <c:v>601</c:v>
                </c:pt>
                <c:pt idx="201">
                  <c:v>622</c:v>
                </c:pt>
                <c:pt idx="202">
                  <c:v>625</c:v>
                </c:pt>
                <c:pt idx="203">
                  <c:v>648</c:v>
                </c:pt>
                <c:pt idx="204">
                  <c:v>654</c:v>
                </c:pt>
                <c:pt idx="205">
                  <c:v>655.5</c:v>
                </c:pt>
                <c:pt idx="206">
                  <c:v>999</c:v>
                </c:pt>
                <c:pt idx="207">
                  <c:v>1105</c:v>
                </c:pt>
                <c:pt idx="208">
                  <c:v>1166.5</c:v>
                </c:pt>
                <c:pt idx="209">
                  <c:v>1192</c:v>
                </c:pt>
                <c:pt idx="210">
                  <c:v>1965</c:v>
                </c:pt>
                <c:pt idx="211">
                  <c:v>2797</c:v>
                </c:pt>
                <c:pt idx="212">
                  <c:v>2801</c:v>
                </c:pt>
                <c:pt idx="213">
                  <c:v>2812</c:v>
                </c:pt>
                <c:pt idx="214">
                  <c:v>3637</c:v>
                </c:pt>
                <c:pt idx="215">
                  <c:v>3658</c:v>
                </c:pt>
                <c:pt idx="216">
                  <c:v>4398</c:v>
                </c:pt>
                <c:pt idx="217">
                  <c:v>4957.5</c:v>
                </c:pt>
                <c:pt idx="218">
                  <c:v>6386</c:v>
                </c:pt>
                <c:pt idx="219">
                  <c:v>6553</c:v>
                </c:pt>
                <c:pt idx="220">
                  <c:v>6621</c:v>
                </c:pt>
                <c:pt idx="221">
                  <c:v>7150</c:v>
                </c:pt>
                <c:pt idx="222">
                  <c:v>7554</c:v>
                </c:pt>
                <c:pt idx="223">
                  <c:v>7554</c:v>
                </c:pt>
                <c:pt idx="224">
                  <c:v>7598</c:v>
                </c:pt>
                <c:pt idx="225">
                  <c:v>8091</c:v>
                </c:pt>
                <c:pt idx="226">
                  <c:v>8192</c:v>
                </c:pt>
                <c:pt idx="227">
                  <c:v>8212</c:v>
                </c:pt>
                <c:pt idx="228">
                  <c:v>8702</c:v>
                </c:pt>
                <c:pt idx="229">
                  <c:v>8731</c:v>
                </c:pt>
                <c:pt idx="230">
                  <c:v>8740</c:v>
                </c:pt>
                <c:pt idx="231">
                  <c:v>8776</c:v>
                </c:pt>
                <c:pt idx="232">
                  <c:v>8813</c:v>
                </c:pt>
                <c:pt idx="233">
                  <c:v>8821</c:v>
                </c:pt>
                <c:pt idx="234">
                  <c:v>8861</c:v>
                </c:pt>
                <c:pt idx="235">
                  <c:v>9243</c:v>
                </c:pt>
                <c:pt idx="236">
                  <c:v>9243.5</c:v>
                </c:pt>
                <c:pt idx="237">
                  <c:v>9245</c:v>
                </c:pt>
                <c:pt idx="238">
                  <c:v>9250.5</c:v>
                </c:pt>
                <c:pt idx="239">
                  <c:v>9315.5</c:v>
                </c:pt>
                <c:pt idx="240">
                  <c:v>9359</c:v>
                </c:pt>
                <c:pt idx="241">
                  <c:v>9367</c:v>
                </c:pt>
                <c:pt idx="242">
                  <c:v>9416</c:v>
                </c:pt>
                <c:pt idx="243">
                  <c:v>9691</c:v>
                </c:pt>
                <c:pt idx="244">
                  <c:v>10267</c:v>
                </c:pt>
                <c:pt idx="245">
                  <c:v>10291</c:v>
                </c:pt>
                <c:pt idx="246">
                  <c:v>10501.5</c:v>
                </c:pt>
                <c:pt idx="247">
                  <c:v>10501.5</c:v>
                </c:pt>
                <c:pt idx="248">
                  <c:v>10753</c:v>
                </c:pt>
                <c:pt idx="249">
                  <c:v>10785.5</c:v>
                </c:pt>
                <c:pt idx="250">
                  <c:v>10864</c:v>
                </c:pt>
                <c:pt idx="251">
                  <c:v>10880</c:v>
                </c:pt>
                <c:pt idx="252">
                  <c:v>10953</c:v>
                </c:pt>
                <c:pt idx="253">
                  <c:v>10966.5</c:v>
                </c:pt>
                <c:pt idx="254">
                  <c:v>10988</c:v>
                </c:pt>
                <c:pt idx="255">
                  <c:v>11000</c:v>
                </c:pt>
                <c:pt idx="256">
                  <c:v>11387</c:v>
                </c:pt>
                <c:pt idx="257">
                  <c:v>11438</c:v>
                </c:pt>
                <c:pt idx="258">
                  <c:v>11528</c:v>
                </c:pt>
                <c:pt idx="259">
                  <c:v>11562</c:v>
                </c:pt>
                <c:pt idx="260">
                  <c:v>11562</c:v>
                </c:pt>
                <c:pt idx="261">
                  <c:v>11610</c:v>
                </c:pt>
                <c:pt idx="262">
                  <c:v>11959</c:v>
                </c:pt>
                <c:pt idx="263">
                  <c:v>11978</c:v>
                </c:pt>
                <c:pt idx="264">
                  <c:v>12002.5</c:v>
                </c:pt>
                <c:pt idx="265">
                  <c:v>12052.5</c:v>
                </c:pt>
                <c:pt idx="266">
                  <c:v>12064.5</c:v>
                </c:pt>
                <c:pt idx="267">
                  <c:v>12479</c:v>
                </c:pt>
                <c:pt idx="268">
                  <c:v>12479</c:v>
                </c:pt>
                <c:pt idx="269">
                  <c:v>12612</c:v>
                </c:pt>
                <c:pt idx="270">
                  <c:v>12958</c:v>
                </c:pt>
                <c:pt idx="271">
                  <c:v>13092</c:v>
                </c:pt>
                <c:pt idx="272">
                  <c:v>13161</c:v>
                </c:pt>
                <c:pt idx="273">
                  <c:v>13199.5</c:v>
                </c:pt>
                <c:pt idx="274">
                  <c:v>13201</c:v>
                </c:pt>
                <c:pt idx="275">
                  <c:v>13219</c:v>
                </c:pt>
                <c:pt idx="276">
                  <c:v>13587</c:v>
                </c:pt>
                <c:pt idx="277">
                  <c:v>13652.5</c:v>
                </c:pt>
                <c:pt idx="278">
                  <c:v>13705</c:v>
                </c:pt>
                <c:pt idx="279">
                  <c:v>13717</c:v>
                </c:pt>
                <c:pt idx="280">
                  <c:v>14082</c:v>
                </c:pt>
                <c:pt idx="281">
                  <c:v>14142</c:v>
                </c:pt>
                <c:pt idx="282">
                  <c:v>14142</c:v>
                </c:pt>
                <c:pt idx="283">
                  <c:v>14221</c:v>
                </c:pt>
                <c:pt idx="284">
                  <c:v>14637</c:v>
                </c:pt>
                <c:pt idx="285">
                  <c:v>14741.5</c:v>
                </c:pt>
                <c:pt idx="286">
                  <c:v>14743</c:v>
                </c:pt>
                <c:pt idx="287">
                  <c:v>15292</c:v>
                </c:pt>
                <c:pt idx="288">
                  <c:v>15303</c:v>
                </c:pt>
                <c:pt idx="289">
                  <c:v>15766</c:v>
                </c:pt>
                <c:pt idx="290">
                  <c:v>15808</c:v>
                </c:pt>
                <c:pt idx="291">
                  <c:v>15838</c:v>
                </c:pt>
                <c:pt idx="292">
                  <c:v>16288</c:v>
                </c:pt>
              </c:numCache>
            </c:numRef>
          </c:xVal>
          <c:yVal>
            <c:numRef>
              <c:f>Active!$H$21:$H$313</c:f>
              <c:numCache>
                <c:formatCode>General</c:formatCode>
                <c:ptCount val="293"/>
                <c:pt idx="0">
                  <c:v>3.8273999998637009E-2</c:v>
                </c:pt>
                <c:pt idx="1">
                  <c:v>2.6837700002943166E-2</c:v>
                </c:pt>
                <c:pt idx="2">
                  <c:v>4.9083649999374757E-2</c:v>
                </c:pt>
                <c:pt idx="3">
                  <c:v>4.5830349998141173E-2</c:v>
                </c:pt>
                <c:pt idx="4">
                  <c:v>2.4712300000828691E-2</c:v>
                </c:pt>
                <c:pt idx="5">
                  <c:v>5.3582450000249082E-2</c:v>
                </c:pt>
                <c:pt idx="6">
                  <c:v>3.7366049997217488E-2</c:v>
                </c:pt>
                <c:pt idx="7">
                  <c:v>1.1211600001843181E-2</c:v>
                </c:pt>
                <c:pt idx="8">
                  <c:v>-6.2154999977792613E-4</c:v>
                </c:pt>
                <c:pt idx="11">
                  <c:v>5.1092300003801938E-2</c:v>
                </c:pt>
                <c:pt idx="19">
                  <c:v>2.5109300004260149E-2</c:v>
                </c:pt>
                <c:pt idx="20">
                  <c:v>7.4821499947574921E-3</c:v>
                </c:pt>
                <c:pt idx="22">
                  <c:v>5.1347399996302556E-2</c:v>
                </c:pt>
                <c:pt idx="23">
                  <c:v>-1.6343999959644862E-3</c:v>
                </c:pt>
                <c:pt idx="24">
                  <c:v>-1.412529999652179E-2</c:v>
                </c:pt>
                <c:pt idx="25">
                  <c:v>1.7629249996389262E-2</c:v>
                </c:pt>
                <c:pt idx="26">
                  <c:v>-6.7524499972932972E-3</c:v>
                </c:pt>
                <c:pt idx="27">
                  <c:v>-9.9789999512722716E-4</c:v>
                </c:pt>
                <c:pt idx="28">
                  <c:v>3.8756649999413639E-2</c:v>
                </c:pt>
                <c:pt idx="29">
                  <c:v>-1.4488799999526236E-2</c:v>
                </c:pt>
                <c:pt idx="30">
                  <c:v>2.1265749994199723E-2</c:v>
                </c:pt>
                <c:pt idx="31">
                  <c:v>2.5093099997320678E-2</c:v>
                </c:pt>
                <c:pt idx="32">
                  <c:v>-9.8704999982146546E-3</c:v>
                </c:pt>
                <c:pt idx="33">
                  <c:v>-1.3252199998532888E-2</c:v>
                </c:pt>
                <c:pt idx="34">
                  <c:v>-1.4988549992267508E-2</c:v>
                </c:pt>
                <c:pt idx="35">
                  <c:v>-1.7724899997119792E-2</c:v>
                </c:pt>
                <c:pt idx="39">
                  <c:v>-7.7785000030416995E-3</c:v>
                </c:pt>
                <c:pt idx="40">
                  <c:v>1.3976050002384E-2</c:v>
                </c:pt>
                <c:pt idx="41">
                  <c:v>-4.303280000021914E-2</c:v>
                </c:pt>
                <c:pt idx="42">
                  <c:v>-2.611445000366075E-2</c:v>
                </c:pt>
                <c:pt idx="43">
                  <c:v>-9.8316000003251247E-3</c:v>
                </c:pt>
                <c:pt idx="44">
                  <c:v>3.4502499984228052E-3</c:v>
                </c:pt>
                <c:pt idx="45">
                  <c:v>3.2204800001636613E-2</c:v>
                </c:pt>
                <c:pt idx="46">
                  <c:v>3.0713899999682326E-2</c:v>
                </c:pt>
                <c:pt idx="47">
                  <c:v>3.222299999470124E-2</c:v>
                </c:pt>
                <c:pt idx="48">
                  <c:v>-4.9704199998814147E-2</c:v>
                </c:pt>
                <c:pt idx="49">
                  <c:v>-1.7949649998627137E-2</c:v>
                </c:pt>
                <c:pt idx="50">
                  <c:v>1.8412999997963198E-3</c:v>
                </c:pt>
                <c:pt idx="51">
                  <c:v>-1.9522199996572454E-2</c:v>
                </c:pt>
                <c:pt idx="52">
                  <c:v>-1.2767649997840635E-2</c:v>
                </c:pt>
                <c:pt idx="53">
                  <c:v>2.2986900003161281E-2</c:v>
                </c:pt>
                <c:pt idx="54">
                  <c:v>2.7741450001485646E-2</c:v>
                </c:pt>
                <c:pt idx="55">
                  <c:v>-5.2117999948677607E-3</c:v>
                </c:pt>
                <c:pt idx="56">
                  <c:v>-9.4572500020149164E-3</c:v>
                </c:pt>
                <c:pt idx="58">
                  <c:v>1.142470000195317E-2</c:v>
                </c:pt>
                <c:pt idx="59">
                  <c:v>3.1688349998148624E-2</c:v>
                </c:pt>
                <c:pt idx="61">
                  <c:v>-2.9302299997652881E-2</c:v>
                </c:pt>
                <c:pt idx="62">
                  <c:v>2.4886500032152981E-3</c:v>
                </c:pt>
                <c:pt idx="63">
                  <c:v>4.8203849997662473E-2</c:v>
                </c:pt>
                <c:pt idx="64">
                  <c:v>-1.0416000004624948E-3</c:v>
                </c:pt>
                <c:pt idx="65">
                  <c:v>-2.7597500011324883E-3</c:v>
                </c:pt>
                <c:pt idx="66">
                  <c:v>-8.1749000019044615E-3</c:v>
                </c:pt>
                <c:pt idx="71">
                  <c:v>9.7675500001059845E-3</c:v>
                </c:pt>
                <c:pt idx="81">
                  <c:v>-5.859600001713261E-3</c:v>
                </c:pt>
                <c:pt idx="83">
                  <c:v>6.8949500055168755E-3</c:v>
                </c:pt>
                <c:pt idx="85">
                  <c:v>1.2758700002450496E-2</c:v>
                </c:pt>
                <c:pt idx="89">
                  <c:v>5.2605000018957071E-3</c:v>
                </c:pt>
                <c:pt idx="90">
                  <c:v>1.454234999982873E-2</c:v>
                </c:pt>
                <c:pt idx="91">
                  <c:v>3.061514999717474E-2</c:v>
                </c:pt>
                <c:pt idx="92">
                  <c:v>1.7620200000237674E-2</c:v>
                </c:pt>
                <c:pt idx="93">
                  <c:v>1.237474999652477E-2</c:v>
                </c:pt>
                <c:pt idx="94">
                  <c:v>9.1293000004952773E-3</c:v>
                </c:pt>
                <c:pt idx="95">
                  <c:v>6.638400001975242E-3</c:v>
                </c:pt>
                <c:pt idx="96">
                  <c:v>5.6565999984741211E-3</c:v>
                </c:pt>
                <c:pt idx="97">
                  <c:v>1.1220299995329697E-2</c:v>
                </c:pt>
                <c:pt idx="114">
                  <c:v>2.7531250001629815E-2</c:v>
                </c:pt>
                <c:pt idx="120">
                  <c:v>1.8376799998804927E-2</c:v>
                </c:pt>
                <c:pt idx="123">
                  <c:v>-5.605000005743932E-3</c:v>
                </c:pt>
                <c:pt idx="124">
                  <c:v>-1.8504500039853156E-3</c:v>
                </c:pt>
                <c:pt idx="126">
                  <c:v>-3.0958999996073544E-3</c:v>
                </c:pt>
                <c:pt idx="127">
                  <c:v>2.4313999965670519E-3</c:v>
                </c:pt>
                <c:pt idx="141">
                  <c:v>1.0114650001924019E-2</c:v>
                </c:pt>
                <c:pt idx="144">
                  <c:v>8.9966000014101155E-3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AAA-4361-B5D9-FDDB386FCB84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Active!$F$21:$F$313</c:f>
              <c:numCache>
                <c:formatCode>General</c:formatCode>
                <c:ptCount val="293"/>
                <c:pt idx="0">
                  <c:v>-27580</c:v>
                </c:pt>
                <c:pt idx="1">
                  <c:v>-27559</c:v>
                </c:pt>
                <c:pt idx="2">
                  <c:v>-27395.5</c:v>
                </c:pt>
                <c:pt idx="3">
                  <c:v>-26984.5</c:v>
                </c:pt>
                <c:pt idx="4">
                  <c:v>-26941</c:v>
                </c:pt>
                <c:pt idx="5">
                  <c:v>-26791.5</c:v>
                </c:pt>
                <c:pt idx="6">
                  <c:v>-26203.5</c:v>
                </c:pt>
                <c:pt idx="7">
                  <c:v>-26172</c:v>
                </c:pt>
                <c:pt idx="8">
                  <c:v>-24111.5</c:v>
                </c:pt>
                <c:pt idx="9">
                  <c:v>-23089.5</c:v>
                </c:pt>
                <c:pt idx="10">
                  <c:v>-22270</c:v>
                </c:pt>
                <c:pt idx="11">
                  <c:v>-21541</c:v>
                </c:pt>
                <c:pt idx="12">
                  <c:v>-21219.5</c:v>
                </c:pt>
                <c:pt idx="13">
                  <c:v>-21130</c:v>
                </c:pt>
                <c:pt idx="14">
                  <c:v>-19860</c:v>
                </c:pt>
                <c:pt idx="15">
                  <c:v>-19659.5</c:v>
                </c:pt>
                <c:pt idx="16">
                  <c:v>-19648</c:v>
                </c:pt>
                <c:pt idx="17">
                  <c:v>-16582.5</c:v>
                </c:pt>
                <c:pt idx="18">
                  <c:v>-16343</c:v>
                </c:pt>
                <c:pt idx="19">
                  <c:v>-15931</c:v>
                </c:pt>
                <c:pt idx="20">
                  <c:v>-15890.5</c:v>
                </c:pt>
                <c:pt idx="21">
                  <c:v>-15358</c:v>
                </c:pt>
                <c:pt idx="22">
                  <c:v>-15358</c:v>
                </c:pt>
                <c:pt idx="23">
                  <c:v>-15352</c:v>
                </c:pt>
                <c:pt idx="24">
                  <c:v>-15349</c:v>
                </c:pt>
                <c:pt idx="25">
                  <c:v>-15347.5</c:v>
                </c:pt>
                <c:pt idx="26">
                  <c:v>-15308.5</c:v>
                </c:pt>
                <c:pt idx="27">
                  <c:v>-15307</c:v>
                </c:pt>
                <c:pt idx="28">
                  <c:v>-15305.5</c:v>
                </c:pt>
                <c:pt idx="29">
                  <c:v>-15304</c:v>
                </c:pt>
                <c:pt idx="30">
                  <c:v>-15302.5</c:v>
                </c:pt>
                <c:pt idx="31">
                  <c:v>-15277</c:v>
                </c:pt>
                <c:pt idx="32">
                  <c:v>-15265</c:v>
                </c:pt>
                <c:pt idx="33">
                  <c:v>-15226</c:v>
                </c:pt>
                <c:pt idx="34">
                  <c:v>-15221.5</c:v>
                </c:pt>
                <c:pt idx="35">
                  <c:v>-15217</c:v>
                </c:pt>
                <c:pt idx="36">
                  <c:v>-15202.5</c:v>
                </c:pt>
                <c:pt idx="37">
                  <c:v>-15183</c:v>
                </c:pt>
                <c:pt idx="38">
                  <c:v>-15183</c:v>
                </c:pt>
                <c:pt idx="39">
                  <c:v>-14905</c:v>
                </c:pt>
                <c:pt idx="40">
                  <c:v>-14903.5</c:v>
                </c:pt>
                <c:pt idx="41">
                  <c:v>-14824</c:v>
                </c:pt>
                <c:pt idx="42">
                  <c:v>-14768.5</c:v>
                </c:pt>
                <c:pt idx="43">
                  <c:v>-14428</c:v>
                </c:pt>
                <c:pt idx="44">
                  <c:v>-14417.5</c:v>
                </c:pt>
                <c:pt idx="45">
                  <c:v>-14416</c:v>
                </c:pt>
                <c:pt idx="46">
                  <c:v>-14413</c:v>
                </c:pt>
                <c:pt idx="47">
                  <c:v>-14410</c:v>
                </c:pt>
                <c:pt idx="48">
                  <c:v>-14386</c:v>
                </c:pt>
                <c:pt idx="49">
                  <c:v>-14384.5</c:v>
                </c:pt>
                <c:pt idx="50">
                  <c:v>-14371</c:v>
                </c:pt>
                <c:pt idx="51">
                  <c:v>-14326</c:v>
                </c:pt>
                <c:pt idx="52">
                  <c:v>-14324.5</c:v>
                </c:pt>
                <c:pt idx="53">
                  <c:v>-14323</c:v>
                </c:pt>
                <c:pt idx="54">
                  <c:v>-14321.5</c:v>
                </c:pt>
                <c:pt idx="55">
                  <c:v>-13894</c:v>
                </c:pt>
                <c:pt idx="56">
                  <c:v>-13892.5</c:v>
                </c:pt>
                <c:pt idx="57">
                  <c:v>-13875</c:v>
                </c:pt>
                <c:pt idx="58">
                  <c:v>-13849</c:v>
                </c:pt>
                <c:pt idx="59">
                  <c:v>-13844.5</c:v>
                </c:pt>
                <c:pt idx="60">
                  <c:v>-13774.5</c:v>
                </c:pt>
                <c:pt idx="61">
                  <c:v>-13759</c:v>
                </c:pt>
                <c:pt idx="62">
                  <c:v>-13745.5</c:v>
                </c:pt>
                <c:pt idx="63">
                  <c:v>-13729.5</c:v>
                </c:pt>
                <c:pt idx="64">
                  <c:v>-13728</c:v>
                </c:pt>
                <c:pt idx="65">
                  <c:v>-13717.5</c:v>
                </c:pt>
                <c:pt idx="66">
                  <c:v>-13717</c:v>
                </c:pt>
                <c:pt idx="67">
                  <c:v>-13713</c:v>
                </c:pt>
                <c:pt idx="68">
                  <c:v>-13711.5</c:v>
                </c:pt>
                <c:pt idx="69">
                  <c:v>-13710</c:v>
                </c:pt>
                <c:pt idx="70">
                  <c:v>-13708.5</c:v>
                </c:pt>
                <c:pt idx="71">
                  <c:v>-13708.5</c:v>
                </c:pt>
                <c:pt idx="72">
                  <c:v>-13707</c:v>
                </c:pt>
                <c:pt idx="73">
                  <c:v>-13705.5</c:v>
                </c:pt>
                <c:pt idx="74">
                  <c:v>-13705</c:v>
                </c:pt>
                <c:pt idx="75">
                  <c:v>-13704</c:v>
                </c:pt>
                <c:pt idx="76">
                  <c:v>-13680</c:v>
                </c:pt>
                <c:pt idx="77">
                  <c:v>-13678.5</c:v>
                </c:pt>
                <c:pt idx="78">
                  <c:v>-13674</c:v>
                </c:pt>
                <c:pt idx="79">
                  <c:v>-13671</c:v>
                </c:pt>
                <c:pt idx="80">
                  <c:v>-13669.5</c:v>
                </c:pt>
                <c:pt idx="81">
                  <c:v>-13668</c:v>
                </c:pt>
                <c:pt idx="82">
                  <c:v>-13668</c:v>
                </c:pt>
                <c:pt idx="83">
                  <c:v>-13666.5</c:v>
                </c:pt>
                <c:pt idx="84">
                  <c:v>-13665</c:v>
                </c:pt>
                <c:pt idx="85">
                  <c:v>-13629</c:v>
                </c:pt>
                <c:pt idx="86">
                  <c:v>-13194</c:v>
                </c:pt>
                <c:pt idx="87">
                  <c:v>-13182</c:v>
                </c:pt>
                <c:pt idx="88">
                  <c:v>-13149</c:v>
                </c:pt>
                <c:pt idx="89">
                  <c:v>-12035</c:v>
                </c:pt>
                <c:pt idx="90">
                  <c:v>-12024.5</c:v>
                </c:pt>
                <c:pt idx="91">
                  <c:v>-12000.5</c:v>
                </c:pt>
                <c:pt idx="92">
                  <c:v>-9334</c:v>
                </c:pt>
                <c:pt idx="93">
                  <c:v>-9332.5</c:v>
                </c:pt>
                <c:pt idx="94">
                  <c:v>-9331</c:v>
                </c:pt>
                <c:pt idx="95">
                  <c:v>-9328</c:v>
                </c:pt>
                <c:pt idx="96">
                  <c:v>-9322</c:v>
                </c:pt>
                <c:pt idx="97">
                  <c:v>-9301</c:v>
                </c:pt>
                <c:pt idx="98">
                  <c:v>-9211</c:v>
                </c:pt>
                <c:pt idx="99">
                  <c:v>-8935</c:v>
                </c:pt>
                <c:pt idx="100">
                  <c:v>-8744.5</c:v>
                </c:pt>
                <c:pt idx="101">
                  <c:v>-8431</c:v>
                </c:pt>
                <c:pt idx="102">
                  <c:v>-7894</c:v>
                </c:pt>
                <c:pt idx="103">
                  <c:v>-7891</c:v>
                </c:pt>
                <c:pt idx="104">
                  <c:v>-7879</c:v>
                </c:pt>
                <c:pt idx="105">
                  <c:v>-7765</c:v>
                </c:pt>
                <c:pt idx="106">
                  <c:v>-7750.5</c:v>
                </c:pt>
                <c:pt idx="107">
                  <c:v>-7725</c:v>
                </c:pt>
                <c:pt idx="108">
                  <c:v>-7723.5</c:v>
                </c:pt>
                <c:pt idx="109">
                  <c:v>-7720.5</c:v>
                </c:pt>
                <c:pt idx="110">
                  <c:v>-7707</c:v>
                </c:pt>
                <c:pt idx="111">
                  <c:v>-7702.5</c:v>
                </c:pt>
                <c:pt idx="112">
                  <c:v>-7702.5</c:v>
                </c:pt>
                <c:pt idx="113">
                  <c:v>-7690.5</c:v>
                </c:pt>
                <c:pt idx="114">
                  <c:v>-7687.5</c:v>
                </c:pt>
                <c:pt idx="115">
                  <c:v>-7686</c:v>
                </c:pt>
                <c:pt idx="116">
                  <c:v>-7684.5</c:v>
                </c:pt>
                <c:pt idx="117">
                  <c:v>-7659</c:v>
                </c:pt>
                <c:pt idx="118">
                  <c:v>-7657.5</c:v>
                </c:pt>
                <c:pt idx="119">
                  <c:v>-7656</c:v>
                </c:pt>
                <c:pt idx="120">
                  <c:v>-7656</c:v>
                </c:pt>
                <c:pt idx="121">
                  <c:v>-7656</c:v>
                </c:pt>
                <c:pt idx="122">
                  <c:v>-7653</c:v>
                </c:pt>
                <c:pt idx="123">
                  <c:v>-7650</c:v>
                </c:pt>
                <c:pt idx="124">
                  <c:v>-7648.5</c:v>
                </c:pt>
                <c:pt idx="125">
                  <c:v>-7648.5</c:v>
                </c:pt>
                <c:pt idx="126">
                  <c:v>-7647</c:v>
                </c:pt>
                <c:pt idx="127">
                  <c:v>-7638</c:v>
                </c:pt>
                <c:pt idx="128">
                  <c:v>-7636.5</c:v>
                </c:pt>
                <c:pt idx="129">
                  <c:v>-7624.5</c:v>
                </c:pt>
                <c:pt idx="130">
                  <c:v>-7624.5</c:v>
                </c:pt>
                <c:pt idx="131">
                  <c:v>-7621.5</c:v>
                </c:pt>
                <c:pt idx="132">
                  <c:v>-7620</c:v>
                </c:pt>
                <c:pt idx="133">
                  <c:v>-7576.5</c:v>
                </c:pt>
                <c:pt idx="134">
                  <c:v>-7191</c:v>
                </c:pt>
                <c:pt idx="135">
                  <c:v>-7188</c:v>
                </c:pt>
                <c:pt idx="136">
                  <c:v>-7186.5</c:v>
                </c:pt>
                <c:pt idx="137">
                  <c:v>-7176</c:v>
                </c:pt>
                <c:pt idx="138">
                  <c:v>-7176</c:v>
                </c:pt>
                <c:pt idx="139">
                  <c:v>-7171.5</c:v>
                </c:pt>
                <c:pt idx="140">
                  <c:v>-7167</c:v>
                </c:pt>
                <c:pt idx="141">
                  <c:v>-7165.5</c:v>
                </c:pt>
                <c:pt idx="142">
                  <c:v>-7156.5</c:v>
                </c:pt>
                <c:pt idx="143">
                  <c:v>-7155</c:v>
                </c:pt>
                <c:pt idx="144">
                  <c:v>-7122</c:v>
                </c:pt>
                <c:pt idx="145">
                  <c:v>-7119</c:v>
                </c:pt>
                <c:pt idx="146">
                  <c:v>-7075.5</c:v>
                </c:pt>
                <c:pt idx="147">
                  <c:v>-7032</c:v>
                </c:pt>
                <c:pt idx="148">
                  <c:v>-6724</c:v>
                </c:pt>
                <c:pt idx="149">
                  <c:v>-6724</c:v>
                </c:pt>
                <c:pt idx="150">
                  <c:v>-6639</c:v>
                </c:pt>
                <c:pt idx="151">
                  <c:v>-6631</c:v>
                </c:pt>
                <c:pt idx="152">
                  <c:v>-6631</c:v>
                </c:pt>
                <c:pt idx="153">
                  <c:v>-6621</c:v>
                </c:pt>
                <c:pt idx="154">
                  <c:v>-6615</c:v>
                </c:pt>
                <c:pt idx="155">
                  <c:v>-6577.5</c:v>
                </c:pt>
                <c:pt idx="156">
                  <c:v>-6546</c:v>
                </c:pt>
                <c:pt idx="157">
                  <c:v>-5635.5</c:v>
                </c:pt>
                <c:pt idx="158">
                  <c:v>-5538</c:v>
                </c:pt>
                <c:pt idx="159">
                  <c:v>-5430.5</c:v>
                </c:pt>
                <c:pt idx="160">
                  <c:v>-5417</c:v>
                </c:pt>
                <c:pt idx="161">
                  <c:v>-5406</c:v>
                </c:pt>
                <c:pt idx="162">
                  <c:v>-5393</c:v>
                </c:pt>
                <c:pt idx="163">
                  <c:v>-4923</c:v>
                </c:pt>
                <c:pt idx="164">
                  <c:v>-4874</c:v>
                </c:pt>
                <c:pt idx="165">
                  <c:v>-4431</c:v>
                </c:pt>
                <c:pt idx="166">
                  <c:v>-4431</c:v>
                </c:pt>
                <c:pt idx="167">
                  <c:v>-4407</c:v>
                </c:pt>
                <c:pt idx="168">
                  <c:v>-4404</c:v>
                </c:pt>
                <c:pt idx="169">
                  <c:v>-3848.5</c:v>
                </c:pt>
                <c:pt idx="170">
                  <c:v>-3844</c:v>
                </c:pt>
                <c:pt idx="171">
                  <c:v>-3356</c:v>
                </c:pt>
                <c:pt idx="172">
                  <c:v>-3301</c:v>
                </c:pt>
                <c:pt idx="173">
                  <c:v>-3223</c:v>
                </c:pt>
                <c:pt idx="174">
                  <c:v>-3223</c:v>
                </c:pt>
                <c:pt idx="175">
                  <c:v>-3221</c:v>
                </c:pt>
                <c:pt idx="176">
                  <c:v>-3220</c:v>
                </c:pt>
                <c:pt idx="177">
                  <c:v>-3220</c:v>
                </c:pt>
                <c:pt idx="178">
                  <c:v>-3218.5</c:v>
                </c:pt>
                <c:pt idx="179">
                  <c:v>-3167.5</c:v>
                </c:pt>
                <c:pt idx="180">
                  <c:v>-2822</c:v>
                </c:pt>
                <c:pt idx="181">
                  <c:v>-2809</c:v>
                </c:pt>
                <c:pt idx="182">
                  <c:v>-1675</c:v>
                </c:pt>
                <c:pt idx="183">
                  <c:v>-1672</c:v>
                </c:pt>
                <c:pt idx="184">
                  <c:v>-1666</c:v>
                </c:pt>
                <c:pt idx="185">
                  <c:v>-1660</c:v>
                </c:pt>
                <c:pt idx="186">
                  <c:v>-1621</c:v>
                </c:pt>
                <c:pt idx="187">
                  <c:v>-1099</c:v>
                </c:pt>
                <c:pt idx="188">
                  <c:v>-565.5</c:v>
                </c:pt>
                <c:pt idx="189">
                  <c:v>-516</c:v>
                </c:pt>
                <c:pt idx="190">
                  <c:v>-1.5</c:v>
                </c:pt>
                <c:pt idx="191">
                  <c:v>-1.5</c:v>
                </c:pt>
                <c:pt idx="192">
                  <c:v>-1.5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403.5</c:v>
                </c:pt>
                <c:pt idx="198">
                  <c:v>462</c:v>
                </c:pt>
                <c:pt idx="199">
                  <c:v>468</c:v>
                </c:pt>
                <c:pt idx="200">
                  <c:v>601</c:v>
                </c:pt>
                <c:pt idx="201">
                  <c:v>622</c:v>
                </c:pt>
                <c:pt idx="202">
                  <c:v>625</c:v>
                </c:pt>
                <c:pt idx="203">
                  <c:v>648</c:v>
                </c:pt>
                <c:pt idx="204">
                  <c:v>654</c:v>
                </c:pt>
                <c:pt idx="205">
                  <c:v>655.5</c:v>
                </c:pt>
                <c:pt idx="206">
                  <c:v>999</c:v>
                </c:pt>
                <c:pt idx="207">
                  <c:v>1105</c:v>
                </c:pt>
                <c:pt idx="208">
                  <c:v>1166.5</c:v>
                </c:pt>
                <c:pt idx="209">
                  <c:v>1192</c:v>
                </c:pt>
                <c:pt idx="210">
                  <c:v>1965</c:v>
                </c:pt>
                <c:pt idx="211">
                  <c:v>2797</c:v>
                </c:pt>
                <c:pt idx="212">
                  <c:v>2801</c:v>
                </c:pt>
                <c:pt idx="213">
                  <c:v>2812</c:v>
                </c:pt>
                <c:pt idx="214">
                  <c:v>3637</c:v>
                </c:pt>
                <c:pt idx="215">
                  <c:v>3658</c:v>
                </c:pt>
                <c:pt idx="216">
                  <c:v>4398</c:v>
                </c:pt>
                <c:pt idx="217">
                  <c:v>4957.5</c:v>
                </c:pt>
                <c:pt idx="218">
                  <c:v>6386</c:v>
                </c:pt>
                <c:pt idx="219">
                  <c:v>6553</c:v>
                </c:pt>
                <c:pt idx="220">
                  <c:v>6621</c:v>
                </c:pt>
                <c:pt idx="221">
                  <c:v>7150</c:v>
                </c:pt>
                <c:pt idx="222">
                  <c:v>7554</c:v>
                </c:pt>
                <c:pt idx="223">
                  <c:v>7554</c:v>
                </c:pt>
                <c:pt idx="224">
                  <c:v>7598</c:v>
                </c:pt>
                <c:pt idx="225">
                  <c:v>8091</c:v>
                </c:pt>
                <c:pt idx="226">
                  <c:v>8192</c:v>
                </c:pt>
                <c:pt idx="227">
                  <c:v>8212</c:v>
                </c:pt>
                <c:pt idx="228">
                  <c:v>8702</c:v>
                </c:pt>
                <c:pt idx="229">
                  <c:v>8731</c:v>
                </c:pt>
                <c:pt idx="230">
                  <c:v>8740</c:v>
                </c:pt>
                <c:pt idx="231">
                  <c:v>8776</c:v>
                </c:pt>
                <c:pt idx="232">
                  <c:v>8813</c:v>
                </c:pt>
                <c:pt idx="233">
                  <c:v>8821</c:v>
                </c:pt>
                <c:pt idx="234">
                  <c:v>8861</c:v>
                </c:pt>
                <c:pt idx="235">
                  <c:v>9243</c:v>
                </c:pt>
                <c:pt idx="236">
                  <c:v>9243.5</c:v>
                </c:pt>
                <c:pt idx="237">
                  <c:v>9245</c:v>
                </c:pt>
                <c:pt idx="238">
                  <c:v>9250.5</c:v>
                </c:pt>
                <c:pt idx="239">
                  <c:v>9315.5</c:v>
                </c:pt>
                <c:pt idx="240">
                  <c:v>9359</c:v>
                </c:pt>
                <c:pt idx="241">
                  <c:v>9367</c:v>
                </c:pt>
                <c:pt idx="242">
                  <c:v>9416</c:v>
                </c:pt>
                <c:pt idx="243">
                  <c:v>9691</c:v>
                </c:pt>
                <c:pt idx="244">
                  <c:v>10267</c:v>
                </c:pt>
                <c:pt idx="245">
                  <c:v>10291</c:v>
                </c:pt>
                <c:pt idx="246">
                  <c:v>10501.5</c:v>
                </c:pt>
                <c:pt idx="247">
                  <c:v>10501.5</c:v>
                </c:pt>
                <c:pt idx="248">
                  <c:v>10753</c:v>
                </c:pt>
                <c:pt idx="249">
                  <c:v>10785.5</c:v>
                </c:pt>
                <c:pt idx="250">
                  <c:v>10864</c:v>
                </c:pt>
                <c:pt idx="251">
                  <c:v>10880</c:v>
                </c:pt>
                <c:pt idx="252">
                  <c:v>10953</c:v>
                </c:pt>
                <c:pt idx="253">
                  <c:v>10966.5</c:v>
                </c:pt>
                <c:pt idx="254">
                  <c:v>10988</c:v>
                </c:pt>
                <c:pt idx="255">
                  <c:v>11000</c:v>
                </c:pt>
                <c:pt idx="256">
                  <c:v>11387</c:v>
                </c:pt>
                <c:pt idx="257">
                  <c:v>11438</c:v>
                </c:pt>
                <c:pt idx="258">
                  <c:v>11528</c:v>
                </c:pt>
                <c:pt idx="259">
                  <c:v>11562</c:v>
                </c:pt>
                <c:pt idx="260">
                  <c:v>11562</c:v>
                </c:pt>
                <c:pt idx="261">
                  <c:v>11610</c:v>
                </c:pt>
                <c:pt idx="262">
                  <c:v>11959</c:v>
                </c:pt>
                <c:pt idx="263">
                  <c:v>11978</c:v>
                </c:pt>
                <c:pt idx="264">
                  <c:v>12002.5</c:v>
                </c:pt>
                <c:pt idx="265">
                  <c:v>12052.5</c:v>
                </c:pt>
                <c:pt idx="266">
                  <c:v>12064.5</c:v>
                </c:pt>
                <c:pt idx="267">
                  <c:v>12479</c:v>
                </c:pt>
                <c:pt idx="268">
                  <c:v>12479</c:v>
                </c:pt>
                <c:pt idx="269">
                  <c:v>12612</c:v>
                </c:pt>
                <c:pt idx="270">
                  <c:v>12958</c:v>
                </c:pt>
                <c:pt idx="271">
                  <c:v>13092</c:v>
                </c:pt>
                <c:pt idx="272">
                  <c:v>13161</c:v>
                </c:pt>
                <c:pt idx="273">
                  <c:v>13199.5</c:v>
                </c:pt>
                <c:pt idx="274">
                  <c:v>13201</c:v>
                </c:pt>
                <c:pt idx="275">
                  <c:v>13219</c:v>
                </c:pt>
                <c:pt idx="276">
                  <c:v>13587</c:v>
                </c:pt>
                <c:pt idx="277">
                  <c:v>13652.5</c:v>
                </c:pt>
                <c:pt idx="278">
                  <c:v>13705</c:v>
                </c:pt>
                <c:pt idx="279">
                  <c:v>13717</c:v>
                </c:pt>
                <c:pt idx="280">
                  <c:v>14082</c:v>
                </c:pt>
                <c:pt idx="281">
                  <c:v>14142</c:v>
                </c:pt>
                <c:pt idx="282">
                  <c:v>14142</c:v>
                </c:pt>
                <c:pt idx="283">
                  <c:v>14221</c:v>
                </c:pt>
                <c:pt idx="284">
                  <c:v>14637</c:v>
                </c:pt>
                <c:pt idx="285">
                  <c:v>14741.5</c:v>
                </c:pt>
                <c:pt idx="286">
                  <c:v>14743</c:v>
                </c:pt>
                <c:pt idx="287">
                  <c:v>15292</c:v>
                </c:pt>
                <c:pt idx="288">
                  <c:v>15303</c:v>
                </c:pt>
                <c:pt idx="289">
                  <c:v>15766</c:v>
                </c:pt>
                <c:pt idx="290">
                  <c:v>15808</c:v>
                </c:pt>
                <c:pt idx="291">
                  <c:v>15838</c:v>
                </c:pt>
                <c:pt idx="292">
                  <c:v>16288</c:v>
                </c:pt>
              </c:numCache>
            </c:numRef>
          </c:xVal>
          <c:yVal>
            <c:numRef>
              <c:f>Active!$I$21:$I$313</c:f>
              <c:numCache>
                <c:formatCode>General</c:formatCode>
                <c:ptCount val="293"/>
                <c:pt idx="9">
                  <c:v>3.4811850000551203E-2</c:v>
                </c:pt>
                <c:pt idx="12">
                  <c:v>2.2150850003527012E-2</c:v>
                </c:pt>
                <c:pt idx="15">
                  <c:v>1.28828499946394E-2</c:v>
                </c:pt>
                <c:pt idx="17">
                  <c:v>1.7049750000296626E-2</c:v>
                </c:pt>
                <c:pt idx="18">
                  <c:v>3.1929000033414923E-3</c:v>
                </c:pt>
                <c:pt idx="21">
                  <c:v>2.3473999972338788E-3</c:v>
                </c:pt>
                <c:pt idx="36">
                  <c:v>1.2235750000400003E-2</c:v>
                </c:pt>
                <c:pt idx="37">
                  <c:v>1.0449000037624501E-3</c:v>
                </c:pt>
                <c:pt idx="38">
                  <c:v>1.0449000037624501E-3</c:v>
                </c:pt>
                <c:pt idx="57">
                  <c:v>-1.9874999998137355E-3</c:v>
                </c:pt>
                <c:pt idx="60">
                  <c:v>1.1567349996767007E-2</c:v>
                </c:pt>
                <c:pt idx="67">
                  <c:v>1.1503900001116563E-2</c:v>
                </c:pt>
                <c:pt idx="68">
                  <c:v>9.2584500016528182E-3</c:v>
                </c:pt>
                <c:pt idx="69">
                  <c:v>6.0129999983473681E-3</c:v>
                </c:pt>
                <c:pt idx="70">
                  <c:v>8.7675499962642789E-3</c:v>
                </c:pt>
                <c:pt idx="72">
                  <c:v>5.5221000002347864E-3</c:v>
                </c:pt>
                <c:pt idx="73">
                  <c:v>4.27664999733679E-3</c:v>
                </c:pt>
                <c:pt idx="75">
                  <c:v>3.1199997465591878E-5</c:v>
                </c:pt>
                <c:pt idx="76">
                  <c:v>2.1039999992353842E-3</c:v>
                </c:pt>
                <c:pt idx="77">
                  <c:v>1.5858550003031269E-2</c:v>
                </c:pt>
                <c:pt idx="78">
                  <c:v>1.5122199998586439E-2</c:v>
                </c:pt>
                <c:pt idx="79">
                  <c:v>8.631299999251496E-3</c:v>
                </c:pt>
                <c:pt idx="80">
                  <c:v>1.1385850004444364E-2</c:v>
                </c:pt>
                <c:pt idx="82">
                  <c:v>1.5140399998927023E-2</c:v>
                </c:pt>
                <c:pt idx="84">
                  <c:v>1.264949999313103E-2</c:v>
                </c:pt>
                <c:pt idx="86">
                  <c:v>-3.4218000000691973E-3</c:v>
                </c:pt>
                <c:pt idx="87">
                  <c:v>2.6146000018343329E-3</c:v>
                </c:pt>
                <c:pt idx="88">
                  <c:v>2.214699998148717E-3</c:v>
                </c:pt>
                <c:pt idx="98">
                  <c:v>1.4933000056771562E-3</c:v>
                </c:pt>
                <c:pt idx="99">
                  <c:v>6.3305000003310852E-3</c:v>
                </c:pt>
                <c:pt idx="100">
                  <c:v>1.4158350008074194E-2</c:v>
                </c:pt>
                <c:pt idx="101">
                  <c:v>2.3859299995820038E-2</c:v>
                </c:pt>
                <c:pt idx="102">
                  <c:v>1.0988200003339443E-2</c:v>
                </c:pt>
                <c:pt idx="103">
                  <c:v>1.5497300002607517E-2</c:v>
                </c:pt>
                <c:pt idx="104">
                  <c:v>1.753370000369614E-2</c:v>
                </c:pt>
                <c:pt idx="105">
                  <c:v>5.8795000004465692E-3</c:v>
                </c:pt>
                <c:pt idx="106">
                  <c:v>1.0840149996511173E-2</c:v>
                </c:pt>
                <c:pt idx="107">
                  <c:v>6.6674999980023131E-3</c:v>
                </c:pt>
                <c:pt idx="108">
                  <c:v>4.4220499985385686E-3</c:v>
                </c:pt>
                <c:pt idx="109">
                  <c:v>-2.0688499935204163E-3</c:v>
                </c:pt>
                <c:pt idx="110">
                  <c:v>9.7220999959972687E-3</c:v>
                </c:pt>
                <c:pt idx="111">
                  <c:v>9.9857500026701018E-3</c:v>
                </c:pt>
                <c:pt idx="112">
                  <c:v>1.098574999923585E-2</c:v>
                </c:pt>
                <c:pt idx="113">
                  <c:v>8.0221500029438175E-3</c:v>
                </c:pt>
                <c:pt idx="115">
                  <c:v>-1.7141999996965751E-3</c:v>
                </c:pt>
                <c:pt idx="116">
                  <c:v>1.7040349994204007E-2</c:v>
                </c:pt>
                <c:pt idx="117">
                  <c:v>1.4867699996102601E-2</c:v>
                </c:pt>
                <c:pt idx="118">
                  <c:v>9.6222499996656552E-3</c:v>
                </c:pt>
                <c:pt idx="119">
                  <c:v>-7.6231999992160127E-3</c:v>
                </c:pt>
                <c:pt idx="121">
                  <c:v>2.037679999921238E-2</c:v>
                </c:pt>
                <c:pt idx="122">
                  <c:v>-3.1140999999479391E-3</c:v>
                </c:pt>
                <c:pt idx="125">
                  <c:v>2.1495499968295917E-3</c:v>
                </c:pt>
                <c:pt idx="128">
                  <c:v>7.1859499948914163E-3</c:v>
                </c:pt>
                <c:pt idx="129">
                  <c:v>1.2223500016261823E-3</c:v>
                </c:pt>
                <c:pt idx="130">
                  <c:v>1.9222349998017307E-2</c:v>
                </c:pt>
                <c:pt idx="131">
                  <c:v>1.8731449999904726E-2</c:v>
                </c:pt>
                <c:pt idx="132">
                  <c:v>1.048599999921862E-2</c:v>
                </c:pt>
                <c:pt idx="133">
                  <c:v>1.3367949999519624E-2</c:v>
                </c:pt>
                <c:pt idx="134">
                  <c:v>-4.7126999997999519E-3</c:v>
                </c:pt>
                <c:pt idx="135">
                  <c:v>1.4796399998886045E-2</c:v>
                </c:pt>
                <c:pt idx="136">
                  <c:v>-5.449050004244782E-3</c:v>
                </c:pt>
                <c:pt idx="137">
                  <c:v>-1.6719999257475138E-4</c:v>
                </c:pt>
                <c:pt idx="138">
                  <c:v>9.8328000021865591E-3</c:v>
                </c:pt>
                <c:pt idx="139">
                  <c:v>8.096450001175981E-3</c:v>
                </c:pt>
                <c:pt idx="140">
                  <c:v>1.036010000098031E-2</c:v>
                </c:pt>
                <c:pt idx="142">
                  <c:v>9.6419500041520223E-3</c:v>
                </c:pt>
                <c:pt idx="143">
                  <c:v>-2.6034999973489903E-3</c:v>
                </c:pt>
                <c:pt idx="145">
                  <c:v>1.2505699996836483E-2</c:v>
                </c:pt>
                <c:pt idx="146">
                  <c:v>4.3876499985344708E-3</c:v>
                </c:pt>
                <c:pt idx="147">
                  <c:v>2.269600001454819E-3</c:v>
                </c:pt>
                <c:pt idx="148">
                  <c:v>-6.4627999963704497E-3</c:v>
                </c:pt>
                <c:pt idx="149">
                  <c:v>-4.6279999514808878E-4</c:v>
                </c:pt>
                <c:pt idx="150">
                  <c:v>2.9617000036523677E-3</c:v>
                </c:pt>
                <c:pt idx="151">
                  <c:v>-1.3680699994438328E-2</c:v>
                </c:pt>
                <c:pt idx="152">
                  <c:v>-2.6806999958353117E-3</c:v>
                </c:pt>
                <c:pt idx="154">
                  <c:v>1.3034499999776017E-2</c:v>
                </c:pt>
                <c:pt idx="156">
                  <c:v>-8.2562000025063753E-3</c:v>
                </c:pt>
                <c:pt idx="157">
                  <c:v>4.7556499994243495E-3</c:v>
                </c:pt>
                <c:pt idx="158">
                  <c:v>-1.0198600000876468E-2</c:v>
                </c:pt>
                <c:pt idx="159">
                  <c:v>7.5441500011947937E-3</c:v>
                </c:pt>
                <c:pt idx="160">
                  <c:v>2.133509999839589E-2</c:v>
                </c:pt>
                <c:pt idx="161">
                  <c:v>-1.0798200004501268E-2</c:v>
                </c:pt>
                <c:pt idx="162">
                  <c:v>-7.5921000025118701E-3</c:v>
                </c:pt>
                <c:pt idx="163">
                  <c:v>-2.3833100000047125E-2</c:v>
                </c:pt>
                <c:pt idx="164">
                  <c:v>7.4822000024141744E-3</c:v>
                </c:pt>
                <c:pt idx="165">
                  <c:v>-1.0340699998778291E-2</c:v>
                </c:pt>
                <c:pt idx="166">
                  <c:v>3.6592999967979267E-3</c:v>
                </c:pt>
                <c:pt idx="167">
                  <c:v>-2.2267899999860674E-2</c:v>
                </c:pt>
                <c:pt idx="168">
                  <c:v>3.2412000000476837E-3</c:v>
                </c:pt>
                <c:pt idx="169">
                  <c:v>9.5499999588355422E-6</c:v>
                </c:pt>
                <c:pt idx="170">
                  <c:v>1.627320000261534E-2</c:v>
                </c:pt>
                <c:pt idx="171">
                  <c:v>4.0867999996407889E-3</c:v>
                </c:pt>
                <c:pt idx="172">
                  <c:v>1.2420300001394935E-2</c:v>
                </c:pt>
                <c:pt idx="173">
                  <c:v>6.6568999973242171E-3</c:v>
                </c:pt>
                <c:pt idx="174">
                  <c:v>6.6568999973242171E-3</c:v>
                </c:pt>
                <c:pt idx="175">
                  <c:v>-2.1003699999710079E-2</c:v>
                </c:pt>
                <c:pt idx="176">
                  <c:v>1.9166000005498063E-2</c:v>
                </c:pt>
                <c:pt idx="177">
                  <c:v>1.9166000005498063E-2</c:v>
                </c:pt>
                <c:pt idx="178">
                  <c:v>-5.0794499984476715E-3</c:v>
                </c:pt>
                <c:pt idx="179">
                  <c:v>-3.4247500007040799E-3</c:v>
                </c:pt>
                <c:pt idx="180">
                  <c:v>-7.2933999981614761E-3</c:v>
                </c:pt>
                <c:pt idx="181">
                  <c:v>9.1270000120857731E-4</c:v>
                </c:pt>
                <c:pt idx="182">
                  <c:v>-6.4749999728519469E-4</c:v>
                </c:pt>
                <c:pt idx="183">
                  <c:v>-8.1384000004618429E-3</c:v>
                </c:pt>
                <c:pt idx="184">
                  <c:v>-3.1202000027406029E-3</c:v>
                </c:pt>
                <c:pt idx="185">
                  <c:v>4.8979999992297962E-3</c:v>
                </c:pt>
                <c:pt idx="186">
                  <c:v>-1.6483700004755519E-2</c:v>
                </c:pt>
                <c:pt idx="187">
                  <c:v>9.0997000006609596E-3</c:v>
                </c:pt>
                <c:pt idx="188">
                  <c:v>-4.8653499979991466E-3</c:v>
                </c:pt>
                <c:pt idx="189">
                  <c:v>1.0348000068916008E-3</c:v>
                </c:pt>
                <c:pt idx="193">
                  <c:v>-5.4000000018277206E-3</c:v>
                </c:pt>
                <c:pt idx="197">
                  <c:v>-7.4260499968659133E-3</c:v>
                </c:pt>
                <c:pt idx="198">
                  <c:v>3.0014000003575347E-3</c:v>
                </c:pt>
                <c:pt idx="199">
                  <c:v>2.0196000041323714E-3</c:v>
                </c:pt>
                <c:pt idx="200">
                  <c:v>-1.4102999994065613E-3</c:v>
                </c:pt>
                <c:pt idx="201">
                  <c:v>1.1534000004758127E-3</c:v>
                </c:pt>
                <c:pt idx="202">
                  <c:v>-2.3374999946099706E-3</c:v>
                </c:pt>
                <c:pt idx="203">
                  <c:v>-6.4343999983975664E-3</c:v>
                </c:pt>
                <c:pt idx="204">
                  <c:v>-1.1416200002713595E-2</c:v>
                </c:pt>
                <c:pt idx="205">
                  <c:v>-8.6616500047966838E-3</c:v>
                </c:pt>
                <c:pt idx="206">
                  <c:v>-1.869699997769203E-3</c:v>
                </c:pt>
                <c:pt idx="207">
                  <c:v>-1.8815000003087334E-3</c:v>
                </c:pt>
                <c:pt idx="208">
                  <c:v>-1.7944949999218807E-2</c:v>
                </c:pt>
                <c:pt idx="209">
                  <c:v>8.8240000332007185E-4</c:v>
                </c:pt>
                <c:pt idx="210">
                  <c:v>-4.9395000023650937E-3</c:v>
                </c:pt>
                <c:pt idx="211">
                  <c:v>-3.1749099995067809E-2</c:v>
                </c:pt>
                <c:pt idx="212">
                  <c:v>-7.070300001942087E-3</c:v>
                </c:pt>
                <c:pt idx="213">
                  <c:v>-2.6203599998552818E-2</c:v>
                </c:pt>
                <c:pt idx="214">
                  <c:v>-1.7201100003148895E-2</c:v>
                </c:pt>
                <c:pt idx="215">
                  <c:v>-1.5637399999832269E-2</c:v>
                </c:pt>
                <c:pt idx="216">
                  <c:v>1.6940600005909801E-2</c:v>
                </c:pt>
                <c:pt idx="217">
                  <c:v>-2.2612250002566725E-2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AAA-4361-B5D9-FDDB386FCB84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FF8080"/>
                </a:solidFill>
                <a:prstDash val="solid"/>
              </a:ln>
            </c:spPr>
          </c:marker>
          <c:xVal>
            <c:numRef>
              <c:f>Active!$F$21:$F$313</c:f>
              <c:numCache>
                <c:formatCode>General</c:formatCode>
                <c:ptCount val="293"/>
                <c:pt idx="0">
                  <c:v>-27580</c:v>
                </c:pt>
                <c:pt idx="1">
                  <c:v>-27559</c:v>
                </c:pt>
                <c:pt idx="2">
                  <c:v>-27395.5</c:v>
                </c:pt>
                <c:pt idx="3">
                  <c:v>-26984.5</c:v>
                </c:pt>
                <c:pt idx="4">
                  <c:v>-26941</c:v>
                </c:pt>
                <c:pt idx="5">
                  <c:v>-26791.5</c:v>
                </c:pt>
                <c:pt idx="6">
                  <c:v>-26203.5</c:v>
                </c:pt>
                <c:pt idx="7">
                  <c:v>-26172</c:v>
                </c:pt>
                <c:pt idx="8">
                  <c:v>-24111.5</c:v>
                </c:pt>
                <c:pt idx="9">
                  <c:v>-23089.5</c:v>
                </c:pt>
                <c:pt idx="10">
                  <c:v>-22270</c:v>
                </c:pt>
                <c:pt idx="11">
                  <c:v>-21541</c:v>
                </c:pt>
                <c:pt idx="12">
                  <c:v>-21219.5</c:v>
                </c:pt>
                <c:pt idx="13">
                  <c:v>-21130</c:v>
                </c:pt>
                <c:pt idx="14">
                  <c:v>-19860</c:v>
                </c:pt>
                <c:pt idx="15">
                  <c:v>-19659.5</c:v>
                </c:pt>
                <c:pt idx="16">
                  <c:v>-19648</c:v>
                </c:pt>
                <c:pt idx="17">
                  <c:v>-16582.5</c:v>
                </c:pt>
                <c:pt idx="18">
                  <c:v>-16343</c:v>
                </c:pt>
                <c:pt idx="19">
                  <c:v>-15931</c:v>
                </c:pt>
                <c:pt idx="20">
                  <c:v>-15890.5</c:v>
                </c:pt>
                <c:pt idx="21">
                  <c:v>-15358</c:v>
                </c:pt>
                <c:pt idx="22">
                  <c:v>-15358</c:v>
                </c:pt>
                <c:pt idx="23">
                  <c:v>-15352</c:v>
                </c:pt>
                <c:pt idx="24">
                  <c:v>-15349</c:v>
                </c:pt>
                <c:pt idx="25">
                  <c:v>-15347.5</c:v>
                </c:pt>
                <c:pt idx="26">
                  <c:v>-15308.5</c:v>
                </c:pt>
                <c:pt idx="27">
                  <c:v>-15307</c:v>
                </c:pt>
                <c:pt idx="28">
                  <c:v>-15305.5</c:v>
                </c:pt>
                <c:pt idx="29">
                  <c:v>-15304</c:v>
                </c:pt>
                <c:pt idx="30">
                  <c:v>-15302.5</c:v>
                </c:pt>
                <c:pt idx="31">
                  <c:v>-15277</c:v>
                </c:pt>
                <c:pt idx="32">
                  <c:v>-15265</c:v>
                </c:pt>
                <c:pt idx="33">
                  <c:v>-15226</c:v>
                </c:pt>
                <c:pt idx="34">
                  <c:v>-15221.5</c:v>
                </c:pt>
                <c:pt idx="35">
                  <c:v>-15217</c:v>
                </c:pt>
                <c:pt idx="36">
                  <c:v>-15202.5</c:v>
                </c:pt>
                <c:pt idx="37">
                  <c:v>-15183</c:v>
                </c:pt>
                <c:pt idx="38">
                  <c:v>-15183</c:v>
                </c:pt>
                <c:pt idx="39">
                  <c:v>-14905</c:v>
                </c:pt>
                <c:pt idx="40">
                  <c:v>-14903.5</c:v>
                </c:pt>
                <c:pt idx="41">
                  <c:v>-14824</c:v>
                </c:pt>
                <c:pt idx="42">
                  <c:v>-14768.5</c:v>
                </c:pt>
                <c:pt idx="43">
                  <c:v>-14428</c:v>
                </c:pt>
                <c:pt idx="44">
                  <c:v>-14417.5</c:v>
                </c:pt>
                <c:pt idx="45">
                  <c:v>-14416</c:v>
                </c:pt>
                <c:pt idx="46">
                  <c:v>-14413</c:v>
                </c:pt>
                <c:pt idx="47">
                  <c:v>-14410</c:v>
                </c:pt>
                <c:pt idx="48">
                  <c:v>-14386</c:v>
                </c:pt>
                <c:pt idx="49">
                  <c:v>-14384.5</c:v>
                </c:pt>
                <c:pt idx="50">
                  <c:v>-14371</c:v>
                </c:pt>
                <c:pt idx="51">
                  <c:v>-14326</c:v>
                </c:pt>
                <c:pt idx="52">
                  <c:v>-14324.5</c:v>
                </c:pt>
                <c:pt idx="53">
                  <c:v>-14323</c:v>
                </c:pt>
                <c:pt idx="54">
                  <c:v>-14321.5</c:v>
                </c:pt>
                <c:pt idx="55">
                  <c:v>-13894</c:v>
                </c:pt>
                <c:pt idx="56">
                  <c:v>-13892.5</c:v>
                </c:pt>
                <c:pt idx="57">
                  <c:v>-13875</c:v>
                </c:pt>
                <c:pt idx="58">
                  <c:v>-13849</c:v>
                </c:pt>
                <c:pt idx="59">
                  <c:v>-13844.5</c:v>
                </c:pt>
                <c:pt idx="60">
                  <c:v>-13774.5</c:v>
                </c:pt>
                <c:pt idx="61">
                  <c:v>-13759</c:v>
                </c:pt>
                <c:pt idx="62">
                  <c:v>-13745.5</c:v>
                </c:pt>
                <c:pt idx="63">
                  <c:v>-13729.5</c:v>
                </c:pt>
                <c:pt idx="64">
                  <c:v>-13728</c:v>
                </c:pt>
                <c:pt idx="65">
                  <c:v>-13717.5</c:v>
                </c:pt>
                <c:pt idx="66">
                  <c:v>-13717</c:v>
                </c:pt>
                <c:pt idx="67">
                  <c:v>-13713</c:v>
                </c:pt>
                <c:pt idx="68">
                  <c:v>-13711.5</c:v>
                </c:pt>
                <c:pt idx="69">
                  <c:v>-13710</c:v>
                </c:pt>
                <c:pt idx="70">
                  <c:v>-13708.5</c:v>
                </c:pt>
                <c:pt idx="71">
                  <c:v>-13708.5</c:v>
                </c:pt>
                <c:pt idx="72">
                  <c:v>-13707</c:v>
                </c:pt>
                <c:pt idx="73">
                  <c:v>-13705.5</c:v>
                </c:pt>
                <c:pt idx="74">
                  <c:v>-13705</c:v>
                </c:pt>
                <c:pt idx="75">
                  <c:v>-13704</c:v>
                </c:pt>
                <c:pt idx="76">
                  <c:v>-13680</c:v>
                </c:pt>
                <c:pt idx="77">
                  <c:v>-13678.5</c:v>
                </c:pt>
                <c:pt idx="78">
                  <c:v>-13674</c:v>
                </c:pt>
                <c:pt idx="79">
                  <c:v>-13671</c:v>
                </c:pt>
                <c:pt idx="80">
                  <c:v>-13669.5</c:v>
                </c:pt>
                <c:pt idx="81">
                  <c:v>-13668</c:v>
                </c:pt>
                <c:pt idx="82">
                  <c:v>-13668</c:v>
                </c:pt>
                <c:pt idx="83">
                  <c:v>-13666.5</c:v>
                </c:pt>
                <c:pt idx="84">
                  <c:v>-13665</c:v>
                </c:pt>
                <c:pt idx="85">
                  <c:v>-13629</c:v>
                </c:pt>
                <c:pt idx="86">
                  <c:v>-13194</c:v>
                </c:pt>
                <c:pt idx="87">
                  <c:v>-13182</c:v>
                </c:pt>
                <c:pt idx="88">
                  <c:v>-13149</c:v>
                </c:pt>
                <c:pt idx="89">
                  <c:v>-12035</c:v>
                </c:pt>
                <c:pt idx="90">
                  <c:v>-12024.5</c:v>
                </c:pt>
                <c:pt idx="91">
                  <c:v>-12000.5</c:v>
                </c:pt>
                <c:pt idx="92">
                  <c:v>-9334</c:v>
                </c:pt>
                <c:pt idx="93">
                  <c:v>-9332.5</c:v>
                </c:pt>
                <c:pt idx="94">
                  <c:v>-9331</c:v>
                </c:pt>
                <c:pt idx="95">
                  <c:v>-9328</c:v>
                </c:pt>
                <c:pt idx="96">
                  <c:v>-9322</c:v>
                </c:pt>
                <c:pt idx="97">
                  <c:v>-9301</c:v>
                </c:pt>
                <c:pt idx="98">
                  <c:v>-9211</c:v>
                </c:pt>
                <c:pt idx="99">
                  <c:v>-8935</c:v>
                </c:pt>
                <c:pt idx="100">
                  <c:v>-8744.5</c:v>
                </c:pt>
                <c:pt idx="101">
                  <c:v>-8431</c:v>
                </c:pt>
                <c:pt idx="102">
                  <c:v>-7894</c:v>
                </c:pt>
                <c:pt idx="103">
                  <c:v>-7891</c:v>
                </c:pt>
                <c:pt idx="104">
                  <c:v>-7879</c:v>
                </c:pt>
                <c:pt idx="105">
                  <c:v>-7765</c:v>
                </c:pt>
                <c:pt idx="106">
                  <c:v>-7750.5</c:v>
                </c:pt>
                <c:pt idx="107">
                  <c:v>-7725</c:v>
                </c:pt>
                <c:pt idx="108">
                  <c:v>-7723.5</c:v>
                </c:pt>
                <c:pt idx="109">
                  <c:v>-7720.5</c:v>
                </c:pt>
                <c:pt idx="110">
                  <c:v>-7707</c:v>
                </c:pt>
                <c:pt idx="111">
                  <c:v>-7702.5</c:v>
                </c:pt>
                <c:pt idx="112">
                  <c:v>-7702.5</c:v>
                </c:pt>
                <c:pt idx="113">
                  <c:v>-7690.5</c:v>
                </c:pt>
                <c:pt idx="114">
                  <c:v>-7687.5</c:v>
                </c:pt>
                <c:pt idx="115">
                  <c:v>-7686</c:v>
                </c:pt>
                <c:pt idx="116">
                  <c:v>-7684.5</c:v>
                </c:pt>
                <c:pt idx="117">
                  <c:v>-7659</c:v>
                </c:pt>
                <c:pt idx="118">
                  <c:v>-7657.5</c:v>
                </c:pt>
                <c:pt idx="119">
                  <c:v>-7656</c:v>
                </c:pt>
                <c:pt idx="120">
                  <c:v>-7656</c:v>
                </c:pt>
                <c:pt idx="121">
                  <c:v>-7656</c:v>
                </c:pt>
                <c:pt idx="122">
                  <c:v>-7653</c:v>
                </c:pt>
                <c:pt idx="123">
                  <c:v>-7650</c:v>
                </c:pt>
                <c:pt idx="124">
                  <c:v>-7648.5</c:v>
                </c:pt>
                <c:pt idx="125">
                  <c:v>-7648.5</c:v>
                </c:pt>
                <c:pt idx="126">
                  <c:v>-7647</c:v>
                </c:pt>
                <c:pt idx="127">
                  <c:v>-7638</c:v>
                </c:pt>
                <c:pt idx="128">
                  <c:v>-7636.5</c:v>
                </c:pt>
                <c:pt idx="129">
                  <c:v>-7624.5</c:v>
                </c:pt>
                <c:pt idx="130">
                  <c:v>-7624.5</c:v>
                </c:pt>
                <c:pt idx="131">
                  <c:v>-7621.5</c:v>
                </c:pt>
                <c:pt idx="132">
                  <c:v>-7620</c:v>
                </c:pt>
                <c:pt idx="133">
                  <c:v>-7576.5</c:v>
                </c:pt>
                <c:pt idx="134">
                  <c:v>-7191</c:v>
                </c:pt>
                <c:pt idx="135">
                  <c:v>-7188</c:v>
                </c:pt>
                <c:pt idx="136">
                  <c:v>-7186.5</c:v>
                </c:pt>
                <c:pt idx="137">
                  <c:v>-7176</c:v>
                </c:pt>
                <c:pt idx="138">
                  <c:v>-7176</c:v>
                </c:pt>
                <c:pt idx="139">
                  <c:v>-7171.5</c:v>
                </c:pt>
                <c:pt idx="140">
                  <c:v>-7167</c:v>
                </c:pt>
                <c:pt idx="141">
                  <c:v>-7165.5</c:v>
                </c:pt>
                <c:pt idx="142">
                  <c:v>-7156.5</c:v>
                </c:pt>
                <c:pt idx="143">
                  <c:v>-7155</c:v>
                </c:pt>
                <c:pt idx="144">
                  <c:v>-7122</c:v>
                </c:pt>
                <c:pt idx="145">
                  <c:v>-7119</c:v>
                </c:pt>
                <c:pt idx="146">
                  <c:v>-7075.5</c:v>
                </c:pt>
                <c:pt idx="147">
                  <c:v>-7032</c:v>
                </c:pt>
                <c:pt idx="148">
                  <c:v>-6724</c:v>
                </c:pt>
                <c:pt idx="149">
                  <c:v>-6724</c:v>
                </c:pt>
                <c:pt idx="150">
                  <c:v>-6639</c:v>
                </c:pt>
                <c:pt idx="151">
                  <c:v>-6631</c:v>
                </c:pt>
                <c:pt idx="152">
                  <c:v>-6631</c:v>
                </c:pt>
                <c:pt idx="153">
                  <c:v>-6621</c:v>
                </c:pt>
                <c:pt idx="154">
                  <c:v>-6615</c:v>
                </c:pt>
                <c:pt idx="155">
                  <c:v>-6577.5</c:v>
                </c:pt>
                <c:pt idx="156">
                  <c:v>-6546</c:v>
                </c:pt>
                <c:pt idx="157">
                  <c:v>-5635.5</c:v>
                </c:pt>
                <c:pt idx="158">
                  <c:v>-5538</c:v>
                </c:pt>
                <c:pt idx="159">
                  <c:v>-5430.5</c:v>
                </c:pt>
                <c:pt idx="160">
                  <c:v>-5417</c:v>
                </c:pt>
                <c:pt idx="161">
                  <c:v>-5406</c:v>
                </c:pt>
                <c:pt idx="162">
                  <c:v>-5393</c:v>
                </c:pt>
                <c:pt idx="163">
                  <c:v>-4923</c:v>
                </c:pt>
                <c:pt idx="164">
                  <c:v>-4874</c:v>
                </c:pt>
                <c:pt idx="165">
                  <c:v>-4431</c:v>
                </c:pt>
                <c:pt idx="166">
                  <c:v>-4431</c:v>
                </c:pt>
                <c:pt idx="167">
                  <c:v>-4407</c:v>
                </c:pt>
                <c:pt idx="168">
                  <c:v>-4404</c:v>
                </c:pt>
                <c:pt idx="169">
                  <c:v>-3848.5</c:v>
                </c:pt>
                <c:pt idx="170">
                  <c:v>-3844</c:v>
                </c:pt>
                <c:pt idx="171">
                  <c:v>-3356</c:v>
                </c:pt>
                <c:pt idx="172">
                  <c:v>-3301</c:v>
                </c:pt>
                <c:pt idx="173">
                  <c:v>-3223</c:v>
                </c:pt>
                <c:pt idx="174">
                  <c:v>-3223</c:v>
                </c:pt>
                <c:pt idx="175">
                  <c:v>-3221</c:v>
                </c:pt>
                <c:pt idx="176">
                  <c:v>-3220</c:v>
                </c:pt>
                <c:pt idx="177">
                  <c:v>-3220</c:v>
                </c:pt>
                <c:pt idx="178">
                  <c:v>-3218.5</c:v>
                </c:pt>
                <c:pt idx="179">
                  <c:v>-3167.5</c:v>
                </c:pt>
                <c:pt idx="180">
                  <c:v>-2822</c:v>
                </c:pt>
                <c:pt idx="181">
                  <c:v>-2809</c:v>
                </c:pt>
                <c:pt idx="182">
                  <c:v>-1675</c:v>
                </c:pt>
                <c:pt idx="183">
                  <c:v>-1672</c:v>
                </c:pt>
                <c:pt idx="184">
                  <c:v>-1666</c:v>
                </c:pt>
                <c:pt idx="185">
                  <c:v>-1660</c:v>
                </c:pt>
                <c:pt idx="186">
                  <c:v>-1621</c:v>
                </c:pt>
                <c:pt idx="187">
                  <c:v>-1099</c:v>
                </c:pt>
                <c:pt idx="188">
                  <c:v>-565.5</c:v>
                </c:pt>
                <c:pt idx="189">
                  <c:v>-516</c:v>
                </c:pt>
                <c:pt idx="190">
                  <c:v>-1.5</c:v>
                </c:pt>
                <c:pt idx="191">
                  <c:v>-1.5</c:v>
                </c:pt>
                <c:pt idx="192">
                  <c:v>-1.5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403.5</c:v>
                </c:pt>
                <c:pt idx="198">
                  <c:v>462</c:v>
                </c:pt>
                <c:pt idx="199">
                  <c:v>468</c:v>
                </c:pt>
                <c:pt idx="200">
                  <c:v>601</c:v>
                </c:pt>
                <c:pt idx="201">
                  <c:v>622</c:v>
                </c:pt>
                <c:pt idx="202">
                  <c:v>625</c:v>
                </c:pt>
                <c:pt idx="203">
                  <c:v>648</c:v>
                </c:pt>
                <c:pt idx="204">
                  <c:v>654</c:v>
                </c:pt>
                <c:pt idx="205">
                  <c:v>655.5</c:v>
                </c:pt>
                <c:pt idx="206">
                  <c:v>999</c:v>
                </c:pt>
                <c:pt idx="207">
                  <c:v>1105</c:v>
                </c:pt>
                <c:pt idx="208">
                  <c:v>1166.5</c:v>
                </c:pt>
                <c:pt idx="209">
                  <c:v>1192</c:v>
                </c:pt>
                <c:pt idx="210">
                  <c:v>1965</c:v>
                </c:pt>
                <c:pt idx="211">
                  <c:v>2797</c:v>
                </c:pt>
                <c:pt idx="212">
                  <c:v>2801</c:v>
                </c:pt>
                <c:pt idx="213">
                  <c:v>2812</c:v>
                </c:pt>
                <c:pt idx="214">
                  <c:v>3637</c:v>
                </c:pt>
                <c:pt idx="215">
                  <c:v>3658</c:v>
                </c:pt>
                <c:pt idx="216">
                  <c:v>4398</c:v>
                </c:pt>
                <c:pt idx="217">
                  <c:v>4957.5</c:v>
                </c:pt>
                <c:pt idx="218">
                  <c:v>6386</c:v>
                </c:pt>
                <c:pt idx="219">
                  <c:v>6553</c:v>
                </c:pt>
                <c:pt idx="220">
                  <c:v>6621</c:v>
                </c:pt>
                <c:pt idx="221">
                  <c:v>7150</c:v>
                </c:pt>
                <c:pt idx="222">
                  <c:v>7554</c:v>
                </c:pt>
                <c:pt idx="223">
                  <c:v>7554</c:v>
                </c:pt>
                <c:pt idx="224">
                  <c:v>7598</c:v>
                </c:pt>
                <c:pt idx="225">
                  <c:v>8091</c:v>
                </c:pt>
                <c:pt idx="226">
                  <c:v>8192</c:v>
                </c:pt>
                <c:pt idx="227">
                  <c:v>8212</c:v>
                </c:pt>
                <c:pt idx="228">
                  <c:v>8702</c:v>
                </c:pt>
                <c:pt idx="229">
                  <c:v>8731</c:v>
                </c:pt>
                <c:pt idx="230">
                  <c:v>8740</c:v>
                </c:pt>
                <c:pt idx="231">
                  <c:v>8776</c:v>
                </c:pt>
                <c:pt idx="232">
                  <c:v>8813</c:v>
                </c:pt>
                <c:pt idx="233">
                  <c:v>8821</c:v>
                </c:pt>
                <c:pt idx="234">
                  <c:v>8861</c:v>
                </c:pt>
                <c:pt idx="235">
                  <c:v>9243</c:v>
                </c:pt>
                <c:pt idx="236">
                  <c:v>9243.5</c:v>
                </c:pt>
                <c:pt idx="237">
                  <c:v>9245</c:v>
                </c:pt>
                <c:pt idx="238">
                  <c:v>9250.5</c:v>
                </c:pt>
                <c:pt idx="239">
                  <c:v>9315.5</c:v>
                </c:pt>
                <c:pt idx="240">
                  <c:v>9359</c:v>
                </c:pt>
                <c:pt idx="241">
                  <c:v>9367</c:v>
                </c:pt>
                <c:pt idx="242">
                  <c:v>9416</c:v>
                </c:pt>
                <c:pt idx="243">
                  <c:v>9691</c:v>
                </c:pt>
                <c:pt idx="244">
                  <c:v>10267</c:v>
                </c:pt>
                <c:pt idx="245">
                  <c:v>10291</c:v>
                </c:pt>
                <c:pt idx="246">
                  <c:v>10501.5</c:v>
                </c:pt>
                <c:pt idx="247">
                  <c:v>10501.5</c:v>
                </c:pt>
                <c:pt idx="248">
                  <c:v>10753</c:v>
                </c:pt>
                <c:pt idx="249">
                  <c:v>10785.5</c:v>
                </c:pt>
                <c:pt idx="250">
                  <c:v>10864</c:v>
                </c:pt>
                <c:pt idx="251">
                  <c:v>10880</c:v>
                </c:pt>
                <c:pt idx="252">
                  <c:v>10953</c:v>
                </c:pt>
                <c:pt idx="253">
                  <c:v>10966.5</c:v>
                </c:pt>
                <c:pt idx="254">
                  <c:v>10988</c:v>
                </c:pt>
                <c:pt idx="255">
                  <c:v>11000</c:v>
                </c:pt>
                <c:pt idx="256">
                  <c:v>11387</c:v>
                </c:pt>
                <c:pt idx="257">
                  <c:v>11438</c:v>
                </c:pt>
                <c:pt idx="258">
                  <c:v>11528</c:v>
                </c:pt>
                <c:pt idx="259">
                  <c:v>11562</c:v>
                </c:pt>
                <c:pt idx="260">
                  <c:v>11562</c:v>
                </c:pt>
                <c:pt idx="261">
                  <c:v>11610</c:v>
                </c:pt>
                <c:pt idx="262">
                  <c:v>11959</c:v>
                </c:pt>
                <c:pt idx="263">
                  <c:v>11978</c:v>
                </c:pt>
                <c:pt idx="264">
                  <c:v>12002.5</c:v>
                </c:pt>
                <c:pt idx="265">
                  <c:v>12052.5</c:v>
                </c:pt>
                <c:pt idx="266">
                  <c:v>12064.5</c:v>
                </c:pt>
                <c:pt idx="267">
                  <c:v>12479</c:v>
                </c:pt>
                <c:pt idx="268">
                  <c:v>12479</c:v>
                </c:pt>
                <c:pt idx="269">
                  <c:v>12612</c:v>
                </c:pt>
                <c:pt idx="270">
                  <c:v>12958</c:v>
                </c:pt>
                <c:pt idx="271">
                  <c:v>13092</c:v>
                </c:pt>
                <c:pt idx="272">
                  <c:v>13161</c:v>
                </c:pt>
                <c:pt idx="273">
                  <c:v>13199.5</c:v>
                </c:pt>
                <c:pt idx="274">
                  <c:v>13201</c:v>
                </c:pt>
                <c:pt idx="275">
                  <c:v>13219</c:v>
                </c:pt>
                <c:pt idx="276">
                  <c:v>13587</c:v>
                </c:pt>
                <c:pt idx="277">
                  <c:v>13652.5</c:v>
                </c:pt>
                <c:pt idx="278">
                  <c:v>13705</c:v>
                </c:pt>
                <c:pt idx="279">
                  <c:v>13717</c:v>
                </c:pt>
                <c:pt idx="280">
                  <c:v>14082</c:v>
                </c:pt>
                <c:pt idx="281">
                  <c:v>14142</c:v>
                </c:pt>
                <c:pt idx="282">
                  <c:v>14142</c:v>
                </c:pt>
                <c:pt idx="283">
                  <c:v>14221</c:v>
                </c:pt>
                <c:pt idx="284">
                  <c:v>14637</c:v>
                </c:pt>
                <c:pt idx="285">
                  <c:v>14741.5</c:v>
                </c:pt>
                <c:pt idx="286">
                  <c:v>14743</c:v>
                </c:pt>
                <c:pt idx="287">
                  <c:v>15292</c:v>
                </c:pt>
                <c:pt idx="288">
                  <c:v>15303</c:v>
                </c:pt>
                <c:pt idx="289">
                  <c:v>15766</c:v>
                </c:pt>
                <c:pt idx="290">
                  <c:v>15808</c:v>
                </c:pt>
                <c:pt idx="291">
                  <c:v>15838</c:v>
                </c:pt>
                <c:pt idx="292">
                  <c:v>16288</c:v>
                </c:pt>
              </c:numCache>
            </c:numRef>
          </c:xVal>
          <c:yVal>
            <c:numRef>
              <c:f>Active!$J$21:$J$313</c:f>
              <c:numCache>
                <c:formatCode>General</c:formatCode>
                <c:ptCount val="293"/>
                <c:pt idx="153">
                  <c:v>2.2016300004906952E-2</c:v>
                </c:pt>
                <c:pt idx="155">
                  <c:v>1.5898249999736436E-2</c:v>
                </c:pt>
                <c:pt idx="191">
                  <c:v>-1.4545500016538426E-3</c:v>
                </c:pt>
                <c:pt idx="195">
                  <c:v>0</c:v>
                </c:pt>
                <c:pt idx="224">
                  <c:v>-3.2219400003668852E-2</c:v>
                </c:pt>
                <c:pt idx="226">
                  <c:v>-3.2117599999764934E-2</c:v>
                </c:pt>
                <c:pt idx="235">
                  <c:v>-3.7362899995059706E-2</c:v>
                </c:pt>
                <c:pt idx="236">
                  <c:v>-3.8078049998148344E-2</c:v>
                </c:pt>
                <c:pt idx="237">
                  <c:v>-3.5623499999928754E-2</c:v>
                </c:pt>
                <c:pt idx="238">
                  <c:v>-3.669015000195941E-2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AAA-4361-B5D9-FDDB386FCB84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Active!$F$21:$F$313</c:f>
              <c:numCache>
                <c:formatCode>General</c:formatCode>
                <c:ptCount val="293"/>
                <c:pt idx="0">
                  <c:v>-27580</c:v>
                </c:pt>
                <c:pt idx="1">
                  <c:v>-27559</c:v>
                </c:pt>
                <c:pt idx="2">
                  <c:v>-27395.5</c:v>
                </c:pt>
                <c:pt idx="3">
                  <c:v>-26984.5</c:v>
                </c:pt>
                <c:pt idx="4">
                  <c:v>-26941</c:v>
                </c:pt>
                <c:pt idx="5">
                  <c:v>-26791.5</c:v>
                </c:pt>
                <c:pt idx="6">
                  <c:v>-26203.5</c:v>
                </c:pt>
                <c:pt idx="7">
                  <c:v>-26172</c:v>
                </c:pt>
                <c:pt idx="8">
                  <c:v>-24111.5</c:v>
                </c:pt>
                <c:pt idx="9">
                  <c:v>-23089.5</c:v>
                </c:pt>
                <c:pt idx="10">
                  <c:v>-22270</c:v>
                </c:pt>
                <c:pt idx="11">
                  <c:v>-21541</c:v>
                </c:pt>
                <c:pt idx="12">
                  <c:v>-21219.5</c:v>
                </c:pt>
                <c:pt idx="13">
                  <c:v>-21130</c:v>
                </c:pt>
                <c:pt idx="14">
                  <c:v>-19860</c:v>
                </c:pt>
                <c:pt idx="15">
                  <c:v>-19659.5</c:v>
                </c:pt>
                <c:pt idx="16">
                  <c:v>-19648</c:v>
                </c:pt>
                <c:pt idx="17">
                  <c:v>-16582.5</c:v>
                </c:pt>
                <c:pt idx="18">
                  <c:v>-16343</c:v>
                </c:pt>
                <c:pt idx="19">
                  <c:v>-15931</c:v>
                </c:pt>
                <c:pt idx="20">
                  <c:v>-15890.5</c:v>
                </c:pt>
                <c:pt idx="21">
                  <c:v>-15358</c:v>
                </c:pt>
                <c:pt idx="22">
                  <c:v>-15358</c:v>
                </c:pt>
                <c:pt idx="23">
                  <c:v>-15352</c:v>
                </c:pt>
                <c:pt idx="24">
                  <c:v>-15349</c:v>
                </c:pt>
                <c:pt idx="25">
                  <c:v>-15347.5</c:v>
                </c:pt>
                <c:pt idx="26">
                  <c:v>-15308.5</c:v>
                </c:pt>
                <c:pt idx="27">
                  <c:v>-15307</c:v>
                </c:pt>
                <c:pt idx="28">
                  <c:v>-15305.5</c:v>
                </c:pt>
                <c:pt idx="29">
                  <c:v>-15304</c:v>
                </c:pt>
                <c:pt idx="30">
                  <c:v>-15302.5</c:v>
                </c:pt>
                <c:pt idx="31">
                  <c:v>-15277</c:v>
                </c:pt>
                <c:pt idx="32">
                  <c:v>-15265</c:v>
                </c:pt>
                <c:pt idx="33">
                  <c:v>-15226</c:v>
                </c:pt>
                <c:pt idx="34">
                  <c:v>-15221.5</c:v>
                </c:pt>
                <c:pt idx="35">
                  <c:v>-15217</c:v>
                </c:pt>
                <c:pt idx="36">
                  <c:v>-15202.5</c:v>
                </c:pt>
                <c:pt idx="37">
                  <c:v>-15183</c:v>
                </c:pt>
                <c:pt idx="38">
                  <c:v>-15183</c:v>
                </c:pt>
                <c:pt idx="39">
                  <c:v>-14905</c:v>
                </c:pt>
                <c:pt idx="40">
                  <c:v>-14903.5</c:v>
                </c:pt>
                <c:pt idx="41">
                  <c:v>-14824</c:v>
                </c:pt>
                <c:pt idx="42">
                  <c:v>-14768.5</c:v>
                </c:pt>
                <c:pt idx="43">
                  <c:v>-14428</c:v>
                </c:pt>
                <c:pt idx="44">
                  <c:v>-14417.5</c:v>
                </c:pt>
                <c:pt idx="45">
                  <c:v>-14416</c:v>
                </c:pt>
                <c:pt idx="46">
                  <c:v>-14413</c:v>
                </c:pt>
                <c:pt idx="47">
                  <c:v>-14410</c:v>
                </c:pt>
                <c:pt idx="48">
                  <c:v>-14386</c:v>
                </c:pt>
                <c:pt idx="49">
                  <c:v>-14384.5</c:v>
                </c:pt>
                <c:pt idx="50">
                  <c:v>-14371</c:v>
                </c:pt>
                <c:pt idx="51">
                  <c:v>-14326</c:v>
                </c:pt>
                <c:pt idx="52">
                  <c:v>-14324.5</c:v>
                </c:pt>
                <c:pt idx="53">
                  <c:v>-14323</c:v>
                </c:pt>
                <c:pt idx="54">
                  <c:v>-14321.5</c:v>
                </c:pt>
                <c:pt idx="55">
                  <c:v>-13894</c:v>
                </c:pt>
                <c:pt idx="56">
                  <c:v>-13892.5</c:v>
                </c:pt>
                <c:pt idx="57">
                  <c:v>-13875</c:v>
                </c:pt>
                <c:pt idx="58">
                  <c:v>-13849</c:v>
                </c:pt>
                <c:pt idx="59">
                  <c:v>-13844.5</c:v>
                </c:pt>
                <c:pt idx="60">
                  <c:v>-13774.5</c:v>
                </c:pt>
                <c:pt idx="61">
                  <c:v>-13759</c:v>
                </c:pt>
                <c:pt idx="62">
                  <c:v>-13745.5</c:v>
                </c:pt>
                <c:pt idx="63">
                  <c:v>-13729.5</c:v>
                </c:pt>
                <c:pt idx="64">
                  <c:v>-13728</c:v>
                </c:pt>
                <c:pt idx="65">
                  <c:v>-13717.5</c:v>
                </c:pt>
                <c:pt idx="66">
                  <c:v>-13717</c:v>
                </c:pt>
                <c:pt idx="67">
                  <c:v>-13713</c:v>
                </c:pt>
                <c:pt idx="68">
                  <c:v>-13711.5</c:v>
                </c:pt>
                <c:pt idx="69">
                  <c:v>-13710</c:v>
                </c:pt>
                <c:pt idx="70">
                  <c:v>-13708.5</c:v>
                </c:pt>
                <c:pt idx="71">
                  <c:v>-13708.5</c:v>
                </c:pt>
                <c:pt idx="72">
                  <c:v>-13707</c:v>
                </c:pt>
                <c:pt idx="73">
                  <c:v>-13705.5</c:v>
                </c:pt>
                <c:pt idx="74">
                  <c:v>-13705</c:v>
                </c:pt>
                <c:pt idx="75">
                  <c:v>-13704</c:v>
                </c:pt>
                <c:pt idx="76">
                  <c:v>-13680</c:v>
                </c:pt>
                <c:pt idx="77">
                  <c:v>-13678.5</c:v>
                </c:pt>
                <c:pt idx="78">
                  <c:v>-13674</c:v>
                </c:pt>
                <c:pt idx="79">
                  <c:v>-13671</c:v>
                </c:pt>
                <c:pt idx="80">
                  <c:v>-13669.5</c:v>
                </c:pt>
                <c:pt idx="81">
                  <c:v>-13668</c:v>
                </c:pt>
                <c:pt idx="82">
                  <c:v>-13668</c:v>
                </c:pt>
                <c:pt idx="83">
                  <c:v>-13666.5</c:v>
                </c:pt>
                <c:pt idx="84">
                  <c:v>-13665</c:v>
                </c:pt>
                <c:pt idx="85">
                  <c:v>-13629</c:v>
                </c:pt>
                <c:pt idx="86">
                  <c:v>-13194</c:v>
                </c:pt>
                <c:pt idx="87">
                  <c:v>-13182</c:v>
                </c:pt>
                <c:pt idx="88">
                  <c:v>-13149</c:v>
                </c:pt>
                <c:pt idx="89">
                  <c:v>-12035</c:v>
                </c:pt>
                <c:pt idx="90">
                  <c:v>-12024.5</c:v>
                </c:pt>
                <c:pt idx="91">
                  <c:v>-12000.5</c:v>
                </c:pt>
                <c:pt idx="92">
                  <c:v>-9334</c:v>
                </c:pt>
                <c:pt idx="93">
                  <c:v>-9332.5</c:v>
                </c:pt>
                <c:pt idx="94">
                  <c:v>-9331</c:v>
                </c:pt>
                <c:pt idx="95">
                  <c:v>-9328</c:v>
                </c:pt>
                <c:pt idx="96">
                  <c:v>-9322</c:v>
                </c:pt>
                <c:pt idx="97">
                  <c:v>-9301</c:v>
                </c:pt>
                <c:pt idx="98">
                  <c:v>-9211</c:v>
                </c:pt>
                <c:pt idx="99">
                  <c:v>-8935</c:v>
                </c:pt>
                <c:pt idx="100">
                  <c:v>-8744.5</c:v>
                </c:pt>
                <c:pt idx="101">
                  <c:v>-8431</c:v>
                </c:pt>
                <c:pt idx="102">
                  <c:v>-7894</c:v>
                </c:pt>
                <c:pt idx="103">
                  <c:v>-7891</c:v>
                </c:pt>
                <c:pt idx="104">
                  <c:v>-7879</c:v>
                </c:pt>
                <c:pt idx="105">
                  <c:v>-7765</c:v>
                </c:pt>
                <c:pt idx="106">
                  <c:v>-7750.5</c:v>
                </c:pt>
                <c:pt idx="107">
                  <c:v>-7725</c:v>
                </c:pt>
                <c:pt idx="108">
                  <c:v>-7723.5</c:v>
                </c:pt>
                <c:pt idx="109">
                  <c:v>-7720.5</c:v>
                </c:pt>
                <c:pt idx="110">
                  <c:v>-7707</c:v>
                </c:pt>
                <c:pt idx="111">
                  <c:v>-7702.5</c:v>
                </c:pt>
                <c:pt idx="112">
                  <c:v>-7702.5</c:v>
                </c:pt>
                <c:pt idx="113">
                  <c:v>-7690.5</c:v>
                </c:pt>
                <c:pt idx="114">
                  <c:v>-7687.5</c:v>
                </c:pt>
                <c:pt idx="115">
                  <c:v>-7686</c:v>
                </c:pt>
                <c:pt idx="116">
                  <c:v>-7684.5</c:v>
                </c:pt>
                <c:pt idx="117">
                  <c:v>-7659</c:v>
                </c:pt>
                <c:pt idx="118">
                  <c:v>-7657.5</c:v>
                </c:pt>
                <c:pt idx="119">
                  <c:v>-7656</c:v>
                </c:pt>
                <c:pt idx="120">
                  <c:v>-7656</c:v>
                </c:pt>
                <c:pt idx="121">
                  <c:v>-7656</c:v>
                </c:pt>
                <c:pt idx="122">
                  <c:v>-7653</c:v>
                </c:pt>
                <c:pt idx="123">
                  <c:v>-7650</c:v>
                </c:pt>
                <c:pt idx="124">
                  <c:v>-7648.5</c:v>
                </c:pt>
                <c:pt idx="125">
                  <c:v>-7648.5</c:v>
                </c:pt>
                <c:pt idx="126">
                  <c:v>-7647</c:v>
                </c:pt>
                <c:pt idx="127">
                  <c:v>-7638</c:v>
                </c:pt>
                <c:pt idx="128">
                  <c:v>-7636.5</c:v>
                </c:pt>
                <c:pt idx="129">
                  <c:v>-7624.5</c:v>
                </c:pt>
                <c:pt idx="130">
                  <c:v>-7624.5</c:v>
                </c:pt>
                <c:pt idx="131">
                  <c:v>-7621.5</c:v>
                </c:pt>
                <c:pt idx="132">
                  <c:v>-7620</c:v>
                </c:pt>
                <c:pt idx="133">
                  <c:v>-7576.5</c:v>
                </c:pt>
                <c:pt idx="134">
                  <c:v>-7191</c:v>
                </c:pt>
                <c:pt idx="135">
                  <c:v>-7188</c:v>
                </c:pt>
                <c:pt idx="136">
                  <c:v>-7186.5</c:v>
                </c:pt>
                <c:pt idx="137">
                  <c:v>-7176</c:v>
                </c:pt>
                <c:pt idx="138">
                  <c:v>-7176</c:v>
                </c:pt>
                <c:pt idx="139">
                  <c:v>-7171.5</c:v>
                </c:pt>
                <c:pt idx="140">
                  <c:v>-7167</c:v>
                </c:pt>
                <c:pt idx="141">
                  <c:v>-7165.5</c:v>
                </c:pt>
                <c:pt idx="142">
                  <c:v>-7156.5</c:v>
                </c:pt>
                <c:pt idx="143">
                  <c:v>-7155</c:v>
                </c:pt>
                <c:pt idx="144">
                  <c:v>-7122</c:v>
                </c:pt>
                <c:pt idx="145">
                  <c:v>-7119</c:v>
                </c:pt>
                <c:pt idx="146">
                  <c:v>-7075.5</c:v>
                </c:pt>
                <c:pt idx="147">
                  <c:v>-7032</c:v>
                </c:pt>
                <c:pt idx="148">
                  <c:v>-6724</c:v>
                </c:pt>
                <c:pt idx="149">
                  <c:v>-6724</c:v>
                </c:pt>
                <c:pt idx="150">
                  <c:v>-6639</c:v>
                </c:pt>
                <c:pt idx="151">
                  <c:v>-6631</c:v>
                </c:pt>
                <c:pt idx="152">
                  <c:v>-6631</c:v>
                </c:pt>
                <c:pt idx="153">
                  <c:v>-6621</c:v>
                </c:pt>
                <c:pt idx="154">
                  <c:v>-6615</c:v>
                </c:pt>
                <c:pt idx="155">
                  <c:v>-6577.5</c:v>
                </c:pt>
                <c:pt idx="156">
                  <c:v>-6546</c:v>
                </c:pt>
                <c:pt idx="157">
                  <c:v>-5635.5</c:v>
                </c:pt>
                <c:pt idx="158">
                  <c:v>-5538</c:v>
                </c:pt>
                <c:pt idx="159">
                  <c:v>-5430.5</c:v>
                </c:pt>
                <c:pt idx="160">
                  <c:v>-5417</c:v>
                </c:pt>
                <c:pt idx="161">
                  <c:v>-5406</c:v>
                </c:pt>
                <c:pt idx="162">
                  <c:v>-5393</c:v>
                </c:pt>
                <c:pt idx="163">
                  <c:v>-4923</c:v>
                </c:pt>
                <c:pt idx="164">
                  <c:v>-4874</c:v>
                </c:pt>
                <c:pt idx="165">
                  <c:v>-4431</c:v>
                </c:pt>
                <c:pt idx="166">
                  <c:v>-4431</c:v>
                </c:pt>
                <c:pt idx="167">
                  <c:v>-4407</c:v>
                </c:pt>
                <c:pt idx="168">
                  <c:v>-4404</c:v>
                </c:pt>
                <c:pt idx="169">
                  <c:v>-3848.5</c:v>
                </c:pt>
                <c:pt idx="170">
                  <c:v>-3844</c:v>
                </c:pt>
                <c:pt idx="171">
                  <c:v>-3356</c:v>
                </c:pt>
                <c:pt idx="172">
                  <c:v>-3301</c:v>
                </c:pt>
                <c:pt idx="173">
                  <c:v>-3223</c:v>
                </c:pt>
                <c:pt idx="174">
                  <c:v>-3223</c:v>
                </c:pt>
                <c:pt idx="175">
                  <c:v>-3221</c:v>
                </c:pt>
                <c:pt idx="176">
                  <c:v>-3220</c:v>
                </c:pt>
                <c:pt idx="177">
                  <c:v>-3220</c:v>
                </c:pt>
                <c:pt idx="178">
                  <c:v>-3218.5</c:v>
                </c:pt>
                <c:pt idx="179">
                  <c:v>-3167.5</c:v>
                </c:pt>
                <c:pt idx="180">
                  <c:v>-2822</c:v>
                </c:pt>
                <c:pt idx="181">
                  <c:v>-2809</c:v>
                </c:pt>
                <c:pt idx="182">
                  <c:v>-1675</c:v>
                </c:pt>
                <c:pt idx="183">
                  <c:v>-1672</c:v>
                </c:pt>
                <c:pt idx="184">
                  <c:v>-1666</c:v>
                </c:pt>
                <c:pt idx="185">
                  <c:v>-1660</c:v>
                </c:pt>
                <c:pt idx="186">
                  <c:v>-1621</c:v>
                </c:pt>
                <c:pt idx="187">
                  <c:v>-1099</c:v>
                </c:pt>
                <c:pt idx="188">
                  <c:v>-565.5</c:v>
                </c:pt>
                <c:pt idx="189">
                  <c:v>-516</c:v>
                </c:pt>
                <c:pt idx="190">
                  <c:v>-1.5</c:v>
                </c:pt>
                <c:pt idx="191">
                  <c:v>-1.5</c:v>
                </c:pt>
                <c:pt idx="192">
                  <c:v>-1.5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403.5</c:v>
                </c:pt>
                <c:pt idx="198">
                  <c:v>462</c:v>
                </c:pt>
                <c:pt idx="199">
                  <c:v>468</c:v>
                </c:pt>
                <c:pt idx="200">
                  <c:v>601</c:v>
                </c:pt>
                <c:pt idx="201">
                  <c:v>622</c:v>
                </c:pt>
                <c:pt idx="202">
                  <c:v>625</c:v>
                </c:pt>
                <c:pt idx="203">
                  <c:v>648</c:v>
                </c:pt>
                <c:pt idx="204">
                  <c:v>654</c:v>
                </c:pt>
                <c:pt idx="205">
                  <c:v>655.5</c:v>
                </c:pt>
                <c:pt idx="206">
                  <c:v>999</c:v>
                </c:pt>
                <c:pt idx="207">
                  <c:v>1105</c:v>
                </c:pt>
                <c:pt idx="208">
                  <c:v>1166.5</c:v>
                </c:pt>
                <c:pt idx="209">
                  <c:v>1192</c:v>
                </c:pt>
                <c:pt idx="210">
                  <c:v>1965</c:v>
                </c:pt>
                <c:pt idx="211">
                  <c:v>2797</c:v>
                </c:pt>
                <c:pt idx="212">
                  <c:v>2801</c:v>
                </c:pt>
                <c:pt idx="213">
                  <c:v>2812</c:v>
                </c:pt>
                <c:pt idx="214">
                  <c:v>3637</c:v>
                </c:pt>
                <c:pt idx="215">
                  <c:v>3658</c:v>
                </c:pt>
                <c:pt idx="216">
                  <c:v>4398</c:v>
                </c:pt>
                <c:pt idx="217">
                  <c:v>4957.5</c:v>
                </c:pt>
                <c:pt idx="218">
                  <c:v>6386</c:v>
                </c:pt>
                <c:pt idx="219">
                  <c:v>6553</c:v>
                </c:pt>
                <c:pt idx="220">
                  <c:v>6621</c:v>
                </c:pt>
                <c:pt idx="221">
                  <c:v>7150</c:v>
                </c:pt>
                <c:pt idx="222">
                  <c:v>7554</c:v>
                </c:pt>
                <c:pt idx="223">
                  <c:v>7554</c:v>
                </c:pt>
                <c:pt idx="224">
                  <c:v>7598</c:v>
                </c:pt>
                <c:pt idx="225">
                  <c:v>8091</c:v>
                </c:pt>
                <c:pt idx="226">
                  <c:v>8192</c:v>
                </c:pt>
                <c:pt idx="227">
                  <c:v>8212</c:v>
                </c:pt>
                <c:pt idx="228">
                  <c:v>8702</c:v>
                </c:pt>
                <c:pt idx="229">
                  <c:v>8731</c:v>
                </c:pt>
                <c:pt idx="230">
                  <c:v>8740</c:v>
                </c:pt>
                <c:pt idx="231">
                  <c:v>8776</c:v>
                </c:pt>
                <c:pt idx="232">
                  <c:v>8813</c:v>
                </c:pt>
                <c:pt idx="233">
                  <c:v>8821</c:v>
                </c:pt>
                <c:pt idx="234">
                  <c:v>8861</c:v>
                </c:pt>
                <c:pt idx="235">
                  <c:v>9243</c:v>
                </c:pt>
                <c:pt idx="236">
                  <c:v>9243.5</c:v>
                </c:pt>
                <c:pt idx="237">
                  <c:v>9245</c:v>
                </c:pt>
                <c:pt idx="238">
                  <c:v>9250.5</c:v>
                </c:pt>
                <c:pt idx="239">
                  <c:v>9315.5</c:v>
                </c:pt>
                <c:pt idx="240">
                  <c:v>9359</c:v>
                </c:pt>
                <c:pt idx="241">
                  <c:v>9367</c:v>
                </c:pt>
                <c:pt idx="242">
                  <c:v>9416</c:v>
                </c:pt>
                <c:pt idx="243">
                  <c:v>9691</c:v>
                </c:pt>
                <c:pt idx="244">
                  <c:v>10267</c:v>
                </c:pt>
                <c:pt idx="245">
                  <c:v>10291</c:v>
                </c:pt>
                <c:pt idx="246">
                  <c:v>10501.5</c:v>
                </c:pt>
                <c:pt idx="247">
                  <c:v>10501.5</c:v>
                </c:pt>
                <c:pt idx="248">
                  <c:v>10753</c:v>
                </c:pt>
                <c:pt idx="249">
                  <c:v>10785.5</c:v>
                </c:pt>
                <c:pt idx="250">
                  <c:v>10864</c:v>
                </c:pt>
                <c:pt idx="251">
                  <c:v>10880</c:v>
                </c:pt>
                <c:pt idx="252">
                  <c:v>10953</c:v>
                </c:pt>
                <c:pt idx="253">
                  <c:v>10966.5</c:v>
                </c:pt>
                <c:pt idx="254">
                  <c:v>10988</c:v>
                </c:pt>
                <c:pt idx="255">
                  <c:v>11000</c:v>
                </c:pt>
                <c:pt idx="256">
                  <c:v>11387</c:v>
                </c:pt>
                <c:pt idx="257">
                  <c:v>11438</c:v>
                </c:pt>
                <c:pt idx="258">
                  <c:v>11528</c:v>
                </c:pt>
                <c:pt idx="259">
                  <c:v>11562</c:v>
                </c:pt>
                <c:pt idx="260">
                  <c:v>11562</c:v>
                </c:pt>
                <c:pt idx="261">
                  <c:v>11610</c:v>
                </c:pt>
                <c:pt idx="262">
                  <c:v>11959</c:v>
                </c:pt>
                <c:pt idx="263">
                  <c:v>11978</c:v>
                </c:pt>
                <c:pt idx="264">
                  <c:v>12002.5</c:v>
                </c:pt>
                <c:pt idx="265">
                  <c:v>12052.5</c:v>
                </c:pt>
                <c:pt idx="266">
                  <c:v>12064.5</c:v>
                </c:pt>
                <c:pt idx="267">
                  <c:v>12479</c:v>
                </c:pt>
                <c:pt idx="268">
                  <c:v>12479</c:v>
                </c:pt>
                <c:pt idx="269">
                  <c:v>12612</c:v>
                </c:pt>
                <c:pt idx="270">
                  <c:v>12958</c:v>
                </c:pt>
                <c:pt idx="271">
                  <c:v>13092</c:v>
                </c:pt>
                <c:pt idx="272">
                  <c:v>13161</c:v>
                </c:pt>
                <c:pt idx="273">
                  <c:v>13199.5</c:v>
                </c:pt>
                <c:pt idx="274">
                  <c:v>13201</c:v>
                </c:pt>
                <c:pt idx="275">
                  <c:v>13219</c:v>
                </c:pt>
                <c:pt idx="276">
                  <c:v>13587</c:v>
                </c:pt>
                <c:pt idx="277">
                  <c:v>13652.5</c:v>
                </c:pt>
                <c:pt idx="278">
                  <c:v>13705</c:v>
                </c:pt>
                <c:pt idx="279">
                  <c:v>13717</c:v>
                </c:pt>
                <c:pt idx="280">
                  <c:v>14082</c:v>
                </c:pt>
                <c:pt idx="281">
                  <c:v>14142</c:v>
                </c:pt>
                <c:pt idx="282">
                  <c:v>14142</c:v>
                </c:pt>
                <c:pt idx="283">
                  <c:v>14221</c:v>
                </c:pt>
                <c:pt idx="284">
                  <c:v>14637</c:v>
                </c:pt>
                <c:pt idx="285">
                  <c:v>14741.5</c:v>
                </c:pt>
                <c:pt idx="286">
                  <c:v>14743</c:v>
                </c:pt>
                <c:pt idx="287">
                  <c:v>15292</c:v>
                </c:pt>
                <c:pt idx="288">
                  <c:v>15303</c:v>
                </c:pt>
                <c:pt idx="289">
                  <c:v>15766</c:v>
                </c:pt>
                <c:pt idx="290">
                  <c:v>15808</c:v>
                </c:pt>
                <c:pt idx="291">
                  <c:v>15838</c:v>
                </c:pt>
                <c:pt idx="292">
                  <c:v>16288</c:v>
                </c:pt>
              </c:numCache>
            </c:numRef>
          </c:xVal>
          <c:yVal>
            <c:numRef>
              <c:f>Active!$K$21:$K$313</c:f>
              <c:numCache>
                <c:formatCode>General</c:formatCode>
                <c:ptCount val="293"/>
                <c:pt idx="190">
                  <c:v>-2.9545500001404434E-3</c:v>
                </c:pt>
                <c:pt idx="192">
                  <c:v>4.5449996832758188E-5</c:v>
                </c:pt>
                <c:pt idx="194">
                  <c:v>-2.0999999978812411E-3</c:v>
                </c:pt>
                <c:pt idx="196">
                  <c:v>2.2000000026309863E-3</c:v>
                </c:pt>
                <c:pt idx="218">
                  <c:v>-2.7395800003432669E-2</c:v>
                </c:pt>
                <c:pt idx="222">
                  <c:v>-3.1386199996632058E-2</c:v>
                </c:pt>
                <c:pt idx="223">
                  <c:v>-3.1386199996632058E-2</c:v>
                </c:pt>
                <c:pt idx="225">
                  <c:v>-3.3857300004456192E-2</c:v>
                </c:pt>
                <c:pt idx="227">
                  <c:v>-3.2223599999269936E-2</c:v>
                </c:pt>
                <c:pt idx="229">
                  <c:v>-3.4649299996090122E-2</c:v>
                </c:pt>
                <c:pt idx="230">
                  <c:v>-3.6221999995177612E-2</c:v>
                </c:pt>
                <c:pt idx="231">
                  <c:v>-3.9112799997383263E-2</c:v>
                </c:pt>
                <c:pt idx="232">
                  <c:v>-3.5003900004085153E-2</c:v>
                </c:pt>
                <c:pt idx="233">
                  <c:v>-3.7276299997756723E-2</c:v>
                </c:pt>
                <c:pt idx="234">
                  <c:v>-3.3658300002571195E-2</c:v>
                </c:pt>
                <c:pt idx="239">
                  <c:v>-3.8059649996284861E-2</c:v>
                </c:pt>
                <c:pt idx="240">
                  <c:v>-3.7077699998917524E-2</c:v>
                </c:pt>
                <c:pt idx="241">
                  <c:v>-3.7620099996274803E-2</c:v>
                </c:pt>
                <c:pt idx="242">
                  <c:v>-3.6754799999471288E-2</c:v>
                </c:pt>
                <c:pt idx="243">
                  <c:v>-3.9837299998907838E-2</c:v>
                </c:pt>
                <c:pt idx="244">
                  <c:v>-4.1290100001788232E-2</c:v>
                </c:pt>
                <c:pt idx="245">
                  <c:v>-4.1517300000123214E-2</c:v>
                </c:pt>
                <c:pt idx="248">
                  <c:v>-4.3515899997146334E-2</c:v>
                </c:pt>
                <c:pt idx="250">
                  <c:v>-4.6379200000956189E-2</c:v>
                </c:pt>
                <c:pt idx="251">
                  <c:v>-4.406399999425048E-2</c:v>
                </c:pt>
                <c:pt idx="252">
                  <c:v>-4.4175899995025247E-2</c:v>
                </c:pt>
                <c:pt idx="253">
                  <c:v>-4.3484949994308408E-2</c:v>
                </c:pt>
                <c:pt idx="254">
                  <c:v>-4.4836400003987364E-2</c:v>
                </c:pt>
                <c:pt idx="255">
                  <c:v>-4.5500000000174623E-2</c:v>
                </c:pt>
                <c:pt idx="256">
                  <c:v>-4.6526099999027792E-2</c:v>
                </c:pt>
                <c:pt idx="257">
                  <c:v>-4.6371399999770802E-2</c:v>
                </c:pt>
                <c:pt idx="258">
                  <c:v>-4.6198399999411777E-2</c:v>
                </c:pt>
                <c:pt idx="259">
                  <c:v>-4.6628600000985898E-2</c:v>
                </c:pt>
                <c:pt idx="260">
                  <c:v>-4.6628600000985898E-2</c:v>
                </c:pt>
                <c:pt idx="261">
                  <c:v>-4.6883000002708286E-2</c:v>
                </c:pt>
                <c:pt idx="262">
                  <c:v>-4.8557699992670678E-2</c:v>
                </c:pt>
                <c:pt idx="263">
                  <c:v>-4.8733399999036919E-2</c:v>
                </c:pt>
                <c:pt idx="264">
                  <c:v>-4.8275749999447726E-2</c:v>
                </c:pt>
                <c:pt idx="265">
                  <c:v>-4.7990749997552484E-2</c:v>
                </c:pt>
                <c:pt idx="266">
                  <c:v>-4.7354349997476675E-2</c:v>
                </c:pt>
                <c:pt idx="267">
                  <c:v>-5.0013699998089578E-2</c:v>
                </c:pt>
                <c:pt idx="268">
                  <c:v>-5.0013699998089578E-2</c:v>
                </c:pt>
                <c:pt idx="269">
                  <c:v>-5.0943599999300204E-2</c:v>
                </c:pt>
                <c:pt idx="270">
                  <c:v>-5.1727400001254864E-2</c:v>
                </c:pt>
                <c:pt idx="271">
                  <c:v>-5.2687600000353996E-2</c:v>
                </c:pt>
                <c:pt idx="272">
                  <c:v>-5.4578299997956492E-2</c:v>
                </c:pt>
                <c:pt idx="273">
                  <c:v>-5.2144850000331644E-2</c:v>
                </c:pt>
                <c:pt idx="274">
                  <c:v>-5.1290299998072442E-2</c:v>
                </c:pt>
                <c:pt idx="275">
                  <c:v>-5.1195699998061173E-2</c:v>
                </c:pt>
                <c:pt idx="276">
                  <c:v>-5.3786099997523706E-2</c:v>
                </c:pt>
                <c:pt idx="277">
                  <c:v>-5.3970749999280088E-2</c:v>
                </c:pt>
                <c:pt idx="278">
                  <c:v>-5.4061499999079388E-2</c:v>
                </c:pt>
                <c:pt idx="279">
                  <c:v>-5.4325099998095538E-2</c:v>
                </c:pt>
                <c:pt idx="280">
                  <c:v>-5.5284599991864525E-2</c:v>
                </c:pt>
                <c:pt idx="281">
                  <c:v>-5.5902599997352809E-2</c:v>
                </c:pt>
                <c:pt idx="282">
                  <c:v>-5.5902599997352809E-2</c:v>
                </c:pt>
                <c:pt idx="283">
                  <c:v>-5.5496299995866138E-2</c:v>
                </c:pt>
                <c:pt idx="284">
                  <c:v>-5.6401099995127879E-2</c:v>
                </c:pt>
                <c:pt idx="285">
                  <c:v>-5.6167449998611119E-2</c:v>
                </c:pt>
                <c:pt idx="286">
                  <c:v>-5.8412899998074863E-2</c:v>
                </c:pt>
                <c:pt idx="287">
                  <c:v>-5.9247599994705524E-2</c:v>
                </c:pt>
                <c:pt idx="288">
                  <c:v>-5.8580899996741209E-2</c:v>
                </c:pt>
                <c:pt idx="289">
                  <c:v>-6.0609799998928793E-2</c:v>
                </c:pt>
                <c:pt idx="290">
                  <c:v>-6.1682399995333981E-2</c:v>
                </c:pt>
                <c:pt idx="291">
                  <c:v>-6.0991400001512375E-2</c:v>
                </c:pt>
                <c:pt idx="292">
                  <c:v>-6.2726399999519344E-2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AAA-4361-B5D9-FDDB386FCB84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Active!$F$21:$F$313</c:f>
              <c:numCache>
                <c:formatCode>General</c:formatCode>
                <c:ptCount val="293"/>
                <c:pt idx="0">
                  <c:v>-27580</c:v>
                </c:pt>
                <c:pt idx="1">
                  <c:v>-27559</c:v>
                </c:pt>
                <c:pt idx="2">
                  <c:v>-27395.5</c:v>
                </c:pt>
                <c:pt idx="3">
                  <c:v>-26984.5</c:v>
                </c:pt>
                <c:pt idx="4">
                  <c:v>-26941</c:v>
                </c:pt>
                <c:pt idx="5">
                  <c:v>-26791.5</c:v>
                </c:pt>
                <c:pt idx="6">
                  <c:v>-26203.5</c:v>
                </c:pt>
                <c:pt idx="7">
                  <c:v>-26172</c:v>
                </c:pt>
                <c:pt idx="8">
                  <c:v>-24111.5</c:v>
                </c:pt>
                <c:pt idx="9">
                  <c:v>-23089.5</c:v>
                </c:pt>
                <c:pt idx="10">
                  <c:v>-22270</c:v>
                </c:pt>
                <c:pt idx="11">
                  <c:v>-21541</c:v>
                </c:pt>
                <c:pt idx="12">
                  <c:v>-21219.5</c:v>
                </c:pt>
                <c:pt idx="13">
                  <c:v>-21130</c:v>
                </c:pt>
                <c:pt idx="14">
                  <c:v>-19860</c:v>
                </c:pt>
                <c:pt idx="15">
                  <c:v>-19659.5</c:v>
                </c:pt>
                <c:pt idx="16">
                  <c:v>-19648</c:v>
                </c:pt>
                <c:pt idx="17">
                  <c:v>-16582.5</c:v>
                </c:pt>
                <c:pt idx="18">
                  <c:v>-16343</c:v>
                </c:pt>
                <c:pt idx="19">
                  <c:v>-15931</c:v>
                </c:pt>
                <c:pt idx="20">
                  <c:v>-15890.5</c:v>
                </c:pt>
                <c:pt idx="21">
                  <c:v>-15358</c:v>
                </c:pt>
                <c:pt idx="22">
                  <c:v>-15358</c:v>
                </c:pt>
                <c:pt idx="23">
                  <c:v>-15352</c:v>
                </c:pt>
                <c:pt idx="24">
                  <c:v>-15349</c:v>
                </c:pt>
                <c:pt idx="25">
                  <c:v>-15347.5</c:v>
                </c:pt>
                <c:pt idx="26">
                  <c:v>-15308.5</c:v>
                </c:pt>
                <c:pt idx="27">
                  <c:v>-15307</c:v>
                </c:pt>
                <c:pt idx="28">
                  <c:v>-15305.5</c:v>
                </c:pt>
                <c:pt idx="29">
                  <c:v>-15304</c:v>
                </c:pt>
                <c:pt idx="30">
                  <c:v>-15302.5</c:v>
                </c:pt>
                <c:pt idx="31">
                  <c:v>-15277</c:v>
                </c:pt>
                <c:pt idx="32">
                  <c:v>-15265</c:v>
                </c:pt>
                <c:pt idx="33">
                  <c:v>-15226</c:v>
                </c:pt>
                <c:pt idx="34">
                  <c:v>-15221.5</c:v>
                </c:pt>
                <c:pt idx="35">
                  <c:v>-15217</c:v>
                </c:pt>
                <c:pt idx="36">
                  <c:v>-15202.5</c:v>
                </c:pt>
                <c:pt idx="37">
                  <c:v>-15183</c:v>
                </c:pt>
                <c:pt idx="38">
                  <c:v>-15183</c:v>
                </c:pt>
                <c:pt idx="39">
                  <c:v>-14905</c:v>
                </c:pt>
                <c:pt idx="40">
                  <c:v>-14903.5</c:v>
                </c:pt>
                <c:pt idx="41">
                  <c:v>-14824</c:v>
                </c:pt>
                <c:pt idx="42">
                  <c:v>-14768.5</c:v>
                </c:pt>
                <c:pt idx="43">
                  <c:v>-14428</c:v>
                </c:pt>
                <c:pt idx="44">
                  <c:v>-14417.5</c:v>
                </c:pt>
                <c:pt idx="45">
                  <c:v>-14416</c:v>
                </c:pt>
                <c:pt idx="46">
                  <c:v>-14413</c:v>
                </c:pt>
                <c:pt idx="47">
                  <c:v>-14410</c:v>
                </c:pt>
                <c:pt idx="48">
                  <c:v>-14386</c:v>
                </c:pt>
                <c:pt idx="49">
                  <c:v>-14384.5</c:v>
                </c:pt>
                <c:pt idx="50">
                  <c:v>-14371</c:v>
                </c:pt>
                <c:pt idx="51">
                  <c:v>-14326</c:v>
                </c:pt>
                <c:pt idx="52">
                  <c:v>-14324.5</c:v>
                </c:pt>
                <c:pt idx="53">
                  <c:v>-14323</c:v>
                </c:pt>
                <c:pt idx="54">
                  <c:v>-14321.5</c:v>
                </c:pt>
                <c:pt idx="55">
                  <c:v>-13894</c:v>
                </c:pt>
                <c:pt idx="56">
                  <c:v>-13892.5</c:v>
                </c:pt>
                <c:pt idx="57">
                  <c:v>-13875</c:v>
                </c:pt>
                <c:pt idx="58">
                  <c:v>-13849</c:v>
                </c:pt>
                <c:pt idx="59">
                  <c:v>-13844.5</c:v>
                </c:pt>
                <c:pt idx="60">
                  <c:v>-13774.5</c:v>
                </c:pt>
                <c:pt idx="61">
                  <c:v>-13759</c:v>
                </c:pt>
                <c:pt idx="62">
                  <c:v>-13745.5</c:v>
                </c:pt>
                <c:pt idx="63">
                  <c:v>-13729.5</c:v>
                </c:pt>
                <c:pt idx="64">
                  <c:v>-13728</c:v>
                </c:pt>
                <c:pt idx="65">
                  <c:v>-13717.5</c:v>
                </c:pt>
                <c:pt idx="66">
                  <c:v>-13717</c:v>
                </c:pt>
                <c:pt idx="67">
                  <c:v>-13713</c:v>
                </c:pt>
                <c:pt idx="68">
                  <c:v>-13711.5</c:v>
                </c:pt>
                <c:pt idx="69">
                  <c:v>-13710</c:v>
                </c:pt>
                <c:pt idx="70">
                  <c:v>-13708.5</c:v>
                </c:pt>
                <c:pt idx="71">
                  <c:v>-13708.5</c:v>
                </c:pt>
                <c:pt idx="72">
                  <c:v>-13707</c:v>
                </c:pt>
                <c:pt idx="73">
                  <c:v>-13705.5</c:v>
                </c:pt>
                <c:pt idx="74">
                  <c:v>-13705</c:v>
                </c:pt>
                <c:pt idx="75">
                  <c:v>-13704</c:v>
                </c:pt>
                <c:pt idx="76">
                  <c:v>-13680</c:v>
                </c:pt>
                <c:pt idx="77">
                  <c:v>-13678.5</c:v>
                </c:pt>
                <c:pt idx="78">
                  <c:v>-13674</c:v>
                </c:pt>
                <c:pt idx="79">
                  <c:v>-13671</c:v>
                </c:pt>
                <c:pt idx="80">
                  <c:v>-13669.5</c:v>
                </c:pt>
                <c:pt idx="81">
                  <c:v>-13668</c:v>
                </c:pt>
                <c:pt idx="82">
                  <c:v>-13668</c:v>
                </c:pt>
                <c:pt idx="83">
                  <c:v>-13666.5</c:v>
                </c:pt>
                <c:pt idx="84">
                  <c:v>-13665</c:v>
                </c:pt>
                <c:pt idx="85">
                  <c:v>-13629</c:v>
                </c:pt>
                <c:pt idx="86">
                  <c:v>-13194</c:v>
                </c:pt>
                <c:pt idx="87">
                  <c:v>-13182</c:v>
                </c:pt>
                <c:pt idx="88">
                  <c:v>-13149</c:v>
                </c:pt>
                <c:pt idx="89">
                  <c:v>-12035</c:v>
                </c:pt>
                <c:pt idx="90">
                  <c:v>-12024.5</c:v>
                </c:pt>
                <c:pt idx="91">
                  <c:v>-12000.5</c:v>
                </c:pt>
                <c:pt idx="92">
                  <c:v>-9334</c:v>
                </c:pt>
                <c:pt idx="93">
                  <c:v>-9332.5</c:v>
                </c:pt>
                <c:pt idx="94">
                  <c:v>-9331</c:v>
                </c:pt>
                <c:pt idx="95">
                  <c:v>-9328</c:v>
                </c:pt>
                <c:pt idx="96">
                  <c:v>-9322</c:v>
                </c:pt>
                <c:pt idx="97">
                  <c:v>-9301</c:v>
                </c:pt>
                <c:pt idx="98">
                  <c:v>-9211</c:v>
                </c:pt>
                <c:pt idx="99">
                  <c:v>-8935</c:v>
                </c:pt>
                <c:pt idx="100">
                  <c:v>-8744.5</c:v>
                </c:pt>
                <c:pt idx="101">
                  <c:v>-8431</c:v>
                </c:pt>
                <c:pt idx="102">
                  <c:v>-7894</c:v>
                </c:pt>
                <c:pt idx="103">
                  <c:v>-7891</c:v>
                </c:pt>
                <c:pt idx="104">
                  <c:v>-7879</c:v>
                </c:pt>
                <c:pt idx="105">
                  <c:v>-7765</c:v>
                </c:pt>
                <c:pt idx="106">
                  <c:v>-7750.5</c:v>
                </c:pt>
                <c:pt idx="107">
                  <c:v>-7725</c:v>
                </c:pt>
                <c:pt idx="108">
                  <c:v>-7723.5</c:v>
                </c:pt>
                <c:pt idx="109">
                  <c:v>-7720.5</c:v>
                </c:pt>
                <c:pt idx="110">
                  <c:v>-7707</c:v>
                </c:pt>
                <c:pt idx="111">
                  <c:v>-7702.5</c:v>
                </c:pt>
                <c:pt idx="112">
                  <c:v>-7702.5</c:v>
                </c:pt>
                <c:pt idx="113">
                  <c:v>-7690.5</c:v>
                </c:pt>
                <c:pt idx="114">
                  <c:v>-7687.5</c:v>
                </c:pt>
                <c:pt idx="115">
                  <c:v>-7686</c:v>
                </c:pt>
                <c:pt idx="116">
                  <c:v>-7684.5</c:v>
                </c:pt>
                <c:pt idx="117">
                  <c:v>-7659</c:v>
                </c:pt>
                <c:pt idx="118">
                  <c:v>-7657.5</c:v>
                </c:pt>
                <c:pt idx="119">
                  <c:v>-7656</c:v>
                </c:pt>
                <c:pt idx="120">
                  <c:v>-7656</c:v>
                </c:pt>
                <c:pt idx="121">
                  <c:v>-7656</c:v>
                </c:pt>
                <c:pt idx="122">
                  <c:v>-7653</c:v>
                </c:pt>
                <c:pt idx="123">
                  <c:v>-7650</c:v>
                </c:pt>
                <c:pt idx="124">
                  <c:v>-7648.5</c:v>
                </c:pt>
                <c:pt idx="125">
                  <c:v>-7648.5</c:v>
                </c:pt>
                <c:pt idx="126">
                  <c:v>-7647</c:v>
                </c:pt>
                <c:pt idx="127">
                  <c:v>-7638</c:v>
                </c:pt>
                <c:pt idx="128">
                  <c:v>-7636.5</c:v>
                </c:pt>
                <c:pt idx="129">
                  <c:v>-7624.5</c:v>
                </c:pt>
                <c:pt idx="130">
                  <c:v>-7624.5</c:v>
                </c:pt>
                <c:pt idx="131">
                  <c:v>-7621.5</c:v>
                </c:pt>
                <c:pt idx="132">
                  <c:v>-7620</c:v>
                </c:pt>
                <c:pt idx="133">
                  <c:v>-7576.5</c:v>
                </c:pt>
                <c:pt idx="134">
                  <c:v>-7191</c:v>
                </c:pt>
                <c:pt idx="135">
                  <c:v>-7188</c:v>
                </c:pt>
                <c:pt idx="136">
                  <c:v>-7186.5</c:v>
                </c:pt>
                <c:pt idx="137">
                  <c:v>-7176</c:v>
                </c:pt>
                <c:pt idx="138">
                  <c:v>-7176</c:v>
                </c:pt>
                <c:pt idx="139">
                  <c:v>-7171.5</c:v>
                </c:pt>
                <c:pt idx="140">
                  <c:v>-7167</c:v>
                </c:pt>
                <c:pt idx="141">
                  <c:v>-7165.5</c:v>
                </c:pt>
                <c:pt idx="142">
                  <c:v>-7156.5</c:v>
                </c:pt>
                <c:pt idx="143">
                  <c:v>-7155</c:v>
                </c:pt>
                <c:pt idx="144">
                  <c:v>-7122</c:v>
                </c:pt>
                <c:pt idx="145">
                  <c:v>-7119</c:v>
                </c:pt>
                <c:pt idx="146">
                  <c:v>-7075.5</c:v>
                </c:pt>
                <c:pt idx="147">
                  <c:v>-7032</c:v>
                </c:pt>
                <c:pt idx="148">
                  <c:v>-6724</c:v>
                </c:pt>
                <c:pt idx="149">
                  <c:v>-6724</c:v>
                </c:pt>
                <c:pt idx="150">
                  <c:v>-6639</c:v>
                </c:pt>
                <c:pt idx="151">
                  <c:v>-6631</c:v>
                </c:pt>
                <c:pt idx="152">
                  <c:v>-6631</c:v>
                </c:pt>
                <c:pt idx="153">
                  <c:v>-6621</c:v>
                </c:pt>
                <c:pt idx="154">
                  <c:v>-6615</c:v>
                </c:pt>
                <c:pt idx="155">
                  <c:v>-6577.5</c:v>
                </c:pt>
                <c:pt idx="156">
                  <c:v>-6546</c:v>
                </c:pt>
                <c:pt idx="157">
                  <c:v>-5635.5</c:v>
                </c:pt>
                <c:pt idx="158">
                  <c:v>-5538</c:v>
                </c:pt>
                <c:pt idx="159">
                  <c:v>-5430.5</c:v>
                </c:pt>
                <c:pt idx="160">
                  <c:v>-5417</c:v>
                </c:pt>
                <c:pt idx="161">
                  <c:v>-5406</c:v>
                </c:pt>
                <c:pt idx="162">
                  <c:v>-5393</c:v>
                </c:pt>
                <c:pt idx="163">
                  <c:v>-4923</c:v>
                </c:pt>
                <c:pt idx="164">
                  <c:v>-4874</c:v>
                </c:pt>
                <c:pt idx="165">
                  <c:v>-4431</c:v>
                </c:pt>
                <c:pt idx="166">
                  <c:v>-4431</c:v>
                </c:pt>
                <c:pt idx="167">
                  <c:v>-4407</c:v>
                </c:pt>
                <c:pt idx="168">
                  <c:v>-4404</c:v>
                </c:pt>
                <c:pt idx="169">
                  <c:v>-3848.5</c:v>
                </c:pt>
                <c:pt idx="170">
                  <c:v>-3844</c:v>
                </c:pt>
                <c:pt idx="171">
                  <c:v>-3356</c:v>
                </c:pt>
                <c:pt idx="172">
                  <c:v>-3301</c:v>
                </c:pt>
                <c:pt idx="173">
                  <c:v>-3223</c:v>
                </c:pt>
                <c:pt idx="174">
                  <c:v>-3223</c:v>
                </c:pt>
                <c:pt idx="175">
                  <c:v>-3221</c:v>
                </c:pt>
                <c:pt idx="176">
                  <c:v>-3220</c:v>
                </c:pt>
                <c:pt idx="177">
                  <c:v>-3220</c:v>
                </c:pt>
                <c:pt idx="178">
                  <c:v>-3218.5</c:v>
                </c:pt>
                <c:pt idx="179">
                  <c:v>-3167.5</c:v>
                </c:pt>
                <c:pt idx="180">
                  <c:v>-2822</c:v>
                </c:pt>
                <c:pt idx="181">
                  <c:v>-2809</c:v>
                </c:pt>
                <c:pt idx="182">
                  <c:v>-1675</c:v>
                </c:pt>
                <c:pt idx="183">
                  <c:v>-1672</c:v>
                </c:pt>
                <c:pt idx="184">
                  <c:v>-1666</c:v>
                </c:pt>
                <c:pt idx="185">
                  <c:v>-1660</c:v>
                </c:pt>
                <c:pt idx="186">
                  <c:v>-1621</c:v>
                </c:pt>
                <c:pt idx="187">
                  <c:v>-1099</c:v>
                </c:pt>
                <c:pt idx="188">
                  <c:v>-565.5</c:v>
                </c:pt>
                <c:pt idx="189">
                  <c:v>-516</c:v>
                </c:pt>
                <c:pt idx="190">
                  <c:v>-1.5</c:v>
                </c:pt>
                <c:pt idx="191">
                  <c:v>-1.5</c:v>
                </c:pt>
                <c:pt idx="192">
                  <c:v>-1.5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403.5</c:v>
                </c:pt>
                <c:pt idx="198">
                  <c:v>462</c:v>
                </c:pt>
                <c:pt idx="199">
                  <c:v>468</c:v>
                </c:pt>
                <c:pt idx="200">
                  <c:v>601</c:v>
                </c:pt>
                <c:pt idx="201">
                  <c:v>622</c:v>
                </c:pt>
                <c:pt idx="202">
                  <c:v>625</c:v>
                </c:pt>
                <c:pt idx="203">
                  <c:v>648</c:v>
                </c:pt>
                <c:pt idx="204">
                  <c:v>654</c:v>
                </c:pt>
                <c:pt idx="205">
                  <c:v>655.5</c:v>
                </c:pt>
                <c:pt idx="206">
                  <c:v>999</c:v>
                </c:pt>
                <c:pt idx="207">
                  <c:v>1105</c:v>
                </c:pt>
                <c:pt idx="208">
                  <c:v>1166.5</c:v>
                </c:pt>
                <c:pt idx="209">
                  <c:v>1192</c:v>
                </c:pt>
                <c:pt idx="210">
                  <c:v>1965</c:v>
                </c:pt>
                <c:pt idx="211">
                  <c:v>2797</c:v>
                </c:pt>
                <c:pt idx="212">
                  <c:v>2801</c:v>
                </c:pt>
                <c:pt idx="213">
                  <c:v>2812</c:v>
                </c:pt>
                <c:pt idx="214">
                  <c:v>3637</c:v>
                </c:pt>
                <c:pt idx="215">
                  <c:v>3658</c:v>
                </c:pt>
                <c:pt idx="216">
                  <c:v>4398</c:v>
                </c:pt>
                <c:pt idx="217">
                  <c:v>4957.5</c:v>
                </c:pt>
                <c:pt idx="218">
                  <c:v>6386</c:v>
                </c:pt>
                <c:pt idx="219">
                  <c:v>6553</c:v>
                </c:pt>
                <c:pt idx="220">
                  <c:v>6621</c:v>
                </c:pt>
                <c:pt idx="221">
                  <c:v>7150</c:v>
                </c:pt>
                <c:pt idx="222">
                  <c:v>7554</c:v>
                </c:pt>
                <c:pt idx="223">
                  <c:v>7554</c:v>
                </c:pt>
                <c:pt idx="224">
                  <c:v>7598</c:v>
                </c:pt>
                <c:pt idx="225">
                  <c:v>8091</c:v>
                </c:pt>
                <c:pt idx="226">
                  <c:v>8192</c:v>
                </c:pt>
                <c:pt idx="227">
                  <c:v>8212</c:v>
                </c:pt>
                <c:pt idx="228">
                  <c:v>8702</c:v>
                </c:pt>
                <c:pt idx="229">
                  <c:v>8731</c:v>
                </c:pt>
                <c:pt idx="230">
                  <c:v>8740</c:v>
                </c:pt>
                <c:pt idx="231">
                  <c:v>8776</c:v>
                </c:pt>
                <c:pt idx="232">
                  <c:v>8813</c:v>
                </c:pt>
                <c:pt idx="233">
                  <c:v>8821</c:v>
                </c:pt>
                <c:pt idx="234">
                  <c:v>8861</c:v>
                </c:pt>
                <c:pt idx="235">
                  <c:v>9243</c:v>
                </c:pt>
                <c:pt idx="236">
                  <c:v>9243.5</c:v>
                </c:pt>
                <c:pt idx="237">
                  <c:v>9245</c:v>
                </c:pt>
                <c:pt idx="238">
                  <c:v>9250.5</c:v>
                </c:pt>
                <c:pt idx="239">
                  <c:v>9315.5</c:v>
                </c:pt>
                <c:pt idx="240">
                  <c:v>9359</c:v>
                </c:pt>
                <c:pt idx="241">
                  <c:v>9367</c:v>
                </c:pt>
                <c:pt idx="242">
                  <c:v>9416</c:v>
                </c:pt>
                <c:pt idx="243">
                  <c:v>9691</c:v>
                </c:pt>
                <c:pt idx="244">
                  <c:v>10267</c:v>
                </c:pt>
                <c:pt idx="245">
                  <c:v>10291</c:v>
                </c:pt>
                <c:pt idx="246">
                  <c:v>10501.5</c:v>
                </c:pt>
                <c:pt idx="247">
                  <c:v>10501.5</c:v>
                </c:pt>
                <c:pt idx="248">
                  <c:v>10753</c:v>
                </c:pt>
                <c:pt idx="249">
                  <c:v>10785.5</c:v>
                </c:pt>
                <c:pt idx="250">
                  <c:v>10864</c:v>
                </c:pt>
                <c:pt idx="251">
                  <c:v>10880</c:v>
                </c:pt>
                <c:pt idx="252">
                  <c:v>10953</c:v>
                </c:pt>
                <c:pt idx="253">
                  <c:v>10966.5</c:v>
                </c:pt>
                <c:pt idx="254">
                  <c:v>10988</c:v>
                </c:pt>
                <c:pt idx="255">
                  <c:v>11000</c:v>
                </c:pt>
                <c:pt idx="256">
                  <c:v>11387</c:v>
                </c:pt>
                <c:pt idx="257">
                  <c:v>11438</c:v>
                </c:pt>
                <c:pt idx="258">
                  <c:v>11528</c:v>
                </c:pt>
                <c:pt idx="259">
                  <c:v>11562</c:v>
                </c:pt>
                <c:pt idx="260">
                  <c:v>11562</c:v>
                </c:pt>
                <c:pt idx="261">
                  <c:v>11610</c:v>
                </c:pt>
                <c:pt idx="262">
                  <c:v>11959</c:v>
                </c:pt>
                <c:pt idx="263">
                  <c:v>11978</c:v>
                </c:pt>
                <c:pt idx="264">
                  <c:v>12002.5</c:v>
                </c:pt>
                <c:pt idx="265">
                  <c:v>12052.5</c:v>
                </c:pt>
                <c:pt idx="266">
                  <c:v>12064.5</c:v>
                </c:pt>
                <c:pt idx="267">
                  <c:v>12479</c:v>
                </c:pt>
                <c:pt idx="268">
                  <c:v>12479</c:v>
                </c:pt>
                <c:pt idx="269">
                  <c:v>12612</c:v>
                </c:pt>
                <c:pt idx="270">
                  <c:v>12958</c:v>
                </c:pt>
                <c:pt idx="271">
                  <c:v>13092</c:v>
                </c:pt>
                <c:pt idx="272">
                  <c:v>13161</c:v>
                </c:pt>
                <c:pt idx="273">
                  <c:v>13199.5</c:v>
                </c:pt>
                <c:pt idx="274">
                  <c:v>13201</c:v>
                </c:pt>
                <c:pt idx="275">
                  <c:v>13219</c:v>
                </c:pt>
                <c:pt idx="276">
                  <c:v>13587</c:v>
                </c:pt>
                <c:pt idx="277">
                  <c:v>13652.5</c:v>
                </c:pt>
                <c:pt idx="278">
                  <c:v>13705</c:v>
                </c:pt>
                <c:pt idx="279">
                  <c:v>13717</c:v>
                </c:pt>
                <c:pt idx="280">
                  <c:v>14082</c:v>
                </c:pt>
                <c:pt idx="281">
                  <c:v>14142</c:v>
                </c:pt>
                <c:pt idx="282">
                  <c:v>14142</c:v>
                </c:pt>
                <c:pt idx="283">
                  <c:v>14221</c:v>
                </c:pt>
                <c:pt idx="284">
                  <c:v>14637</c:v>
                </c:pt>
                <c:pt idx="285">
                  <c:v>14741.5</c:v>
                </c:pt>
                <c:pt idx="286">
                  <c:v>14743</c:v>
                </c:pt>
                <c:pt idx="287">
                  <c:v>15292</c:v>
                </c:pt>
                <c:pt idx="288">
                  <c:v>15303</c:v>
                </c:pt>
                <c:pt idx="289">
                  <c:v>15766</c:v>
                </c:pt>
                <c:pt idx="290">
                  <c:v>15808</c:v>
                </c:pt>
                <c:pt idx="291">
                  <c:v>15838</c:v>
                </c:pt>
                <c:pt idx="292">
                  <c:v>16288</c:v>
                </c:pt>
              </c:numCache>
            </c:numRef>
          </c:xVal>
          <c:yVal>
            <c:numRef>
              <c:f>Active!$L$21:$L$313</c:f>
              <c:numCache>
                <c:formatCode>General</c:formatCode>
                <c:ptCount val="29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AAA-4361-B5D9-FDDB386FCB84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Active!$F$21:$F$313</c:f>
              <c:numCache>
                <c:formatCode>General</c:formatCode>
                <c:ptCount val="293"/>
                <c:pt idx="0">
                  <c:v>-27580</c:v>
                </c:pt>
                <c:pt idx="1">
                  <c:v>-27559</c:v>
                </c:pt>
                <c:pt idx="2">
                  <c:v>-27395.5</c:v>
                </c:pt>
                <c:pt idx="3">
                  <c:v>-26984.5</c:v>
                </c:pt>
                <c:pt idx="4">
                  <c:v>-26941</c:v>
                </c:pt>
                <c:pt idx="5">
                  <c:v>-26791.5</c:v>
                </c:pt>
                <c:pt idx="6">
                  <c:v>-26203.5</c:v>
                </c:pt>
                <c:pt idx="7">
                  <c:v>-26172</c:v>
                </c:pt>
                <c:pt idx="8">
                  <c:v>-24111.5</c:v>
                </c:pt>
                <c:pt idx="9">
                  <c:v>-23089.5</c:v>
                </c:pt>
                <c:pt idx="10">
                  <c:v>-22270</c:v>
                </c:pt>
                <c:pt idx="11">
                  <c:v>-21541</c:v>
                </c:pt>
                <c:pt idx="12">
                  <c:v>-21219.5</c:v>
                </c:pt>
                <c:pt idx="13">
                  <c:v>-21130</c:v>
                </c:pt>
                <c:pt idx="14">
                  <c:v>-19860</c:v>
                </c:pt>
                <c:pt idx="15">
                  <c:v>-19659.5</c:v>
                </c:pt>
                <c:pt idx="16">
                  <c:v>-19648</c:v>
                </c:pt>
                <c:pt idx="17">
                  <c:v>-16582.5</c:v>
                </c:pt>
                <c:pt idx="18">
                  <c:v>-16343</c:v>
                </c:pt>
                <c:pt idx="19">
                  <c:v>-15931</c:v>
                </c:pt>
                <c:pt idx="20">
                  <c:v>-15890.5</c:v>
                </c:pt>
                <c:pt idx="21">
                  <c:v>-15358</c:v>
                </c:pt>
                <c:pt idx="22">
                  <c:v>-15358</c:v>
                </c:pt>
                <c:pt idx="23">
                  <c:v>-15352</c:v>
                </c:pt>
                <c:pt idx="24">
                  <c:v>-15349</c:v>
                </c:pt>
                <c:pt idx="25">
                  <c:v>-15347.5</c:v>
                </c:pt>
                <c:pt idx="26">
                  <c:v>-15308.5</c:v>
                </c:pt>
                <c:pt idx="27">
                  <c:v>-15307</c:v>
                </c:pt>
                <c:pt idx="28">
                  <c:v>-15305.5</c:v>
                </c:pt>
                <c:pt idx="29">
                  <c:v>-15304</c:v>
                </c:pt>
                <c:pt idx="30">
                  <c:v>-15302.5</c:v>
                </c:pt>
                <c:pt idx="31">
                  <c:v>-15277</c:v>
                </c:pt>
                <c:pt idx="32">
                  <c:v>-15265</c:v>
                </c:pt>
                <c:pt idx="33">
                  <c:v>-15226</c:v>
                </c:pt>
                <c:pt idx="34">
                  <c:v>-15221.5</c:v>
                </c:pt>
                <c:pt idx="35">
                  <c:v>-15217</c:v>
                </c:pt>
                <c:pt idx="36">
                  <c:v>-15202.5</c:v>
                </c:pt>
                <c:pt idx="37">
                  <c:v>-15183</c:v>
                </c:pt>
                <c:pt idx="38">
                  <c:v>-15183</c:v>
                </c:pt>
                <c:pt idx="39">
                  <c:v>-14905</c:v>
                </c:pt>
                <c:pt idx="40">
                  <c:v>-14903.5</c:v>
                </c:pt>
                <c:pt idx="41">
                  <c:v>-14824</c:v>
                </c:pt>
                <c:pt idx="42">
                  <c:v>-14768.5</c:v>
                </c:pt>
                <c:pt idx="43">
                  <c:v>-14428</c:v>
                </c:pt>
                <c:pt idx="44">
                  <c:v>-14417.5</c:v>
                </c:pt>
                <c:pt idx="45">
                  <c:v>-14416</c:v>
                </c:pt>
                <c:pt idx="46">
                  <c:v>-14413</c:v>
                </c:pt>
                <c:pt idx="47">
                  <c:v>-14410</c:v>
                </c:pt>
                <c:pt idx="48">
                  <c:v>-14386</c:v>
                </c:pt>
                <c:pt idx="49">
                  <c:v>-14384.5</c:v>
                </c:pt>
                <c:pt idx="50">
                  <c:v>-14371</c:v>
                </c:pt>
                <c:pt idx="51">
                  <c:v>-14326</c:v>
                </c:pt>
                <c:pt idx="52">
                  <c:v>-14324.5</c:v>
                </c:pt>
                <c:pt idx="53">
                  <c:v>-14323</c:v>
                </c:pt>
                <c:pt idx="54">
                  <c:v>-14321.5</c:v>
                </c:pt>
                <c:pt idx="55">
                  <c:v>-13894</c:v>
                </c:pt>
                <c:pt idx="56">
                  <c:v>-13892.5</c:v>
                </c:pt>
                <c:pt idx="57">
                  <c:v>-13875</c:v>
                </c:pt>
                <c:pt idx="58">
                  <c:v>-13849</c:v>
                </c:pt>
                <c:pt idx="59">
                  <c:v>-13844.5</c:v>
                </c:pt>
                <c:pt idx="60">
                  <c:v>-13774.5</c:v>
                </c:pt>
                <c:pt idx="61">
                  <c:v>-13759</c:v>
                </c:pt>
                <c:pt idx="62">
                  <c:v>-13745.5</c:v>
                </c:pt>
                <c:pt idx="63">
                  <c:v>-13729.5</c:v>
                </c:pt>
                <c:pt idx="64">
                  <c:v>-13728</c:v>
                </c:pt>
                <c:pt idx="65">
                  <c:v>-13717.5</c:v>
                </c:pt>
                <c:pt idx="66">
                  <c:v>-13717</c:v>
                </c:pt>
                <c:pt idx="67">
                  <c:v>-13713</c:v>
                </c:pt>
                <c:pt idx="68">
                  <c:v>-13711.5</c:v>
                </c:pt>
                <c:pt idx="69">
                  <c:v>-13710</c:v>
                </c:pt>
                <c:pt idx="70">
                  <c:v>-13708.5</c:v>
                </c:pt>
                <c:pt idx="71">
                  <c:v>-13708.5</c:v>
                </c:pt>
                <c:pt idx="72">
                  <c:v>-13707</c:v>
                </c:pt>
                <c:pt idx="73">
                  <c:v>-13705.5</c:v>
                </c:pt>
                <c:pt idx="74">
                  <c:v>-13705</c:v>
                </c:pt>
                <c:pt idx="75">
                  <c:v>-13704</c:v>
                </c:pt>
                <c:pt idx="76">
                  <c:v>-13680</c:v>
                </c:pt>
                <c:pt idx="77">
                  <c:v>-13678.5</c:v>
                </c:pt>
                <c:pt idx="78">
                  <c:v>-13674</c:v>
                </c:pt>
                <c:pt idx="79">
                  <c:v>-13671</c:v>
                </c:pt>
                <c:pt idx="80">
                  <c:v>-13669.5</c:v>
                </c:pt>
                <c:pt idx="81">
                  <c:v>-13668</c:v>
                </c:pt>
                <c:pt idx="82">
                  <c:v>-13668</c:v>
                </c:pt>
                <c:pt idx="83">
                  <c:v>-13666.5</c:v>
                </c:pt>
                <c:pt idx="84">
                  <c:v>-13665</c:v>
                </c:pt>
                <c:pt idx="85">
                  <c:v>-13629</c:v>
                </c:pt>
                <c:pt idx="86">
                  <c:v>-13194</c:v>
                </c:pt>
                <c:pt idx="87">
                  <c:v>-13182</c:v>
                </c:pt>
                <c:pt idx="88">
                  <c:v>-13149</c:v>
                </c:pt>
                <c:pt idx="89">
                  <c:v>-12035</c:v>
                </c:pt>
                <c:pt idx="90">
                  <c:v>-12024.5</c:v>
                </c:pt>
                <c:pt idx="91">
                  <c:v>-12000.5</c:v>
                </c:pt>
                <c:pt idx="92">
                  <c:v>-9334</c:v>
                </c:pt>
                <c:pt idx="93">
                  <c:v>-9332.5</c:v>
                </c:pt>
                <c:pt idx="94">
                  <c:v>-9331</c:v>
                </c:pt>
                <c:pt idx="95">
                  <c:v>-9328</c:v>
                </c:pt>
                <c:pt idx="96">
                  <c:v>-9322</c:v>
                </c:pt>
                <c:pt idx="97">
                  <c:v>-9301</c:v>
                </c:pt>
                <c:pt idx="98">
                  <c:v>-9211</c:v>
                </c:pt>
                <c:pt idx="99">
                  <c:v>-8935</c:v>
                </c:pt>
                <c:pt idx="100">
                  <c:v>-8744.5</c:v>
                </c:pt>
                <c:pt idx="101">
                  <c:v>-8431</c:v>
                </c:pt>
                <c:pt idx="102">
                  <c:v>-7894</c:v>
                </c:pt>
                <c:pt idx="103">
                  <c:v>-7891</c:v>
                </c:pt>
                <c:pt idx="104">
                  <c:v>-7879</c:v>
                </c:pt>
                <c:pt idx="105">
                  <c:v>-7765</c:v>
                </c:pt>
                <c:pt idx="106">
                  <c:v>-7750.5</c:v>
                </c:pt>
                <c:pt idx="107">
                  <c:v>-7725</c:v>
                </c:pt>
                <c:pt idx="108">
                  <c:v>-7723.5</c:v>
                </c:pt>
                <c:pt idx="109">
                  <c:v>-7720.5</c:v>
                </c:pt>
                <c:pt idx="110">
                  <c:v>-7707</c:v>
                </c:pt>
                <c:pt idx="111">
                  <c:v>-7702.5</c:v>
                </c:pt>
                <c:pt idx="112">
                  <c:v>-7702.5</c:v>
                </c:pt>
                <c:pt idx="113">
                  <c:v>-7690.5</c:v>
                </c:pt>
                <c:pt idx="114">
                  <c:v>-7687.5</c:v>
                </c:pt>
                <c:pt idx="115">
                  <c:v>-7686</c:v>
                </c:pt>
                <c:pt idx="116">
                  <c:v>-7684.5</c:v>
                </c:pt>
                <c:pt idx="117">
                  <c:v>-7659</c:v>
                </c:pt>
                <c:pt idx="118">
                  <c:v>-7657.5</c:v>
                </c:pt>
                <c:pt idx="119">
                  <c:v>-7656</c:v>
                </c:pt>
                <c:pt idx="120">
                  <c:v>-7656</c:v>
                </c:pt>
                <c:pt idx="121">
                  <c:v>-7656</c:v>
                </c:pt>
                <c:pt idx="122">
                  <c:v>-7653</c:v>
                </c:pt>
                <c:pt idx="123">
                  <c:v>-7650</c:v>
                </c:pt>
                <c:pt idx="124">
                  <c:v>-7648.5</c:v>
                </c:pt>
                <c:pt idx="125">
                  <c:v>-7648.5</c:v>
                </c:pt>
                <c:pt idx="126">
                  <c:v>-7647</c:v>
                </c:pt>
                <c:pt idx="127">
                  <c:v>-7638</c:v>
                </c:pt>
                <c:pt idx="128">
                  <c:v>-7636.5</c:v>
                </c:pt>
                <c:pt idx="129">
                  <c:v>-7624.5</c:v>
                </c:pt>
                <c:pt idx="130">
                  <c:v>-7624.5</c:v>
                </c:pt>
                <c:pt idx="131">
                  <c:v>-7621.5</c:v>
                </c:pt>
                <c:pt idx="132">
                  <c:v>-7620</c:v>
                </c:pt>
                <c:pt idx="133">
                  <c:v>-7576.5</c:v>
                </c:pt>
                <c:pt idx="134">
                  <c:v>-7191</c:v>
                </c:pt>
                <c:pt idx="135">
                  <c:v>-7188</c:v>
                </c:pt>
                <c:pt idx="136">
                  <c:v>-7186.5</c:v>
                </c:pt>
                <c:pt idx="137">
                  <c:v>-7176</c:v>
                </c:pt>
                <c:pt idx="138">
                  <c:v>-7176</c:v>
                </c:pt>
                <c:pt idx="139">
                  <c:v>-7171.5</c:v>
                </c:pt>
                <c:pt idx="140">
                  <c:v>-7167</c:v>
                </c:pt>
                <c:pt idx="141">
                  <c:v>-7165.5</c:v>
                </c:pt>
                <c:pt idx="142">
                  <c:v>-7156.5</c:v>
                </c:pt>
                <c:pt idx="143">
                  <c:v>-7155</c:v>
                </c:pt>
                <c:pt idx="144">
                  <c:v>-7122</c:v>
                </c:pt>
                <c:pt idx="145">
                  <c:v>-7119</c:v>
                </c:pt>
                <c:pt idx="146">
                  <c:v>-7075.5</c:v>
                </c:pt>
                <c:pt idx="147">
                  <c:v>-7032</c:v>
                </c:pt>
                <c:pt idx="148">
                  <c:v>-6724</c:v>
                </c:pt>
                <c:pt idx="149">
                  <c:v>-6724</c:v>
                </c:pt>
                <c:pt idx="150">
                  <c:v>-6639</c:v>
                </c:pt>
                <c:pt idx="151">
                  <c:v>-6631</c:v>
                </c:pt>
                <c:pt idx="152">
                  <c:v>-6631</c:v>
                </c:pt>
                <c:pt idx="153">
                  <c:v>-6621</c:v>
                </c:pt>
                <c:pt idx="154">
                  <c:v>-6615</c:v>
                </c:pt>
                <c:pt idx="155">
                  <c:v>-6577.5</c:v>
                </c:pt>
                <c:pt idx="156">
                  <c:v>-6546</c:v>
                </c:pt>
                <c:pt idx="157">
                  <c:v>-5635.5</c:v>
                </c:pt>
                <c:pt idx="158">
                  <c:v>-5538</c:v>
                </c:pt>
                <c:pt idx="159">
                  <c:v>-5430.5</c:v>
                </c:pt>
                <c:pt idx="160">
                  <c:v>-5417</c:v>
                </c:pt>
                <c:pt idx="161">
                  <c:v>-5406</c:v>
                </c:pt>
                <c:pt idx="162">
                  <c:v>-5393</c:v>
                </c:pt>
                <c:pt idx="163">
                  <c:v>-4923</c:v>
                </c:pt>
                <c:pt idx="164">
                  <c:v>-4874</c:v>
                </c:pt>
                <c:pt idx="165">
                  <c:v>-4431</c:v>
                </c:pt>
                <c:pt idx="166">
                  <c:v>-4431</c:v>
                </c:pt>
                <c:pt idx="167">
                  <c:v>-4407</c:v>
                </c:pt>
                <c:pt idx="168">
                  <c:v>-4404</c:v>
                </c:pt>
                <c:pt idx="169">
                  <c:v>-3848.5</c:v>
                </c:pt>
                <c:pt idx="170">
                  <c:v>-3844</c:v>
                </c:pt>
                <c:pt idx="171">
                  <c:v>-3356</c:v>
                </c:pt>
                <c:pt idx="172">
                  <c:v>-3301</c:v>
                </c:pt>
                <c:pt idx="173">
                  <c:v>-3223</c:v>
                </c:pt>
                <c:pt idx="174">
                  <c:v>-3223</c:v>
                </c:pt>
                <c:pt idx="175">
                  <c:v>-3221</c:v>
                </c:pt>
                <c:pt idx="176">
                  <c:v>-3220</c:v>
                </c:pt>
                <c:pt idx="177">
                  <c:v>-3220</c:v>
                </c:pt>
                <c:pt idx="178">
                  <c:v>-3218.5</c:v>
                </c:pt>
                <c:pt idx="179">
                  <c:v>-3167.5</c:v>
                </c:pt>
                <c:pt idx="180">
                  <c:v>-2822</c:v>
                </c:pt>
                <c:pt idx="181">
                  <c:v>-2809</c:v>
                </c:pt>
                <c:pt idx="182">
                  <c:v>-1675</c:v>
                </c:pt>
                <c:pt idx="183">
                  <c:v>-1672</c:v>
                </c:pt>
                <c:pt idx="184">
                  <c:v>-1666</c:v>
                </c:pt>
                <c:pt idx="185">
                  <c:v>-1660</c:v>
                </c:pt>
                <c:pt idx="186">
                  <c:v>-1621</c:v>
                </c:pt>
                <c:pt idx="187">
                  <c:v>-1099</c:v>
                </c:pt>
                <c:pt idx="188">
                  <c:v>-565.5</c:v>
                </c:pt>
                <c:pt idx="189">
                  <c:v>-516</c:v>
                </c:pt>
                <c:pt idx="190">
                  <c:v>-1.5</c:v>
                </c:pt>
                <c:pt idx="191">
                  <c:v>-1.5</c:v>
                </c:pt>
                <c:pt idx="192">
                  <c:v>-1.5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403.5</c:v>
                </c:pt>
                <c:pt idx="198">
                  <c:v>462</c:v>
                </c:pt>
                <c:pt idx="199">
                  <c:v>468</c:v>
                </c:pt>
                <c:pt idx="200">
                  <c:v>601</c:v>
                </c:pt>
                <c:pt idx="201">
                  <c:v>622</c:v>
                </c:pt>
                <c:pt idx="202">
                  <c:v>625</c:v>
                </c:pt>
                <c:pt idx="203">
                  <c:v>648</c:v>
                </c:pt>
                <c:pt idx="204">
                  <c:v>654</c:v>
                </c:pt>
                <c:pt idx="205">
                  <c:v>655.5</c:v>
                </c:pt>
                <c:pt idx="206">
                  <c:v>999</c:v>
                </c:pt>
                <c:pt idx="207">
                  <c:v>1105</c:v>
                </c:pt>
                <c:pt idx="208">
                  <c:v>1166.5</c:v>
                </c:pt>
                <c:pt idx="209">
                  <c:v>1192</c:v>
                </c:pt>
                <c:pt idx="210">
                  <c:v>1965</c:v>
                </c:pt>
                <c:pt idx="211">
                  <c:v>2797</c:v>
                </c:pt>
                <c:pt idx="212">
                  <c:v>2801</c:v>
                </c:pt>
                <c:pt idx="213">
                  <c:v>2812</c:v>
                </c:pt>
                <c:pt idx="214">
                  <c:v>3637</c:v>
                </c:pt>
                <c:pt idx="215">
                  <c:v>3658</c:v>
                </c:pt>
                <c:pt idx="216">
                  <c:v>4398</c:v>
                </c:pt>
                <c:pt idx="217">
                  <c:v>4957.5</c:v>
                </c:pt>
                <c:pt idx="218">
                  <c:v>6386</c:v>
                </c:pt>
                <c:pt idx="219">
                  <c:v>6553</c:v>
                </c:pt>
                <c:pt idx="220">
                  <c:v>6621</c:v>
                </c:pt>
                <c:pt idx="221">
                  <c:v>7150</c:v>
                </c:pt>
                <c:pt idx="222">
                  <c:v>7554</c:v>
                </c:pt>
                <c:pt idx="223">
                  <c:v>7554</c:v>
                </c:pt>
                <c:pt idx="224">
                  <c:v>7598</c:v>
                </c:pt>
                <c:pt idx="225">
                  <c:v>8091</c:v>
                </c:pt>
                <c:pt idx="226">
                  <c:v>8192</c:v>
                </c:pt>
                <c:pt idx="227">
                  <c:v>8212</c:v>
                </c:pt>
                <c:pt idx="228">
                  <c:v>8702</c:v>
                </c:pt>
                <c:pt idx="229">
                  <c:v>8731</c:v>
                </c:pt>
                <c:pt idx="230">
                  <c:v>8740</c:v>
                </c:pt>
                <c:pt idx="231">
                  <c:v>8776</c:v>
                </c:pt>
                <c:pt idx="232">
                  <c:v>8813</c:v>
                </c:pt>
                <c:pt idx="233">
                  <c:v>8821</c:v>
                </c:pt>
                <c:pt idx="234">
                  <c:v>8861</c:v>
                </c:pt>
                <c:pt idx="235">
                  <c:v>9243</c:v>
                </c:pt>
                <c:pt idx="236">
                  <c:v>9243.5</c:v>
                </c:pt>
                <c:pt idx="237">
                  <c:v>9245</c:v>
                </c:pt>
                <c:pt idx="238">
                  <c:v>9250.5</c:v>
                </c:pt>
                <c:pt idx="239">
                  <c:v>9315.5</c:v>
                </c:pt>
                <c:pt idx="240">
                  <c:v>9359</c:v>
                </c:pt>
                <c:pt idx="241">
                  <c:v>9367</c:v>
                </c:pt>
                <c:pt idx="242">
                  <c:v>9416</c:v>
                </c:pt>
                <c:pt idx="243">
                  <c:v>9691</c:v>
                </c:pt>
                <c:pt idx="244">
                  <c:v>10267</c:v>
                </c:pt>
                <c:pt idx="245">
                  <c:v>10291</c:v>
                </c:pt>
                <c:pt idx="246">
                  <c:v>10501.5</c:v>
                </c:pt>
                <c:pt idx="247">
                  <c:v>10501.5</c:v>
                </c:pt>
                <c:pt idx="248">
                  <c:v>10753</c:v>
                </c:pt>
                <c:pt idx="249">
                  <c:v>10785.5</c:v>
                </c:pt>
                <c:pt idx="250">
                  <c:v>10864</c:v>
                </c:pt>
                <c:pt idx="251">
                  <c:v>10880</c:v>
                </c:pt>
                <c:pt idx="252">
                  <c:v>10953</c:v>
                </c:pt>
                <c:pt idx="253">
                  <c:v>10966.5</c:v>
                </c:pt>
                <c:pt idx="254">
                  <c:v>10988</c:v>
                </c:pt>
                <c:pt idx="255">
                  <c:v>11000</c:v>
                </c:pt>
                <c:pt idx="256">
                  <c:v>11387</c:v>
                </c:pt>
                <c:pt idx="257">
                  <c:v>11438</c:v>
                </c:pt>
                <c:pt idx="258">
                  <c:v>11528</c:v>
                </c:pt>
                <c:pt idx="259">
                  <c:v>11562</c:v>
                </c:pt>
                <c:pt idx="260">
                  <c:v>11562</c:v>
                </c:pt>
                <c:pt idx="261">
                  <c:v>11610</c:v>
                </c:pt>
                <c:pt idx="262">
                  <c:v>11959</c:v>
                </c:pt>
                <c:pt idx="263">
                  <c:v>11978</c:v>
                </c:pt>
                <c:pt idx="264">
                  <c:v>12002.5</c:v>
                </c:pt>
                <c:pt idx="265">
                  <c:v>12052.5</c:v>
                </c:pt>
                <c:pt idx="266">
                  <c:v>12064.5</c:v>
                </c:pt>
                <c:pt idx="267">
                  <c:v>12479</c:v>
                </c:pt>
                <c:pt idx="268">
                  <c:v>12479</c:v>
                </c:pt>
                <c:pt idx="269">
                  <c:v>12612</c:v>
                </c:pt>
                <c:pt idx="270">
                  <c:v>12958</c:v>
                </c:pt>
                <c:pt idx="271">
                  <c:v>13092</c:v>
                </c:pt>
                <c:pt idx="272">
                  <c:v>13161</c:v>
                </c:pt>
                <c:pt idx="273">
                  <c:v>13199.5</c:v>
                </c:pt>
                <c:pt idx="274">
                  <c:v>13201</c:v>
                </c:pt>
                <c:pt idx="275">
                  <c:v>13219</c:v>
                </c:pt>
                <c:pt idx="276">
                  <c:v>13587</c:v>
                </c:pt>
                <c:pt idx="277">
                  <c:v>13652.5</c:v>
                </c:pt>
                <c:pt idx="278">
                  <c:v>13705</c:v>
                </c:pt>
                <c:pt idx="279">
                  <c:v>13717</c:v>
                </c:pt>
                <c:pt idx="280">
                  <c:v>14082</c:v>
                </c:pt>
                <c:pt idx="281">
                  <c:v>14142</c:v>
                </c:pt>
                <c:pt idx="282">
                  <c:v>14142</c:v>
                </c:pt>
                <c:pt idx="283">
                  <c:v>14221</c:v>
                </c:pt>
                <c:pt idx="284">
                  <c:v>14637</c:v>
                </c:pt>
                <c:pt idx="285">
                  <c:v>14741.5</c:v>
                </c:pt>
                <c:pt idx="286">
                  <c:v>14743</c:v>
                </c:pt>
                <c:pt idx="287">
                  <c:v>15292</c:v>
                </c:pt>
                <c:pt idx="288">
                  <c:v>15303</c:v>
                </c:pt>
                <c:pt idx="289">
                  <c:v>15766</c:v>
                </c:pt>
                <c:pt idx="290">
                  <c:v>15808</c:v>
                </c:pt>
                <c:pt idx="291">
                  <c:v>15838</c:v>
                </c:pt>
                <c:pt idx="292">
                  <c:v>16288</c:v>
                </c:pt>
              </c:numCache>
            </c:numRef>
          </c:xVal>
          <c:yVal>
            <c:numRef>
              <c:f>Active!$M$21:$M$313</c:f>
              <c:numCache>
                <c:formatCode>General</c:formatCode>
                <c:ptCount val="29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AAA-4361-B5D9-FDDB386FCB84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Active!$F$21:$F$313</c:f>
              <c:numCache>
                <c:formatCode>General</c:formatCode>
                <c:ptCount val="293"/>
                <c:pt idx="0">
                  <c:v>-27580</c:v>
                </c:pt>
                <c:pt idx="1">
                  <c:v>-27559</c:v>
                </c:pt>
                <c:pt idx="2">
                  <c:v>-27395.5</c:v>
                </c:pt>
                <c:pt idx="3">
                  <c:v>-26984.5</c:v>
                </c:pt>
                <c:pt idx="4">
                  <c:v>-26941</c:v>
                </c:pt>
                <c:pt idx="5">
                  <c:v>-26791.5</c:v>
                </c:pt>
                <c:pt idx="6">
                  <c:v>-26203.5</c:v>
                </c:pt>
                <c:pt idx="7">
                  <c:v>-26172</c:v>
                </c:pt>
                <c:pt idx="8">
                  <c:v>-24111.5</c:v>
                </c:pt>
                <c:pt idx="9">
                  <c:v>-23089.5</c:v>
                </c:pt>
                <c:pt idx="10">
                  <c:v>-22270</c:v>
                </c:pt>
                <c:pt idx="11">
                  <c:v>-21541</c:v>
                </c:pt>
                <c:pt idx="12">
                  <c:v>-21219.5</c:v>
                </c:pt>
                <c:pt idx="13">
                  <c:v>-21130</c:v>
                </c:pt>
                <c:pt idx="14">
                  <c:v>-19860</c:v>
                </c:pt>
                <c:pt idx="15">
                  <c:v>-19659.5</c:v>
                </c:pt>
                <c:pt idx="16">
                  <c:v>-19648</c:v>
                </c:pt>
                <c:pt idx="17">
                  <c:v>-16582.5</c:v>
                </c:pt>
                <c:pt idx="18">
                  <c:v>-16343</c:v>
                </c:pt>
                <c:pt idx="19">
                  <c:v>-15931</c:v>
                </c:pt>
                <c:pt idx="20">
                  <c:v>-15890.5</c:v>
                </c:pt>
                <c:pt idx="21">
                  <c:v>-15358</c:v>
                </c:pt>
                <c:pt idx="22">
                  <c:v>-15358</c:v>
                </c:pt>
                <c:pt idx="23">
                  <c:v>-15352</c:v>
                </c:pt>
                <c:pt idx="24">
                  <c:v>-15349</c:v>
                </c:pt>
                <c:pt idx="25">
                  <c:v>-15347.5</c:v>
                </c:pt>
                <c:pt idx="26">
                  <c:v>-15308.5</c:v>
                </c:pt>
                <c:pt idx="27">
                  <c:v>-15307</c:v>
                </c:pt>
                <c:pt idx="28">
                  <c:v>-15305.5</c:v>
                </c:pt>
                <c:pt idx="29">
                  <c:v>-15304</c:v>
                </c:pt>
                <c:pt idx="30">
                  <c:v>-15302.5</c:v>
                </c:pt>
                <c:pt idx="31">
                  <c:v>-15277</c:v>
                </c:pt>
                <c:pt idx="32">
                  <c:v>-15265</c:v>
                </c:pt>
                <c:pt idx="33">
                  <c:v>-15226</c:v>
                </c:pt>
                <c:pt idx="34">
                  <c:v>-15221.5</c:v>
                </c:pt>
                <c:pt idx="35">
                  <c:v>-15217</c:v>
                </c:pt>
                <c:pt idx="36">
                  <c:v>-15202.5</c:v>
                </c:pt>
                <c:pt idx="37">
                  <c:v>-15183</c:v>
                </c:pt>
                <c:pt idx="38">
                  <c:v>-15183</c:v>
                </c:pt>
                <c:pt idx="39">
                  <c:v>-14905</c:v>
                </c:pt>
                <c:pt idx="40">
                  <c:v>-14903.5</c:v>
                </c:pt>
                <c:pt idx="41">
                  <c:v>-14824</c:v>
                </c:pt>
                <c:pt idx="42">
                  <c:v>-14768.5</c:v>
                </c:pt>
                <c:pt idx="43">
                  <c:v>-14428</c:v>
                </c:pt>
                <c:pt idx="44">
                  <c:v>-14417.5</c:v>
                </c:pt>
                <c:pt idx="45">
                  <c:v>-14416</c:v>
                </c:pt>
                <c:pt idx="46">
                  <c:v>-14413</c:v>
                </c:pt>
                <c:pt idx="47">
                  <c:v>-14410</c:v>
                </c:pt>
                <c:pt idx="48">
                  <c:v>-14386</c:v>
                </c:pt>
                <c:pt idx="49">
                  <c:v>-14384.5</c:v>
                </c:pt>
                <c:pt idx="50">
                  <c:v>-14371</c:v>
                </c:pt>
                <c:pt idx="51">
                  <c:v>-14326</c:v>
                </c:pt>
                <c:pt idx="52">
                  <c:v>-14324.5</c:v>
                </c:pt>
                <c:pt idx="53">
                  <c:v>-14323</c:v>
                </c:pt>
                <c:pt idx="54">
                  <c:v>-14321.5</c:v>
                </c:pt>
                <c:pt idx="55">
                  <c:v>-13894</c:v>
                </c:pt>
                <c:pt idx="56">
                  <c:v>-13892.5</c:v>
                </c:pt>
                <c:pt idx="57">
                  <c:v>-13875</c:v>
                </c:pt>
                <c:pt idx="58">
                  <c:v>-13849</c:v>
                </c:pt>
                <c:pt idx="59">
                  <c:v>-13844.5</c:v>
                </c:pt>
                <c:pt idx="60">
                  <c:v>-13774.5</c:v>
                </c:pt>
                <c:pt idx="61">
                  <c:v>-13759</c:v>
                </c:pt>
                <c:pt idx="62">
                  <c:v>-13745.5</c:v>
                </c:pt>
                <c:pt idx="63">
                  <c:v>-13729.5</c:v>
                </c:pt>
                <c:pt idx="64">
                  <c:v>-13728</c:v>
                </c:pt>
                <c:pt idx="65">
                  <c:v>-13717.5</c:v>
                </c:pt>
                <c:pt idx="66">
                  <c:v>-13717</c:v>
                </c:pt>
                <c:pt idx="67">
                  <c:v>-13713</c:v>
                </c:pt>
                <c:pt idx="68">
                  <c:v>-13711.5</c:v>
                </c:pt>
                <c:pt idx="69">
                  <c:v>-13710</c:v>
                </c:pt>
                <c:pt idx="70">
                  <c:v>-13708.5</c:v>
                </c:pt>
                <c:pt idx="71">
                  <c:v>-13708.5</c:v>
                </c:pt>
                <c:pt idx="72">
                  <c:v>-13707</c:v>
                </c:pt>
                <c:pt idx="73">
                  <c:v>-13705.5</c:v>
                </c:pt>
                <c:pt idx="74">
                  <c:v>-13705</c:v>
                </c:pt>
                <c:pt idx="75">
                  <c:v>-13704</c:v>
                </c:pt>
                <c:pt idx="76">
                  <c:v>-13680</c:v>
                </c:pt>
                <c:pt idx="77">
                  <c:v>-13678.5</c:v>
                </c:pt>
                <c:pt idx="78">
                  <c:v>-13674</c:v>
                </c:pt>
                <c:pt idx="79">
                  <c:v>-13671</c:v>
                </c:pt>
                <c:pt idx="80">
                  <c:v>-13669.5</c:v>
                </c:pt>
                <c:pt idx="81">
                  <c:v>-13668</c:v>
                </c:pt>
                <c:pt idx="82">
                  <c:v>-13668</c:v>
                </c:pt>
                <c:pt idx="83">
                  <c:v>-13666.5</c:v>
                </c:pt>
                <c:pt idx="84">
                  <c:v>-13665</c:v>
                </c:pt>
                <c:pt idx="85">
                  <c:v>-13629</c:v>
                </c:pt>
                <c:pt idx="86">
                  <c:v>-13194</c:v>
                </c:pt>
                <c:pt idx="87">
                  <c:v>-13182</c:v>
                </c:pt>
                <c:pt idx="88">
                  <c:v>-13149</c:v>
                </c:pt>
                <c:pt idx="89">
                  <c:v>-12035</c:v>
                </c:pt>
                <c:pt idx="90">
                  <c:v>-12024.5</c:v>
                </c:pt>
                <c:pt idx="91">
                  <c:v>-12000.5</c:v>
                </c:pt>
                <c:pt idx="92">
                  <c:v>-9334</c:v>
                </c:pt>
                <c:pt idx="93">
                  <c:v>-9332.5</c:v>
                </c:pt>
                <c:pt idx="94">
                  <c:v>-9331</c:v>
                </c:pt>
                <c:pt idx="95">
                  <c:v>-9328</c:v>
                </c:pt>
                <c:pt idx="96">
                  <c:v>-9322</c:v>
                </c:pt>
                <c:pt idx="97">
                  <c:v>-9301</c:v>
                </c:pt>
                <c:pt idx="98">
                  <c:v>-9211</c:v>
                </c:pt>
                <c:pt idx="99">
                  <c:v>-8935</c:v>
                </c:pt>
                <c:pt idx="100">
                  <c:v>-8744.5</c:v>
                </c:pt>
                <c:pt idx="101">
                  <c:v>-8431</c:v>
                </c:pt>
                <c:pt idx="102">
                  <c:v>-7894</c:v>
                </c:pt>
                <c:pt idx="103">
                  <c:v>-7891</c:v>
                </c:pt>
                <c:pt idx="104">
                  <c:v>-7879</c:v>
                </c:pt>
                <c:pt idx="105">
                  <c:v>-7765</c:v>
                </c:pt>
                <c:pt idx="106">
                  <c:v>-7750.5</c:v>
                </c:pt>
                <c:pt idx="107">
                  <c:v>-7725</c:v>
                </c:pt>
                <c:pt idx="108">
                  <c:v>-7723.5</c:v>
                </c:pt>
                <c:pt idx="109">
                  <c:v>-7720.5</c:v>
                </c:pt>
                <c:pt idx="110">
                  <c:v>-7707</c:v>
                </c:pt>
                <c:pt idx="111">
                  <c:v>-7702.5</c:v>
                </c:pt>
                <c:pt idx="112">
                  <c:v>-7702.5</c:v>
                </c:pt>
                <c:pt idx="113">
                  <c:v>-7690.5</c:v>
                </c:pt>
                <c:pt idx="114">
                  <c:v>-7687.5</c:v>
                </c:pt>
                <c:pt idx="115">
                  <c:v>-7686</c:v>
                </c:pt>
                <c:pt idx="116">
                  <c:v>-7684.5</c:v>
                </c:pt>
                <c:pt idx="117">
                  <c:v>-7659</c:v>
                </c:pt>
                <c:pt idx="118">
                  <c:v>-7657.5</c:v>
                </c:pt>
                <c:pt idx="119">
                  <c:v>-7656</c:v>
                </c:pt>
                <c:pt idx="120">
                  <c:v>-7656</c:v>
                </c:pt>
                <c:pt idx="121">
                  <c:v>-7656</c:v>
                </c:pt>
                <c:pt idx="122">
                  <c:v>-7653</c:v>
                </c:pt>
                <c:pt idx="123">
                  <c:v>-7650</c:v>
                </c:pt>
                <c:pt idx="124">
                  <c:v>-7648.5</c:v>
                </c:pt>
                <c:pt idx="125">
                  <c:v>-7648.5</c:v>
                </c:pt>
                <c:pt idx="126">
                  <c:v>-7647</c:v>
                </c:pt>
                <c:pt idx="127">
                  <c:v>-7638</c:v>
                </c:pt>
                <c:pt idx="128">
                  <c:v>-7636.5</c:v>
                </c:pt>
                <c:pt idx="129">
                  <c:v>-7624.5</c:v>
                </c:pt>
                <c:pt idx="130">
                  <c:v>-7624.5</c:v>
                </c:pt>
                <c:pt idx="131">
                  <c:v>-7621.5</c:v>
                </c:pt>
                <c:pt idx="132">
                  <c:v>-7620</c:v>
                </c:pt>
                <c:pt idx="133">
                  <c:v>-7576.5</c:v>
                </c:pt>
                <c:pt idx="134">
                  <c:v>-7191</c:v>
                </c:pt>
                <c:pt idx="135">
                  <c:v>-7188</c:v>
                </c:pt>
                <c:pt idx="136">
                  <c:v>-7186.5</c:v>
                </c:pt>
                <c:pt idx="137">
                  <c:v>-7176</c:v>
                </c:pt>
                <c:pt idx="138">
                  <c:v>-7176</c:v>
                </c:pt>
                <c:pt idx="139">
                  <c:v>-7171.5</c:v>
                </c:pt>
                <c:pt idx="140">
                  <c:v>-7167</c:v>
                </c:pt>
                <c:pt idx="141">
                  <c:v>-7165.5</c:v>
                </c:pt>
                <c:pt idx="142">
                  <c:v>-7156.5</c:v>
                </c:pt>
                <c:pt idx="143">
                  <c:v>-7155</c:v>
                </c:pt>
                <c:pt idx="144">
                  <c:v>-7122</c:v>
                </c:pt>
                <c:pt idx="145">
                  <c:v>-7119</c:v>
                </c:pt>
                <c:pt idx="146">
                  <c:v>-7075.5</c:v>
                </c:pt>
                <c:pt idx="147">
                  <c:v>-7032</c:v>
                </c:pt>
                <c:pt idx="148">
                  <c:v>-6724</c:v>
                </c:pt>
                <c:pt idx="149">
                  <c:v>-6724</c:v>
                </c:pt>
                <c:pt idx="150">
                  <c:v>-6639</c:v>
                </c:pt>
                <c:pt idx="151">
                  <c:v>-6631</c:v>
                </c:pt>
                <c:pt idx="152">
                  <c:v>-6631</c:v>
                </c:pt>
                <c:pt idx="153">
                  <c:v>-6621</c:v>
                </c:pt>
                <c:pt idx="154">
                  <c:v>-6615</c:v>
                </c:pt>
                <c:pt idx="155">
                  <c:v>-6577.5</c:v>
                </c:pt>
                <c:pt idx="156">
                  <c:v>-6546</c:v>
                </c:pt>
                <c:pt idx="157">
                  <c:v>-5635.5</c:v>
                </c:pt>
                <c:pt idx="158">
                  <c:v>-5538</c:v>
                </c:pt>
                <c:pt idx="159">
                  <c:v>-5430.5</c:v>
                </c:pt>
                <c:pt idx="160">
                  <c:v>-5417</c:v>
                </c:pt>
                <c:pt idx="161">
                  <c:v>-5406</c:v>
                </c:pt>
                <c:pt idx="162">
                  <c:v>-5393</c:v>
                </c:pt>
                <c:pt idx="163">
                  <c:v>-4923</c:v>
                </c:pt>
                <c:pt idx="164">
                  <c:v>-4874</c:v>
                </c:pt>
                <c:pt idx="165">
                  <c:v>-4431</c:v>
                </c:pt>
                <c:pt idx="166">
                  <c:v>-4431</c:v>
                </c:pt>
                <c:pt idx="167">
                  <c:v>-4407</c:v>
                </c:pt>
                <c:pt idx="168">
                  <c:v>-4404</c:v>
                </c:pt>
                <c:pt idx="169">
                  <c:v>-3848.5</c:v>
                </c:pt>
                <c:pt idx="170">
                  <c:v>-3844</c:v>
                </c:pt>
                <c:pt idx="171">
                  <c:v>-3356</c:v>
                </c:pt>
                <c:pt idx="172">
                  <c:v>-3301</c:v>
                </c:pt>
                <c:pt idx="173">
                  <c:v>-3223</c:v>
                </c:pt>
                <c:pt idx="174">
                  <c:v>-3223</c:v>
                </c:pt>
                <c:pt idx="175">
                  <c:v>-3221</c:v>
                </c:pt>
                <c:pt idx="176">
                  <c:v>-3220</c:v>
                </c:pt>
                <c:pt idx="177">
                  <c:v>-3220</c:v>
                </c:pt>
                <c:pt idx="178">
                  <c:v>-3218.5</c:v>
                </c:pt>
                <c:pt idx="179">
                  <c:v>-3167.5</c:v>
                </c:pt>
                <c:pt idx="180">
                  <c:v>-2822</c:v>
                </c:pt>
                <c:pt idx="181">
                  <c:v>-2809</c:v>
                </c:pt>
                <c:pt idx="182">
                  <c:v>-1675</c:v>
                </c:pt>
                <c:pt idx="183">
                  <c:v>-1672</c:v>
                </c:pt>
                <c:pt idx="184">
                  <c:v>-1666</c:v>
                </c:pt>
                <c:pt idx="185">
                  <c:v>-1660</c:v>
                </c:pt>
                <c:pt idx="186">
                  <c:v>-1621</c:v>
                </c:pt>
                <c:pt idx="187">
                  <c:v>-1099</c:v>
                </c:pt>
                <c:pt idx="188">
                  <c:v>-565.5</c:v>
                </c:pt>
                <c:pt idx="189">
                  <c:v>-516</c:v>
                </c:pt>
                <c:pt idx="190">
                  <c:v>-1.5</c:v>
                </c:pt>
                <c:pt idx="191">
                  <c:v>-1.5</c:v>
                </c:pt>
                <c:pt idx="192">
                  <c:v>-1.5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403.5</c:v>
                </c:pt>
                <c:pt idx="198">
                  <c:v>462</c:v>
                </c:pt>
                <c:pt idx="199">
                  <c:v>468</c:v>
                </c:pt>
                <c:pt idx="200">
                  <c:v>601</c:v>
                </c:pt>
                <c:pt idx="201">
                  <c:v>622</c:v>
                </c:pt>
                <c:pt idx="202">
                  <c:v>625</c:v>
                </c:pt>
                <c:pt idx="203">
                  <c:v>648</c:v>
                </c:pt>
                <c:pt idx="204">
                  <c:v>654</c:v>
                </c:pt>
                <c:pt idx="205">
                  <c:v>655.5</c:v>
                </c:pt>
                <c:pt idx="206">
                  <c:v>999</c:v>
                </c:pt>
                <c:pt idx="207">
                  <c:v>1105</c:v>
                </c:pt>
                <c:pt idx="208">
                  <c:v>1166.5</c:v>
                </c:pt>
                <c:pt idx="209">
                  <c:v>1192</c:v>
                </c:pt>
                <c:pt idx="210">
                  <c:v>1965</c:v>
                </c:pt>
                <c:pt idx="211">
                  <c:v>2797</c:v>
                </c:pt>
                <c:pt idx="212">
                  <c:v>2801</c:v>
                </c:pt>
                <c:pt idx="213">
                  <c:v>2812</c:v>
                </c:pt>
                <c:pt idx="214">
                  <c:v>3637</c:v>
                </c:pt>
                <c:pt idx="215">
                  <c:v>3658</c:v>
                </c:pt>
                <c:pt idx="216">
                  <c:v>4398</c:v>
                </c:pt>
                <c:pt idx="217">
                  <c:v>4957.5</c:v>
                </c:pt>
                <c:pt idx="218">
                  <c:v>6386</c:v>
                </c:pt>
                <c:pt idx="219">
                  <c:v>6553</c:v>
                </c:pt>
                <c:pt idx="220">
                  <c:v>6621</c:v>
                </c:pt>
                <c:pt idx="221">
                  <c:v>7150</c:v>
                </c:pt>
                <c:pt idx="222">
                  <c:v>7554</c:v>
                </c:pt>
                <c:pt idx="223">
                  <c:v>7554</c:v>
                </c:pt>
                <c:pt idx="224">
                  <c:v>7598</c:v>
                </c:pt>
                <c:pt idx="225">
                  <c:v>8091</c:v>
                </c:pt>
                <c:pt idx="226">
                  <c:v>8192</c:v>
                </c:pt>
                <c:pt idx="227">
                  <c:v>8212</c:v>
                </c:pt>
                <c:pt idx="228">
                  <c:v>8702</c:v>
                </c:pt>
                <c:pt idx="229">
                  <c:v>8731</c:v>
                </c:pt>
                <c:pt idx="230">
                  <c:v>8740</c:v>
                </c:pt>
                <c:pt idx="231">
                  <c:v>8776</c:v>
                </c:pt>
                <c:pt idx="232">
                  <c:v>8813</c:v>
                </c:pt>
                <c:pt idx="233">
                  <c:v>8821</c:v>
                </c:pt>
                <c:pt idx="234">
                  <c:v>8861</c:v>
                </c:pt>
                <c:pt idx="235">
                  <c:v>9243</c:v>
                </c:pt>
                <c:pt idx="236">
                  <c:v>9243.5</c:v>
                </c:pt>
                <c:pt idx="237">
                  <c:v>9245</c:v>
                </c:pt>
                <c:pt idx="238">
                  <c:v>9250.5</c:v>
                </c:pt>
                <c:pt idx="239">
                  <c:v>9315.5</c:v>
                </c:pt>
                <c:pt idx="240">
                  <c:v>9359</c:v>
                </c:pt>
                <c:pt idx="241">
                  <c:v>9367</c:v>
                </c:pt>
                <c:pt idx="242">
                  <c:v>9416</c:v>
                </c:pt>
                <c:pt idx="243">
                  <c:v>9691</c:v>
                </c:pt>
                <c:pt idx="244">
                  <c:v>10267</c:v>
                </c:pt>
                <c:pt idx="245">
                  <c:v>10291</c:v>
                </c:pt>
                <c:pt idx="246">
                  <c:v>10501.5</c:v>
                </c:pt>
                <c:pt idx="247">
                  <c:v>10501.5</c:v>
                </c:pt>
                <c:pt idx="248">
                  <c:v>10753</c:v>
                </c:pt>
                <c:pt idx="249">
                  <c:v>10785.5</c:v>
                </c:pt>
                <c:pt idx="250">
                  <c:v>10864</c:v>
                </c:pt>
                <c:pt idx="251">
                  <c:v>10880</c:v>
                </c:pt>
                <c:pt idx="252">
                  <c:v>10953</c:v>
                </c:pt>
                <c:pt idx="253">
                  <c:v>10966.5</c:v>
                </c:pt>
                <c:pt idx="254">
                  <c:v>10988</c:v>
                </c:pt>
                <c:pt idx="255">
                  <c:v>11000</c:v>
                </c:pt>
                <c:pt idx="256">
                  <c:v>11387</c:v>
                </c:pt>
                <c:pt idx="257">
                  <c:v>11438</c:v>
                </c:pt>
                <c:pt idx="258">
                  <c:v>11528</c:v>
                </c:pt>
                <c:pt idx="259">
                  <c:v>11562</c:v>
                </c:pt>
                <c:pt idx="260">
                  <c:v>11562</c:v>
                </c:pt>
                <c:pt idx="261">
                  <c:v>11610</c:v>
                </c:pt>
                <c:pt idx="262">
                  <c:v>11959</c:v>
                </c:pt>
                <c:pt idx="263">
                  <c:v>11978</c:v>
                </c:pt>
                <c:pt idx="264">
                  <c:v>12002.5</c:v>
                </c:pt>
                <c:pt idx="265">
                  <c:v>12052.5</c:v>
                </c:pt>
                <c:pt idx="266">
                  <c:v>12064.5</c:v>
                </c:pt>
                <c:pt idx="267">
                  <c:v>12479</c:v>
                </c:pt>
                <c:pt idx="268">
                  <c:v>12479</c:v>
                </c:pt>
                <c:pt idx="269">
                  <c:v>12612</c:v>
                </c:pt>
                <c:pt idx="270">
                  <c:v>12958</c:v>
                </c:pt>
                <c:pt idx="271">
                  <c:v>13092</c:v>
                </c:pt>
                <c:pt idx="272">
                  <c:v>13161</c:v>
                </c:pt>
                <c:pt idx="273">
                  <c:v>13199.5</c:v>
                </c:pt>
                <c:pt idx="274">
                  <c:v>13201</c:v>
                </c:pt>
                <c:pt idx="275">
                  <c:v>13219</c:v>
                </c:pt>
                <c:pt idx="276">
                  <c:v>13587</c:v>
                </c:pt>
                <c:pt idx="277">
                  <c:v>13652.5</c:v>
                </c:pt>
                <c:pt idx="278">
                  <c:v>13705</c:v>
                </c:pt>
                <c:pt idx="279">
                  <c:v>13717</c:v>
                </c:pt>
                <c:pt idx="280">
                  <c:v>14082</c:v>
                </c:pt>
                <c:pt idx="281">
                  <c:v>14142</c:v>
                </c:pt>
                <c:pt idx="282">
                  <c:v>14142</c:v>
                </c:pt>
                <c:pt idx="283">
                  <c:v>14221</c:v>
                </c:pt>
                <c:pt idx="284">
                  <c:v>14637</c:v>
                </c:pt>
                <c:pt idx="285">
                  <c:v>14741.5</c:v>
                </c:pt>
                <c:pt idx="286">
                  <c:v>14743</c:v>
                </c:pt>
                <c:pt idx="287">
                  <c:v>15292</c:v>
                </c:pt>
                <c:pt idx="288">
                  <c:v>15303</c:v>
                </c:pt>
                <c:pt idx="289">
                  <c:v>15766</c:v>
                </c:pt>
                <c:pt idx="290">
                  <c:v>15808</c:v>
                </c:pt>
                <c:pt idx="291">
                  <c:v>15838</c:v>
                </c:pt>
                <c:pt idx="292">
                  <c:v>16288</c:v>
                </c:pt>
              </c:numCache>
            </c:numRef>
          </c:xVal>
          <c:yVal>
            <c:numRef>
              <c:f>Active!$N$21:$N$313</c:f>
              <c:numCache>
                <c:formatCode>General</c:formatCode>
                <c:ptCount val="29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2AAA-4361-B5D9-FDDB386FCB84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Active!$F$21:$F$313</c:f>
              <c:numCache>
                <c:formatCode>General</c:formatCode>
                <c:ptCount val="293"/>
                <c:pt idx="0">
                  <c:v>-27580</c:v>
                </c:pt>
                <c:pt idx="1">
                  <c:v>-27559</c:v>
                </c:pt>
                <c:pt idx="2">
                  <c:v>-27395.5</c:v>
                </c:pt>
                <c:pt idx="3">
                  <c:v>-26984.5</c:v>
                </c:pt>
                <c:pt idx="4">
                  <c:v>-26941</c:v>
                </c:pt>
                <c:pt idx="5">
                  <c:v>-26791.5</c:v>
                </c:pt>
                <c:pt idx="6">
                  <c:v>-26203.5</c:v>
                </c:pt>
                <c:pt idx="7">
                  <c:v>-26172</c:v>
                </c:pt>
                <c:pt idx="8">
                  <c:v>-24111.5</c:v>
                </c:pt>
                <c:pt idx="9">
                  <c:v>-23089.5</c:v>
                </c:pt>
                <c:pt idx="10">
                  <c:v>-22270</c:v>
                </c:pt>
                <c:pt idx="11">
                  <c:v>-21541</c:v>
                </c:pt>
                <c:pt idx="12">
                  <c:v>-21219.5</c:v>
                </c:pt>
                <c:pt idx="13">
                  <c:v>-21130</c:v>
                </c:pt>
                <c:pt idx="14">
                  <c:v>-19860</c:v>
                </c:pt>
                <c:pt idx="15">
                  <c:v>-19659.5</c:v>
                </c:pt>
                <c:pt idx="16">
                  <c:v>-19648</c:v>
                </c:pt>
                <c:pt idx="17">
                  <c:v>-16582.5</c:v>
                </c:pt>
                <c:pt idx="18">
                  <c:v>-16343</c:v>
                </c:pt>
                <c:pt idx="19">
                  <c:v>-15931</c:v>
                </c:pt>
                <c:pt idx="20">
                  <c:v>-15890.5</c:v>
                </c:pt>
                <c:pt idx="21">
                  <c:v>-15358</c:v>
                </c:pt>
                <c:pt idx="22">
                  <c:v>-15358</c:v>
                </c:pt>
                <c:pt idx="23">
                  <c:v>-15352</c:v>
                </c:pt>
                <c:pt idx="24">
                  <c:v>-15349</c:v>
                </c:pt>
                <c:pt idx="25">
                  <c:v>-15347.5</c:v>
                </c:pt>
                <c:pt idx="26">
                  <c:v>-15308.5</c:v>
                </c:pt>
                <c:pt idx="27">
                  <c:v>-15307</c:v>
                </c:pt>
                <c:pt idx="28">
                  <c:v>-15305.5</c:v>
                </c:pt>
                <c:pt idx="29">
                  <c:v>-15304</c:v>
                </c:pt>
                <c:pt idx="30">
                  <c:v>-15302.5</c:v>
                </c:pt>
                <c:pt idx="31">
                  <c:v>-15277</c:v>
                </c:pt>
                <c:pt idx="32">
                  <c:v>-15265</c:v>
                </c:pt>
                <c:pt idx="33">
                  <c:v>-15226</c:v>
                </c:pt>
                <c:pt idx="34">
                  <c:v>-15221.5</c:v>
                </c:pt>
                <c:pt idx="35">
                  <c:v>-15217</c:v>
                </c:pt>
                <c:pt idx="36">
                  <c:v>-15202.5</c:v>
                </c:pt>
                <c:pt idx="37">
                  <c:v>-15183</c:v>
                </c:pt>
                <c:pt idx="38">
                  <c:v>-15183</c:v>
                </c:pt>
                <c:pt idx="39">
                  <c:v>-14905</c:v>
                </c:pt>
                <c:pt idx="40">
                  <c:v>-14903.5</c:v>
                </c:pt>
                <c:pt idx="41">
                  <c:v>-14824</c:v>
                </c:pt>
                <c:pt idx="42">
                  <c:v>-14768.5</c:v>
                </c:pt>
                <c:pt idx="43">
                  <c:v>-14428</c:v>
                </c:pt>
                <c:pt idx="44">
                  <c:v>-14417.5</c:v>
                </c:pt>
                <c:pt idx="45">
                  <c:v>-14416</c:v>
                </c:pt>
                <c:pt idx="46">
                  <c:v>-14413</c:v>
                </c:pt>
                <c:pt idx="47">
                  <c:v>-14410</c:v>
                </c:pt>
                <c:pt idx="48">
                  <c:v>-14386</c:v>
                </c:pt>
                <c:pt idx="49">
                  <c:v>-14384.5</c:v>
                </c:pt>
                <c:pt idx="50">
                  <c:v>-14371</c:v>
                </c:pt>
                <c:pt idx="51">
                  <c:v>-14326</c:v>
                </c:pt>
                <c:pt idx="52">
                  <c:v>-14324.5</c:v>
                </c:pt>
                <c:pt idx="53">
                  <c:v>-14323</c:v>
                </c:pt>
                <c:pt idx="54">
                  <c:v>-14321.5</c:v>
                </c:pt>
                <c:pt idx="55">
                  <c:v>-13894</c:v>
                </c:pt>
                <c:pt idx="56">
                  <c:v>-13892.5</c:v>
                </c:pt>
                <c:pt idx="57">
                  <c:v>-13875</c:v>
                </c:pt>
                <c:pt idx="58">
                  <c:v>-13849</c:v>
                </c:pt>
                <c:pt idx="59">
                  <c:v>-13844.5</c:v>
                </c:pt>
                <c:pt idx="60">
                  <c:v>-13774.5</c:v>
                </c:pt>
                <c:pt idx="61">
                  <c:v>-13759</c:v>
                </c:pt>
                <c:pt idx="62">
                  <c:v>-13745.5</c:v>
                </c:pt>
                <c:pt idx="63">
                  <c:v>-13729.5</c:v>
                </c:pt>
                <c:pt idx="64">
                  <c:v>-13728</c:v>
                </c:pt>
                <c:pt idx="65">
                  <c:v>-13717.5</c:v>
                </c:pt>
                <c:pt idx="66">
                  <c:v>-13717</c:v>
                </c:pt>
                <c:pt idx="67">
                  <c:v>-13713</c:v>
                </c:pt>
                <c:pt idx="68">
                  <c:v>-13711.5</c:v>
                </c:pt>
                <c:pt idx="69">
                  <c:v>-13710</c:v>
                </c:pt>
                <c:pt idx="70">
                  <c:v>-13708.5</c:v>
                </c:pt>
                <c:pt idx="71">
                  <c:v>-13708.5</c:v>
                </c:pt>
                <c:pt idx="72">
                  <c:v>-13707</c:v>
                </c:pt>
                <c:pt idx="73">
                  <c:v>-13705.5</c:v>
                </c:pt>
                <c:pt idx="74">
                  <c:v>-13705</c:v>
                </c:pt>
                <c:pt idx="75">
                  <c:v>-13704</c:v>
                </c:pt>
                <c:pt idx="76">
                  <c:v>-13680</c:v>
                </c:pt>
                <c:pt idx="77">
                  <c:v>-13678.5</c:v>
                </c:pt>
                <c:pt idx="78">
                  <c:v>-13674</c:v>
                </c:pt>
                <c:pt idx="79">
                  <c:v>-13671</c:v>
                </c:pt>
                <c:pt idx="80">
                  <c:v>-13669.5</c:v>
                </c:pt>
                <c:pt idx="81">
                  <c:v>-13668</c:v>
                </c:pt>
                <c:pt idx="82">
                  <c:v>-13668</c:v>
                </c:pt>
                <c:pt idx="83">
                  <c:v>-13666.5</c:v>
                </c:pt>
                <c:pt idx="84">
                  <c:v>-13665</c:v>
                </c:pt>
                <c:pt idx="85">
                  <c:v>-13629</c:v>
                </c:pt>
                <c:pt idx="86">
                  <c:v>-13194</c:v>
                </c:pt>
                <c:pt idx="87">
                  <c:v>-13182</c:v>
                </c:pt>
                <c:pt idx="88">
                  <c:v>-13149</c:v>
                </c:pt>
                <c:pt idx="89">
                  <c:v>-12035</c:v>
                </c:pt>
                <c:pt idx="90">
                  <c:v>-12024.5</c:v>
                </c:pt>
                <c:pt idx="91">
                  <c:v>-12000.5</c:v>
                </c:pt>
                <c:pt idx="92">
                  <c:v>-9334</c:v>
                </c:pt>
                <c:pt idx="93">
                  <c:v>-9332.5</c:v>
                </c:pt>
                <c:pt idx="94">
                  <c:v>-9331</c:v>
                </c:pt>
                <c:pt idx="95">
                  <c:v>-9328</c:v>
                </c:pt>
                <c:pt idx="96">
                  <c:v>-9322</c:v>
                </c:pt>
                <c:pt idx="97">
                  <c:v>-9301</c:v>
                </c:pt>
                <c:pt idx="98">
                  <c:v>-9211</c:v>
                </c:pt>
                <c:pt idx="99">
                  <c:v>-8935</c:v>
                </c:pt>
                <c:pt idx="100">
                  <c:v>-8744.5</c:v>
                </c:pt>
                <c:pt idx="101">
                  <c:v>-8431</c:v>
                </c:pt>
                <c:pt idx="102">
                  <c:v>-7894</c:v>
                </c:pt>
                <c:pt idx="103">
                  <c:v>-7891</c:v>
                </c:pt>
                <c:pt idx="104">
                  <c:v>-7879</c:v>
                </c:pt>
                <c:pt idx="105">
                  <c:v>-7765</c:v>
                </c:pt>
                <c:pt idx="106">
                  <c:v>-7750.5</c:v>
                </c:pt>
                <c:pt idx="107">
                  <c:v>-7725</c:v>
                </c:pt>
                <c:pt idx="108">
                  <c:v>-7723.5</c:v>
                </c:pt>
                <c:pt idx="109">
                  <c:v>-7720.5</c:v>
                </c:pt>
                <c:pt idx="110">
                  <c:v>-7707</c:v>
                </c:pt>
                <c:pt idx="111">
                  <c:v>-7702.5</c:v>
                </c:pt>
                <c:pt idx="112">
                  <c:v>-7702.5</c:v>
                </c:pt>
                <c:pt idx="113">
                  <c:v>-7690.5</c:v>
                </c:pt>
                <c:pt idx="114">
                  <c:v>-7687.5</c:v>
                </c:pt>
                <c:pt idx="115">
                  <c:v>-7686</c:v>
                </c:pt>
                <c:pt idx="116">
                  <c:v>-7684.5</c:v>
                </c:pt>
                <c:pt idx="117">
                  <c:v>-7659</c:v>
                </c:pt>
                <c:pt idx="118">
                  <c:v>-7657.5</c:v>
                </c:pt>
                <c:pt idx="119">
                  <c:v>-7656</c:v>
                </c:pt>
                <c:pt idx="120">
                  <c:v>-7656</c:v>
                </c:pt>
                <c:pt idx="121">
                  <c:v>-7656</c:v>
                </c:pt>
                <c:pt idx="122">
                  <c:v>-7653</c:v>
                </c:pt>
                <c:pt idx="123">
                  <c:v>-7650</c:v>
                </c:pt>
                <c:pt idx="124">
                  <c:v>-7648.5</c:v>
                </c:pt>
                <c:pt idx="125">
                  <c:v>-7648.5</c:v>
                </c:pt>
                <c:pt idx="126">
                  <c:v>-7647</c:v>
                </c:pt>
                <c:pt idx="127">
                  <c:v>-7638</c:v>
                </c:pt>
                <c:pt idx="128">
                  <c:v>-7636.5</c:v>
                </c:pt>
                <c:pt idx="129">
                  <c:v>-7624.5</c:v>
                </c:pt>
                <c:pt idx="130">
                  <c:v>-7624.5</c:v>
                </c:pt>
                <c:pt idx="131">
                  <c:v>-7621.5</c:v>
                </c:pt>
                <c:pt idx="132">
                  <c:v>-7620</c:v>
                </c:pt>
                <c:pt idx="133">
                  <c:v>-7576.5</c:v>
                </c:pt>
                <c:pt idx="134">
                  <c:v>-7191</c:v>
                </c:pt>
                <c:pt idx="135">
                  <c:v>-7188</c:v>
                </c:pt>
                <c:pt idx="136">
                  <c:v>-7186.5</c:v>
                </c:pt>
                <c:pt idx="137">
                  <c:v>-7176</c:v>
                </c:pt>
                <c:pt idx="138">
                  <c:v>-7176</c:v>
                </c:pt>
                <c:pt idx="139">
                  <c:v>-7171.5</c:v>
                </c:pt>
                <c:pt idx="140">
                  <c:v>-7167</c:v>
                </c:pt>
                <c:pt idx="141">
                  <c:v>-7165.5</c:v>
                </c:pt>
                <c:pt idx="142">
                  <c:v>-7156.5</c:v>
                </c:pt>
                <c:pt idx="143">
                  <c:v>-7155</c:v>
                </c:pt>
                <c:pt idx="144">
                  <c:v>-7122</c:v>
                </c:pt>
                <c:pt idx="145">
                  <c:v>-7119</c:v>
                </c:pt>
                <c:pt idx="146">
                  <c:v>-7075.5</c:v>
                </c:pt>
                <c:pt idx="147">
                  <c:v>-7032</c:v>
                </c:pt>
                <c:pt idx="148">
                  <c:v>-6724</c:v>
                </c:pt>
                <c:pt idx="149">
                  <c:v>-6724</c:v>
                </c:pt>
                <c:pt idx="150">
                  <c:v>-6639</c:v>
                </c:pt>
                <c:pt idx="151">
                  <c:v>-6631</c:v>
                </c:pt>
                <c:pt idx="152">
                  <c:v>-6631</c:v>
                </c:pt>
                <c:pt idx="153">
                  <c:v>-6621</c:v>
                </c:pt>
                <c:pt idx="154">
                  <c:v>-6615</c:v>
                </c:pt>
                <c:pt idx="155">
                  <c:v>-6577.5</c:v>
                </c:pt>
                <c:pt idx="156">
                  <c:v>-6546</c:v>
                </c:pt>
                <c:pt idx="157">
                  <c:v>-5635.5</c:v>
                </c:pt>
                <c:pt idx="158">
                  <c:v>-5538</c:v>
                </c:pt>
                <c:pt idx="159">
                  <c:v>-5430.5</c:v>
                </c:pt>
                <c:pt idx="160">
                  <c:v>-5417</c:v>
                </c:pt>
                <c:pt idx="161">
                  <c:v>-5406</c:v>
                </c:pt>
                <c:pt idx="162">
                  <c:v>-5393</c:v>
                </c:pt>
                <c:pt idx="163">
                  <c:v>-4923</c:v>
                </c:pt>
                <c:pt idx="164">
                  <c:v>-4874</c:v>
                </c:pt>
                <c:pt idx="165">
                  <c:v>-4431</c:v>
                </c:pt>
                <c:pt idx="166">
                  <c:v>-4431</c:v>
                </c:pt>
                <c:pt idx="167">
                  <c:v>-4407</c:v>
                </c:pt>
                <c:pt idx="168">
                  <c:v>-4404</c:v>
                </c:pt>
                <c:pt idx="169">
                  <c:v>-3848.5</c:v>
                </c:pt>
                <c:pt idx="170">
                  <c:v>-3844</c:v>
                </c:pt>
                <c:pt idx="171">
                  <c:v>-3356</c:v>
                </c:pt>
                <c:pt idx="172">
                  <c:v>-3301</c:v>
                </c:pt>
                <c:pt idx="173">
                  <c:v>-3223</c:v>
                </c:pt>
                <c:pt idx="174">
                  <c:v>-3223</c:v>
                </c:pt>
                <c:pt idx="175">
                  <c:v>-3221</c:v>
                </c:pt>
                <c:pt idx="176">
                  <c:v>-3220</c:v>
                </c:pt>
                <c:pt idx="177">
                  <c:v>-3220</c:v>
                </c:pt>
                <c:pt idx="178">
                  <c:v>-3218.5</c:v>
                </c:pt>
                <c:pt idx="179">
                  <c:v>-3167.5</c:v>
                </c:pt>
                <c:pt idx="180">
                  <c:v>-2822</c:v>
                </c:pt>
                <c:pt idx="181">
                  <c:v>-2809</c:v>
                </c:pt>
                <c:pt idx="182">
                  <c:v>-1675</c:v>
                </c:pt>
                <c:pt idx="183">
                  <c:v>-1672</c:v>
                </c:pt>
                <c:pt idx="184">
                  <c:v>-1666</c:v>
                </c:pt>
                <c:pt idx="185">
                  <c:v>-1660</c:v>
                </c:pt>
                <c:pt idx="186">
                  <c:v>-1621</c:v>
                </c:pt>
                <c:pt idx="187">
                  <c:v>-1099</c:v>
                </c:pt>
                <c:pt idx="188">
                  <c:v>-565.5</c:v>
                </c:pt>
                <c:pt idx="189">
                  <c:v>-516</c:v>
                </c:pt>
                <c:pt idx="190">
                  <c:v>-1.5</c:v>
                </c:pt>
                <c:pt idx="191">
                  <c:v>-1.5</c:v>
                </c:pt>
                <c:pt idx="192">
                  <c:v>-1.5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403.5</c:v>
                </c:pt>
                <c:pt idx="198">
                  <c:v>462</c:v>
                </c:pt>
                <c:pt idx="199">
                  <c:v>468</c:v>
                </c:pt>
                <c:pt idx="200">
                  <c:v>601</c:v>
                </c:pt>
                <c:pt idx="201">
                  <c:v>622</c:v>
                </c:pt>
                <c:pt idx="202">
                  <c:v>625</c:v>
                </c:pt>
                <c:pt idx="203">
                  <c:v>648</c:v>
                </c:pt>
                <c:pt idx="204">
                  <c:v>654</c:v>
                </c:pt>
                <c:pt idx="205">
                  <c:v>655.5</c:v>
                </c:pt>
                <c:pt idx="206">
                  <c:v>999</c:v>
                </c:pt>
                <c:pt idx="207">
                  <c:v>1105</c:v>
                </c:pt>
                <c:pt idx="208">
                  <c:v>1166.5</c:v>
                </c:pt>
                <c:pt idx="209">
                  <c:v>1192</c:v>
                </c:pt>
                <c:pt idx="210">
                  <c:v>1965</c:v>
                </c:pt>
                <c:pt idx="211">
                  <c:v>2797</c:v>
                </c:pt>
                <c:pt idx="212">
                  <c:v>2801</c:v>
                </c:pt>
                <c:pt idx="213">
                  <c:v>2812</c:v>
                </c:pt>
                <c:pt idx="214">
                  <c:v>3637</c:v>
                </c:pt>
                <c:pt idx="215">
                  <c:v>3658</c:v>
                </c:pt>
                <c:pt idx="216">
                  <c:v>4398</c:v>
                </c:pt>
                <c:pt idx="217">
                  <c:v>4957.5</c:v>
                </c:pt>
                <c:pt idx="218">
                  <c:v>6386</c:v>
                </c:pt>
                <c:pt idx="219">
                  <c:v>6553</c:v>
                </c:pt>
                <c:pt idx="220">
                  <c:v>6621</c:v>
                </c:pt>
                <c:pt idx="221">
                  <c:v>7150</c:v>
                </c:pt>
                <c:pt idx="222">
                  <c:v>7554</c:v>
                </c:pt>
                <c:pt idx="223">
                  <c:v>7554</c:v>
                </c:pt>
                <c:pt idx="224">
                  <c:v>7598</c:v>
                </c:pt>
                <c:pt idx="225">
                  <c:v>8091</c:v>
                </c:pt>
                <c:pt idx="226">
                  <c:v>8192</c:v>
                </c:pt>
                <c:pt idx="227">
                  <c:v>8212</c:v>
                </c:pt>
                <c:pt idx="228">
                  <c:v>8702</c:v>
                </c:pt>
                <c:pt idx="229">
                  <c:v>8731</c:v>
                </c:pt>
                <c:pt idx="230">
                  <c:v>8740</c:v>
                </c:pt>
                <c:pt idx="231">
                  <c:v>8776</c:v>
                </c:pt>
                <c:pt idx="232">
                  <c:v>8813</c:v>
                </c:pt>
                <c:pt idx="233">
                  <c:v>8821</c:v>
                </c:pt>
                <c:pt idx="234">
                  <c:v>8861</c:v>
                </c:pt>
                <c:pt idx="235">
                  <c:v>9243</c:v>
                </c:pt>
                <c:pt idx="236">
                  <c:v>9243.5</c:v>
                </c:pt>
                <c:pt idx="237">
                  <c:v>9245</c:v>
                </c:pt>
                <c:pt idx="238">
                  <c:v>9250.5</c:v>
                </c:pt>
                <c:pt idx="239">
                  <c:v>9315.5</c:v>
                </c:pt>
                <c:pt idx="240">
                  <c:v>9359</c:v>
                </c:pt>
                <c:pt idx="241">
                  <c:v>9367</c:v>
                </c:pt>
                <c:pt idx="242">
                  <c:v>9416</c:v>
                </c:pt>
                <c:pt idx="243">
                  <c:v>9691</c:v>
                </c:pt>
                <c:pt idx="244">
                  <c:v>10267</c:v>
                </c:pt>
                <c:pt idx="245">
                  <c:v>10291</c:v>
                </c:pt>
                <c:pt idx="246">
                  <c:v>10501.5</c:v>
                </c:pt>
                <c:pt idx="247">
                  <c:v>10501.5</c:v>
                </c:pt>
                <c:pt idx="248">
                  <c:v>10753</c:v>
                </c:pt>
                <c:pt idx="249">
                  <c:v>10785.5</c:v>
                </c:pt>
                <c:pt idx="250">
                  <c:v>10864</c:v>
                </c:pt>
                <c:pt idx="251">
                  <c:v>10880</c:v>
                </c:pt>
                <c:pt idx="252">
                  <c:v>10953</c:v>
                </c:pt>
                <c:pt idx="253">
                  <c:v>10966.5</c:v>
                </c:pt>
                <c:pt idx="254">
                  <c:v>10988</c:v>
                </c:pt>
                <c:pt idx="255">
                  <c:v>11000</c:v>
                </c:pt>
                <c:pt idx="256">
                  <c:v>11387</c:v>
                </c:pt>
                <c:pt idx="257">
                  <c:v>11438</c:v>
                </c:pt>
                <c:pt idx="258">
                  <c:v>11528</c:v>
                </c:pt>
                <c:pt idx="259">
                  <c:v>11562</c:v>
                </c:pt>
                <c:pt idx="260">
                  <c:v>11562</c:v>
                </c:pt>
                <c:pt idx="261">
                  <c:v>11610</c:v>
                </c:pt>
                <c:pt idx="262">
                  <c:v>11959</c:v>
                </c:pt>
                <c:pt idx="263">
                  <c:v>11978</c:v>
                </c:pt>
                <c:pt idx="264">
                  <c:v>12002.5</c:v>
                </c:pt>
                <c:pt idx="265">
                  <c:v>12052.5</c:v>
                </c:pt>
                <c:pt idx="266">
                  <c:v>12064.5</c:v>
                </c:pt>
                <c:pt idx="267">
                  <c:v>12479</c:v>
                </c:pt>
                <c:pt idx="268">
                  <c:v>12479</c:v>
                </c:pt>
                <c:pt idx="269">
                  <c:v>12612</c:v>
                </c:pt>
                <c:pt idx="270">
                  <c:v>12958</c:v>
                </c:pt>
                <c:pt idx="271">
                  <c:v>13092</c:v>
                </c:pt>
                <c:pt idx="272">
                  <c:v>13161</c:v>
                </c:pt>
                <c:pt idx="273">
                  <c:v>13199.5</c:v>
                </c:pt>
                <c:pt idx="274">
                  <c:v>13201</c:v>
                </c:pt>
                <c:pt idx="275">
                  <c:v>13219</c:v>
                </c:pt>
                <c:pt idx="276">
                  <c:v>13587</c:v>
                </c:pt>
                <c:pt idx="277">
                  <c:v>13652.5</c:v>
                </c:pt>
                <c:pt idx="278">
                  <c:v>13705</c:v>
                </c:pt>
                <c:pt idx="279">
                  <c:v>13717</c:v>
                </c:pt>
                <c:pt idx="280">
                  <c:v>14082</c:v>
                </c:pt>
                <c:pt idx="281">
                  <c:v>14142</c:v>
                </c:pt>
                <c:pt idx="282">
                  <c:v>14142</c:v>
                </c:pt>
                <c:pt idx="283">
                  <c:v>14221</c:v>
                </c:pt>
                <c:pt idx="284">
                  <c:v>14637</c:v>
                </c:pt>
                <c:pt idx="285">
                  <c:v>14741.5</c:v>
                </c:pt>
                <c:pt idx="286">
                  <c:v>14743</c:v>
                </c:pt>
                <c:pt idx="287">
                  <c:v>15292</c:v>
                </c:pt>
                <c:pt idx="288">
                  <c:v>15303</c:v>
                </c:pt>
                <c:pt idx="289">
                  <c:v>15766</c:v>
                </c:pt>
                <c:pt idx="290">
                  <c:v>15808</c:v>
                </c:pt>
                <c:pt idx="291">
                  <c:v>15838</c:v>
                </c:pt>
                <c:pt idx="292">
                  <c:v>16288</c:v>
                </c:pt>
              </c:numCache>
            </c:numRef>
          </c:xVal>
          <c:yVal>
            <c:numRef>
              <c:f>Active!$O$21:$O$313</c:f>
              <c:numCache>
                <c:formatCode>General</c:formatCode>
                <c:ptCount val="293"/>
                <c:pt idx="198">
                  <c:v>-5.6691863564215959E-3</c:v>
                </c:pt>
                <c:pt idx="199">
                  <c:v>-5.6909631384761926E-3</c:v>
                </c:pt>
                <c:pt idx="200">
                  <c:v>-6.1736818073530701E-3</c:v>
                </c:pt>
                <c:pt idx="201">
                  <c:v>-6.2499005445441555E-3</c:v>
                </c:pt>
                <c:pt idx="202">
                  <c:v>-6.2607889355714543E-3</c:v>
                </c:pt>
                <c:pt idx="203">
                  <c:v>-6.3442666001140725E-3</c:v>
                </c:pt>
                <c:pt idx="204">
                  <c:v>-6.3660433821686683E-3</c:v>
                </c:pt>
                <c:pt idx="205">
                  <c:v>-6.3714875776823172E-3</c:v>
                </c:pt>
                <c:pt idx="206">
                  <c:v>-7.6182083503079376E-3</c:v>
                </c:pt>
                <c:pt idx="207">
                  <c:v>-8.0029314999391331E-3</c:v>
                </c:pt>
                <c:pt idx="208">
                  <c:v>-8.226143515998742E-3</c:v>
                </c:pt>
                <c:pt idx="209">
                  <c:v>-8.318694839730776E-3</c:v>
                </c:pt>
                <c:pt idx="210">
                  <c:v>-1.1124270261097892E-2</c:v>
                </c:pt>
                <c:pt idx="211">
                  <c:v>-1.4143984039335204E-2</c:v>
                </c:pt>
                <c:pt idx="212">
                  <c:v>-1.4158501894038269E-2</c:v>
                </c:pt>
                <c:pt idx="213">
                  <c:v>-1.4198425994471695E-2</c:v>
                </c:pt>
                <c:pt idx="214">
                  <c:v>-1.7192733526978643E-2</c:v>
                </c:pt>
                <c:pt idx="215">
                  <c:v>-1.7268952264169732E-2</c:v>
                </c:pt>
                <c:pt idx="216">
                  <c:v>-1.9954755384236571E-2</c:v>
                </c:pt>
                <c:pt idx="217">
                  <c:v>-2.1985440310827647E-2</c:v>
                </c:pt>
                <c:pt idx="218">
                  <c:v>-2.7170129171659375E-2</c:v>
                </c:pt>
                <c:pt idx="219">
                  <c:v>-2.7776249605512296E-2</c:v>
                </c:pt>
                <c:pt idx="220">
                  <c:v>-2.8023053135464385E-2</c:v>
                </c:pt>
                <c:pt idx="221">
                  <c:v>-2.9943039419944598E-2</c:v>
                </c:pt>
                <c:pt idx="222">
                  <c:v>-3.1409342744954064E-2</c:v>
                </c:pt>
                <c:pt idx="223">
                  <c:v>-3.1409342744954064E-2</c:v>
                </c:pt>
                <c:pt idx="224">
                  <c:v>-3.1569039146687766E-2</c:v>
                </c:pt>
                <c:pt idx="225">
                  <c:v>-3.3358364738840407E-2</c:v>
                </c:pt>
                <c:pt idx="226">
                  <c:v>-3.3724940570092773E-2</c:v>
                </c:pt>
                <c:pt idx="227">
                  <c:v>-3.3797529843608093E-2</c:v>
                </c:pt>
                <c:pt idx="228">
                  <c:v>-3.5575967044733425E-2</c:v>
                </c:pt>
                <c:pt idx="229">
                  <c:v>-3.5681221491330642E-2</c:v>
                </c:pt>
                <c:pt idx="230">
                  <c:v>-3.5713886664412539E-2</c:v>
                </c:pt>
                <c:pt idx="231">
                  <c:v>-3.5844547356740114E-2</c:v>
                </c:pt>
                <c:pt idx="232">
                  <c:v>-3.5978837512743458E-2</c:v>
                </c:pt>
                <c:pt idx="233">
                  <c:v>-3.6007873222149586E-2</c:v>
                </c:pt>
                <c:pt idx="234">
                  <c:v>-3.6153051769180225E-2</c:v>
                </c:pt>
                <c:pt idx="235">
                  <c:v>-3.7539506893322833E-2</c:v>
                </c:pt>
                <c:pt idx="236">
                  <c:v>-3.7541321625160717E-2</c:v>
                </c:pt>
                <c:pt idx="237">
                  <c:v>-3.7546765820674372E-2</c:v>
                </c:pt>
                <c:pt idx="238">
                  <c:v>-3.7566727870891076E-2</c:v>
                </c:pt>
                <c:pt idx="239">
                  <c:v>-3.7802643009815867E-2</c:v>
                </c:pt>
                <c:pt idx="240">
                  <c:v>-3.7960524679711685E-2</c:v>
                </c:pt>
                <c:pt idx="241">
                  <c:v>-3.7989560389117813E-2</c:v>
                </c:pt>
                <c:pt idx="242">
                  <c:v>-3.8167404109230349E-2</c:v>
                </c:pt>
                <c:pt idx="243">
                  <c:v>-3.9165506620066001E-2</c:v>
                </c:pt>
                <c:pt idx="244">
                  <c:v>-4.1256077697307214E-2</c:v>
                </c:pt>
                <c:pt idx="245">
                  <c:v>-4.1343184825525597E-2</c:v>
                </c:pt>
                <c:pt idx="246">
                  <c:v>-4.2107186929274343E-2</c:v>
                </c:pt>
                <c:pt idx="247">
                  <c:v>-4.2107186929274343E-2</c:v>
                </c:pt>
                <c:pt idx="248">
                  <c:v>-4.3019997043729497E-2</c:v>
                </c:pt>
                <c:pt idx="249">
                  <c:v>-4.3137954613191892E-2</c:v>
                </c:pt>
                <c:pt idx="250">
                  <c:v>-4.3422867511739516E-2</c:v>
                </c:pt>
                <c:pt idx="251">
                  <c:v>-4.3480938930551771E-2</c:v>
                </c:pt>
                <c:pt idx="252">
                  <c:v>-4.3745889778882691E-2</c:v>
                </c:pt>
                <c:pt idx="253">
                  <c:v>-4.3794887538505536E-2</c:v>
                </c:pt>
                <c:pt idx="254">
                  <c:v>-4.387292100753451E-2</c:v>
                </c:pt>
                <c:pt idx="255">
                  <c:v>-4.3916474571643702E-2</c:v>
                </c:pt>
                <c:pt idx="256">
                  <c:v>-4.5321077014165143E-2</c:v>
                </c:pt>
                <c:pt idx="257">
                  <c:v>-4.5506179661629204E-2</c:v>
                </c:pt>
                <c:pt idx="258">
                  <c:v>-4.5832831392448148E-2</c:v>
                </c:pt>
                <c:pt idx="259">
                  <c:v>-4.5956233157424184E-2</c:v>
                </c:pt>
                <c:pt idx="260">
                  <c:v>-4.5956233157424184E-2</c:v>
                </c:pt>
                <c:pt idx="261">
                  <c:v>-4.613044741386095E-2</c:v>
                </c:pt>
                <c:pt idx="262">
                  <c:v>-4.7397130236703292E-2</c:v>
                </c:pt>
                <c:pt idx="263">
                  <c:v>-4.7466090046542841E-2</c:v>
                </c:pt>
                <c:pt idx="264">
                  <c:v>-4.7555011906599109E-2</c:v>
                </c:pt>
                <c:pt idx="265">
                  <c:v>-4.7736485090387415E-2</c:v>
                </c:pt>
                <c:pt idx="266">
                  <c:v>-4.7780038654496607E-2</c:v>
                </c:pt>
                <c:pt idx="267">
                  <c:v>-4.928445134810161E-2</c:v>
                </c:pt>
                <c:pt idx="268">
                  <c:v>-4.928445134810161E-2</c:v>
                </c:pt>
                <c:pt idx="269">
                  <c:v>-4.9767170016978488E-2</c:v>
                </c:pt>
                <c:pt idx="270">
                  <c:v>-5.102296444879352E-2</c:v>
                </c:pt>
                <c:pt idx="271">
                  <c:v>-5.1509312581346167E-2</c:v>
                </c:pt>
                <c:pt idx="272">
                  <c:v>-5.1759745574974023E-2</c:v>
                </c:pt>
                <c:pt idx="273">
                  <c:v>-5.1899479926491007E-2</c:v>
                </c:pt>
                <c:pt idx="274">
                  <c:v>-5.1904924122004661E-2</c:v>
                </c:pt>
                <c:pt idx="275">
                  <c:v>-5.1970254468168442E-2</c:v>
                </c:pt>
                <c:pt idx="276">
                  <c:v>-5.3305897100850333E-2</c:v>
                </c:pt>
                <c:pt idx="277">
                  <c:v>-5.3543626971613009E-2</c:v>
                </c:pt>
                <c:pt idx="278">
                  <c:v>-5.3734173814590724E-2</c:v>
                </c:pt>
                <c:pt idx="279">
                  <c:v>-5.3777727378699916E-2</c:v>
                </c:pt>
                <c:pt idx="280">
                  <c:v>-5.5102481620354499E-2</c:v>
                </c:pt>
                <c:pt idx="281">
                  <c:v>-5.5320249440900471E-2</c:v>
                </c:pt>
                <c:pt idx="282">
                  <c:v>-5.5320249440900471E-2</c:v>
                </c:pt>
                <c:pt idx="283">
                  <c:v>-5.5606977071285979E-2</c:v>
                </c:pt>
                <c:pt idx="284">
                  <c:v>-5.7116833960404637E-2</c:v>
                </c:pt>
                <c:pt idx="285">
                  <c:v>-5.7496112914522182E-2</c:v>
                </c:pt>
                <c:pt idx="286">
                  <c:v>-5.7501557110035836E-2</c:v>
                </c:pt>
                <c:pt idx="287">
                  <c:v>-5.9494132668031358E-2</c:v>
                </c:pt>
                <c:pt idx="288">
                  <c:v>-5.9534056768464794E-2</c:v>
                </c:pt>
                <c:pt idx="289">
                  <c:v>-6.1214498450344448E-2</c:v>
                </c:pt>
                <c:pt idx="290">
                  <c:v>-6.1366935924726626E-2</c:v>
                </c:pt>
                <c:pt idx="291">
                  <c:v>-6.1475819834999598E-2</c:v>
                </c:pt>
                <c:pt idx="292">
                  <c:v>-6.3109078489094306E-2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2AAA-4361-B5D9-FDDB386FCB84}"/>
            </c:ext>
          </c:extLst>
        </c:ser>
        <c:ser>
          <c:idx val="8"/>
          <c:order val="8"/>
          <c:tx>
            <c:strRef>
              <c:f>Active!$P$20</c:f>
              <c:strCache>
                <c:ptCount val="1"/>
                <c:pt idx="0">
                  <c:v>Q.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Active!$F$21:$F$313</c:f>
              <c:numCache>
                <c:formatCode>General</c:formatCode>
                <c:ptCount val="293"/>
                <c:pt idx="0">
                  <c:v>-27580</c:v>
                </c:pt>
                <c:pt idx="1">
                  <c:v>-27559</c:v>
                </c:pt>
                <c:pt idx="2">
                  <c:v>-27395.5</c:v>
                </c:pt>
                <c:pt idx="3">
                  <c:v>-26984.5</c:v>
                </c:pt>
                <c:pt idx="4">
                  <c:v>-26941</c:v>
                </c:pt>
                <c:pt idx="5">
                  <c:v>-26791.5</c:v>
                </c:pt>
                <c:pt idx="6">
                  <c:v>-26203.5</c:v>
                </c:pt>
                <c:pt idx="7">
                  <c:v>-26172</c:v>
                </c:pt>
                <c:pt idx="8">
                  <c:v>-24111.5</c:v>
                </c:pt>
                <c:pt idx="9">
                  <c:v>-23089.5</c:v>
                </c:pt>
                <c:pt idx="10">
                  <c:v>-22270</c:v>
                </c:pt>
                <c:pt idx="11">
                  <c:v>-21541</c:v>
                </c:pt>
                <c:pt idx="12">
                  <c:v>-21219.5</c:v>
                </c:pt>
                <c:pt idx="13">
                  <c:v>-21130</c:v>
                </c:pt>
                <c:pt idx="14">
                  <c:v>-19860</c:v>
                </c:pt>
                <c:pt idx="15">
                  <c:v>-19659.5</c:v>
                </c:pt>
                <c:pt idx="16">
                  <c:v>-19648</c:v>
                </c:pt>
                <c:pt idx="17">
                  <c:v>-16582.5</c:v>
                </c:pt>
                <c:pt idx="18">
                  <c:v>-16343</c:v>
                </c:pt>
                <c:pt idx="19">
                  <c:v>-15931</c:v>
                </c:pt>
                <c:pt idx="20">
                  <c:v>-15890.5</c:v>
                </c:pt>
                <c:pt idx="21">
                  <c:v>-15358</c:v>
                </c:pt>
                <c:pt idx="22">
                  <c:v>-15358</c:v>
                </c:pt>
                <c:pt idx="23">
                  <c:v>-15352</c:v>
                </c:pt>
                <c:pt idx="24">
                  <c:v>-15349</c:v>
                </c:pt>
                <c:pt idx="25">
                  <c:v>-15347.5</c:v>
                </c:pt>
                <c:pt idx="26">
                  <c:v>-15308.5</c:v>
                </c:pt>
                <c:pt idx="27">
                  <c:v>-15307</c:v>
                </c:pt>
                <c:pt idx="28">
                  <c:v>-15305.5</c:v>
                </c:pt>
                <c:pt idx="29">
                  <c:v>-15304</c:v>
                </c:pt>
                <c:pt idx="30">
                  <c:v>-15302.5</c:v>
                </c:pt>
                <c:pt idx="31">
                  <c:v>-15277</c:v>
                </c:pt>
                <c:pt idx="32">
                  <c:v>-15265</c:v>
                </c:pt>
                <c:pt idx="33">
                  <c:v>-15226</c:v>
                </c:pt>
                <c:pt idx="34">
                  <c:v>-15221.5</c:v>
                </c:pt>
                <c:pt idx="35">
                  <c:v>-15217</c:v>
                </c:pt>
                <c:pt idx="36">
                  <c:v>-15202.5</c:v>
                </c:pt>
                <c:pt idx="37">
                  <c:v>-15183</c:v>
                </c:pt>
                <c:pt idx="38">
                  <c:v>-15183</c:v>
                </c:pt>
                <c:pt idx="39">
                  <c:v>-14905</c:v>
                </c:pt>
                <c:pt idx="40">
                  <c:v>-14903.5</c:v>
                </c:pt>
                <c:pt idx="41">
                  <c:v>-14824</c:v>
                </c:pt>
                <c:pt idx="42">
                  <c:v>-14768.5</c:v>
                </c:pt>
                <c:pt idx="43">
                  <c:v>-14428</c:v>
                </c:pt>
                <c:pt idx="44">
                  <c:v>-14417.5</c:v>
                </c:pt>
                <c:pt idx="45">
                  <c:v>-14416</c:v>
                </c:pt>
                <c:pt idx="46">
                  <c:v>-14413</c:v>
                </c:pt>
                <c:pt idx="47">
                  <c:v>-14410</c:v>
                </c:pt>
                <c:pt idx="48">
                  <c:v>-14386</c:v>
                </c:pt>
                <c:pt idx="49">
                  <c:v>-14384.5</c:v>
                </c:pt>
                <c:pt idx="50">
                  <c:v>-14371</c:v>
                </c:pt>
                <c:pt idx="51">
                  <c:v>-14326</c:v>
                </c:pt>
                <c:pt idx="52">
                  <c:v>-14324.5</c:v>
                </c:pt>
                <c:pt idx="53">
                  <c:v>-14323</c:v>
                </c:pt>
                <c:pt idx="54">
                  <c:v>-14321.5</c:v>
                </c:pt>
                <c:pt idx="55">
                  <c:v>-13894</c:v>
                </c:pt>
                <c:pt idx="56">
                  <c:v>-13892.5</c:v>
                </c:pt>
                <c:pt idx="57">
                  <c:v>-13875</c:v>
                </c:pt>
                <c:pt idx="58">
                  <c:v>-13849</c:v>
                </c:pt>
                <c:pt idx="59">
                  <c:v>-13844.5</c:v>
                </c:pt>
                <c:pt idx="60">
                  <c:v>-13774.5</c:v>
                </c:pt>
                <c:pt idx="61">
                  <c:v>-13759</c:v>
                </c:pt>
                <c:pt idx="62">
                  <c:v>-13745.5</c:v>
                </c:pt>
                <c:pt idx="63">
                  <c:v>-13729.5</c:v>
                </c:pt>
                <c:pt idx="64">
                  <c:v>-13728</c:v>
                </c:pt>
                <c:pt idx="65">
                  <c:v>-13717.5</c:v>
                </c:pt>
                <c:pt idx="66">
                  <c:v>-13717</c:v>
                </c:pt>
                <c:pt idx="67">
                  <c:v>-13713</c:v>
                </c:pt>
                <c:pt idx="68">
                  <c:v>-13711.5</c:v>
                </c:pt>
                <c:pt idx="69">
                  <c:v>-13710</c:v>
                </c:pt>
                <c:pt idx="70">
                  <c:v>-13708.5</c:v>
                </c:pt>
                <c:pt idx="71">
                  <c:v>-13708.5</c:v>
                </c:pt>
                <c:pt idx="72">
                  <c:v>-13707</c:v>
                </c:pt>
                <c:pt idx="73">
                  <c:v>-13705.5</c:v>
                </c:pt>
                <c:pt idx="74">
                  <c:v>-13705</c:v>
                </c:pt>
                <c:pt idx="75">
                  <c:v>-13704</c:v>
                </c:pt>
                <c:pt idx="76">
                  <c:v>-13680</c:v>
                </c:pt>
                <c:pt idx="77">
                  <c:v>-13678.5</c:v>
                </c:pt>
                <c:pt idx="78">
                  <c:v>-13674</c:v>
                </c:pt>
                <c:pt idx="79">
                  <c:v>-13671</c:v>
                </c:pt>
                <c:pt idx="80">
                  <c:v>-13669.5</c:v>
                </c:pt>
                <c:pt idx="81">
                  <c:v>-13668</c:v>
                </c:pt>
                <c:pt idx="82">
                  <c:v>-13668</c:v>
                </c:pt>
                <c:pt idx="83">
                  <c:v>-13666.5</c:v>
                </c:pt>
                <c:pt idx="84">
                  <c:v>-13665</c:v>
                </c:pt>
                <c:pt idx="85">
                  <c:v>-13629</c:v>
                </c:pt>
                <c:pt idx="86">
                  <c:v>-13194</c:v>
                </c:pt>
                <c:pt idx="87">
                  <c:v>-13182</c:v>
                </c:pt>
                <c:pt idx="88">
                  <c:v>-13149</c:v>
                </c:pt>
                <c:pt idx="89">
                  <c:v>-12035</c:v>
                </c:pt>
                <c:pt idx="90">
                  <c:v>-12024.5</c:v>
                </c:pt>
                <c:pt idx="91">
                  <c:v>-12000.5</c:v>
                </c:pt>
                <c:pt idx="92">
                  <c:v>-9334</c:v>
                </c:pt>
                <c:pt idx="93">
                  <c:v>-9332.5</c:v>
                </c:pt>
                <c:pt idx="94">
                  <c:v>-9331</c:v>
                </c:pt>
                <c:pt idx="95">
                  <c:v>-9328</c:v>
                </c:pt>
                <c:pt idx="96">
                  <c:v>-9322</c:v>
                </c:pt>
                <c:pt idx="97">
                  <c:v>-9301</c:v>
                </c:pt>
                <c:pt idx="98">
                  <c:v>-9211</c:v>
                </c:pt>
                <c:pt idx="99">
                  <c:v>-8935</c:v>
                </c:pt>
                <c:pt idx="100">
                  <c:v>-8744.5</c:v>
                </c:pt>
                <c:pt idx="101">
                  <c:v>-8431</c:v>
                </c:pt>
                <c:pt idx="102">
                  <c:v>-7894</c:v>
                </c:pt>
                <c:pt idx="103">
                  <c:v>-7891</c:v>
                </c:pt>
                <c:pt idx="104">
                  <c:v>-7879</c:v>
                </c:pt>
                <c:pt idx="105">
                  <c:v>-7765</c:v>
                </c:pt>
                <c:pt idx="106">
                  <c:v>-7750.5</c:v>
                </c:pt>
                <c:pt idx="107">
                  <c:v>-7725</c:v>
                </c:pt>
                <c:pt idx="108">
                  <c:v>-7723.5</c:v>
                </c:pt>
                <c:pt idx="109">
                  <c:v>-7720.5</c:v>
                </c:pt>
                <c:pt idx="110">
                  <c:v>-7707</c:v>
                </c:pt>
                <c:pt idx="111">
                  <c:v>-7702.5</c:v>
                </c:pt>
                <c:pt idx="112">
                  <c:v>-7702.5</c:v>
                </c:pt>
                <c:pt idx="113">
                  <c:v>-7690.5</c:v>
                </c:pt>
                <c:pt idx="114">
                  <c:v>-7687.5</c:v>
                </c:pt>
                <c:pt idx="115">
                  <c:v>-7686</c:v>
                </c:pt>
                <c:pt idx="116">
                  <c:v>-7684.5</c:v>
                </c:pt>
                <c:pt idx="117">
                  <c:v>-7659</c:v>
                </c:pt>
                <c:pt idx="118">
                  <c:v>-7657.5</c:v>
                </c:pt>
                <c:pt idx="119">
                  <c:v>-7656</c:v>
                </c:pt>
                <c:pt idx="120">
                  <c:v>-7656</c:v>
                </c:pt>
                <c:pt idx="121">
                  <c:v>-7656</c:v>
                </c:pt>
                <c:pt idx="122">
                  <c:v>-7653</c:v>
                </c:pt>
                <c:pt idx="123">
                  <c:v>-7650</c:v>
                </c:pt>
                <c:pt idx="124">
                  <c:v>-7648.5</c:v>
                </c:pt>
                <c:pt idx="125">
                  <c:v>-7648.5</c:v>
                </c:pt>
                <c:pt idx="126">
                  <c:v>-7647</c:v>
                </c:pt>
                <c:pt idx="127">
                  <c:v>-7638</c:v>
                </c:pt>
                <c:pt idx="128">
                  <c:v>-7636.5</c:v>
                </c:pt>
                <c:pt idx="129">
                  <c:v>-7624.5</c:v>
                </c:pt>
                <c:pt idx="130">
                  <c:v>-7624.5</c:v>
                </c:pt>
                <c:pt idx="131">
                  <c:v>-7621.5</c:v>
                </c:pt>
                <c:pt idx="132">
                  <c:v>-7620</c:v>
                </c:pt>
                <c:pt idx="133">
                  <c:v>-7576.5</c:v>
                </c:pt>
                <c:pt idx="134">
                  <c:v>-7191</c:v>
                </c:pt>
                <c:pt idx="135">
                  <c:v>-7188</c:v>
                </c:pt>
                <c:pt idx="136">
                  <c:v>-7186.5</c:v>
                </c:pt>
                <c:pt idx="137">
                  <c:v>-7176</c:v>
                </c:pt>
                <c:pt idx="138">
                  <c:v>-7176</c:v>
                </c:pt>
                <c:pt idx="139">
                  <c:v>-7171.5</c:v>
                </c:pt>
                <c:pt idx="140">
                  <c:v>-7167</c:v>
                </c:pt>
                <c:pt idx="141">
                  <c:v>-7165.5</c:v>
                </c:pt>
                <c:pt idx="142">
                  <c:v>-7156.5</c:v>
                </c:pt>
                <c:pt idx="143">
                  <c:v>-7155</c:v>
                </c:pt>
                <c:pt idx="144">
                  <c:v>-7122</c:v>
                </c:pt>
                <c:pt idx="145">
                  <c:v>-7119</c:v>
                </c:pt>
                <c:pt idx="146">
                  <c:v>-7075.5</c:v>
                </c:pt>
                <c:pt idx="147">
                  <c:v>-7032</c:v>
                </c:pt>
                <c:pt idx="148">
                  <c:v>-6724</c:v>
                </c:pt>
                <c:pt idx="149">
                  <c:v>-6724</c:v>
                </c:pt>
                <c:pt idx="150">
                  <c:v>-6639</c:v>
                </c:pt>
                <c:pt idx="151">
                  <c:v>-6631</c:v>
                </c:pt>
                <c:pt idx="152">
                  <c:v>-6631</c:v>
                </c:pt>
                <c:pt idx="153">
                  <c:v>-6621</c:v>
                </c:pt>
                <c:pt idx="154">
                  <c:v>-6615</c:v>
                </c:pt>
                <c:pt idx="155">
                  <c:v>-6577.5</c:v>
                </c:pt>
                <c:pt idx="156">
                  <c:v>-6546</c:v>
                </c:pt>
                <c:pt idx="157">
                  <c:v>-5635.5</c:v>
                </c:pt>
                <c:pt idx="158">
                  <c:v>-5538</c:v>
                </c:pt>
                <c:pt idx="159">
                  <c:v>-5430.5</c:v>
                </c:pt>
                <c:pt idx="160">
                  <c:v>-5417</c:v>
                </c:pt>
                <c:pt idx="161">
                  <c:v>-5406</c:v>
                </c:pt>
                <c:pt idx="162">
                  <c:v>-5393</c:v>
                </c:pt>
                <c:pt idx="163">
                  <c:v>-4923</c:v>
                </c:pt>
                <c:pt idx="164">
                  <c:v>-4874</c:v>
                </c:pt>
                <c:pt idx="165">
                  <c:v>-4431</c:v>
                </c:pt>
                <c:pt idx="166">
                  <c:v>-4431</c:v>
                </c:pt>
                <c:pt idx="167">
                  <c:v>-4407</c:v>
                </c:pt>
                <c:pt idx="168">
                  <c:v>-4404</c:v>
                </c:pt>
                <c:pt idx="169">
                  <c:v>-3848.5</c:v>
                </c:pt>
                <c:pt idx="170">
                  <c:v>-3844</c:v>
                </c:pt>
                <c:pt idx="171">
                  <c:v>-3356</c:v>
                </c:pt>
                <c:pt idx="172">
                  <c:v>-3301</c:v>
                </c:pt>
                <c:pt idx="173">
                  <c:v>-3223</c:v>
                </c:pt>
                <c:pt idx="174">
                  <c:v>-3223</c:v>
                </c:pt>
                <c:pt idx="175">
                  <c:v>-3221</c:v>
                </c:pt>
                <c:pt idx="176">
                  <c:v>-3220</c:v>
                </c:pt>
                <c:pt idx="177">
                  <c:v>-3220</c:v>
                </c:pt>
                <c:pt idx="178">
                  <c:v>-3218.5</c:v>
                </c:pt>
                <c:pt idx="179">
                  <c:v>-3167.5</c:v>
                </c:pt>
                <c:pt idx="180">
                  <c:v>-2822</c:v>
                </c:pt>
                <c:pt idx="181">
                  <c:v>-2809</c:v>
                </c:pt>
                <c:pt idx="182">
                  <c:v>-1675</c:v>
                </c:pt>
                <c:pt idx="183">
                  <c:v>-1672</c:v>
                </c:pt>
                <c:pt idx="184">
                  <c:v>-1666</c:v>
                </c:pt>
                <c:pt idx="185">
                  <c:v>-1660</c:v>
                </c:pt>
                <c:pt idx="186">
                  <c:v>-1621</c:v>
                </c:pt>
                <c:pt idx="187">
                  <c:v>-1099</c:v>
                </c:pt>
                <c:pt idx="188">
                  <c:v>-565.5</c:v>
                </c:pt>
                <c:pt idx="189">
                  <c:v>-516</c:v>
                </c:pt>
                <c:pt idx="190">
                  <c:v>-1.5</c:v>
                </c:pt>
                <c:pt idx="191">
                  <c:v>-1.5</c:v>
                </c:pt>
                <c:pt idx="192">
                  <c:v>-1.5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403.5</c:v>
                </c:pt>
                <c:pt idx="198">
                  <c:v>462</c:v>
                </c:pt>
                <c:pt idx="199">
                  <c:v>468</c:v>
                </c:pt>
                <c:pt idx="200">
                  <c:v>601</c:v>
                </c:pt>
                <c:pt idx="201">
                  <c:v>622</c:v>
                </c:pt>
                <c:pt idx="202">
                  <c:v>625</c:v>
                </c:pt>
                <c:pt idx="203">
                  <c:v>648</c:v>
                </c:pt>
                <c:pt idx="204">
                  <c:v>654</c:v>
                </c:pt>
                <c:pt idx="205">
                  <c:v>655.5</c:v>
                </c:pt>
                <c:pt idx="206">
                  <c:v>999</c:v>
                </c:pt>
                <c:pt idx="207">
                  <c:v>1105</c:v>
                </c:pt>
                <c:pt idx="208">
                  <c:v>1166.5</c:v>
                </c:pt>
                <c:pt idx="209">
                  <c:v>1192</c:v>
                </c:pt>
                <c:pt idx="210">
                  <c:v>1965</c:v>
                </c:pt>
                <c:pt idx="211">
                  <c:v>2797</c:v>
                </c:pt>
                <c:pt idx="212">
                  <c:v>2801</c:v>
                </c:pt>
                <c:pt idx="213">
                  <c:v>2812</c:v>
                </c:pt>
                <c:pt idx="214">
                  <c:v>3637</c:v>
                </c:pt>
                <c:pt idx="215">
                  <c:v>3658</c:v>
                </c:pt>
                <c:pt idx="216">
                  <c:v>4398</c:v>
                </c:pt>
                <c:pt idx="217">
                  <c:v>4957.5</c:v>
                </c:pt>
                <c:pt idx="218">
                  <c:v>6386</c:v>
                </c:pt>
                <c:pt idx="219">
                  <c:v>6553</c:v>
                </c:pt>
                <c:pt idx="220">
                  <c:v>6621</c:v>
                </c:pt>
                <c:pt idx="221">
                  <c:v>7150</c:v>
                </c:pt>
                <c:pt idx="222">
                  <c:v>7554</c:v>
                </c:pt>
                <c:pt idx="223">
                  <c:v>7554</c:v>
                </c:pt>
                <c:pt idx="224">
                  <c:v>7598</c:v>
                </c:pt>
                <c:pt idx="225">
                  <c:v>8091</c:v>
                </c:pt>
                <c:pt idx="226">
                  <c:v>8192</c:v>
                </c:pt>
                <c:pt idx="227">
                  <c:v>8212</c:v>
                </c:pt>
                <c:pt idx="228">
                  <c:v>8702</c:v>
                </c:pt>
                <c:pt idx="229">
                  <c:v>8731</c:v>
                </c:pt>
                <c:pt idx="230">
                  <c:v>8740</c:v>
                </c:pt>
                <c:pt idx="231">
                  <c:v>8776</c:v>
                </c:pt>
                <c:pt idx="232">
                  <c:v>8813</c:v>
                </c:pt>
                <c:pt idx="233">
                  <c:v>8821</c:v>
                </c:pt>
                <c:pt idx="234">
                  <c:v>8861</c:v>
                </c:pt>
                <c:pt idx="235">
                  <c:v>9243</c:v>
                </c:pt>
                <c:pt idx="236">
                  <c:v>9243.5</c:v>
                </c:pt>
                <c:pt idx="237">
                  <c:v>9245</c:v>
                </c:pt>
                <c:pt idx="238">
                  <c:v>9250.5</c:v>
                </c:pt>
                <c:pt idx="239">
                  <c:v>9315.5</c:v>
                </c:pt>
                <c:pt idx="240">
                  <c:v>9359</c:v>
                </c:pt>
                <c:pt idx="241">
                  <c:v>9367</c:v>
                </c:pt>
                <c:pt idx="242">
                  <c:v>9416</c:v>
                </c:pt>
                <c:pt idx="243">
                  <c:v>9691</c:v>
                </c:pt>
                <c:pt idx="244">
                  <c:v>10267</c:v>
                </c:pt>
                <c:pt idx="245">
                  <c:v>10291</c:v>
                </c:pt>
                <c:pt idx="246">
                  <c:v>10501.5</c:v>
                </c:pt>
                <c:pt idx="247">
                  <c:v>10501.5</c:v>
                </c:pt>
                <c:pt idx="248">
                  <c:v>10753</c:v>
                </c:pt>
                <c:pt idx="249">
                  <c:v>10785.5</c:v>
                </c:pt>
                <c:pt idx="250">
                  <c:v>10864</c:v>
                </c:pt>
                <c:pt idx="251">
                  <c:v>10880</c:v>
                </c:pt>
                <c:pt idx="252">
                  <c:v>10953</c:v>
                </c:pt>
                <c:pt idx="253">
                  <c:v>10966.5</c:v>
                </c:pt>
                <c:pt idx="254">
                  <c:v>10988</c:v>
                </c:pt>
                <c:pt idx="255">
                  <c:v>11000</c:v>
                </c:pt>
                <c:pt idx="256">
                  <c:v>11387</c:v>
                </c:pt>
                <c:pt idx="257">
                  <c:v>11438</c:v>
                </c:pt>
                <c:pt idx="258">
                  <c:v>11528</c:v>
                </c:pt>
                <c:pt idx="259">
                  <c:v>11562</c:v>
                </c:pt>
                <c:pt idx="260">
                  <c:v>11562</c:v>
                </c:pt>
                <c:pt idx="261">
                  <c:v>11610</c:v>
                </c:pt>
                <c:pt idx="262">
                  <c:v>11959</c:v>
                </c:pt>
                <c:pt idx="263">
                  <c:v>11978</c:v>
                </c:pt>
                <c:pt idx="264">
                  <c:v>12002.5</c:v>
                </c:pt>
                <c:pt idx="265">
                  <c:v>12052.5</c:v>
                </c:pt>
                <c:pt idx="266">
                  <c:v>12064.5</c:v>
                </c:pt>
                <c:pt idx="267">
                  <c:v>12479</c:v>
                </c:pt>
                <c:pt idx="268">
                  <c:v>12479</c:v>
                </c:pt>
                <c:pt idx="269">
                  <c:v>12612</c:v>
                </c:pt>
                <c:pt idx="270">
                  <c:v>12958</c:v>
                </c:pt>
                <c:pt idx="271">
                  <c:v>13092</c:v>
                </c:pt>
                <c:pt idx="272">
                  <c:v>13161</c:v>
                </c:pt>
                <c:pt idx="273">
                  <c:v>13199.5</c:v>
                </c:pt>
                <c:pt idx="274">
                  <c:v>13201</c:v>
                </c:pt>
                <c:pt idx="275">
                  <c:v>13219</c:v>
                </c:pt>
                <c:pt idx="276">
                  <c:v>13587</c:v>
                </c:pt>
                <c:pt idx="277">
                  <c:v>13652.5</c:v>
                </c:pt>
                <c:pt idx="278">
                  <c:v>13705</c:v>
                </c:pt>
                <c:pt idx="279">
                  <c:v>13717</c:v>
                </c:pt>
                <c:pt idx="280">
                  <c:v>14082</c:v>
                </c:pt>
                <c:pt idx="281">
                  <c:v>14142</c:v>
                </c:pt>
                <c:pt idx="282">
                  <c:v>14142</c:v>
                </c:pt>
                <c:pt idx="283">
                  <c:v>14221</c:v>
                </c:pt>
                <c:pt idx="284">
                  <c:v>14637</c:v>
                </c:pt>
                <c:pt idx="285">
                  <c:v>14741.5</c:v>
                </c:pt>
                <c:pt idx="286">
                  <c:v>14743</c:v>
                </c:pt>
                <c:pt idx="287">
                  <c:v>15292</c:v>
                </c:pt>
                <c:pt idx="288">
                  <c:v>15303</c:v>
                </c:pt>
                <c:pt idx="289">
                  <c:v>15766</c:v>
                </c:pt>
                <c:pt idx="290">
                  <c:v>15808</c:v>
                </c:pt>
                <c:pt idx="291">
                  <c:v>15838</c:v>
                </c:pt>
                <c:pt idx="292">
                  <c:v>16288</c:v>
                </c:pt>
              </c:numCache>
            </c:numRef>
          </c:xVal>
          <c:yVal>
            <c:numRef>
              <c:f>Active!$P$21:$P$313</c:f>
              <c:numCache>
                <c:formatCode>General</c:formatCode>
                <c:ptCount val="293"/>
                <c:pt idx="0">
                  <c:v>1.0219730742090594E-2</c:v>
                </c:pt>
                <c:pt idx="1">
                  <c:v>1.0245308782035931E-2</c:v>
                </c:pt>
                <c:pt idx="2">
                  <c:v>1.0442406855601286E-2</c:v>
                </c:pt>
                <c:pt idx="3">
                  <c:v>1.0921855499453223E-2</c:v>
                </c:pt>
                <c:pt idx="4">
                  <c:v>1.0971259607368784E-2</c:v>
                </c:pt>
                <c:pt idx="5">
                  <c:v>1.1139094469966179E-2</c:v>
                </c:pt>
                <c:pt idx="6">
                  <c:v>1.1769806044070331E-2</c:v>
                </c:pt>
                <c:pt idx="7">
                  <c:v>1.1802271098228408E-2</c:v>
                </c:pt>
                <c:pt idx="8">
                  <c:v>1.3633641578952888E-2</c:v>
                </c:pt>
                <c:pt idx="9">
                  <c:v>1.432840291306807E-2</c:v>
                </c:pt>
                <c:pt idx="10">
                  <c:v>1.4783186024501745E-2</c:v>
                </c:pt>
                <c:pt idx="11">
                  <c:v>1.5111209530473228E-2</c:v>
                </c:pt>
                <c:pt idx="12">
                  <c:v>1.5232974366974114E-2</c:v>
                </c:pt>
                <c:pt idx="13">
                  <c:v>1.5264377587916128E-2</c:v>
                </c:pt>
                <c:pt idx="14">
                  <c:v>1.5592926455317492E-2</c:v>
                </c:pt>
                <c:pt idx="15">
                  <c:v>1.5624805958464352E-2</c:v>
                </c:pt>
                <c:pt idx="16">
                  <c:v>1.5626469162278171E-2</c:v>
                </c:pt>
                <c:pt idx="17">
                  <c:v>1.5430295128129563E-2</c:v>
                </c:pt>
                <c:pt idx="18">
                  <c:v>1.5361301622078834E-2</c:v>
                </c:pt>
                <c:pt idx="19">
                  <c:v>1.5224416770555527E-2</c:v>
                </c:pt>
                <c:pt idx="20">
                  <c:v>1.5209718337253413E-2</c:v>
                </c:pt>
                <c:pt idx="21">
                  <c:v>1.4995773857322908E-2</c:v>
                </c:pt>
                <c:pt idx="22">
                  <c:v>1.4995773857322908E-2</c:v>
                </c:pt>
                <c:pt idx="23">
                  <c:v>1.4993144153539691E-2</c:v>
                </c:pt>
                <c:pt idx="24">
                  <c:v>1.4991827471048453E-2</c:v>
                </c:pt>
                <c:pt idx="25">
                  <c:v>1.4991168672152923E-2</c:v>
                </c:pt>
                <c:pt idx="26">
                  <c:v>1.4973932810790822E-2</c:v>
                </c:pt>
                <c:pt idx="27">
                  <c:v>1.4973265774196956E-2</c:v>
                </c:pt>
                <c:pt idx="28">
                  <c:v>1.4972598432503152E-2</c:v>
                </c:pt>
                <c:pt idx="29">
                  <c:v>1.4971930785709412E-2</c:v>
                </c:pt>
                <c:pt idx="30">
                  <c:v>1.4971262833815724E-2</c:v>
                </c:pt>
                <c:pt idx="31">
                  <c:v>1.4959860971332561E-2</c:v>
                </c:pt>
                <c:pt idx="32">
                  <c:v>1.4954464878993691E-2</c:v>
                </c:pt>
                <c:pt idx="33">
                  <c:v>1.4936792724719563E-2</c:v>
                </c:pt>
                <c:pt idx="34">
                  <c:v>1.4934740358148298E-2</c:v>
                </c:pt>
                <c:pt idx="35">
                  <c:v>1.4932685245677594E-2</c:v>
                </c:pt>
                <c:pt idx="36">
                  <c:v>1.4926044537709075E-2</c:v>
                </c:pt>
                <c:pt idx="37">
                  <c:v>1.4917068979050135E-2</c:v>
                </c:pt>
                <c:pt idx="38">
                  <c:v>1.4917068979050135E-2</c:v>
                </c:pt>
                <c:pt idx="39">
                  <c:v>1.4783502334658485E-2</c:v>
                </c:pt>
                <c:pt idx="40">
                  <c:v>1.478275322618117E-2</c:v>
                </c:pt>
                <c:pt idx="41">
                  <c:v>1.4742613878871411E-2</c:v>
                </c:pt>
                <c:pt idx="42">
                  <c:v>1.4714084078974572E-2</c:v>
                </c:pt>
                <c:pt idx="43">
                  <c:v>1.452990788667252E-2</c:v>
                </c:pt>
                <c:pt idx="44">
                  <c:v>1.452397856776954E-2</c:v>
                </c:pt>
                <c:pt idx="45">
                  <c:v>1.4523130301812218E-2</c:v>
                </c:pt>
                <c:pt idx="46">
                  <c:v>1.4521432854597753E-2</c:v>
                </c:pt>
                <c:pt idx="47">
                  <c:v>1.4519734186983539E-2</c:v>
                </c:pt>
                <c:pt idx="48">
                  <c:v>1.4506100911678676E-2</c:v>
                </c:pt>
                <c:pt idx="49">
                  <c:v>1.4505246238622647E-2</c:v>
                </c:pt>
                <c:pt idx="50">
                  <c:v>1.4497540451621141E-2</c:v>
                </c:pt>
                <c:pt idx="51">
                  <c:v>1.4471676011485432E-2</c:v>
                </c:pt>
                <c:pt idx="52">
                  <c:v>1.4470809134431856E-2</c:v>
                </c:pt>
                <c:pt idx="53">
                  <c:v>1.4469941952278348E-2</c:v>
                </c:pt>
                <c:pt idx="54">
                  <c:v>1.4469074465024902E-2</c:v>
                </c:pt>
                <c:pt idx="55">
                  <c:v>1.4209406249799744E-2</c:v>
                </c:pt>
                <c:pt idx="56">
                  <c:v>1.4208451503963894E-2</c:v>
                </c:pt>
                <c:pt idx="57">
                  <c:v>1.4197290259050161E-2</c:v>
                </c:pt>
                <c:pt idx="58">
                  <c:v>1.4180631156250937E-2</c:v>
                </c:pt>
                <c:pt idx="59">
                  <c:v>1.4177738544449097E-2</c:v>
                </c:pt>
                <c:pt idx="60">
                  <c:v>1.413238878393629E-2</c:v>
                </c:pt>
                <c:pt idx="61">
                  <c:v>1.4122257199319426E-2</c:v>
                </c:pt>
                <c:pt idx="62">
                  <c:v>1.4113406372248798E-2</c:v>
                </c:pt>
                <c:pt idx="63">
                  <c:v>1.4102884501534515E-2</c:v>
                </c:pt>
                <c:pt idx="64">
                  <c:v>1.4101896296405405E-2</c:v>
                </c:pt>
                <c:pt idx="65">
                  <c:v>1.409497031770339E-2</c:v>
                </c:pt>
                <c:pt idx="66">
                  <c:v>1.4094640136293845E-2</c:v>
                </c:pt>
                <c:pt idx="67">
                  <c:v>1.4091997464617737E-2</c:v>
                </c:pt>
                <c:pt idx="68">
                  <c:v>1.409100590338931E-2</c:v>
                </c:pt>
                <c:pt idx="69">
                  <c:v>1.4090014037060936E-2</c:v>
                </c:pt>
                <c:pt idx="70">
                  <c:v>1.4089021865632632E-2</c:v>
                </c:pt>
                <c:pt idx="71">
                  <c:v>1.4089021865632632E-2</c:v>
                </c:pt>
                <c:pt idx="72">
                  <c:v>1.4088029389104388E-2</c:v>
                </c:pt>
                <c:pt idx="73">
                  <c:v>1.4087036607476207E-2</c:v>
                </c:pt>
                <c:pt idx="74">
                  <c:v>1.4086705612466827E-2</c:v>
                </c:pt>
                <c:pt idx="75">
                  <c:v>1.4086043520748086E-2</c:v>
                </c:pt>
                <c:pt idx="76">
                  <c:v>1.4070112639506511E-2</c:v>
                </c:pt>
                <c:pt idx="77">
                  <c:v>1.4069114366079436E-2</c:v>
                </c:pt>
                <c:pt idx="78">
                  <c:v>1.4066117715198575E-2</c:v>
                </c:pt>
                <c:pt idx="79">
                  <c:v>1.406411842244498E-2</c:v>
                </c:pt>
                <c:pt idx="80">
                  <c:v>1.4063118318418276E-2</c:v>
                </c:pt>
                <c:pt idx="81">
                  <c:v>1.4062117909291632E-2</c:v>
                </c:pt>
                <c:pt idx="82">
                  <c:v>1.4062117909291632E-2</c:v>
                </c:pt>
                <c:pt idx="83">
                  <c:v>1.4061117195065044E-2</c:v>
                </c:pt>
                <c:pt idx="84">
                  <c:v>1.4060116175738522E-2</c:v>
                </c:pt>
                <c:pt idx="85">
                  <c:v>1.4036000181920456E-2</c:v>
                </c:pt>
                <c:pt idx="86">
                  <c:v>1.3730707389753167E-2</c:v>
                </c:pt>
                <c:pt idx="87">
                  <c:v>1.3721921840497749E-2</c:v>
                </c:pt>
                <c:pt idx="88">
                  <c:v>1.3697660897065643E-2</c:v>
                </c:pt>
                <c:pt idx="89">
                  <c:v>1.2792038286274482E-2</c:v>
                </c:pt>
                <c:pt idx="90">
                  <c:v>1.2782701814658516E-2</c:v>
                </c:pt>
                <c:pt idx="91">
                  <c:v>1.2761305169719054E-2</c:v>
                </c:pt>
                <c:pt idx="92">
                  <c:v>9.8976368649873435E-3</c:v>
                </c:pt>
                <c:pt idx="93">
                  <c:v>9.895754615338509E-3</c:v>
                </c:pt>
                <c:pt idx="94">
                  <c:v>9.8938720605897413E-3</c:v>
                </c:pt>
                <c:pt idx="95">
                  <c:v>9.8901060357923856E-3</c:v>
                </c:pt>
                <c:pt idx="96">
                  <c:v>9.8825703249984138E-3</c:v>
                </c:pt>
                <c:pt idx="97">
                  <c:v>9.856156894627266E-3</c:v>
                </c:pt>
                <c:pt idx="98">
                  <c:v>9.7422791568874938E-3</c:v>
                </c:pt>
                <c:pt idx="99">
                  <c:v>9.3862052110665253E-3</c:v>
                </c:pt>
                <c:pt idx="100">
                  <c:v>9.1344115149354609E-3</c:v>
                </c:pt>
                <c:pt idx="101">
                  <c:v>8.7093296924200224E-3</c:v>
                </c:pt>
                <c:pt idx="102">
                  <c:v>7.9502335984283495E-3</c:v>
                </c:pt>
                <c:pt idx="103">
                  <c:v>7.9458830021488652E-3</c:v>
                </c:pt>
                <c:pt idx="104">
                  <c:v>7.9284684130334002E-3</c:v>
                </c:pt>
                <c:pt idx="105">
                  <c:v>7.7620559374328236E-3</c:v>
                </c:pt>
                <c:pt idx="106">
                  <c:v>7.7407631100187505E-3</c:v>
                </c:pt>
                <c:pt idx="107">
                  <c:v>7.7032479472010466E-3</c:v>
                </c:pt>
                <c:pt idx="108">
                  <c:v>7.7010384270182067E-3</c:v>
                </c:pt>
                <c:pt idx="109">
                  <c:v>7.6966184713527092E-3</c:v>
                </c:pt>
                <c:pt idx="110">
                  <c:v>7.6767135684110196E-3</c:v>
                </c:pt>
                <c:pt idx="111">
                  <c:v>7.6700731089648973E-3</c:v>
                </c:pt>
                <c:pt idx="112">
                  <c:v>7.6700731089648973E-3</c:v>
                </c:pt>
                <c:pt idx="113">
                  <c:v>7.6523517927112759E-3</c:v>
                </c:pt>
                <c:pt idx="114">
                  <c:v>7.6479184126484884E-3</c:v>
                </c:pt>
                <c:pt idx="115">
                  <c:v>7.645701264967184E-3</c:v>
                </c:pt>
                <c:pt idx="116">
                  <c:v>7.6434838121859439E-3</c:v>
                </c:pt>
                <c:pt idx="117">
                  <c:v>7.6057404346142566E-3</c:v>
                </c:pt>
                <c:pt idx="118">
                  <c:v>7.6035174900341241E-3</c:v>
                </c:pt>
                <c:pt idx="119">
                  <c:v>7.6012942403540498E-3</c:v>
                </c:pt>
                <c:pt idx="120">
                  <c:v>7.6012942403540498E-3</c:v>
                </c:pt>
                <c:pt idx="121">
                  <c:v>7.6012942403540498E-3</c:v>
                </c:pt>
                <c:pt idx="122">
                  <c:v>7.5968468256940921E-3</c:v>
                </c:pt>
                <c:pt idx="123">
                  <c:v>7.5923981906343774E-3</c:v>
                </c:pt>
                <c:pt idx="124">
                  <c:v>7.5901734154546138E-3</c:v>
                </c:pt>
                <c:pt idx="125">
                  <c:v>7.5901734154546138E-3</c:v>
                </c:pt>
                <c:pt idx="126">
                  <c:v>7.5879483351749084E-3</c:v>
                </c:pt>
                <c:pt idx="127">
                  <c:v>7.5745914463979823E-3</c:v>
                </c:pt>
                <c:pt idx="128">
                  <c:v>7.5723642304187109E-3</c:v>
                </c:pt>
                <c:pt idx="129">
                  <c:v>7.5545355189867453E-3</c:v>
                </c:pt>
                <c:pt idx="130">
                  <c:v>7.5545355189867453E-3</c:v>
                </c:pt>
                <c:pt idx="131">
                  <c:v>7.5500752901293718E-3</c:v>
                </c:pt>
                <c:pt idx="132">
                  <c:v>7.5478447180507731E-3</c:v>
                </c:pt>
                <c:pt idx="133">
                  <c:v>7.483025409298261E-3</c:v>
                </c:pt>
                <c:pt idx="134">
                  <c:v>6.8973794969972458E-3</c:v>
                </c:pt>
                <c:pt idx="135">
                  <c:v>6.8927429203754272E-3</c:v>
                </c:pt>
                <c:pt idx="136">
                  <c:v>6.8904241744146121E-3</c:v>
                </c:pt>
                <c:pt idx="137">
                  <c:v>6.8741844098906208E-3</c:v>
                </c:pt>
                <c:pt idx="138">
                  <c:v>6.8741844098906208E-3</c:v>
                </c:pt>
                <c:pt idx="139">
                  <c:v>6.8672199343098326E-3</c:v>
                </c:pt>
                <c:pt idx="140">
                  <c:v>6.8602527128295981E-3</c:v>
                </c:pt>
                <c:pt idx="141">
                  <c:v>6.8579296954696407E-3</c:v>
                </c:pt>
                <c:pt idx="142">
                  <c:v>6.8439851842112022E-3</c:v>
                </c:pt>
                <c:pt idx="143">
                  <c:v>6.8416600311516787E-3</c:v>
                </c:pt>
                <c:pt idx="144">
                  <c:v>6.7904294735577023E-3</c:v>
                </c:pt>
                <c:pt idx="145">
                  <c:v>6.7857648277415469E-3</c:v>
                </c:pt>
                <c:pt idx="146">
                  <c:v>6.7179903209849158E-3</c:v>
                </c:pt>
                <c:pt idx="147">
                  <c:v>6.6499592251800226E-3</c:v>
                </c:pt>
                <c:pt idx="148">
                  <c:v>6.160927626096711E-3</c:v>
                </c:pt>
                <c:pt idx="149">
                  <c:v>6.160927626096711E-3</c:v>
                </c:pt>
                <c:pt idx="150">
                  <c:v>6.0237027483258584E-3</c:v>
                </c:pt>
                <c:pt idx="151">
                  <c:v>6.0107370225223021E-3</c:v>
                </c:pt>
                <c:pt idx="152">
                  <c:v>6.0107370225223021E-3</c:v>
                </c:pt>
                <c:pt idx="153">
                  <c:v>5.9945176612703184E-3</c:v>
                </c:pt>
                <c:pt idx="154">
                  <c:v>5.9847795357204376E-3</c:v>
                </c:pt>
                <c:pt idx="155">
                  <c:v>5.9238056523060016E-3</c:v>
                </c:pt>
                <c:pt idx="156">
                  <c:v>5.8724402269675893E-3</c:v>
                </c:pt>
                <c:pt idx="157">
                  <c:v>4.3295833993495462E-3</c:v>
                </c:pt>
                <c:pt idx="158">
                  <c:v>4.1577047056632057E-3</c:v>
                </c:pt>
                <c:pt idx="159">
                  <c:v>3.9667032858103149E-3</c:v>
                </c:pt>
                <c:pt idx="160">
                  <c:v>3.942606309713912E-3</c:v>
                </c:pt>
                <c:pt idx="161">
                  <c:v>3.9229534645020079E-3</c:v>
                </c:pt>
                <c:pt idx="162">
                  <c:v>3.8997062211103867E-3</c:v>
                </c:pt>
                <c:pt idx="163">
                  <c:v>3.0438376851322007E-3</c:v>
                </c:pt>
                <c:pt idx="164">
                  <c:v>2.9528846163119331E-3</c:v>
                </c:pt>
                <c:pt idx="165">
                  <c:v>2.1158172129532981E-3</c:v>
                </c:pt>
                <c:pt idx="166">
                  <c:v>2.1158172129532981E-3</c:v>
                </c:pt>
                <c:pt idx="167">
                  <c:v>2.0697082865968009E-3</c:v>
                </c:pt>
                <c:pt idx="168">
                  <c:v>2.0639391790033467E-3</c:v>
                </c:pt>
                <c:pt idx="169">
                  <c:v>9.7465803087340257E-4</c:v>
                </c:pt>
                <c:pt idx="170">
                  <c:v>9.6566311520203071E-4</c:v>
                </c:pt>
                <c:pt idx="171">
                  <c:v>-2.6080566318798979E-5</c:v>
                </c:pt>
                <c:pt idx="172">
                  <c:v>-1.3987980324585024E-4</c:v>
                </c:pt>
                <c:pt idx="173">
                  <c:v>-3.0197116903693424E-4</c:v>
                </c:pt>
                <c:pt idx="174">
                  <c:v>-3.0197116903693424E-4</c:v>
                </c:pt>
                <c:pt idx="175">
                  <c:v>-3.0613820590118333E-4</c:v>
                </c:pt>
                <c:pt idx="176">
                  <c:v>-3.0822192773326859E-4</c:v>
                </c:pt>
                <c:pt idx="177">
                  <c:v>-3.0822192773326859E-4</c:v>
                </c:pt>
                <c:pt idx="178">
                  <c:v>-3.1134776473134445E-4</c:v>
                </c:pt>
                <c:pt idx="179">
                  <c:v>-4.1780775712929748E-4</c:v>
                </c:pt>
                <c:pt idx="180">
                  <c:v>-1.1483099903318258E-3</c:v>
                </c:pt>
                <c:pt idx="181">
                  <c:v>-1.1761123080049651E-3</c:v>
                </c:pt>
                <c:pt idx="182">
                  <c:v>-3.6895171716490845E-3</c:v>
                </c:pt>
                <c:pt idx="183">
                  <c:v>-3.696397656618442E-3</c:v>
                </c:pt>
                <c:pt idx="184">
                  <c:v>-3.7101622877564193E-3</c:v>
                </c:pt>
                <c:pt idx="185">
                  <c:v>-3.7239318004934113E-3</c:v>
                </c:pt>
                <c:pt idx="186">
                  <c:v>-3.8135526222598691E-3</c:v>
                </c:pt>
                <c:pt idx="187">
                  <c:v>-5.032947535653593E-3</c:v>
                </c:pt>
                <c:pt idx="188">
                  <c:v>-6.3173853126829351E-3</c:v>
                </c:pt>
                <c:pt idx="189">
                  <c:v>-6.4385165576942216E-3</c:v>
                </c:pt>
                <c:pt idx="190">
                  <c:v>-7.7172214414868981E-3</c:v>
                </c:pt>
                <c:pt idx="191">
                  <c:v>-7.7172214414868981E-3</c:v>
                </c:pt>
                <c:pt idx="192">
                  <c:v>-7.7172214414868981E-3</c:v>
                </c:pt>
                <c:pt idx="193">
                  <c:v>-7.7210019212529714E-3</c:v>
                </c:pt>
                <c:pt idx="194">
                  <c:v>-7.7210019212529714E-3</c:v>
                </c:pt>
                <c:pt idx="195">
                  <c:v>-7.7210019212529714E-3</c:v>
                </c:pt>
                <c:pt idx="196">
                  <c:v>-7.7210019212529714E-3</c:v>
                </c:pt>
                <c:pt idx="197">
                  <c:v>-8.7490306825926609E-3</c:v>
                </c:pt>
                <c:pt idx="198">
                  <c:v>-8.8999081748761359E-3</c:v>
                </c:pt>
                <c:pt idx="199">
                  <c:v>-8.9154090280640225E-3</c:v>
                </c:pt>
                <c:pt idx="200">
                  <c:v>-9.2602646920760968E-3</c:v>
                </c:pt>
                <c:pt idx="201">
                  <c:v>-9.3149348515495813E-3</c:v>
                </c:pt>
                <c:pt idx="202">
                  <c:v>-9.322749755930523E-3</c:v>
                </c:pt>
                <c:pt idx="203">
                  <c:v>-9.3827045672429023E-3</c:v>
                </c:pt>
                <c:pt idx="204">
                  <c:v>-9.3983567500002755E-3</c:v>
                </c:pt>
                <c:pt idx="205">
                  <c:v>-9.4022705584394638E-3</c:v>
                </c:pt>
                <c:pt idx="206">
                  <c:v>-1.0306567497893679E-2</c:v>
                </c:pt>
                <c:pt idx="207">
                  <c:v>-1.0588853205711714E-2</c:v>
                </c:pt>
                <c:pt idx="208">
                  <c:v>-1.0753330602309647E-2</c:v>
                </c:pt>
                <c:pt idx="209">
                  <c:v>-1.082167896151017E-2</c:v>
                </c:pt>
                <c:pt idx="210">
                  <c:v>-1.2935421257481729E-2</c:v>
                </c:pt>
                <c:pt idx="211">
                  <c:v>-1.5301034443148658E-2</c:v>
                </c:pt>
                <c:pt idx="212">
                  <c:v>-1.5312634306618647E-2</c:v>
                </c:pt>
                <c:pt idx="213">
                  <c:v>-1.5344545118158864E-2</c:v>
                </c:pt>
                <c:pt idx="214">
                  <c:v>-1.7784617634246165E-2</c:v>
                </c:pt>
                <c:pt idx="215">
                  <c:v>-1.7847933105576416E-2</c:v>
                </c:pt>
                <c:pt idx="216">
                  <c:v>-2.0117230598657884E-2</c:v>
                </c:pt>
                <c:pt idx="217">
                  <c:v>-2.1882298853531632E-2</c:v>
                </c:pt>
                <c:pt idx="218">
                  <c:v>-2.6581364872696737E-2</c:v>
                </c:pt>
                <c:pt idx="219">
                  <c:v>-2.7148778362408737E-2</c:v>
                </c:pt>
                <c:pt idx="220">
                  <c:v>-2.7380904424755641E-2</c:v>
                </c:pt>
                <c:pt idx="221">
                  <c:v>-2.9208120762154448E-2</c:v>
                </c:pt>
                <c:pt idx="222">
                  <c:v>-3.062913118952975E-2</c:v>
                </c:pt>
                <c:pt idx="223">
                  <c:v>-3.062913118952975E-2</c:v>
                </c:pt>
                <c:pt idx="224">
                  <c:v>-3.0785231174752622E-2</c:v>
                </c:pt>
                <c:pt idx="225">
                  <c:v>-3.2552209990816879E-2</c:v>
                </c:pt>
                <c:pt idx="226">
                  <c:v>-3.2918275271680446E-2</c:v>
                </c:pt>
                <c:pt idx="227">
                  <c:v>-3.2990927522075789E-2</c:v>
                </c:pt>
                <c:pt idx="228">
                  <c:v>-3.4787850873345329E-2</c:v>
                </c:pt>
                <c:pt idx="229">
                  <c:v>-3.4895219855810615E-2</c:v>
                </c:pt>
                <c:pt idx="230">
                  <c:v>-3.4928564451757238E-2</c:v>
                </c:pt>
                <c:pt idx="231">
                  <c:v>-3.5062052671521571E-2</c:v>
                </c:pt>
                <c:pt idx="232">
                  <c:v>-3.5199432025153549E-2</c:v>
                </c:pt>
                <c:pt idx="233">
                  <c:v>-3.5229160077177163E-2</c:v>
                </c:pt>
                <c:pt idx="234">
                  <c:v>-3.5377930513268985E-2</c:v>
                </c:pt>
                <c:pt idx="235">
                  <c:v>-3.6809617806942037E-2</c:v>
                </c:pt>
                <c:pt idx="236">
                  <c:v>-3.6811504709937687E-2</c:v>
                </c:pt>
                <c:pt idx="237">
                  <c:v>-3.6817165622324594E-2</c:v>
                </c:pt>
                <c:pt idx="238">
                  <c:v>-3.6837924911376052E-2</c:v>
                </c:pt>
                <c:pt idx="239">
                  <c:v>-3.7083572657239716E-2</c:v>
                </c:pt>
                <c:pt idx="240">
                  <c:v>-3.724828768614933E-2</c:v>
                </c:pt>
                <c:pt idx="241">
                  <c:v>-3.7278608038853522E-2</c:v>
                </c:pt>
                <c:pt idx="242">
                  <c:v>-3.7464509564528459E-2</c:v>
                </c:pt>
                <c:pt idx="243">
                  <c:v>-3.851387543230235E-2</c:v>
                </c:pt>
                <c:pt idx="244">
                  <c:v>-4.0745053866902053E-2</c:v>
                </c:pt>
                <c:pt idx="245">
                  <c:v>-4.0838995954813509E-2</c:v>
                </c:pt>
                <c:pt idx="246">
                  <c:v>-4.1666293110745399E-2</c:v>
                </c:pt>
                <c:pt idx="247">
                  <c:v>-4.1666293110745399E-2</c:v>
                </c:pt>
                <c:pt idx="248">
                  <c:v>-4.2662604413639435E-2</c:v>
                </c:pt>
                <c:pt idx="249">
                  <c:v>-4.2791978189000546E-2</c:v>
                </c:pt>
                <c:pt idx="250">
                  <c:v>-4.3105056390822891E-2</c:v>
                </c:pt>
                <c:pt idx="251">
                  <c:v>-4.3168971021971106E-2</c:v>
                </c:pt>
                <c:pt idx="252">
                  <c:v>-4.3461022023096013E-2</c:v>
                </c:pt>
                <c:pt idx="253">
                  <c:v>-4.3515110628244924E-2</c:v>
                </c:pt>
                <c:pt idx="254">
                  <c:v>-4.3601302759638465E-2</c:v>
                </c:pt>
                <c:pt idx="255">
                  <c:v>-4.3649437251359599E-2</c:v>
                </c:pt>
                <c:pt idx="256">
                  <c:v>-4.521224380865508E-2</c:v>
                </c:pt>
                <c:pt idx="257">
                  <c:v>-4.5419709576486313E-2</c:v>
                </c:pt>
                <c:pt idx="258">
                  <c:v>-4.5786686019191461E-2</c:v>
                </c:pt>
                <c:pt idx="259">
                  <c:v>-4.5925607408955779E-2</c:v>
                </c:pt>
                <c:pt idx="260">
                  <c:v>-4.5925607408955779E-2</c:v>
                </c:pt>
                <c:pt idx="261">
                  <c:v>-4.6121998584663343E-2</c:v>
                </c:pt>
                <c:pt idx="262">
                  <c:v>-4.7559319982876276E-2</c:v>
                </c:pt>
                <c:pt idx="263">
                  <c:v>-4.7638043629395145E-2</c:v>
                </c:pt>
                <c:pt idx="264">
                  <c:v>-4.7739627957741754E-2</c:v>
                </c:pt>
                <c:pt idx="265">
                  <c:v>-4.7947195468500223E-2</c:v>
                </c:pt>
                <c:pt idx="266">
                  <c:v>-4.7997062114272085E-2</c:v>
                </c:pt>
                <c:pt idx="267">
                  <c:v>-4.9731525140041623E-2</c:v>
                </c:pt>
                <c:pt idx="268">
                  <c:v>-4.9731525140041623E-2</c:v>
                </c:pt>
                <c:pt idx="269">
                  <c:v>-5.0292996743175424E-2</c:v>
                </c:pt>
                <c:pt idx="270">
                  <c:v>-5.176490399245777E-2</c:v>
                </c:pt>
                <c:pt idx="271">
                  <c:v>-5.2339309891635752E-2</c:v>
                </c:pt>
                <c:pt idx="272">
                  <c:v>-5.2636035738009054E-2</c:v>
                </c:pt>
                <c:pt idx="273">
                  <c:v>-5.2801880766729599E-2</c:v>
                </c:pt>
                <c:pt idx="274">
                  <c:v>-5.2808346329354251E-2</c:v>
                </c:pt>
                <c:pt idx="275">
                  <c:v>-5.2885956878645321E-2</c:v>
                </c:pt>
                <c:pt idx="276">
                  <c:v>-5.448229229438744E-2</c:v>
                </c:pt>
                <c:pt idx="277">
                  <c:v>-5.4768347776679452E-2</c:v>
                </c:pt>
                <c:pt idx="278">
                  <c:v>-5.4998048909355522E-2</c:v>
                </c:pt>
                <c:pt idx="279">
                  <c:v>-5.5050604502585178E-2</c:v>
                </c:pt>
                <c:pt idx="280">
                  <c:v>-5.6658500080439586E-2</c:v>
                </c:pt>
                <c:pt idx="281">
                  <c:v>-5.6924540581930048E-2</c:v>
                </c:pt>
                <c:pt idx="282">
                  <c:v>-5.6924540581930048E-2</c:v>
                </c:pt>
                <c:pt idx="283">
                  <c:v>-5.7275571753875709E-2</c:v>
                </c:pt>
                <c:pt idx="284">
                  <c:v>-5.913800107047059E-2</c:v>
                </c:pt>
                <c:pt idx="285">
                  <c:v>-5.9609534690200458E-2</c:v>
                </c:pt>
                <c:pt idx="286">
                  <c:v>-5.9616313895561872E-2</c:v>
                </c:pt>
                <c:pt idx="287">
                  <c:v>-6.2117993874807258E-2</c:v>
                </c:pt>
                <c:pt idx="288">
                  <c:v>-6.2168536258190611E-2</c:v>
                </c:pt>
                <c:pt idx="289">
                  <c:v>-6.4310790643017285E-2</c:v>
                </c:pt>
                <c:pt idx="290">
                  <c:v>-6.4506558452137083E-2</c:v>
                </c:pt>
                <c:pt idx="291">
                  <c:v>-6.4646539049478841E-2</c:v>
                </c:pt>
                <c:pt idx="292">
                  <c:v>-6.6760892806652178E-2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2AAA-4361-B5D9-FDDB386FCB84}"/>
            </c:ext>
          </c:extLst>
        </c:ser>
        <c:ser>
          <c:idx val="9"/>
          <c:order val="9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x"/>
            <c:size val="5"/>
            <c:spPr>
              <a:noFill/>
              <a:ln>
                <a:solidFill>
                  <a:srgbClr val="FFFF99"/>
                </a:solidFill>
                <a:prstDash val="solid"/>
              </a:ln>
            </c:spPr>
          </c:marker>
          <c:xVal>
            <c:numRef>
              <c:f>Active!$F$21:$F$313</c:f>
              <c:numCache>
                <c:formatCode>General</c:formatCode>
                <c:ptCount val="293"/>
                <c:pt idx="0">
                  <c:v>-27580</c:v>
                </c:pt>
                <c:pt idx="1">
                  <c:v>-27559</c:v>
                </c:pt>
                <c:pt idx="2">
                  <c:v>-27395.5</c:v>
                </c:pt>
                <c:pt idx="3">
                  <c:v>-26984.5</c:v>
                </c:pt>
                <c:pt idx="4">
                  <c:v>-26941</c:v>
                </c:pt>
                <c:pt idx="5">
                  <c:v>-26791.5</c:v>
                </c:pt>
                <c:pt idx="6">
                  <c:v>-26203.5</c:v>
                </c:pt>
                <c:pt idx="7">
                  <c:v>-26172</c:v>
                </c:pt>
                <c:pt idx="8">
                  <c:v>-24111.5</c:v>
                </c:pt>
                <c:pt idx="9">
                  <c:v>-23089.5</c:v>
                </c:pt>
                <c:pt idx="10">
                  <c:v>-22270</c:v>
                </c:pt>
                <c:pt idx="11">
                  <c:v>-21541</c:v>
                </c:pt>
                <c:pt idx="12">
                  <c:v>-21219.5</c:v>
                </c:pt>
                <c:pt idx="13">
                  <c:v>-21130</c:v>
                </c:pt>
                <c:pt idx="14">
                  <c:v>-19860</c:v>
                </c:pt>
                <c:pt idx="15">
                  <c:v>-19659.5</c:v>
                </c:pt>
                <c:pt idx="16">
                  <c:v>-19648</c:v>
                </c:pt>
                <c:pt idx="17">
                  <c:v>-16582.5</c:v>
                </c:pt>
                <c:pt idx="18">
                  <c:v>-16343</c:v>
                </c:pt>
                <c:pt idx="19">
                  <c:v>-15931</c:v>
                </c:pt>
                <c:pt idx="20">
                  <c:v>-15890.5</c:v>
                </c:pt>
                <c:pt idx="21">
                  <c:v>-15358</c:v>
                </c:pt>
                <c:pt idx="22">
                  <c:v>-15358</c:v>
                </c:pt>
                <c:pt idx="23">
                  <c:v>-15352</c:v>
                </c:pt>
                <c:pt idx="24">
                  <c:v>-15349</c:v>
                </c:pt>
                <c:pt idx="25">
                  <c:v>-15347.5</c:v>
                </c:pt>
                <c:pt idx="26">
                  <c:v>-15308.5</c:v>
                </c:pt>
                <c:pt idx="27">
                  <c:v>-15307</c:v>
                </c:pt>
                <c:pt idx="28">
                  <c:v>-15305.5</c:v>
                </c:pt>
                <c:pt idx="29">
                  <c:v>-15304</c:v>
                </c:pt>
                <c:pt idx="30">
                  <c:v>-15302.5</c:v>
                </c:pt>
                <c:pt idx="31">
                  <c:v>-15277</c:v>
                </c:pt>
                <c:pt idx="32">
                  <c:v>-15265</c:v>
                </c:pt>
                <c:pt idx="33">
                  <c:v>-15226</c:v>
                </c:pt>
                <c:pt idx="34">
                  <c:v>-15221.5</c:v>
                </c:pt>
                <c:pt idx="35">
                  <c:v>-15217</c:v>
                </c:pt>
                <c:pt idx="36">
                  <c:v>-15202.5</c:v>
                </c:pt>
                <c:pt idx="37">
                  <c:v>-15183</c:v>
                </c:pt>
                <c:pt idx="38">
                  <c:v>-15183</c:v>
                </c:pt>
                <c:pt idx="39">
                  <c:v>-14905</c:v>
                </c:pt>
                <c:pt idx="40">
                  <c:v>-14903.5</c:v>
                </c:pt>
                <c:pt idx="41">
                  <c:v>-14824</c:v>
                </c:pt>
                <c:pt idx="42">
                  <c:v>-14768.5</c:v>
                </c:pt>
                <c:pt idx="43">
                  <c:v>-14428</c:v>
                </c:pt>
                <c:pt idx="44">
                  <c:v>-14417.5</c:v>
                </c:pt>
                <c:pt idx="45">
                  <c:v>-14416</c:v>
                </c:pt>
                <c:pt idx="46">
                  <c:v>-14413</c:v>
                </c:pt>
                <c:pt idx="47">
                  <c:v>-14410</c:v>
                </c:pt>
                <c:pt idx="48">
                  <c:v>-14386</c:v>
                </c:pt>
                <c:pt idx="49">
                  <c:v>-14384.5</c:v>
                </c:pt>
                <c:pt idx="50">
                  <c:v>-14371</c:v>
                </c:pt>
                <c:pt idx="51">
                  <c:v>-14326</c:v>
                </c:pt>
                <c:pt idx="52">
                  <c:v>-14324.5</c:v>
                </c:pt>
                <c:pt idx="53">
                  <c:v>-14323</c:v>
                </c:pt>
                <c:pt idx="54">
                  <c:v>-14321.5</c:v>
                </c:pt>
                <c:pt idx="55">
                  <c:v>-13894</c:v>
                </c:pt>
                <c:pt idx="56">
                  <c:v>-13892.5</c:v>
                </c:pt>
                <c:pt idx="57">
                  <c:v>-13875</c:v>
                </c:pt>
                <c:pt idx="58">
                  <c:v>-13849</c:v>
                </c:pt>
                <c:pt idx="59">
                  <c:v>-13844.5</c:v>
                </c:pt>
                <c:pt idx="60">
                  <c:v>-13774.5</c:v>
                </c:pt>
                <c:pt idx="61">
                  <c:v>-13759</c:v>
                </c:pt>
                <c:pt idx="62">
                  <c:v>-13745.5</c:v>
                </c:pt>
                <c:pt idx="63">
                  <c:v>-13729.5</c:v>
                </c:pt>
                <c:pt idx="64">
                  <c:v>-13728</c:v>
                </c:pt>
                <c:pt idx="65">
                  <c:v>-13717.5</c:v>
                </c:pt>
                <c:pt idx="66">
                  <c:v>-13717</c:v>
                </c:pt>
                <c:pt idx="67">
                  <c:v>-13713</c:v>
                </c:pt>
                <c:pt idx="68">
                  <c:v>-13711.5</c:v>
                </c:pt>
                <c:pt idx="69">
                  <c:v>-13710</c:v>
                </c:pt>
                <c:pt idx="70">
                  <c:v>-13708.5</c:v>
                </c:pt>
                <c:pt idx="71">
                  <c:v>-13708.5</c:v>
                </c:pt>
                <c:pt idx="72">
                  <c:v>-13707</c:v>
                </c:pt>
                <c:pt idx="73">
                  <c:v>-13705.5</c:v>
                </c:pt>
                <c:pt idx="74">
                  <c:v>-13705</c:v>
                </c:pt>
                <c:pt idx="75">
                  <c:v>-13704</c:v>
                </c:pt>
                <c:pt idx="76">
                  <c:v>-13680</c:v>
                </c:pt>
                <c:pt idx="77">
                  <c:v>-13678.5</c:v>
                </c:pt>
                <c:pt idx="78">
                  <c:v>-13674</c:v>
                </c:pt>
                <c:pt idx="79">
                  <c:v>-13671</c:v>
                </c:pt>
                <c:pt idx="80">
                  <c:v>-13669.5</c:v>
                </c:pt>
                <c:pt idx="81">
                  <c:v>-13668</c:v>
                </c:pt>
                <c:pt idx="82">
                  <c:v>-13668</c:v>
                </c:pt>
                <c:pt idx="83">
                  <c:v>-13666.5</c:v>
                </c:pt>
                <c:pt idx="84">
                  <c:v>-13665</c:v>
                </c:pt>
                <c:pt idx="85">
                  <c:v>-13629</c:v>
                </c:pt>
                <c:pt idx="86">
                  <c:v>-13194</c:v>
                </c:pt>
                <c:pt idx="87">
                  <c:v>-13182</c:v>
                </c:pt>
                <c:pt idx="88">
                  <c:v>-13149</c:v>
                </c:pt>
                <c:pt idx="89">
                  <c:v>-12035</c:v>
                </c:pt>
                <c:pt idx="90">
                  <c:v>-12024.5</c:v>
                </c:pt>
                <c:pt idx="91">
                  <c:v>-12000.5</c:v>
                </c:pt>
                <c:pt idx="92">
                  <c:v>-9334</c:v>
                </c:pt>
                <c:pt idx="93">
                  <c:v>-9332.5</c:v>
                </c:pt>
                <c:pt idx="94">
                  <c:v>-9331</c:v>
                </c:pt>
                <c:pt idx="95">
                  <c:v>-9328</c:v>
                </c:pt>
                <c:pt idx="96">
                  <c:v>-9322</c:v>
                </c:pt>
                <c:pt idx="97">
                  <c:v>-9301</c:v>
                </c:pt>
                <c:pt idx="98">
                  <c:v>-9211</c:v>
                </c:pt>
                <c:pt idx="99">
                  <c:v>-8935</c:v>
                </c:pt>
                <c:pt idx="100">
                  <c:v>-8744.5</c:v>
                </c:pt>
                <c:pt idx="101">
                  <c:v>-8431</c:v>
                </c:pt>
                <c:pt idx="102">
                  <c:v>-7894</c:v>
                </c:pt>
                <c:pt idx="103">
                  <c:v>-7891</c:v>
                </c:pt>
                <c:pt idx="104">
                  <c:v>-7879</c:v>
                </c:pt>
                <c:pt idx="105">
                  <c:v>-7765</c:v>
                </c:pt>
                <c:pt idx="106">
                  <c:v>-7750.5</c:v>
                </c:pt>
                <c:pt idx="107">
                  <c:v>-7725</c:v>
                </c:pt>
                <c:pt idx="108">
                  <c:v>-7723.5</c:v>
                </c:pt>
                <c:pt idx="109">
                  <c:v>-7720.5</c:v>
                </c:pt>
                <c:pt idx="110">
                  <c:v>-7707</c:v>
                </c:pt>
                <c:pt idx="111">
                  <c:v>-7702.5</c:v>
                </c:pt>
                <c:pt idx="112">
                  <c:v>-7702.5</c:v>
                </c:pt>
                <c:pt idx="113">
                  <c:v>-7690.5</c:v>
                </c:pt>
                <c:pt idx="114">
                  <c:v>-7687.5</c:v>
                </c:pt>
                <c:pt idx="115">
                  <c:v>-7686</c:v>
                </c:pt>
                <c:pt idx="116">
                  <c:v>-7684.5</c:v>
                </c:pt>
                <c:pt idx="117">
                  <c:v>-7659</c:v>
                </c:pt>
                <c:pt idx="118">
                  <c:v>-7657.5</c:v>
                </c:pt>
                <c:pt idx="119">
                  <c:v>-7656</c:v>
                </c:pt>
                <c:pt idx="120">
                  <c:v>-7656</c:v>
                </c:pt>
                <c:pt idx="121">
                  <c:v>-7656</c:v>
                </c:pt>
                <c:pt idx="122">
                  <c:v>-7653</c:v>
                </c:pt>
                <c:pt idx="123">
                  <c:v>-7650</c:v>
                </c:pt>
                <c:pt idx="124">
                  <c:v>-7648.5</c:v>
                </c:pt>
                <c:pt idx="125">
                  <c:v>-7648.5</c:v>
                </c:pt>
                <c:pt idx="126">
                  <c:v>-7647</c:v>
                </c:pt>
                <c:pt idx="127">
                  <c:v>-7638</c:v>
                </c:pt>
                <c:pt idx="128">
                  <c:v>-7636.5</c:v>
                </c:pt>
                <c:pt idx="129">
                  <c:v>-7624.5</c:v>
                </c:pt>
                <c:pt idx="130">
                  <c:v>-7624.5</c:v>
                </c:pt>
                <c:pt idx="131">
                  <c:v>-7621.5</c:v>
                </c:pt>
                <c:pt idx="132">
                  <c:v>-7620</c:v>
                </c:pt>
                <c:pt idx="133">
                  <c:v>-7576.5</c:v>
                </c:pt>
                <c:pt idx="134">
                  <c:v>-7191</c:v>
                </c:pt>
                <c:pt idx="135">
                  <c:v>-7188</c:v>
                </c:pt>
                <c:pt idx="136">
                  <c:v>-7186.5</c:v>
                </c:pt>
                <c:pt idx="137">
                  <c:v>-7176</c:v>
                </c:pt>
                <c:pt idx="138">
                  <c:v>-7176</c:v>
                </c:pt>
                <c:pt idx="139">
                  <c:v>-7171.5</c:v>
                </c:pt>
                <c:pt idx="140">
                  <c:v>-7167</c:v>
                </c:pt>
                <c:pt idx="141">
                  <c:v>-7165.5</c:v>
                </c:pt>
                <c:pt idx="142">
                  <c:v>-7156.5</c:v>
                </c:pt>
                <c:pt idx="143">
                  <c:v>-7155</c:v>
                </c:pt>
                <c:pt idx="144">
                  <c:v>-7122</c:v>
                </c:pt>
                <c:pt idx="145">
                  <c:v>-7119</c:v>
                </c:pt>
                <c:pt idx="146">
                  <c:v>-7075.5</c:v>
                </c:pt>
                <c:pt idx="147">
                  <c:v>-7032</c:v>
                </c:pt>
                <c:pt idx="148">
                  <c:v>-6724</c:v>
                </c:pt>
                <c:pt idx="149">
                  <c:v>-6724</c:v>
                </c:pt>
                <c:pt idx="150">
                  <c:v>-6639</c:v>
                </c:pt>
                <c:pt idx="151">
                  <c:v>-6631</c:v>
                </c:pt>
                <c:pt idx="152">
                  <c:v>-6631</c:v>
                </c:pt>
                <c:pt idx="153">
                  <c:v>-6621</c:v>
                </c:pt>
                <c:pt idx="154">
                  <c:v>-6615</c:v>
                </c:pt>
                <c:pt idx="155">
                  <c:v>-6577.5</c:v>
                </c:pt>
                <c:pt idx="156">
                  <c:v>-6546</c:v>
                </c:pt>
                <c:pt idx="157">
                  <c:v>-5635.5</c:v>
                </c:pt>
                <c:pt idx="158">
                  <c:v>-5538</c:v>
                </c:pt>
                <c:pt idx="159">
                  <c:v>-5430.5</c:v>
                </c:pt>
                <c:pt idx="160">
                  <c:v>-5417</c:v>
                </c:pt>
                <c:pt idx="161">
                  <c:v>-5406</c:v>
                </c:pt>
                <c:pt idx="162">
                  <c:v>-5393</c:v>
                </c:pt>
                <c:pt idx="163">
                  <c:v>-4923</c:v>
                </c:pt>
                <c:pt idx="164">
                  <c:v>-4874</c:v>
                </c:pt>
                <c:pt idx="165">
                  <c:v>-4431</c:v>
                </c:pt>
                <c:pt idx="166">
                  <c:v>-4431</c:v>
                </c:pt>
                <c:pt idx="167">
                  <c:v>-4407</c:v>
                </c:pt>
                <c:pt idx="168">
                  <c:v>-4404</c:v>
                </c:pt>
                <c:pt idx="169">
                  <c:v>-3848.5</c:v>
                </c:pt>
                <c:pt idx="170">
                  <c:v>-3844</c:v>
                </c:pt>
                <c:pt idx="171">
                  <c:v>-3356</c:v>
                </c:pt>
                <c:pt idx="172">
                  <c:v>-3301</c:v>
                </c:pt>
                <c:pt idx="173">
                  <c:v>-3223</c:v>
                </c:pt>
                <c:pt idx="174">
                  <c:v>-3223</c:v>
                </c:pt>
                <c:pt idx="175">
                  <c:v>-3221</c:v>
                </c:pt>
                <c:pt idx="176">
                  <c:v>-3220</c:v>
                </c:pt>
                <c:pt idx="177">
                  <c:v>-3220</c:v>
                </c:pt>
                <c:pt idx="178">
                  <c:v>-3218.5</c:v>
                </c:pt>
                <c:pt idx="179">
                  <c:v>-3167.5</c:v>
                </c:pt>
                <c:pt idx="180">
                  <c:v>-2822</c:v>
                </c:pt>
                <c:pt idx="181">
                  <c:v>-2809</c:v>
                </c:pt>
                <c:pt idx="182">
                  <c:v>-1675</c:v>
                </c:pt>
                <c:pt idx="183">
                  <c:v>-1672</c:v>
                </c:pt>
                <c:pt idx="184">
                  <c:v>-1666</c:v>
                </c:pt>
                <c:pt idx="185">
                  <c:v>-1660</c:v>
                </c:pt>
                <c:pt idx="186">
                  <c:v>-1621</c:v>
                </c:pt>
                <c:pt idx="187">
                  <c:v>-1099</c:v>
                </c:pt>
                <c:pt idx="188">
                  <c:v>-565.5</c:v>
                </c:pt>
                <c:pt idx="189">
                  <c:v>-516</c:v>
                </c:pt>
                <c:pt idx="190">
                  <c:v>-1.5</c:v>
                </c:pt>
                <c:pt idx="191">
                  <c:v>-1.5</c:v>
                </c:pt>
                <c:pt idx="192">
                  <c:v>-1.5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403.5</c:v>
                </c:pt>
                <c:pt idx="198">
                  <c:v>462</c:v>
                </c:pt>
                <c:pt idx="199">
                  <c:v>468</c:v>
                </c:pt>
                <c:pt idx="200">
                  <c:v>601</c:v>
                </c:pt>
                <c:pt idx="201">
                  <c:v>622</c:v>
                </c:pt>
                <c:pt idx="202">
                  <c:v>625</c:v>
                </c:pt>
                <c:pt idx="203">
                  <c:v>648</c:v>
                </c:pt>
                <c:pt idx="204">
                  <c:v>654</c:v>
                </c:pt>
                <c:pt idx="205">
                  <c:v>655.5</c:v>
                </c:pt>
                <c:pt idx="206">
                  <c:v>999</c:v>
                </c:pt>
                <c:pt idx="207">
                  <c:v>1105</c:v>
                </c:pt>
                <c:pt idx="208">
                  <c:v>1166.5</c:v>
                </c:pt>
                <c:pt idx="209">
                  <c:v>1192</c:v>
                </c:pt>
                <c:pt idx="210">
                  <c:v>1965</c:v>
                </c:pt>
                <c:pt idx="211">
                  <c:v>2797</c:v>
                </c:pt>
                <c:pt idx="212">
                  <c:v>2801</c:v>
                </c:pt>
                <c:pt idx="213">
                  <c:v>2812</c:v>
                </c:pt>
                <c:pt idx="214">
                  <c:v>3637</c:v>
                </c:pt>
                <c:pt idx="215">
                  <c:v>3658</c:v>
                </c:pt>
                <c:pt idx="216">
                  <c:v>4398</c:v>
                </c:pt>
                <c:pt idx="217">
                  <c:v>4957.5</c:v>
                </c:pt>
                <c:pt idx="218">
                  <c:v>6386</c:v>
                </c:pt>
                <c:pt idx="219">
                  <c:v>6553</c:v>
                </c:pt>
                <c:pt idx="220">
                  <c:v>6621</c:v>
                </c:pt>
                <c:pt idx="221">
                  <c:v>7150</c:v>
                </c:pt>
                <c:pt idx="222">
                  <c:v>7554</c:v>
                </c:pt>
                <c:pt idx="223">
                  <c:v>7554</c:v>
                </c:pt>
                <c:pt idx="224">
                  <c:v>7598</c:v>
                </c:pt>
                <c:pt idx="225">
                  <c:v>8091</c:v>
                </c:pt>
                <c:pt idx="226">
                  <c:v>8192</c:v>
                </c:pt>
                <c:pt idx="227">
                  <c:v>8212</c:v>
                </c:pt>
                <c:pt idx="228">
                  <c:v>8702</c:v>
                </c:pt>
                <c:pt idx="229">
                  <c:v>8731</c:v>
                </c:pt>
                <c:pt idx="230">
                  <c:v>8740</c:v>
                </c:pt>
                <c:pt idx="231">
                  <c:v>8776</c:v>
                </c:pt>
                <c:pt idx="232">
                  <c:v>8813</c:v>
                </c:pt>
                <c:pt idx="233">
                  <c:v>8821</c:v>
                </c:pt>
                <c:pt idx="234">
                  <c:v>8861</c:v>
                </c:pt>
                <c:pt idx="235">
                  <c:v>9243</c:v>
                </c:pt>
                <c:pt idx="236">
                  <c:v>9243.5</c:v>
                </c:pt>
                <c:pt idx="237">
                  <c:v>9245</c:v>
                </c:pt>
                <c:pt idx="238">
                  <c:v>9250.5</c:v>
                </c:pt>
                <c:pt idx="239">
                  <c:v>9315.5</c:v>
                </c:pt>
                <c:pt idx="240">
                  <c:v>9359</c:v>
                </c:pt>
                <c:pt idx="241">
                  <c:v>9367</c:v>
                </c:pt>
                <c:pt idx="242">
                  <c:v>9416</c:v>
                </c:pt>
                <c:pt idx="243">
                  <c:v>9691</c:v>
                </c:pt>
                <c:pt idx="244">
                  <c:v>10267</c:v>
                </c:pt>
                <c:pt idx="245">
                  <c:v>10291</c:v>
                </c:pt>
                <c:pt idx="246">
                  <c:v>10501.5</c:v>
                </c:pt>
                <c:pt idx="247">
                  <c:v>10501.5</c:v>
                </c:pt>
                <c:pt idx="248">
                  <c:v>10753</c:v>
                </c:pt>
                <c:pt idx="249">
                  <c:v>10785.5</c:v>
                </c:pt>
                <c:pt idx="250">
                  <c:v>10864</c:v>
                </c:pt>
                <c:pt idx="251">
                  <c:v>10880</c:v>
                </c:pt>
                <c:pt idx="252">
                  <c:v>10953</c:v>
                </c:pt>
                <c:pt idx="253">
                  <c:v>10966.5</c:v>
                </c:pt>
                <c:pt idx="254">
                  <c:v>10988</c:v>
                </c:pt>
                <c:pt idx="255">
                  <c:v>11000</c:v>
                </c:pt>
                <c:pt idx="256">
                  <c:v>11387</c:v>
                </c:pt>
                <c:pt idx="257">
                  <c:v>11438</c:v>
                </c:pt>
                <c:pt idx="258">
                  <c:v>11528</c:v>
                </c:pt>
                <c:pt idx="259">
                  <c:v>11562</c:v>
                </c:pt>
                <c:pt idx="260">
                  <c:v>11562</c:v>
                </c:pt>
                <c:pt idx="261">
                  <c:v>11610</c:v>
                </c:pt>
                <c:pt idx="262">
                  <c:v>11959</c:v>
                </c:pt>
                <c:pt idx="263">
                  <c:v>11978</c:v>
                </c:pt>
                <c:pt idx="264">
                  <c:v>12002.5</c:v>
                </c:pt>
                <c:pt idx="265">
                  <c:v>12052.5</c:v>
                </c:pt>
                <c:pt idx="266">
                  <c:v>12064.5</c:v>
                </c:pt>
                <c:pt idx="267">
                  <c:v>12479</c:v>
                </c:pt>
                <c:pt idx="268">
                  <c:v>12479</c:v>
                </c:pt>
                <c:pt idx="269">
                  <c:v>12612</c:v>
                </c:pt>
                <c:pt idx="270">
                  <c:v>12958</c:v>
                </c:pt>
                <c:pt idx="271">
                  <c:v>13092</c:v>
                </c:pt>
                <c:pt idx="272">
                  <c:v>13161</c:v>
                </c:pt>
                <c:pt idx="273">
                  <c:v>13199.5</c:v>
                </c:pt>
                <c:pt idx="274">
                  <c:v>13201</c:v>
                </c:pt>
                <c:pt idx="275">
                  <c:v>13219</c:v>
                </c:pt>
                <c:pt idx="276">
                  <c:v>13587</c:v>
                </c:pt>
                <c:pt idx="277">
                  <c:v>13652.5</c:v>
                </c:pt>
                <c:pt idx="278">
                  <c:v>13705</c:v>
                </c:pt>
                <c:pt idx="279">
                  <c:v>13717</c:v>
                </c:pt>
                <c:pt idx="280">
                  <c:v>14082</c:v>
                </c:pt>
                <c:pt idx="281">
                  <c:v>14142</c:v>
                </c:pt>
                <c:pt idx="282">
                  <c:v>14142</c:v>
                </c:pt>
                <c:pt idx="283">
                  <c:v>14221</c:v>
                </c:pt>
                <c:pt idx="284">
                  <c:v>14637</c:v>
                </c:pt>
                <c:pt idx="285">
                  <c:v>14741.5</c:v>
                </c:pt>
                <c:pt idx="286">
                  <c:v>14743</c:v>
                </c:pt>
                <c:pt idx="287">
                  <c:v>15292</c:v>
                </c:pt>
                <c:pt idx="288">
                  <c:v>15303</c:v>
                </c:pt>
                <c:pt idx="289">
                  <c:v>15766</c:v>
                </c:pt>
                <c:pt idx="290">
                  <c:v>15808</c:v>
                </c:pt>
                <c:pt idx="291">
                  <c:v>15838</c:v>
                </c:pt>
                <c:pt idx="292">
                  <c:v>16288</c:v>
                </c:pt>
              </c:numCache>
            </c:numRef>
          </c:xVal>
          <c:yVal>
            <c:numRef>
              <c:f>Active!$R$21:$R$313</c:f>
              <c:numCache>
                <c:formatCode>General</c:formatCode>
                <c:ptCount val="293"/>
                <c:pt idx="10">
                  <c:v>3.4381000001303619E-2</c:v>
                </c:pt>
                <c:pt idx="13">
                  <c:v>2.0838999997067731E-2</c:v>
                </c:pt>
                <c:pt idx="14">
                  <c:v>1.8358000001171604E-2</c:v>
                </c:pt>
                <c:pt idx="16">
                  <c:v>1.3334399998711888E-2</c:v>
                </c:pt>
                <c:pt idx="74">
                  <c:v>-9.9138500001572538E-2</c:v>
                </c:pt>
                <c:pt idx="219">
                  <c:v>8.0354099998658057E-2</c:v>
                </c:pt>
                <c:pt idx="220">
                  <c:v>-0.15981630000169389</c:v>
                </c:pt>
                <c:pt idx="221">
                  <c:v>4.3184999994991813E-2</c:v>
                </c:pt>
                <c:pt idx="228">
                  <c:v>-6.7070600001898129E-2</c:v>
                </c:pt>
                <c:pt idx="246">
                  <c:v>3.2894550000492018E-2</c:v>
                </c:pt>
                <c:pt idx="247">
                  <c:v>3.3494549999886658E-2</c:v>
                </c:pt>
                <c:pt idx="249">
                  <c:v>-0.13166064999677474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2AAA-4361-B5D9-FDDB386FCB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5813488"/>
        <c:axId val="1"/>
      </c:scatterChart>
      <c:valAx>
        <c:axId val="76581348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47065256548814"/>
              <c:y val="0.8874999999999999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6568627450980393E-2"/>
              <c:y val="0.4406249999999999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65813488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19975515928156037"/>
          <c:y val="0.90937500000000004"/>
          <c:w val="0.92524625598270804"/>
          <c:h val="0.9781250000000000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CT Tau - O-C Diagr.</a:t>
            </a:r>
          </a:p>
        </c:rich>
      </c:tx>
      <c:layout>
        <c:manualLayout>
          <c:xMode val="edge"/>
          <c:yMode val="edge"/>
          <c:x val="0.40594085392791246"/>
          <c:y val="3.437500000000000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633670396662281"/>
          <c:y val="0.265625"/>
          <c:w val="0.8428222915028738"/>
          <c:h val="0.5374999999999999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xVal>
            <c:numRef>
              <c:f>Active!$F$21:$F$313</c:f>
              <c:numCache>
                <c:formatCode>General</c:formatCode>
                <c:ptCount val="293"/>
                <c:pt idx="0">
                  <c:v>-27580</c:v>
                </c:pt>
                <c:pt idx="1">
                  <c:v>-27559</c:v>
                </c:pt>
                <c:pt idx="2">
                  <c:v>-27395.5</c:v>
                </c:pt>
                <c:pt idx="3">
                  <c:v>-26984.5</c:v>
                </c:pt>
                <c:pt idx="4">
                  <c:v>-26941</c:v>
                </c:pt>
                <c:pt idx="5">
                  <c:v>-26791.5</c:v>
                </c:pt>
                <c:pt idx="6">
                  <c:v>-26203.5</c:v>
                </c:pt>
                <c:pt idx="7">
                  <c:v>-26172</c:v>
                </c:pt>
                <c:pt idx="8">
                  <c:v>-24111.5</c:v>
                </c:pt>
                <c:pt idx="9">
                  <c:v>-23089.5</c:v>
                </c:pt>
                <c:pt idx="10">
                  <c:v>-22270</c:v>
                </c:pt>
                <c:pt idx="11">
                  <c:v>-21541</c:v>
                </c:pt>
                <c:pt idx="12">
                  <c:v>-21219.5</c:v>
                </c:pt>
                <c:pt idx="13">
                  <c:v>-21130</c:v>
                </c:pt>
                <c:pt idx="14">
                  <c:v>-19860</c:v>
                </c:pt>
                <c:pt idx="15">
                  <c:v>-19659.5</c:v>
                </c:pt>
                <c:pt idx="16">
                  <c:v>-19648</c:v>
                </c:pt>
                <c:pt idx="17">
                  <c:v>-16582.5</c:v>
                </c:pt>
                <c:pt idx="18">
                  <c:v>-16343</c:v>
                </c:pt>
                <c:pt idx="19">
                  <c:v>-15931</c:v>
                </c:pt>
                <c:pt idx="20">
                  <c:v>-15890.5</c:v>
                </c:pt>
                <c:pt idx="21">
                  <c:v>-15358</c:v>
                </c:pt>
                <c:pt idx="22">
                  <c:v>-15358</c:v>
                </c:pt>
                <c:pt idx="23">
                  <c:v>-15352</c:v>
                </c:pt>
                <c:pt idx="24">
                  <c:v>-15349</c:v>
                </c:pt>
                <c:pt idx="25">
                  <c:v>-15347.5</c:v>
                </c:pt>
                <c:pt idx="26">
                  <c:v>-15308.5</c:v>
                </c:pt>
                <c:pt idx="27">
                  <c:v>-15307</c:v>
                </c:pt>
                <c:pt idx="28">
                  <c:v>-15305.5</c:v>
                </c:pt>
                <c:pt idx="29">
                  <c:v>-15304</c:v>
                </c:pt>
                <c:pt idx="30">
                  <c:v>-15302.5</c:v>
                </c:pt>
                <c:pt idx="31">
                  <c:v>-15277</c:v>
                </c:pt>
                <c:pt idx="32">
                  <c:v>-15265</c:v>
                </c:pt>
                <c:pt idx="33">
                  <c:v>-15226</c:v>
                </c:pt>
                <c:pt idx="34">
                  <c:v>-15221.5</c:v>
                </c:pt>
                <c:pt idx="35">
                  <c:v>-15217</c:v>
                </c:pt>
                <c:pt idx="36">
                  <c:v>-15202.5</c:v>
                </c:pt>
                <c:pt idx="37">
                  <c:v>-15183</c:v>
                </c:pt>
                <c:pt idx="38">
                  <c:v>-15183</c:v>
                </c:pt>
                <c:pt idx="39">
                  <c:v>-14905</c:v>
                </c:pt>
                <c:pt idx="40">
                  <c:v>-14903.5</c:v>
                </c:pt>
                <c:pt idx="41">
                  <c:v>-14824</c:v>
                </c:pt>
                <c:pt idx="42">
                  <c:v>-14768.5</c:v>
                </c:pt>
                <c:pt idx="43">
                  <c:v>-14428</c:v>
                </c:pt>
                <c:pt idx="44">
                  <c:v>-14417.5</c:v>
                </c:pt>
                <c:pt idx="45">
                  <c:v>-14416</c:v>
                </c:pt>
                <c:pt idx="46">
                  <c:v>-14413</c:v>
                </c:pt>
                <c:pt idx="47">
                  <c:v>-14410</c:v>
                </c:pt>
                <c:pt idx="48">
                  <c:v>-14386</c:v>
                </c:pt>
                <c:pt idx="49">
                  <c:v>-14384.5</c:v>
                </c:pt>
                <c:pt idx="50">
                  <c:v>-14371</c:v>
                </c:pt>
                <c:pt idx="51">
                  <c:v>-14326</c:v>
                </c:pt>
                <c:pt idx="52">
                  <c:v>-14324.5</c:v>
                </c:pt>
                <c:pt idx="53">
                  <c:v>-14323</c:v>
                </c:pt>
                <c:pt idx="54">
                  <c:v>-14321.5</c:v>
                </c:pt>
                <c:pt idx="55">
                  <c:v>-13894</c:v>
                </c:pt>
                <c:pt idx="56">
                  <c:v>-13892.5</c:v>
                </c:pt>
                <c:pt idx="57">
                  <c:v>-13875</c:v>
                </c:pt>
                <c:pt idx="58">
                  <c:v>-13849</c:v>
                </c:pt>
                <c:pt idx="59">
                  <c:v>-13844.5</c:v>
                </c:pt>
                <c:pt idx="60">
                  <c:v>-13774.5</c:v>
                </c:pt>
                <c:pt idx="61">
                  <c:v>-13759</c:v>
                </c:pt>
                <c:pt idx="62">
                  <c:v>-13745.5</c:v>
                </c:pt>
                <c:pt idx="63">
                  <c:v>-13729.5</c:v>
                </c:pt>
                <c:pt idx="64">
                  <c:v>-13728</c:v>
                </c:pt>
                <c:pt idx="65">
                  <c:v>-13717.5</c:v>
                </c:pt>
                <c:pt idx="66">
                  <c:v>-13717</c:v>
                </c:pt>
                <c:pt idx="67">
                  <c:v>-13713</c:v>
                </c:pt>
                <c:pt idx="68">
                  <c:v>-13711.5</c:v>
                </c:pt>
                <c:pt idx="69">
                  <c:v>-13710</c:v>
                </c:pt>
                <c:pt idx="70">
                  <c:v>-13708.5</c:v>
                </c:pt>
                <c:pt idx="71">
                  <c:v>-13708.5</c:v>
                </c:pt>
                <c:pt idx="72">
                  <c:v>-13707</c:v>
                </c:pt>
                <c:pt idx="73">
                  <c:v>-13705.5</c:v>
                </c:pt>
                <c:pt idx="74">
                  <c:v>-13705</c:v>
                </c:pt>
                <c:pt idx="75">
                  <c:v>-13704</c:v>
                </c:pt>
                <c:pt idx="76">
                  <c:v>-13680</c:v>
                </c:pt>
                <c:pt idx="77">
                  <c:v>-13678.5</c:v>
                </c:pt>
                <c:pt idx="78">
                  <c:v>-13674</c:v>
                </c:pt>
                <c:pt idx="79">
                  <c:v>-13671</c:v>
                </c:pt>
                <c:pt idx="80">
                  <c:v>-13669.5</c:v>
                </c:pt>
                <c:pt idx="81">
                  <c:v>-13668</c:v>
                </c:pt>
                <c:pt idx="82">
                  <c:v>-13668</c:v>
                </c:pt>
                <c:pt idx="83">
                  <c:v>-13666.5</c:v>
                </c:pt>
                <c:pt idx="84">
                  <c:v>-13665</c:v>
                </c:pt>
                <c:pt idx="85">
                  <c:v>-13629</c:v>
                </c:pt>
                <c:pt idx="86">
                  <c:v>-13194</c:v>
                </c:pt>
                <c:pt idx="87">
                  <c:v>-13182</c:v>
                </c:pt>
                <c:pt idx="88">
                  <c:v>-13149</c:v>
                </c:pt>
                <c:pt idx="89">
                  <c:v>-12035</c:v>
                </c:pt>
                <c:pt idx="90">
                  <c:v>-12024.5</c:v>
                </c:pt>
                <c:pt idx="91">
                  <c:v>-12000.5</c:v>
                </c:pt>
                <c:pt idx="92">
                  <c:v>-9334</c:v>
                </c:pt>
                <c:pt idx="93">
                  <c:v>-9332.5</c:v>
                </c:pt>
                <c:pt idx="94">
                  <c:v>-9331</c:v>
                </c:pt>
                <c:pt idx="95">
                  <c:v>-9328</c:v>
                </c:pt>
                <c:pt idx="96">
                  <c:v>-9322</c:v>
                </c:pt>
                <c:pt idx="97">
                  <c:v>-9301</c:v>
                </c:pt>
                <c:pt idx="98">
                  <c:v>-9211</c:v>
                </c:pt>
                <c:pt idx="99">
                  <c:v>-8935</c:v>
                </c:pt>
                <c:pt idx="100">
                  <c:v>-8744.5</c:v>
                </c:pt>
                <c:pt idx="101">
                  <c:v>-8431</c:v>
                </c:pt>
                <c:pt idx="102">
                  <c:v>-7894</c:v>
                </c:pt>
                <c:pt idx="103">
                  <c:v>-7891</c:v>
                </c:pt>
                <c:pt idx="104">
                  <c:v>-7879</c:v>
                </c:pt>
                <c:pt idx="105">
                  <c:v>-7765</c:v>
                </c:pt>
                <c:pt idx="106">
                  <c:v>-7750.5</c:v>
                </c:pt>
                <c:pt idx="107">
                  <c:v>-7725</c:v>
                </c:pt>
                <c:pt idx="108">
                  <c:v>-7723.5</c:v>
                </c:pt>
                <c:pt idx="109">
                  <c:v>-7720.5</c:v>
                </c:pt>
                <c:pt idx="110">
                  <c:v>-7707</c:v>
                </c:pt>
                <c:pt idx="111">
                  <c:v>-7702.5</c:v>
                </c:pt>
                <c:pt idx="112">
                  <c:v>-7702.5</c:v>
                </c:pt>
                <c:pt idx="113">
                  <c:v>-7690.5</c:v>
                </c:pt>
                <c:pt idx="114">
                  <c:v>-7687.5</c:v>
                </c:pt>
                <c:pt idx="115">
                  <c:v>-7686</c:v>
                </c:pt>
                <c:pt idx="116">
                  <c:v>-7684.5</c:v>
                </c:pt>
                <c:pt idx="117">
                  <c:v>-7659</c:v>
                </c:pt>
                <c:pt idx="118">
                  <c:v>-7657.5</c:v>
                </c:pt>
                <c:pt idx="119">
                  <c:v>-7656</c:v>
                </c:pt>
                <c:pt idx="120">
                  <c:v>-7656</c:v>
                </c:pt>
                <c:pt idx="121">
                  <c:v>-7656</c:v>
                </c:pt>
                <c:pt idx="122">
                  <c:v>-7653</c:v>
                </c:pt>
                <c:pt idx="123">
                  <c:v>-7650</c:v>
                </c:pt>
                <c:pt idx="124">
                  <c:v>-7648.5</c:v>
                </c:pt>
                <c:pt idx="125">
                  <c:v>-7648.5</c:v>
                </c:pt>
                <c:pt idx="126">
                  <c:v>-7647</c:v>
                </c:pt>
                <c:pt idx="127">
                  <c:v>-7638</c:v>
                </c:pt>
                <c:pt idx="128">
                  <c:v>-7636.5</c:v>
                </c:pt>
                <c:pt idx="129">
                  <c:v>-7624.5</c:v>
                </c:pt>
                <c:pt idx="130">
                  <c:v>-7624.5</c:v>
                </c:pt>
                <c:pt idx="131">
                  <c:v>-7621.5</c:v>
                </c:pt>
                <c:pt idx="132">
                  <c:v>-7620</c:v>
                </c:pt>
                <c:pt idx="133">
                  <c:v>-7576.5</c:v>
                </c:pt>
                <c:pt idx="134">
                  <c:v>-7191</c:v>
                </c:pt>
                <c:pt idx="135">
                  <c:v>-7188</c:v>
                </c:pt>
                <c:pt idx="136">
                  <c:v>-7186.5</c:v>
                </c:pt>
                <c:pt idx="137">
                  <c:v>-7176</c:v>
                </c:pt>
                <c:pt idx="138">
                  <c:v>-7176</c:v>
                </c:pt>
                <c:pt idx="139">
                  <c:v>-7171.5</c:v>
                </c:pt>
                <c:pt idx="140">
                  <c:v>-7167</c:v>
                </c:pt>
                <c:pt idx="141">
                  <c:v>-7165.5</c:v>
                </c:pt>
                <c:pt idx="142">
                  <c:v>-7156.5</c:v>
                </c:pt>
                <c:pt idx="143">
                  <c:v>-7155</c:v>
                </c:pt>
                <c:pt idx="144">
                  <c:v>-7122</c:v>
                </c:pt>
                <c:pt idx="145">
                  <c:v>-7119</c:v>
                </c:pt>
                <c:pt idx="146">
                  <c:v>-7075.5</c:v>
                </c:pt>
                <c:pt idx="147">
                  <c:v>-7032</c:v>
                </c:pt>
                <c:pt idx="148">
                  <c:v>-6724</c:v>
                </c:pt>
                <c:pt idx="149">
                  <c:v>-6724</c:v>
                </c:pt>
                <c:pt idx="150">
                  <c:v>-6639</c:v>
                </c:pt>
                <c:pt idx="151">
                  <c:v>-6631</c:v>
                </c:pt>
                <c:pt idx="152">
                  <c:v>-6631</c:v>
                </c:pt>
                <c:pt idx="153">
                  <c:v>-6621</c:v>
                </c:pt>
                <c:pt idx="154">
                  <c:v>-6615</c:v>
                </c:pt>
                <c:pt idx="155">
                  <c:v>-6577.5</c:v>
                </c:pt>
                <c:pt idx="156">
                  <c:v>-6546</c:v>
                </c:pt>
                <c:pt idx="157">
                  <c:v>-5635.5</c:v>
                </c:pt>
                <c:pt idx="158">
                  <c:v>-5538</c:v>
                </c:pt>
                <c:pt idx="159">
                  <c:v>-5430.5</c:v>
                </c:pt>
                <c:pt idx="160">
                  <c:v>-5417</c:v>
                </c:pt>
                <c:pt idx="161">
                  <c:v>-5406</c:v>
                </c:pt>
                <c:pt idx="162">
                  <c:v>-5393</c:v>
                </c:pt>
                <c:pt idx="163">
                  <c:v>-4923</c:v>
                </c:pt>
                <c:pt idx="164">
                  <c:v>-4874</c:v>
                </c:pt>
                <c:pt idx="165">
                  <c:v>-4431</c:v>
                </c:pt>
                <c:pt idx="166">
                  <c:v>-4431</c:v>
                </c:pt>
                <c:pt idx="167">
                  <c:v>-4407</c:v>
                </c:pt>
                <c:pt idx="168">
                  <c:v>-4404</c:v>
                </c:pt>
                <c:pt idx="169">
                  <c:v>-3848.5</c:v>
                </c:pt>
                <c:pt idx="170">
                  <c:v>-3844</c:v>
                </c:pt>
                <c:pt idx="171">
                  <c:v>-3356</c:v>
                </c:pt>
                <c:pt idx="172">
                  <c:v>-3301</c:v>
                </c:pt>
                <c:pt idx="173">
                  <c:v>-3223</c:v>
                </c:pt>
                <c:pt idx="174">
                  <c:v>-3223</c:v>
                </c:pt>
                <c:pt idx="175">
                  <c:v>-3221</c:v>
                </c:pt>
                <c:pt idx="176">
                  <c:v>-3220</c:v>
                </c:pt>
                <c:pt idx="177">
                  <c:v>-3220</c:v>
                </c:pt>
                <c:pt idx="178">
                  <c:v>-3218.5</c:v>
                </c:pt>
                <c:pt idx="179">
                  <c:v>-3167.5</c:v>
                </c:pt>
                <c:pt idx="180">
                  <c:v>-2822</c:v>
                </c:pt>
                <c:pt idx="181">
                  <c:v>-2809</c:v>
                </c:pt>
                <c:pt idx="182">
                  <c:v>-1675</c:v>
                </c:pt>
                <c:pt idx="183">
                  <c:v>-1672</c:v>
                </c:pt>
                <c:pt idx="184">
                  <c:v>-1666</c:v>
                </c:pt>
                <c:pt idx="185">
                  <c:v>-1660</c:v>
                </c:pt>
                <c:pt idx="186">
                  <c:v>-1621</c:v>
                </c:pt>
                <c:pt idx="187">
                  <c:v>-1099</c:v>
                </c:pt>
                <c:pt idx="188">
                  <c:v>-565.5</c:v>
                </c:pt>
                <c:pt idx="189">
                  <c:v>-516</c:v>
                </c:pt>
                <c:pt idx="190">
                  <c:v>-1.5</c:v>
                </c:pt>
                <c:pt idx="191">
                  <c:v>-1.5</c:v>
                </c:pt>
                <c:pt idx="192">
                  <c:v>-1.5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403.5</c:v>
                </c:pt>
                <c:pt idx="198">
                  <c:v>462</c:v>
                </c:pt>
                <c:pt idx="199">
                  <c:v>468</c:v>
                </c:pt>
                <c:pt idx="200">
                  <c:v>601</c:v>
                </c:pt>
                <c:pt idx="201">
                  <c:v>622</c:v>
                </c:pt>
                <c:pt idx="202">
                  <c:v>625</c:v>
                </c:pt>
                <c:pt idx="203">
                  <c:v>648</c:v>
                </c:pt>
                <c:pt idx="204">
                  <c:v>654</c:v>
                </c:pt>
                <c:pt idx="205">
                  <c:v>655.5</c:v>
                </c:pt>
                <c:pt idx="206">
                  <c:v>999</c:v>
                </c:pt>
                <c:pt idx="207">
                  <c:v>1105</c:v>
                </c:pt>
                <c:pt idx="208">
                  <c:v>1166.5</c:v>
                </c:pt>
                <c:pt idx="209">
                  <c:v>1192</c:v>
                </c:pt>
                <c:pt idx="210">
                  <c:v>1965</c:v>
                </c:pt>
                <c:pt idx="211">
                  <c:v>2797</c:v>
                </c:pt>
                <c:pt idx="212">
                  <c:v>2801</c:v>
                </c:pt>
                <c:pt idx="213">
                  <c:v>2812</c:v>
                </c:pt>
                <c:pt idx="214">
                  <c:v>3637</c:v>
                </c:pt>
                <c:pt idx="215">
                  <c:v>3658</c:v>
                </c:pt>
                <c:pt idx="216">
                  <c:v>4398</c:v>
                </c:pt>
                <c:pt idx="217">
                  <c:v>4957.5</c:v>
                </c:pt>
                <c:pt idx="218">
                  <c:v>6386</c:v>
                </c:pt>
                <c:pt idx="219">
                  <c:v>6553</c:v>
                </c:pt>
                <c:pt idx="220">
                  <c:v>6621</c:v>
                </c:pt>
                <c:pt idx="221">
                  <c:v>7150</c:v>
                </c:pt>
                <c:pt idx="222">
                  <c:v>7554</c:v>
                </c:pt>
                <c:pt idx="223">
                  <c:v>7554</c:v>
                </c:pt>
                <c:pt idx="224">
                  <c:v>7598</c:v>
                </c:pt>
                <c:pt idx="225">
                  <c:v>8091</c:v>
                </c:pt>
                <c:pt idx="226">
                  <c:v>8192</c:v>
                </c:pt>
                <c:pt idx="227">
                  <c:v>8212</c:v>
                </c:pt>
                <c:pt idx="228">
                  <c:v>8702</c:v>
                </c:pt>
                <c:pt idx="229">
                  <c:v>8731</c:v>
                </c:pt>
                <c:pt idx="230">
                  <c:v>8740</c:v>
                </c:pt>
                <c:pt idx="231">
                  <c:v>8776</c:v>
                </c:pt>
                <c:pt idx="232">
                  <c:v>8813</c:v>
                </c:pt>
                <c:pt idx="233">
                  <c:v>8821</c:v>
                </c:pt>
                <c:pt idx="234">
                  <c:v>8861</c:v>
                </c:pt>
                <c:pt idx="235">
                  <c:v>9243</c:v>
                </c:pt>
                <c:pt idx="236">
                  <c:v>9243.5</c:v>
                </c:pt>
                <c:pt idx="237">
                  <c:v>9245</c:v>
                </c:pt>
                <c:pt idx="238">
                  <c:v>9250.5</c:v>
                </c:pt>
                <c:pt idx="239">
                  <c:v>9315.5</c:v>
                </c:pt>
                <c:pt idx="240">
                  <c:v>9359</c:v>
                </c:pt>
                <c:pt idx="241">
                  <c:v>9367</c:v>
                </c:pt>
                <c:pt idx="242">
                  <c:v>9416</c:v>
                </c:pt>
                <c:pt idx="243">
                  <c:v>9691</c:v>
                </c:pt>
                <c:pt idx="244">
                  <c:v>10267</c:v>
                </c:pt>
                <c:pt idx="245">
                  <c:v>10291</c:v>
                </c:pt>
                <c:pt idx="246">
                  <c:v>10501.5</c:v>
                </c:pt>
                <c:pt idx="247">
                  <c:v>10501.5</c:v>
                </c:pt>
                <c:pt idx="248">
                  <c:v>10753</c:v>
                </c:pt>
                <c:pt idx="249">
                  <c:v>10785.5</c:v>
                </c:pt>
                <c:pt idx="250">
                  <c:v>10864</c:v>
                </c:pt>
                <c:pt idx="251">
                  <c:v>10880</c:v>
                </c:pt>
                <c:pt idx="252">
                  <c:v>10953</c:v>
                </c:pt>
                <c:pt idx="253">
                  <c:v>10966.5</c:v>
                </c:pt>
                <c:pt idx="254">
                  <c:v>10988</c:v>
                </c:pt>
                <c:pt idx="255">
                  <c:v>11000</c:v>
                </c:pt>
                <c:pt idx="256">
                  <c:v>11387</c:v>
                </c:pt>
                <c:pt idx="257">
                  <c:v>11438</c:v>
                </c:pt>
                <c:pt idx="258">
                  <c:v>11528</c:v>
                </c:pt>
                <c:pt idx="259">
                  <c:v>11562</c:v>
                </c:pt>
                <c:pt idx="260">
                  <c:v>11562</c:v>
                </c:pt>
                <c:pt idx="261">
                  <c:v>11610</c:v>
                </c:pt>
                <c:pt idx="262">
                  <c:v>11959</c:v>
                </c:pt>
                <c:pt idx="263">
                  <c:v>11978</c:v>
                </c:pt>
                <c:pt idx="264">
                  <c:v>12002.5</c:v>
                </c:pt>
                <c:pt idx="265">
                  <c:v>12052.5</c:v>
                </c:pt>
                <c:pt idx="266">
                  <c:v>12064.5</c:v>
                </c:pt>
                <c:pt idx="267">
                  <c:v>12479</c:v>
                </c:pt>
                <c:pt idx="268">
                  <c:v>12479</c:v>
                </c:pt>
                <c:pt idx="269">
                  <c:v>12612</c:v>
                </c:pt>
                <c:pt idx="270">
                  <c:v>12958</c:v>
                </c:pt>
                <c:pt idx="271">
                  <c:v>13092</c:v>
                </c:pt>
                <c:pt idx="272">
                  <c:v>13161</c:v>
                </c:pt>
                <c:pt idx="273">
                  <c:v>13199.5</c:v>
                </c:pt>
                <c:pt idx="274">
                  <c:v>13201</c:v>
                </c:pt>
                <c:pt idx="275">
                  <c:v>13219</c:v>
                </c:pt>
                <c:pt idx="276">
                  <c:v>13587</c:v>
                </c:pt>
                <c:pt idx="277">
                  <c:v>13652.5</c:v>
                </c:pt>
                <c:pt idx="278">
                  <c:v>13705</c:v>
                </c:pt>
                <c:pt idx="279">
                  <c:v>13717</c:v>
                </c:pt>
                <c:pt idx="280">
                  <c:v>14082</c:v>
                </c:pt>
                <c:pt idx="281">
                  <c:v>14142</c:v>
                </c:pt>
                <c:pt idx="282">
                  <c:v>14142</c:v>
                </c:pt>
                <c:pt idx="283">
                  <c:v>14221</c:v>
                </c:pt>
                <c:pt idx="284">
                  <c:v>14637</c:v>
                </c:pt>
                <c:pt idx="285">
                  <c:v>14741.5</c:v>
                </c:pt>
                <c:pt idx="286">
                  <c:v>14743</c:v>
                </c:pt>
                <c:pt idx="287">
                  <c:v>15292</c:v>
                </c:pt>
                <c:pt idx="288">
                  <c:v>15303</c:v>
                </c:pt>
                <c:pt idx="289">
                  <c:v>15766</c:v>
                </c:pt>
                <c:pt idx="290">
                  <c:v>15808</c:v>
                </c:pt>
                <c:pt idx="291">
                  <c:v>15838</c:v>
                </c:pt>
                <c:pt idx="292">
                  <c:v>16288</c:v>
                </c:pt>
              </c:numCache>
            </c:numRef>
          </c:xVal>
          <c:yVal>
            <c:numRef>
              <c:f>Active!$H$21:$H$313</c:f>
              <c:numCache>
                <c:formatCode>General</c:formatCode>
                <c:ptCount val="293"/>
                <c:pt idx="0">
                  <c:v>3.8273999998637009E-2</c:v>
                </c:pt>
                <c:pt idx="1">
                  <c:v>2.6837700002943166E-2</c:v>
                </c:pt>
                <c:pt idx="2">
                  <c:v>4.9083649999374757E-2</c:v>
                </c:pt>
                <c:pt idx="3">
                  <c:v>4.5830349998141173E-2</c:v>
                </c:pt>
                <c:pt idx="4">
                  <c:v>2.4712300000828691E-2</c:v>
                </c:pt>
                <c:pt idx="5">
                  <c:v>5.3582450000249082E-2</c:v>
                </c:pt>
                <c:pt idx="6">
                  <c:v>3.7366049997217488E-2</c:v>
                </c:pt>
                <c:pt idx="7">
                  <c:v>1.1211600001843181E-2</c:v>
                </c:pt>
                <c:pt idx="8">
                  <c:v>-6.2154999977792613E-4</c:v>
                </c:pt>
                <c:pt idx="11">
                  <c:v>5.1092300003801938E-2</c:v>
                </c:pt>
                <c:pt idx="19">
                  <c:v>2.5109300004260149E-2</c:v>
                </c:pt>
                <c:pt idx="20">
                  <c:v>7.4821499947574921E-3</c:v>
                </c:pt>
                <c:pt idx="22">
                  <c:v>5.1347399996302556E-2</c:v>
                </c:pt>
                <c:pt idx="23">
                  <c:v>-1.6343999959644862E-3</c:v>
                </c:pt>
                <c:pt idx="24">
                  <c:v>-1.412529999652179E-2</c:v>
                </c:pt>
                <c:pt idx="25">
                  <c:v>1.7629249996389262E-2</c:v>
                </c:pt>
                <c:pt idx="26">
                  <c:v>-6.7524499972932972E-3</c:v>
                </c:pt>
                <c:pt idx="27">
                  <c:v>-9.9789999512722716E-4</c:v>
                </c:pt>
                <c:pt idx="28">
                  <c:v>3.8756649999413639E-2</c:v>
                </c:pt>
                <c:pt idx="29">
                  <c:v>-1.4488799999526236E-2</c:v>
                </c:pt>
                <c:pt idx="30">
                  <c:v>2.1265749994199723E-2</c:v>
                </c:pt>
                <c:pt idx="31">
                  <c:v>2.5093099997320678E-2</c:v>
                </c:pt>
                <c:pt idx="32">
                  <c:v>-9.8704999982146546E-3</c:v>
                </c:pt>
                <c:pt idx="33">
                  <c:v>-1.3252199998532888E-2</c:v>
                </c:pt>
                <c:pt idx="34">
                  <c:v>-1.4988549992267508E-2</c:v>
                </c:pt>
                <c:pt idx="35">
                  <c:v>-1.7724899997119792E-2</c:v>
                </c:pt>
                <c:pt idx="39">
                  <c:v>-7.7785000030416995E-3</c:v>
                </c:pt>
                <c:pt idx="40">
                  <c:v>1.3976050002384E-2</c:v>
                </c:pt>
                <c:pt idx="41">
                  <c:v>-4.303280000021914E-2</c:v>
                </c:pt>
                <c:pt idx="42">
                  <c:v>-2.611445000366075E-2</c:v>
                </c:pt>
                <c:pt idx="43">
                  <c:v>-9.8316000003251247E-3</c:v>
                </c:pt>
                <c:pt idx="44">
                  <c:v>3.4502499984228052E-3</c:v>
                </c:pt>
                <c:pt idx="45">
                  <c:v>3.2204800001636613E-2</c:v>
                </c:pt>
                <c:pt idx="46">
                  <c:v>3.0713899999682326E-2</c:v>
                </c:pt>
                <c:pt idx="47">
                  <c:v>3.222299999470124E-2</c:v>
                </c:pt>
                <c:pt idx="48">
                  <c:v>-4.9704199998814147E-2</c:v>
                </c:pt>
                <c:pt idx="49">
                  <c:v>-1.7949649998627137E-2</c:v>
                </c:pt>
                <c:pt idx="50">
                  <c:v>1.8412999997963198E-3</c:v>
                </c:pt>
                <c:pt idx="51">
                  <c:v>-1.9522199996572454E-2</c:v>
                </c:pt>
                <c:pt idx="52">
                  <c:v>-1.2767649997840635E-2</c:v>
                </c:pt>
                <c:pt idx="53">
                  <c:v>2.2986900003161281E-2</c:v>
                </c:pt>
                <c:pt idx="54">
                  <c:v>2.7741450001485646E-2</c:v>
                </c:pt>
                <c:pt idx="55">
                  <c:v>-5.2117999948677607E-3</c:v>
                </c:pt>
                <c:pt idx="56">
                  <c:v>-9.4572500020149164E-3</c:v>
                </c:pt>
                <c:pt idx="58">
                  <c:v>1.142470000195317E-2</c:v>
                </c:pt>
                <c:pt idx="59">
                  <c:v>3.1688349998148624E-2</c:v>
                </c:pt>
                <c:pt idx="61">
                  <c:v>-2.9302299997652881E-2</c:v>
                </c:pt>
                <c:pt idx="62">
                  <c:v>2.4886500032152981E-3</c:v>
                </c:pt>
                <c:pt idx="63">
                  <c:v>4.8203849997662473E-2</c:v>
                </c:pt>
                <c:pt idx="64">
                  <c:v>-1.0416000004624948E-3</c:v>
                </c:pt>
                <c:pt idx="65">
                  <c:v>-2.7597500011324883E-3</c:v>
                </c:pt>
                <c:pt idx="66">
                  <c:v>-8.1749000019044615E-3</c:v>
                </c:pt>
                <c:pt idx="71">
                  <c:v>9.7675500001059845E-3</c:v>
                </c:pt>
                <c:pt idx="81">
                  <c:v>-5.859600001713261E-3</c:v>
                </c:pt>
                <c:pt idx="83">
                  <c:v>6.8949500055168755E-3</c:v>
                </c:pt>
                <c:pt idx="85">
                  <c:v>1.2758700002450496E-2</c:v>
                </c:pt>
                <c:pt idx="89">
                  <c:v>5.2605000018957071E-3</c:v>
                </c:pt>
                <c:pt idx="90">
                  <c:v>1.454234999982873E-2</c:v>
                </c:pt>
                <c:pt idx="91">
                  <c:v>3.061514999717474E-2</c:v>
                </c:pt>
                <c:pt idx="92">
                  <c:v>1.7620200000237674E-2</c:v>
                </c:pt>
                <c:pt idx="93">
                  <c:v>1.237474999652477E-2</c:v>
                </c:pt>
                <c:pt idx="94">
                  <c:v>9.1293000004952773E-3</c:v>
                </c:pt>
                <c:pt idx="95">
                  <c:v>6.638400001975242E-3</c:v>
                </c:pt>
                <c:pt idx="96">
                  <c:v>5.6565999984741211E-3</c:v>
                </c:pt>
                <c:pt idx="97">
                  <c:v>1.1220299995329697E-2</c:v>
                </c:pt>
                <c:pt idx="114">
                  <c:v>2.7531250001629815E-2</c:v>
                </c:pt>
                <c:pt idx="120">
                  <c:v>1.8376799998804927E-2</c:v>
                </c:pt>
                <c:pt idx="123">
                  <c:v>-5.605000005743932E-3</c:v>
                </c:pt>
                <c:pt idx="124">
                  <c:v>-1.8504500039853156E-3</c:v>
                </c:pt>
                <c:pt idx="126">
                  <c:v>-3.0958999996073544E-3</c:v>
                </c:pt>
                <c:pt idx="127">
                  <c:v>2.4313999965670519E-3</c:v>
                </c:pt>
                <c:pt idx="141">
                  <c:v>1.0114650001924019E-2</c:v>
                </c:pt>
                <c:pt idx="144">
                  <c:v>8.9966000014101155E-3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E5A-4AD2-B37D-F67D9ED98CFA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Active!$F$21:$F$313</c:f>
              <c:numCache>
                <c:formatCode>General</c:formatCode>
                <c:ptCount val="293"/>
                <c:pt idx="0">
                  <c:v>-27580</c:v>
                </c:pt>
                <c:pt idx="1">
                  <c:v>-27559</c:v>
                </c:pt>
                <c:pt idx="2">
                  <c:v>-27395.5</c:v>
                </c:pt>
                <c:pt idx="3">
                  <c:v>-26984.5</c:v>
                </c:pt>
                <c:pt idx="4">
                  <c:v>-26941</c:v>
                </c:pt>
                <c:pt idx="5">
                  <c:v>-26791.5</c:v>
                </c:pt>
                <c:pt idx="6">
                  <c:v>-26203.5</c:v>
                </c:pt>
                <c:pt idx="7">
                  <c:v>-26172</c:v>
                </c:pt>
                <c:pt idx="8">
                  <c:v>-24111.5</c:v>
                </c:pt>
                <c:pt idx="9">
                  <c:v>-23089.5</c:v>
                </c:pt>
                <c:pt idx="10">
                  <c:v>-22270</c:v>
                </c:pt>
                <c:pt idx="11">
                  <c:v>-21541</c:v>
                </c:pt>
                <c:pt idx="12">
                  <c:v>-21219.5</c:v>
                </c:pt>
                <c:pt idx="13">
                  <c:v>-21130</c:v>
                </c:pt>
                <c:pt idx="14">
                  <c:v>-19860</c:v>
                </c:pt>
                <c:pt idx="15">
                  <c:v>-19659.5</c:v>
                </c:pt>
                <c:pt idx="16">
                  <c:v>-19648</c:v>
                </c:pt>
                <c:pt idx="17">
                  <c:v>-16582.5</c:v>
                </c:pt>
                <c:pt idx="18">
                  <c:v>-16343</c:v>
                </c:pt>
                <c:pt idx="19">
                  <c:v>-15931</c:v>
                </c:pt>
                <c:pt idx="20">
                  <c:v>-15890.5</c:v>
                </c:pt>
                <c:pt idx="21">
                  <c:v>-15358</c:v>
                </c:pt>
                <c:pt idx="22">
                  <c:v>-15358</c:v>
                </c:pt>
                <c:pt idx="23">
                  <c:v>-15352</c:v>
                </c:pt>
                <c:pt idx="24">
                  <c:v>-15349</c:v>
                </c:pt>
                <c:pt idx="25">
                  <c:v>-15347.5</c:v>
                </c:pt>
                <c:pt idx="26">
                  <c:v>-15308.5</c:v>
                </c:pt>
                <c:pt idx="27">
                  <c:v>-15307</c:v>
                </c:pt>
                <c:pt idx="28">
                  <c:v>-15305.5</c:v>
                </c:pt>
                <c:pt idx="29">
                  <c:v>-15304</c:v>
                </c:pt>
                <c:pt idx="30">
                  <c:v>-15302.5</c:v>
                </c:pt>
                <c:pt idx="31">
                  <c:v>-15277</c:v>
                </c:pt>
                <c:pt idx="32">
                  <c:v>-15265</c:v>
                </c:pt>
                <c:pt idx="33">
                  <c:v>-15226</c:v>
                </c:pt>
                <c:pt idx="34">
                  <c:v>-15221.5</c:v>
                </c:pt>
                <c:pt idx="35">
                  <c:v>-15217</c:v>
                </c:pt>
                <c:pt idx="36">
                  <c:v>-15202.5</c:v>
                </c:pt>
                <c:pt idx="37">
                  <c:v>-15183</c:v>
                </c:pt>
                <c:pt idx="38">
                  <c:v>-15183</c:v>
                </c:pt>
                <c:pt idx="39">
                  <c:v>-14905</c:v>
                </c:pt>
                <c:pt idx="40">
                  <c:v>-14903.5</c:v>
                </c:pt>
                <c:pt idx="41">
                  <c:v>-14824</c:v>
                </c:pt>
                <c:pt idx="42">
                  <c:v>-14768.5</c:v>
                </c:pt>
                <c:pt idx="43">
                  <c:v>-14428</c:v>
                </c:pt>
                <c:pt idx="44">
                  <c:v>-14417.5</c:v>
                </c:pt>
                <c:pt idx="45">
                  <c:v>-14416</c:v>
                </c:pt>
                <c:pt idx="46">
                  <c:v>-14413</c:v>
                </c:pt>
                <c:pt idx="47">
                  <c:v>-14410</c:v>
                </c:pt>
                <c:pt idx="48">
                  <c:v>-14386</c:v>
                </c:pt>
                <c:pt idx="49">
                  <c:v>-14384.5</c:v>
                </c:pt>
                <c:pt idx="50">
                  <c:v>-14371</c:v>
                </c:pt>
                <c:pt idx="51">
                  <c:v>-14326</c:v>
                </c:pt>
                <c:pt idx="52">
                  <c:v>-14324.5</c:v>
                </c:pt>
                <c:pt idx="53">
                  <c:v>-14323</c:v>
                </c:pt>
                <c:pt idx="54">
                  <c:v>-14321.5</c:v>
                </c:pt>
                <c:pt idx="55">
                  <c:v>-13894</c:v>
                </c:pt>
                <c:pt idx="56">
                  <c:v>-13892.5</c:v>
                </c:pt>
                <c:pt idx="57">
                  <c:v>-13875</c:v>
                </c:pt>
                <c:pt idx="58">
                  <c:v>-13849</c:v>
                </c:pt>
                <c:pt idx="59">
                  <c:v>-13844.5</c:v>
                </c:pt>
                <c:pt idx="60">
                  <c:v>-13774.5</c:v>
                </c:pt>
                <c:pt idx="61">
                  <c:v>-13759</c:v>
                </c:pt>
                <c:pt idx="62">
                  <c:v>-13745.5</c:v>
                </c:pt>
                <c:pt idx="63">
                  <c:v>-13729.5</c:v>
                </c:pt>
                <c:pt idx="64">
                  <c:v>-13728</c:v>
                </c:pt>
                <c:pt idx="65">
                  <c:v>-13717.5</c:v>
                </c:pt>
                <c:pt idx="66">
                  <c:v>-13717</c:v>
                </c:pt>
                <c:pt idx="67">
                  <c:v>-13713</c:v>
                </c:pt>
                <c:pt idx="68">
                  <c:v>-13711.5</c:v>
                </c:pt>
                <c:pt idx="69">
                  <c:v>-13710</c:v>
                </c:pt>
                <c:pt idx="70">
                  <c:v>-13708.5</c:v>
                </c:pt>
                <c:pt idx="71">
                  <c:v>-13708.5</c:v>
                </c:pt>
                <c:pt idx="72">
                  <c:v>-13707</c:v>
                </c:pt>
                <c:pt idx="73">
                  <c:v>-13705.5</c:v>
                </c:pt>
                <c:pt idx="74">
                  <c:v>-13705</c:v>
                </c:pt>
                <c:pt idx="75">
                  <c:v>-13704</c:v>
                </c:pt>
                <c:pt idx="76">
                  <c:v>-13680</c:v>
                </c:pt>
                <c:pt idx="77">
                  <c:v>-13678.5</c:v>
                </c:pt>
                <c:pt idx="78">
                  <c:v>-13674</c:v>
                </c:pt>
                <c:pt idx="79">
                  <c:v>-13671</c:v>
                </c:pt>
                <c:pt idx="80">
                  <c:v>-13669.5</c:v>
                </c:pt>
                <c:pt idx="81">
                  <c:v>-13668</c:v>
                </c:pt>
                <c:pt idx="82">
                  <c:v>-13668</c:v>
                </c:pt>
                <c:pt idx="83">
                  <c:v>-13666.5</c:v>
                </c:pt>
                <c:pt idx="84">
                  <c:v>-13665</c:v>
                </c:pt>
                <c:pt idx="85">
                  <c:v>-13629</c:v>
                </c:pt>
                <c:pt idx="86">
                  <c:v>-13194</c:v>
                </c:pt>
                <c:pt idx="87">
                  <c:v>-13182</c:v>
                </c:pt>
                <c:pt idx="88">
                  <c:v>-13149</c:v>
                </c:pt>
                <c:pt idx="89">
                  <c:v>-12035</c:v>
                </c:pt>
                <c:pt idx="90">
                  <c:v>-12024.5</c:v>
                </c:pt>
                <c:pt idx="91">
                  <c:v>-12000.5</c:v>
                </c:pt>
                <c:pt idx="92">
                  <c:v>-9334</c:v>
                </c:pt>
                <c:pt idx="93">
                  <c:v>-9332.5</c:v>
                </c:pt>
                <c:pt idx="94">
                  <c:v>-9331</c:v>
                </c:pt>
                <c:pt idx="95">
                  <c:v>-9328</c:v>
                </c:pt>
                <c:pt idx="96">
                  <c:v>-9322</c:v>
                </c:pt>
                <c:pt idx="97">
                  <c:v>-9301</c:v>
                </c:pt>
                <c:pt idx="98">
                  <c:v>-9211</c:v>
                </c:pt>
                <c:pt idx="99">
                  <c:v>-8935</c:v>
                </c:pt>
                <c:pt idx="100">
                  <c:v>-8744.5</c:v>
                </c:pt>
                <c:pt idx="101">
                  <c:v>-8431</c:v>
                </c:pt>
                <c:pt idx="102">
                  <c:v>-7894</c:v>
                </c:pt>
                <c:pt idx="103">
                  <c:v>-7891</c:v>
                </c:pt>
                <c:pt idx="104">
                  <c:v>-7879</c:v>
                </c:pt>
                <c:pt idx="105">
                  <c:v>-7765</c:v>
                </c:pt>
                <c:pt idx="106">
                  <c:v>-7750.5</c:v>
                </c:pt>
                <c:pt idx="107">
                  <c:v>-7725</c:v>
                </c:pt>
                <c:pt idx="108">
                  <c:v>-7723.5</c:v>
                </c:pt>
                <c:pt idx="109">
                  <c:v>-7720.5</c:v>
                </c:pt>
                <c:pt idx="110">
                  <c:v>-7707</c:v>
                </c:pt>
                <c:pt idx="111">
                  <c:v>-7702.5</c:v>
                </c:pt>
                <c:pt idx="112">
                  <c:v>-7702.5</c:v>
                </c:pt>
                <c:pt idx="113">
                  <c:v>-7690.5</c:v>
                </c:pt>
                <c:pt idx="114">
                  <c:v>-7687.5</c:v>
                </c:pt>
                <c:pt idx="115">
                  <c:v>-7686</c:v>
                </c:pt>
                <c:pt idx="116">
                  <c:v>-7684.5</c:v>
                </c:pt>
                <c:pt idx="117">
                  <c:v>-7659</c:v>
                </c:pt>
                <c:pt idx="118">
                  <c:v>-7657.5</c:v>
                </c:pt>
                <c:pt idx="119">
                  <c:v>-7656</c:v>
                </c:pt>
                <c:pt idx="120">
                  <c:v>-7656</c:v>
                </c:pt>
                <c:pt idx="121">
                  <c:v>-7656</c:v>
                </c:pt>
                <c:pt idx="122">
                  <c:v>-7653</c:v>
                </c:pt>
                <c:pt idx="123">
                  <c:v>-7650</c:v>
                </c:pt>
                <c:pt idx="124">
                  <c:v>-7648.5</c:v>
                </c:pt>
                <c:pt idx="125">
                  <c:v>-7648.5</c:v>
                </c:pt>
                <c:pt idx="126">
                  <c:v>-7647</c:v>
                </c:pt>
                <c:pt idx="127">
                  <c:v>-7638</c:v>
                </c:pt>
                <c:pt idx="128">
                  <c:v>-7636.5</c:v>
                </c:pt>
                <c:pt idx="129">
                  <c:v>-7624.5</c:v>
                </c:pt>
                <c:pt idx="130">
                  <c:v>-7624.5</c:v>
                </c:pt>
                <c:pt idx="131">
                  <c:v>-7621.5</c:v>
                </c:pt>
                <c:pt idx="132">
                  <c:v>-7620</c:v>
                </c:pt>
                <c:pt idx="133">
                  <c:v>-7576.5</c:v>
                </c:pt>
                <c:pt idx="134">
                  <c:v>-7191</c:v>
                </c:pt>
                <c:pt idx="135">
                  <c:v>-7188</c:v>
                </c:pt>
                <c:pt idx="136">
                  <c:v>-7186.5</c:v>
                </c:pt>
                <c:pt idx="137">
                  <c:v>-7176</c:v>
                </c:pt>
                <c:pt idx="138">
                  <c:v>-7176</c:v>
                </c:pt>
                <c:pt idx="139">
                  <c:v>-7171.5</c:v>
                </c:pt>
                <c:pt idx="140">
                  <c:v>-7167</c:v>
                </c:pt>
                <c:pt idx="141">
                  <c:v>-7165.5</c:v>
                </c:pt>
                <c:pt idx="142">
                  <c:v>-7156.5</c:v>
                </c:pt>
                <c:pt idx="143">
                  <c:v>-7155</c:v>
                </c:pt>
                <c:pt idx="144">
                  <c:v>-7122</c:v>
                </c:pt>
                <c:pt idx="145">
                  <c:v>-7119</c:v>
                </c:pt>
                <c:pt idx="146">
                  <c:v>-7075.5</c:v>
                </c:pt>
                <c:pt idx="147">
                  <c:v>-7032</c:v>
                </c:pt>
                <c:pt idx="148">
                  <c:v>-6724</c:v>
                </c:pt>
                <c:pt idx="149">
                  <c:v>-6724</c:v>
                </c:pt>
                <c:pt idx="150">
                  <c:v>-6639</c:v>
                </c:pt>
                <c:pt idx="151">
                  <c:v>-6631</c:v>
                </c:pt>
                <c:pt idx="152">
                  <c:v>-6631</c:v>
                </c:pt>
                <c:pt idx="153">
                  <c:v>-6621</c:v>
                </c:pt>
                <c:pt idx="154">
                  <c:v>-6615</c:v>
                </c:pt>
                <c:pt idx="155">
                  <c:v>-6577.5</c:v>
                </c:pt>
                <c:pt idx="156">
                  <c:v>-6546</c:v>
                </c:pt>
                <c:pt idx="157">
                  <c:v>-5635.5</c:v>
                </c:pt>
                <c:pt idx="158">
                  <c:v>-5538</c:v>
                </c:pt>
                <c:pt idx="159">
                  <c:v>-5430.5</c:v>
                </c:pt>
                <c:pt idx="160">
                  <c:v>-5417</c:v>
                </c:pt>
                <c:pt idx="161">
                  <c:v>-5406</c:v>
                </c:pt>
                <c:pt idx="162">
                  <c:v>-5393</c:v>
                </c:pt>
                <c:pt idx="163">
                  <c:v>-4923</c:v>
                </c:pt>
                <c:pt idx="164">
                  <c:v>-4874</c:v>
                </c:pt>
                <c:pt idx="165">
                  <c:v>-4431</c:v>
                </c:pt>
                <c:pt idx="166">
                  <c:v>-4431</c:v>
                </c:pt>
                <c:pt idx="167">
                  <c:v>-4407</c:v>
                </c:pt>
                <c:pt idx="168">
                  <c:v>-4404</c:v>
                </c:pt>
                <c:pt idx="169">
                  <c:v>-3848.5</c:v>
                </c:pt>
                <c:pt idx="170">
                  <c:v>-3844</c:v>
                </c:pt>
                <c:pt idx="171">
                  <c:v>-3356</c:v>
                </c:pt>
                <c:pt idx="172">
                  <c:v>-3301</c:v>
                </c:pt>
                <c:pt idx="173">
                  <c:v>-3223</c:v>
                </c:pt>
                <c:pt idx="174">
                  <c:v>-3223</c:v>
                </c:pt>
                <c:pt idx="175">
                  <c:v>-3221</c:v>
                </c:pt>
                <c:pt idx="176">
                  <c:v>-3220</c:v>
                </c:pt>
                <c:pt idx="177">
                  <c:v>-3220</c:v>
                </c:pt>
                <c:pt idx="178">
                  <c:v>-3218.5</c:v>
                </c:pt>
                <c:pt idx="179">
                  <c:v>-3167.5</c:v>
                </c:pt>
                <c:pt idx="180">
                  <c:v>-2822</c:v>
                </c:pt>
                <c:pt idx="181">
                  <c:v>-2809</c:v>
                </c:pt>
                <c:pt idx="182">
                  <c:v>-1675</c:v>
                </c:pt>
                <c:pt idx="183">
                  <c:v>-1672</c:v>
                </c:pt>
                <c:pt idx="184">
                  <c:v>-1666</c:v>
                </c:pt>
                <c:pt idx="185">
                  <c:v>-1660</c:v>
                </c:pt>
                <c:pt idx="186">
                  <c:v>-1621</c:v>
                </c:pt>
                <c:pt idx="187">
                  <c:v>-1099</c:v>
                </c:pt>
                <c:pt idx="188">
                  <c:v>-565.5</c:v>
                </c:pt>
                <c:pt idx="189">
                  <c:v>-516</c:v>
                </c:pt>
                <c:pt idx="190">
                  <c:v>-1.5</c:v>
                </c:pt>
                <c:pt idx="191">
                  <c:v>-1.5</c:v>
                </c:pt>
                <c:pt idx="192">
                  <c:v>-1.5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403.5</c:v>
                </c:pt>
                <c:pt idx="198">
                  <c:v>462</c:v>
                </c:pt>
                <c:pt idx="199">
                  <c:v>468</c:v>
                </c:pt>
                <c:pt idx="200">
                  <c:v>601</c:v>
                </c:pt>
                <c:pt idx="201">
                  <c:v>622</c:v>
                </c:pt>
                <c:pt idx="202">
                  <c:v>625</c:v>
                </c:pt>
                <c:pt idx="203">
                  <c:v>648</c:v>
                </c:pt>
                <c:pt idx="204">
                  <c:v>654</c:v>
                </c:pt>
                <c:pt idx="205">
                  <c:v>655.5</c:v>
                </c:pt>
                <c:pt idx="206">
                  <c:v>999</c:v>
                </c:pt>
                <c:pt idx="207">
                  <c:v>1105</c:v>
                </c:pt>
                <c:pt idx="208">
                  <c:v>1166.5</c:v>
                </c:pt>
                <c:pt idx="209">
                  <c:v>1192</c:v>
                </c:pt>
                <c:pt idx="210">
                  <c:v>1965</c:v>
                </c:pt>
                <c:pt idx="211">
                  <c:v>2797</c:v>
                </c:pt>
                <c:pt idx="212">
                  <c:v>2801</c:v>
                </c:pt>
                <c:pt idx="213">
                  <c:v>2812</c:v>
                </c:pt>
                <c:pt idx="214">
                  <c:v>3637</c:v>
                </c:pt>
                <c:pt idx="215">
                  <c:v>3658</c:v>
                </c:pt>
                <c:pt idx="216">
                  <c:v>4398</c:v>
                </c:pt>
                <c:pt idx="217">
                  <c:v>4957.5</c:v>
                </c:pt>
                <c:pt idx="218">
                  <c:v>6386</c:v>
                </c:pt>
                <c:pt idx="219">
                  <c:v>6553</c:v>
                </c:pt>
                <c:pt idx="220">
                  <c:v>6621</c:v>
                </c:pt>
                <c:pt idx="221">
                  <c:v>7150</c:v>
                </c:pt>
                <c:pt idx="222">
                  <c:v>7554</c:v>
                </c:pt>
                <c:pt idx="223">
                  <c:v>7554</c:v>
                </c:pt>
                <c:pt idx="224">
                  <c:v>7598</c:v>
                </c:pt>
                <c:pt idx="225">
                  <c:v>8091</c:v>
                </c:pt>
                <c:pt idx="226">
                  <c:v>8192</c:v>
                </c:pt>
                <c:pt idx="227">
                  <c:v>8212</c:v>
                </c:pt>
                <c:pt idx="228">
                  <c:v>8702</c:v>
                </c:pt>
                <c:pt idx="229">
                  <c:v>8731</c:v>
                </c:pt>
                <c:pt idx="230">
                  <c:v>8740</c:v>
                </c:pt>
                <c:pt idx="231">
                  <c:v>8776</c:v>
                </c:pt>
                <c:pt idx="232">
                  <c:v>8813</c:v>
                </c:pt>
                <c:pt idx="233">
                  <c:v>8821</c:v>
                </c:pt>
                <c:pt idx="234">
                  <c:v>8861</c:v>
                </c:pt>
                <c:pt idx="235">
                  <c:v>9243</c:v>
                </c:pt>
                <c:pt idx="236">
                  <c:v>9243.5</c:v>
                </c:pt>
                <c:pt idx="237">
                  <c:v>9245</c:v>
                </c:pt>
                <c:pt idx="238">
                  <c:v>9250.5</c:v>
                </c:pt>
                <c:pt idx="239">
                  <c:v>9315.5</c:v>
                </c:pt>
                <c:pt idx="240">
                  <c:v>9359</c:v>
                </c:pt>
                <c:pt idx="241">
                  <c:v>9367</c:v>
                </c:pt>
                <c:pt idx="242">
                  <c:v>9416</c:v>
                </c:pt>
                <c:pt idx="243">
                  <c:v>9691</c:v>
                </c:pt>
                <c:pt idx="244">
                  <c:v>10267</c:v>
                </c:pt>
                <c:pt idx="245">
                  <c:v>10291</c:v>
                </c:pt>
                <c:pt idx="246">
                  <c:v>10501.5</c:v>
                </c:pt>
                <c:pt idx="247">
                  <c:v>10501.5</c:v>
                </c:pt>
                <c:pt idx="248">
                  <c:v>10753</c:v>
                </c:pt>
                <c:pt idx="249">
                  <c:v>10785.5</c:v>
                </c:pt>
                <c:pt idx="250">
                  <c:v>10864</c:v>
                </c:pt>
                <c:pt idx="251">
                  <c:v>10880</c:v>
                </c:pt>
                <c:pt idx="252">
                  <c:v>10953</c:v>
                </c:pt>
                <c:pt idx="253">
                  <c:v>10966.5</c:v>
                </c:pt>
                <c:pt idx="254">
                  <c:v>10988</c:v>
                </c:pt>
                <c:pt idx="255">
                  <c:v>11000</c:v>
                </c:pt>
                <c:pt idx="256">
                  <c:v>11387</c:v>
                </c:pt>
                <c:pt idx="257">
                  <c:v>11438</c:v>
                </c:pt>
                <c:pt idx="258">
                  <c:v>11528</c:v>
                </c:pt>
                <c:pt idx="259">
                  <c:v>11562</c:v>
                </c:pt>
                <c:pt idx="260">
                  <c:v>11562</c:v>
                </c:pt>
                <c:pt idx="261">
                  <c:v>11610</c:v>
                </c:pt>
                <c:pt idx="262">
                  <c:v>11959</c:v>
                </c:pt>
                <c:pt idx="263">
                  <c:v>11978</c:v>
                </c:pt>
                <c:pt idx="264">
                  <c:v>12002.5</c:v>
                </c:pt>
                <c:pt idx="265">
                  <c:v>12052.5</c:v>
                </c:pt>
                <c:pt idx="266">
                  <c:v>12064.5</c:v>
                </c:pt>
                <c:pt idx="267">
                  <c:v>12479</c:v>
                </c:pt>
                <c:pt idx="268">
                  <c:v>12479</c:v>
                </c:pt>
                <c:pt idx="269">
                  <c:v>12612</c:v>
                </c:pt>
                <c:pt idx="270">
                  <c:v>12958</c:v>
                </c:pt>
                <c:pt idx="271">
                  <c:v>13092</c:v>
                </c:pt>
                <c:pt idx="272">
                  <c:v>13161</c:v>
                </c:pt>
                <c:pt idx="273">
                  <c:v>13199.5</c:v>
                </c:pt>
                <c:pt idx="274">
                  <c:v>13201</c:v>
                </c:pt>
                <c:pt idx="275">
                  <c:v>13219</c:v>
                </c:pt>
                <c:pt idx="276">
                  <c:v>13587</c:v>
                </c:pt>
                <c:pt idx="277">
                  <c:v>13652.5</c:v>
                </c:pt>
                <c:pt idx="278">
                  <c:v>13705</c:v>
                </c:pt>
                <c:pt idx="279">
                  <c:v>13717</c:v>
                </c:pt>
                <c:pt idx="280">
                  <c:v>14082</c:v>
                </c:pt>
                <c:pt idx="281">
                  <c:v>14142</c:v>
                </c:pt>
                <c:pt idx="282">
                  <c:v>14142</c:v>
                </c:pt>
                <c:pt idx="283">
                  <c:v>14221</c:v>
                </c:pt>
                <c:pt idx="284">
                  <c:v>14637</c:v>
                </c:pt>
                <c:pt idx="285">
                  <c:v>14741.5</c:v>
                </c:pt>
                <c:pt idx="286">
                  <c:v>14743</c:v>
                </c:pt>
                <c:pt idx="287">
                  <c:v>15292</c:v>
                </c:pt>
                <c:pt idx="288">
                  <c:v>15303</c:v>
                </c:pt>
                <c:pt idx="289">
                  <c:v>15766</c:v>
                </c:pt>
                <c:pt idx="290">
                  <c:v>15808</c:v>
                </c:pt>
                <c:pt idx="291">
                  <c:v>15838</c:v>
                </c:pt>
                <c:pt idx="292">
                  <c:v>16288</c:v>
                </c:pt>
              </c:numCache>
            </c:numRef>
          </c:xVal>
          <c:yVal>
            <c:numRef>
              <c:f>Active!$I$21:$I$313</c:f>
              <c:numCache>
                <c:formatCode>General</c:formatCode>
                <c:ptCount val="293"/>
                <c:pt idx="9">
                  <c:v>3.4811850000551203E-2</c:v>
                </c:pt>
                <c:pt idx="12">
                  <c:v>2.2150850003527012E-2</c:v>
                </c:pt>
                <c:pt idx="15">
                  <c:v>1.28828499946394E-2</c:v>
                </c:pt>
                <c:pt idx="17">
                  <c:v>1.7049750000296626E-2</c:v>
                </c:pt>
                <c:pt idx="18">
                  <c:v>3.1929000033414923E-3</c:v>
                </c:pt>
                <c:pt idx="21">
                  <c:v>2.3473999972338788E-3</c:v>
                </c:pt>
                <c:pt idx="36">
                  <c:v>1.2235750000400003E-2</c:v>
                </c:pt>
                <c:pt idx="37">
                  <c:v>1.0449000037624501E-3</c:v>
                </c:pt>
                <c:pt idx="38">
                  <c:v>1.0449000037624501E-3</c:v>
                </c:pt>
                <c:pt idx="57">
                  <c:v>-1.9874999998137355E-3</c:v>
                </c:pt>
                <c:pt idx="60">
                  <c:v>1.1567349996767007E-2</c:v>
                </c:pt>
                <c:pt idx="67">
                  <c:v>1.1503900001116563E-2</c:v>
                </c:pt>
                <c:pt idx="68">
                  <c:v>9.2584500016528182E-3</c:v>
                </c:pt>
                <c:pt idx="69">
                  <c:v>6.0129999983473681E-3</c:v>
                </c:pt>
                <c:pt idx="70">
                  <c:v>8.7675499962642789E-3</c:v>
                </c:pt>
                <c:pt idx="72">
                  <c:v>5.5221000002347864E-3</c:v>
                </c:pt>
                <c:pt idx="73">
                  <c:v>4.27664999733679E-3</c:v>
                </c:pt>
                <c:pt idx="75">
                  <c:v>3.1199997465591878E-5</c:v>
                </c:pt>
                <c:pt idx="76">
                  <c:v>2.1039999992353842E-3</c:v>
                </c:pt>
                <c:pt idx="77">
                  <c:v>1.5858550003031269E-2</c:v>
                </c:pt>
                <c:pt idx="78">
                  <c:v>1.5122199998586439E-2</c:v>
                </c:pt>
                <c:pt idx="79">
                  <c:v>8.631299999251496E-3</c:v>
                </c:pt>
                <c:pt idx="80">
                  <c:v>1.1385850004444364E-2</c:v>
                </c:pt>
                <c:pt idx="82">
                  <c:v>1.5140399998927023E-2</c:v>
                </c:pt>
                <c:pt idx="84">
                  <c:v>1.264949999313103E-2</c:v>
                </c:pt>
                <c:pt idx="86">
                  <c:v>-3.4218000000691973E-3</c:v>
                </c:pt>
                <c:pt idx="87">
                  <c:v>2.6146000018343329E-3</c:v>
                </c:pt>
                <c:pt idx="88">
                  <c:v>2.214699998148717E-3</c:v>
                </c:pt>
                <c:pt idx="98">
                  <c:v>1.4933000056771562E-3</c:v>
                </c:pt>
                <c:pt idx="99">
                  <c:v>6.3305000003310852E-3</c:v>
                </c:pt>
                <c:pt idx="100">
                  <c:v>1.4158350008074194E-2</c:v>
                </c:pt>
                <c:pt idx="101">
                  <c:v>2.3859299995820038E-2</c:v>
                </c:pt>
                <c:pt idx="102">
                  <c:v>1.0988200003339443E-2</c:v>
                </c:pt>
                <c:pt idx="103">
                  <c:v>1.5497300002607517E-2</c:v>
                </c:pt>
                <c:pt idx="104">
                  <c:v>1.753370000369614E-2</c:v>
                </c:pt>
                <c:pt idx="105">
                  <c:v>5.8795000004465692E-3</c:v>
                </c:pt>
                <c:pt idx="106">
                  <c:v>1.0840149996511173E-2</c:v>
                </c:pt>
                <c:pt idx="107">
                  <c:v>6.6674999980023131E-3</c:v>
                </c:pt>
                <c:pt idx="108">
                  <c:v>4.4220499985385686E-3</c:v>
                </c:pt>
                <c:pt idx="109">
                  <c:v>-2.0688499935204163E-3</c:v>
                </c:pt>
                <c:pt idx="110">
                  <c:v>9.7220999959972687E-3</c:v>
                </c:pt>
                <c:pt idx="111">
                  <c:v>9.9857500026701018E-3</c:v>
                </c:pt>
                <c:pt idx="112">
                  <c:v>1.098574999923585E-2</c:v>
                </c:pt>
                <c:pt idx="113">
                  <c:v>8.0221500029438175E-3</c:v>
                </c:pt>
                <c:pt idx="115">
                  <c:v>-1.7141999996965751E-3</c:v>
                </c:pt>
                <c:pt idx="116">
                  <c:v>1.7040349994204007E-2</c:v>
                </c:pt>
                <c:pt idx="117">
                  <c:v>1.4867699996102601E-2</c:v>
                </c:pt>
                <c:pt idx="118">
                  <c:v>9.6222499996656552E-3</c:v>
                </c:pt>
                <c:pt idx="119">
                  <c:v>-7.6231999992160127E-3</c:v>
                </c:pt>
                <c:pt idx="121">
                  <c:v>2.037679999921238E-2</c:v>
                </c:pt>
                <c:pt idx="122">
                  <c:v>-3.1140999999479391E-3</c:v>
                </c:pt>
                <c:pt idx="125">
                  <c:v>2.1495499968295917E-3</c:v>
                </c:pt>
                <c:pt idx="128">
                  <c:v>7.1859499948914163E-3</c:v>
                </c:pt>
                <c:pt idx="129">
                  <c:v>1.2223500016261823E-3</c:v>
                </c:pt>
                <c:pt idx="130">
                  <c:v>1.9222349998017307E-2</c:v>
                </c:pt>
                <c:pt idx="131">
                  <c:v>1.8731449999904726E-2</c:v>
                </c:pt>
                <c:pt idx="132">
                  <c:v>1.048599999921862E-2</c:v>
                </c:pt>
                <c:pt idx="133">
                  <c:v>1.3367949999519624E-2</c:v>
                </c:pt>
                <c:pt idx="134">
                  <c:v>-4.7126999997999519E-3</c:v>
                </c:pt>
                <c:pt idx="135">
                  <c:v>1.4796399998886045E-2</c:v>
                </c:pt>
                <c:pt idx="136">
                  <c:v>-5.449050004244782E-3</c:v>
                </c:pt>
                <c:pt idx="137">
                  <c:v>-1.6719999257475138E-4</c:v>
                </c:pt>
                <c:pt idx="138">
                  <c:v>9.8328000021865591E-3</c:v>
                </c:pt>
                <c:pt idx="139">
                  <c:v>8.096450001175981E-3</c:v>
                </c:pt>
                <c:pt idx="140">
                  <c:v>1.036010000098031E-2</c:v>
                </c:pt>
                <c:pt idx="142">
                  <c:v>9.6419500041520223E-3</c:v>
                </c:pt>
                <c:pt idx="143">
                  <c:v>-2.6034999973489903E-3</c:v>
                </c:pt>
                <c:pt idx="145">
                  <c:v>1.2505699996836483E-2</c:v>
                </c:pt>
                <c:pt idx="146">
                  <c:v>4.3876499985344708E-3</c:v>
                </c:pt>
                <c:pt idx="147">
                  <c:v>2.269600001454819E-3</c:v>
                </c:pt>
                <c:pt idx="148">
                  <c:v>-6.4627999963704497E-3</c:v>
                </c:pt>
                <c:pt idx="149">
                  <c:v>-4.6279999514808878E-4</c:v>
                </c:pt>
                <c:pt idx="150">
                  <c:v>2.9617000036523677E-3</c:v>
                </c:pt>
                <c:pt idx="151">
                  <c:v>-1.3680699994438328E-2</c:v>
                </c:pt>
                <c:pt idx="152">
                  <c:v>-2.6806999958353117E-3</c:v>
                </c:pt>
                <c:pt idx="154">
                  <c:v>1.3034499999776017E-2</c:v>
                </c:pt>
                <c:pt idx="156">
                  <c:v>-8.2562000025063753E-3</c:v>
                </c:pt>
                <c:pt idx="157">
                  <c:v>4.7556499994243495E-3</c:v>
                </c:pt>
                <c:pt idx="158">
                  <c:v>-1.0198600000876468E-2</c:v>
                </c:pt>
                <c:pt idx="159">
                  <c:v>7.5441500011947937E-3</c:v>
                </c:pt>
                <c:pt idx="160">
                  <c:v>2.133509999839589E-2</c:v>
                </c:pt>
                <c:pt idx="161">
                  <c:v>-1.0798200004501268E-2</c:v>
                </c:pt>
                <c:pt idx="162">
                  <c:v>-7.5921000025118701E-3</c:v>
                </c:pt>
                <c:pt idx="163">
                  <c:v>-2.3833100000047125E-2</c:v>
                </c:pt>
                <c:pt idx="164">
                  <c:v>7.4822000024141744E-3</c:v>
                </c:pt>
                <c:pt idx="165">
                  <c:v>-1.0340699998778291E-2</c:v>
                </c:pt>
                <c:pt idx="166">
                  <c:v>3.6592999967979267E-3</c:v>
                </c:pt>
                <c:pt idx="167">
                  <c:v>-2.2267899999860674E-2</c:v>
                </c:pt>
                <c:pt idx="168">
                  <c:v>3.2412000000476837E-3</c:v>
                </c:pt>
                <c:pt idx="169">
                  <c:v>9.5499999588355422E-6</c:v>
                </c:pt>
                <c:pt idx="170">
                  <c:v>1.627320000261534E-2</c:v>
                </c:pt>
                <c:pt idx="171">
                  <c:v>4.0867999996407889E-3</c:v>
                </c:pt>
                <c:pt idx="172">
                  <c:v>1.2420300001394935E-2</c:v>
                </c:pt>
                <c:pt idx="173">
                  <c:v>6.6568999973242171E-3</c:v>
                </c:pt>
                <c:pt idx="174">
                  <c:v>6.6568999973242171E-3</c:v>
                </c:pt>
                <c:pt idx="175">
                  <c:v>-2.1003699999710079E-2</c:v>
                </c:pt>
                <c:pt idx="176">
                  <c:v>1.9166000005498063E-2</c:v>
                </c:pt>
                <c:pt idx="177">
                  <c:v>1.9166000005498063E-2</c:v>
                </c:pt>
                <c:pt idx="178">
                  <c:v>-5.0794499984476715E-3</c:v>
                </c:pt>
                <c:pt idx="179">
                  <c:v>-3.4247500007040799E-3</c:v>
                </c:pt>
                <c:pt idx="180">
                  <c:v>-7.2933999981614761E-3</c:v>
                </c:pt>
                <c:pt idx="181">
                  <c:v>9.1270000120857731E-4</c:v>
                </c:pt>
                <c:pt idx="182">
                  <c:v>-6.4749999728519469E-4</c:v>
                </c:pt>
                <c:pt idx="183">
                  <c:v>-8.1384000004618429E-3</c:v>
                </c:pt>
                <c:pt idx="184">
                  <c:v>-3.1202000027406029E-3</c:v>
                </c:pt>
                <c:pt idx="185">
                  <c:v>4.8979999992297962E-3</c:v>
                </c:pt>
                <c:pt idx="186">
                  <c:v>-1.6483700004755519E-2</c:v>
                </c:pt>
                <c:pt idx="187">
                  <c:v>9.0997000006609596E-3</c:v>
                </c:pt>
                <c:pt idx="188">
                  <c:v>-4.8653499979991466E-3</c:v>
                </c:pt>
                <c:pt idx="189">
                  <c:v>1.0348000068916008E-3</c:v>
                </c:pt>
                <c:pt idx="193">
                  <c:v>-5.4000000018277206E-3</c:v>
                </c:pt>
                <c:pt idx="197">
                  <c:v>-7.4260499968659133E-3</c:v>
                </c:pt>
                <c:pt idx="198">
                  <c:v>3.0014000003575347E-3</c:v>
                </c:pt>
                <c:pt idx="199">
                  <c:v>2.0196000041323714E-3</c:v>
                </c:pt>
                <c:pt idx="200">
                  <c:v>-1.4102999994065613E-3</c:v>
                </c:pt>
                <c:pt idx="201">
                  <c:v>1.1534000004758127E-3</c:v>
                </c:pt>
                <c:pt idx="202">
                  <c:v>-2.3374999946099706E-3</c:v>
                </c:pt>
                <c:pt idx="203">
                  <c:v>-6.4343999983975664E-3</c:v>
                </c:pt>
                <c:pt idx="204">
                  <c:v>-1.1416200002713595E-2</c:v>
                </c:pt>
                <c:pt idx="205">
                  <c:v>-8.6616500047966838E-3</c:v>
                </c:pt>
                <c:pt idx="206">
                  <c:v>-1.869699997769203E-3</c:v>
                </c:pt>
                <c:pt idx="207">
                  <c:v>-1.8815000003087334E-3</c:v>
                </c:pt>
                <c:pt idx="208">
                  <c:v>-1.7944949999218807E-2</c:v>
                </c:pt>
                <c:pt idx="209">
                  <c:v>8.8240000332007185E-4</c:v>
                </c:pt>
                <c:pt idx="210">
                  <c:v>-4.9395000023650937E-3</c:v>
                </c:pt>
                <c:pt idx="211">
                  <c:v>-3.1749099995067809E-2</c:v>
                </c:pt>
                <c:pt idx="212">
                  <c:v>-7.070300001942087E-3</c:v>
                </c:pt>
                <c:pt idx="213">
                  <c:v>-2.6203599998552818E-2</c:v>
                </c:pt>
                <c:pt idx="214">
                  <c:v>-1.7201100003148895E-2</c:v>
                </c:pt>
                <c:pt idx="215">
                  <c:v>-1.5637399999832269E-2</c:v>
                </c:pt>
                <c:pt idx="216">
                  <c:v>1.6940600005909801E-2</c:v>
                </c:pt>
                <c:pt idx="217">
                  <c:v>-2.2612250002566725E-2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E5A-4AD2-B37D-F67D9ED98CFA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Active!$F$21:$F$313</c:f>
              <c:numCache>
                <c:formatCode>General</c:formatCode>
                <c:ptCount val="293"/>
                <c:pt idx="0">
                  <c:v>-27580</c:v>
                </c:pt>
                <c:pt idx="1">
                  <c:v>-27559</c:v>
                </c:pt>
                <c:pt idx="2">
                  <c:v>-27395.5</c:v>
                </c:pt>
                <c:pt idx="3">
                  <c:v>-26984.5</c:v>
                </c:pt>
                <c:pt idx="4">
                  <c:v>-26941</c:v>
                </c:pt>
                <c:pt idx="5">
                  <c:v>-26791.5</c:v>
                </c:pt>
                <c:pt idx="6">
                  <c:v>-26203.5</c:v>
                </c:pt>
                <c:pt idx="7">
                  <c:v>-26172</c:v>
                </c:pt>
                <c:pt idx="8">
                  <c:v>-24111.5</c:v>
                </c:pt>
                <c:pt idx="9">
                  <c:v>-23089.5</c:v>
                </c:pt>
                <c:pt idx="10">
                  <c:v>-22270</c:v>
                </c:pt>
                <c:pt idx="11">
                  <c:v>-21541</c:v>
                </c:pt>
                <c:pt idx="12">
                  <c:v>-21219.5</c:v>
                </c:pt>
                <c:pt idx="13">
                  <c:v>-21130</c:v>
                </c:pt>
                <c:pt idx="14">
                  <c:v>-19860</c:v>
                </c:pt>
                <c:pt idx="15">
                  <c:v>-19659.5</c:v>
                </c:pt>
                <c:pt idx="16">
                  <c:v>-19648</c:v>
                </c:pt>
                <c:pt idx="17">
                  <c:v>-16582.5</c:v>
                </c:pt>
                <c:pt idx="18">
                  <c:v>-16343</c:v>
                </c:pt>
                <c:pt idx="19">
                  <c:v>-15931</c:v>
                </c:pt>
                <c:pt idx="20">
                  <c:v>-15890.5</c:v>
                </c:pt>
                <c:pt idx="21">
                  <c:v>-15358</c:v>
                </c:pt>
                <c:pt idx="22">
                  <c:v>-15358</c:v>
                </c:pt>
                <c:pt idx="23">
                  <c:v>-15352</c:v>
                </c:pt>
                <c:pt idx="24">
                  <c:v>-15349</c:v>
                </c:pt>
                <c:pt idx="25">
                  <c:v>-15347.5</c:v>
                </c:pt>
                <c:pt idx="26">
                  <c:v>-15308.5</c:v>
                </c:pt>
                <c:pt idx="27">
                  <c:v>-15307</c:v>
                </c:pt>
                <c:pt idx="28">
                  <c:v>-15305.5</c:v>
                </c:pt>
                <c:pt idx="29">
                  <c:v>-15304</c:v>
                </c:pt>
                <c:pt idx="30">
                  <c:v>-15302.5</c:v>
                </c:pt>
                <c:pt idx="31">
                  <c:v>-15277</c:v>
                </c:pt>
                <c:pt idx="32">
                  <c:v>-15265</c:v>
                </c:pt>
                <c:pt idx="33">
                  <c:v>-15226</c:v>
                </c:pt>
                <c:pt idx="34">
                  <c:v>-15221.5</c:v>
                </c:pt>
                <c:pt idx="35">
                  <c:v>-15217</c:v>
                </c:pt>
                <c:pt idx="36">
                  <c:v>-15202.5</c:v>
                </c:pt>
                <c:pt idx="37">
                  <c:v>-15183</c:v>
                </c:pt>
                <c:pt idx="38">
                  <c:v>-15183</c:v>
                </c:pt>
                <c:pt idx="39">
                  <c:v>-14905</c:v>
                </c:pt>
                <c:pt idx="40">
                  <c:v>-14903.5</c:v>
                </c:pt>
                <c:pt idx="41">
                  <c:v>-14824</c:v>
                </c:pt>
                <c:pt idx="42">
                  <c:v>-14768.5</c:v>
                </c:pt>
                <c:pt idx="43">
                  <c:v>-14428</c:v>
                </c:pt>
                <c:pt idx="44">
                  <c:v>-14417.5</c:v>
                </c:pt>
                <c:pt idx="45">
                  <c:v>-14416</c:v>
                </c:pt>
                <c:pt idx="46">
                  <c:v>-14413</c:v>
                </c:pt>
                <c:pt idx="47">
                  <c:v>-14410</c:v>
                </c:pt>
                <c:pt idx="48">
                  <c:v>-14386</c:v>
                </c:pt>
                <c:pt idx="49">
                  <c:v>-14384.5</c:v>
                </c:pt>
                <c:pt idx="50">
                  <c:v>-14371</c:v>
                </c:pt>
                <c:pt idx="51">
                  <c:v>-14326</c:v>
                </c:pt>
                <c:pt idx="52">
                  <c:v>-14324.5</c:v>
                </c:pt>
                <c:pt idx="53">
                  <c:v>-14323</c:v>
                </c:pt>
                <c:pt idx="54">
                  <c:v>-14321.5</c:v>
                </c:pt>
                <c:pt idx="55">
                  <c:v>-13894</c:v>
                </c:pt>
                <c:pt idx="56">
                  <c:v>-13892.5</c:v>
                </c:pt>
                <c:pt idx="57">
                  <c:v>-13875</c:v>
                </c:pt>
                <c:pt idx="58">
                  <c:v>-13849</c:v>
                </c:pt>
                <c:pt idx="59">
                  <c:v>-13844.5</c:v>
                </c:pt>
                <c:pt idx="60">
                  <c:v>-13774.5</c:v>
                </c:pt>
                <c:pt idx="61">
                  <c:v>-13759</c:v>
                </c:pt>
                <c:pt idx="62">
                  <c:v>-13745.5</c:v>
                </c:pt>
                <c:pt idx="63">
                  <c:v>-13729.5</c:v>
                </c:pt>
                <c:pt idx="64">
                  <c:v>-13728</c:v>
                </c:pt>
                <c:pt idx="65">
                  <c:v>-13717.5</c:v>
                </c:pt>
                <c:pt idx="66">
                  <c:v>-13717</c:v>
                </c:pt>
                <c:pt idx="67">
                  <c:v>-13713</c:v>
                </c:pt>
                <c:pt idx="68">
                  <c:v>-13711.5</c:v>
                </c:pt>
                <c:pt idx="69">
                  <c:v>-13710</c:v>
                </c:pt>
                <c:pt idx="70">
                  <c:v>-13708.5</c:v>
                </c:pt>
                <c:pt idx="71">
                  <c:v>-13708.5</c:v>
                </c:pt>
                <c:pt idx="72">
                  <c:v>-13707</c:v>
                </c:pt>
                <c:pt idx="73">
                  <c:v>-13705.5</c:v>
                </c:pt>
                <c:pt idx="74">
                  <c:v>-13705</c:v>
                </c:pt>
                <c:pt idx="75">
                  <c:v>-13704</c:v>
                </c:pt>
                <c:pt idx="76">
                  <c:v>-13680</c:v>
                </c:pt>
                <c:pt idx="77">
                  <c:v>-13678.5</c:v>
                </c:pt>
                <c:pt idx="78">
                  <c:v>-13674</c:v>
                </c:pt>
                <c:pt idx="79">
                  <c:v>-13671</c:v>
                </c:pt>
                <c:pt idx="80">
                  <c:v>-13669.5</c:v>
                </c:pt>
                <c:pt idx="81">
                  <c:v>-13668</c:v>
                </c:pt>
                <c:pt idx="82">
                  <c:v>-13668</c:v>
                </c:pt>
                <c:pt idx="83">
                  <c:v>-13666.5</c:v>
                </c:pt>
                <c:pt idx="84">
                  <c:v>-13665</c:v>
                </c:pt>
                <c:pt idx="85">
                  <c:v>-13629</c:v>
                </c:pt>
                <c:pt idx="86">
                  <c:v>-13194</c:v>
                </c:pt>
                <c:pt idx="87">
                  <c:v>-13182</c:v>
                </c:pt>
                <c:pt idx="88">
                  <c:v>-13149</c:v>
                </c:pt>
                <c:pt idx="89">
                  <c:v>-12035</c:v>
                </c:pt>
                <c:pt idx="90">
                  <c:v>-12024.5</c:v>
                </c:pt>
                <c:pt idx="91">
                  <c:v>-12000.5</c:v>
                </c:pt>
                <c:pt idx="92">
                  <c:v>-9334</c:v>
                </c:pt>
                <c:pt idx="93">
                  <c:v>-9332.5</c:v>
                </c:pt>
                <c:pt idx="94">
                  <c:v>-9331</c:v>
                </c:pt>
                <c:pt idx="95">
                  <c:v>-9328</c:v>
                </c:pt>
                <c:pt idx="96">
                  <c:v>-9322</c:v>
                </c:pt>
                <c:pt idx="97">
                  <c:v>-9301</c:v>
                </c:pt>
                <c:pt idx="98">
                  <c:v>-9211</c:v>
                </c:pt>
                <c:pt idx="99">
                  <c:v>-8935</c:v>
                </c:pt>
                <c:pt idx="100">
                  <c:v>-8744.5</c:v>
                </c:pt>
                <c:pt idx="101">
                  <c:v>-8431</c:v>
                </c:pt>
                <c:pt idx="102">
                  <c:v>-7894</c:v>
                </c:pt>
                <c:pt idx="103">
                  <c:v>-7891</c:v>
                </c:pt>
                <c:pt idx="104">
                  <c:v>-7879</c:v>
                </c:pt>
                <c:pt idx="105">
                  <c:v>-7765</c:v>
                </c:pt>
                <c:pt idx="106">
                  <c:v>-7750.5</c:v>
                </c:pt>
                <c:pt idx="107">
                  <c:v>-7725</c:v>
                </c:pt>
                <c:pt idx="108">
                  <c:v>-7723.5</c:v>
                </c:pt>
                <c:pt idx="109">
                  <c:v>-7720.5</c:v>
                </c:pt>
                <c:pt idx="110">
                  <c:v>-7707</c:v>
                </c:pt>
                <c:pt idx="111">
                  <c:v>-7702.5</c:v>
                </c:pt>
                <c:pt idx="112">
                  <c:v>-7702.5</c:v>
                </c:pt>
                <c:pt idx="113">
                  <c:v>-7690.5</c:v>
                </c:pt>
                <c:pt idx="114">
                  <c:v>-7687.5</c:v>
                </c:pt>
                <c:pt idx="115">
                  <c:v>-7686</c:v>
                </c:pt>
                <c:pt idx="116">
                  <c:v>-7684.5</c:v>
                </c:pt>
                <c:pt idx="117">
                  <c:v>-7659</c:v>
                </c:pt>
                <c:pt idx="118">
                  <c:v>-7657.5</c:v>
                </c:pt>
                <c:pt idx="119">
                  <c:v>-7656</c:v>
                </c:pt>
                <c:pt idx="120">
                  <c:v>-7656</c:v>
                </c:pt>
                <c:pt idx="121">
                  <c:v>-7656</c:v>
                </c:pt>
                <c:pt idx="122">
                  <c:v>-7653</c:v>
                </c:pt>
                <c:pt idx="123">
                  <c:v>-7650</c:v>
                </c:pt>
                <c:pt idx="124">
                  <c:v>-7648.5</c:v>
                </c:pt>
                <c:pt idx="125">
                  <c:v>-7648.5</c:v>
                </c:pt>
                <c:pt idx="126">
                  <c:v>-7647</c:v>
                </c:pt>
                <c:pt idx="127">
                  <c:v>-7638</c:v>
                </c:pt>
                <c:pt idx="128">
                  <c:v>-7636.5</c:v>
                </c:pt>
                <c:pt idx="129">
                  <c:v>-7624.5</c:v>
                </c:pt>
                <c:pt idx="130">
                  <c:v>-7624.5</c:v>
                </c:pt>
                <c:pt idx="131">
                  <c:v>-7621.5</c:v>
                </c:pt>
                <c:pt idx="132">
                  <c:v>-7620</c:v>
                </c:pt>
                <c:pt idx="133">
                  <c:v>-7576.5</c:v>
                </c:pt>
                <c:pt idx="134">
                  <c:v>-7191</c:v>
                </c:pt>
                <c:pt idx="135">
                  <c:v>-7188</c:v>
                </c:pt>
                <c:pt idx="136">
                  <c:v>-7186.5</c:v>
                </c:pt>
                <c:pt idx="137">
                  <c:v>-7176</c:v>
                </c:pt>
                <c:pt idx="138">
                  <c:v>-7176</c:v>
                </c:pt>
                <c:pt idx="139">
                  <c:v>-7171.5</c:v>
                </c:pt>
                <c:pt idx="140">
                  <c:v>-7167</c:v>
                </c:pt>
                <c:pt idx="141">
                  <c:v>-7165.5</c:v>
                </c:pt>
                <c:pt idx="142">
                  <c:v>-7156.5</c:v>
                </c:pt>
                <c:pt idx="143">
                  <c:v>-7155</c:v>
                </c:pt>
                <c:pt idx="144">
                  <c:v>-7122</c:v>
                </c:pt>
                <c:pt idx="145">
                  <c:v>-7119</c:v>
                </c:pt>
                <c:pt idx="146">
                  <c:v>-7075.5</c:v>
                </c:pt>
                <c:pt idx="147">
                  <c:v>-7032</c:v>
                </c:pt>
                <c:pt idx="148">
                  <c:v>-6724</c:v>
                </c:pt>
                <c:pt idx="149">
                  <c:v>-6724</c:v>
                </c:pt>
                <c:pt idx="150">
                  <c:v>-6639</c:v>
                </c:pt>
                <c:pt idx="151">
                  <c:v>-6631</c:v>
                </c:pt>
                <c:pt idx="152">
                  <c:v>-6631</c:v>
                </c:pt>
                <c:pt idx="153">
                  <c:v>-6621</c:v>
                </c:pt>
                <c:pt idx="154">
                  <c:v>-6615</c:v>
                </c:pt>
                <c:pt idx="155">
                  <c:v>-6577.5</c:v>
                </c:pt>
                <c:pt idx="156">
                  <c:v>-6546</c:v>
                </c:pt>
                <c:pt idx="157">
                  <c:v>-5635.5</c:v>
                </c:pt>
                <c:pt idx="158">
                  <c:v>-5538</c:v>
                </c:pt>
                <c:pt idx="159">
                  <c:v>-5430.5</c:v>
                </c:pt>
                <c:pt idx="160">
                  <c:v>-5417</c:v>
                </c:pt>
                <c:pt idx="161">
                  <c:v>-5406</c:v>
                </c:pt>
                <c:pt idx="162">
                  <c:v>-5393</c:v>
                </c:pt>
                <c:pt idx="163">
                  <c:v>-4923</c:v>
                </c:pt>
                <c:pt idx="164">
                  <c:v>-4874</c:v>
                </c:pt>
                <c:pt idx="165">
                  <c:v>-4431</c:v>
                </c:pt>
                <c:pt idx="166">
                  <c:v>-4431</c:v>
                </c:pt>
                <c:pt idx="167">
                  <c:v>-4407</c:v>
                </c:pt>
                <c:pt idx="168">
                  <c:v>-4404</c:v>
                </c:pt>
                <c:pt idx="169">
                  <c:v>-3848.5</c:v>
                </c:pt>
                <c:pt idx="170">
                  <c:v>-3844</c:v>
                </c:pt>
                <c:pt idx="171">
                  <c:v>-3356</c:v>
                </c:pt>
                <c:pt idx="172">
                  <c:v>-3301</c:v>
                </c:pt>
                <c:pt idx="173">
                  <c:v>-3223</c:v>
                </c:pt>
                <c:pt idx="174">
                  <c:v>-3223</c:v>
                </c:pt>
                <c:pt idx="175">
                  <c:v>-3221</c:v>
                </c:pt>
                <c:pt idx="176">
                  <c:v>-3220</c:v>
                </c:pt>
                <c:pt idx="177">
                  <c:v>-3220</c:v>
                </c:pt>
                <c:pt idx="178">
                  <c:v>-3218.5</c:v>
                </c:pt>
                <c:pt idx="179">
                  <c:v>-3167.5</c:v>
                </c:pt>
                <c:pt idx="180">
                  <c:v>-2822</c:v>
                </c:pt>
                <c:pt idx="181">
                  <c:v>-2809</c:v>
                </c:pt>
                <c:pt idx="182">
                  <c:v>-1675</c:v>
                </c:pt>
                <c:pt idx="183">
                  <c:v>-1672</c:v>
                </c:pt>
                <c:pt idx="184">
                  <c:v>-1666</c:v>
                </c:pt>
                <c:pt idx="185">
                  <c:v>-1660</c:v>
                </c:pt>
                <c:pt idx="186">
                  <c:v>-1621</c:v>
                </c:pt>
                <c:pt idx="187">
                  <c:v>-1099</c:v>
                </c:pt>
                <c:pt idx="188">
                  <c:v>-565.5</c:v>
                </c:pt>
                <c:pt idx="189">
                  <c:v>-516</c:v>
                </c:pt>
                <c:pt idx="190">
                  <c:v>-1.5</c:v>
                </c:pt>
                <c:pt idx="191">
                  <c:v>-1.5</c:v>
                </c:pt>
                <c:pt idx="192">
                  <c:v>-1.5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403.5</c:v>
                </c:pt>
                <c:pt idx="198">
                  <c:v>462</c:v>
                </c:pt>
                <c:pt idx="199">
                  <c:v>468</c:v>
                </c:pt>
                <c:pt idx="200">
                  <c:v>601</c:v>
                </c:pt>
                <c:pt idx="201">
                  <c:v>622</c:v>
                </c:pt>
                <c:pt idx="202">
                  <c:v>625</c:v>
                </c:pt>
                <c:pt idx="203">
                  <c:v>648</c:v>
                </c:pt>
                <c:pt idx="204">
                  <c:v>654</c:v>
                </c:pt>
                <c:pt idx="205">
                  <c:v>655.5</c:v>
                </c:pt>
                <c:pt idx="206">
                  <c:v>999</c:v>
                </c:pt>
                <c:pt idx="207">
                  <c:v>1105</c:v>
                </c:pt>
                <c:pt idx="208">
                  <c:v>1166.5</c:v>
                </c:pt>
                <c:pt idx="209">
                  <c:v>1192</c:v>
                </c:pt>
                <c:pt idx="210">
                  <c:v>1965</c:v>
                </c:pt>
                <c:pt idx="211">
                  <c:v>2797</c:v>
                </c:pt>
                <c:pt idx="212">
                  <c:v>2801</c:v>
                </c:pt>
                <c:pt idx="213">
                  <c:v>2812</c:v>
                </c:pt>
                <c:pt idx="214">
                  <c:v>3637</c:v>
                </c:pt>
                <c:pt idx="215">
                  <c:v>3658</c:v>
                </c:pt>
                <c:pt idx="216">
                  <c:v>4398</c:v>
                </c:pt>
                <c:pt idx="217">
                  <c:v>4957.5</c:v>
                </c:pt>
                <c:pt idx="218">
                  <c:v>6386</c:v>
                </c:pt>
                <c:pt idx="219">
                  <c:v>6553</c:v>
                </c:pt>
                <c:pt idx="220">
                  <c:v>6621</c:v>
                </c:pt>
                <c:pt idx="221">
                  <c:v>7150</c:v>
                </c:pt>
                <c:pt idx="222">
                  <c:v>7554</c:v>
                </c:pt>
                <c:pt idx="223">
                  <c:v>7554</c:v>
                </c:pt>
                <c:pt idx="224">
                  <c:v>7598</c:v>
                </c:pt>
                <c:pt idx="225">
                  <c:v>8091</c:v>
                </c:pt>
                <c:pt idx="226">
                  <c:v>8192</c:v>
                </c:pt>
                <c:pt idx="227">
                  <c:v>8212</c:v>
                </c:pt>
                <c:pt idx="228">
                  <c:v>8702</c:v>
                </c:pt>
                <c:pt idx="229">
                  <c:v>8731</c:v>
                </c:pt>
                <c:pt idx="230">
                  <c:v>8740</c:v>
                </c:pt>
                <c:pt idx="231">
                  <c:v>8776</c:v>
                </c:pt>
                <c:pt idx="232">
                  <c:v>8813</c:v>
                </c:pt>
                <c:pt idx="233">
                  <c:v>8821</c:v>
                </c:pt>
                <c:pt idx="234">
                  <c:v>8861</c:v>
                </c:pt>
                <c:pt idx="235">
                  <c:v>9243</c:v>
                </c:pt>
                <c:pt idx="236">
                  <c:v>9243.5</c:v>
                </c:pt>
                <c:pt idx="237">
                  <c:v>9245</c:v>
                </c:pt>
                <c:pt idx="238">
                  <c:v>9250.5</c:v>
                </c:pt>
                <c:pt idx="239">
                  <c:v>9315.5</c:v>
                </c:pt>
                <c:pt idx="240">
                  <c:v>9359</c:v>
                </c:pt>
                <c:pt idx="241">
                  <c:v>9367</c:v>
                </c:pt>
                <c:pt idx="242">
                  <c:v>9416</c:v>
                </c:pt>
                <c:pt idx="243">
                  <c:v>9691</c:v>
                </c:pt>
                <c:pt idx="244">
                  <c:v>10267</c:v>
                </c:pt>
                <c:pt idx="245">
                  <c:v>10291</c:v>
                </c:pt>
                <c:pt idx="246">
                  <c:v>10501.5</c:v>
                </c:pt>
                <c:pt idx="247">
                  <c:v>10501.5</c:v>
                </c:pt>
                <c:pt idx="248">
                  <c:v>10753</c:v>
                </c:pt>
                <c:pt idx="249">
                  <c:v>10785.5</c:v>
                </c:pt>
                <c:pt idx="250">
                  <c:v>10864</c:v>
                </c:pt>
                <c:pt idx="251">
                  <c:v>10880</c:v>
                </c:pt>
                <c:pt idx="252">
                  <c:v>10953</c:v>
                </c:pt>
                <c:pt idx="253">
                  <c:v>10966.5</c:v>
                </c:pt>
                <c:pt idx="254">
                  <c:v>10988</c:v>
                </c:pt>
                <c:pt idx="255">
                  <c:v>11000</c:v>
                </c:pt>
                <c:pt idx="256">
                  <c:v>11387</c:v>
                </c:pt>
                <c:pt idx="257">
                  <c:v>11438</c:v>
                </c:pt>
                <c:pt idx="258">
                  <c:v>11528</c:v>
                </c:pt>
                <c:pt idx="259">
                  <c:v>11562</c:v>
                </c:pt>
                <c:pt idx="260">
                  <c:v>11562</c:v>
                </c:pt>
                <c:pt idx="261">
                  <c:v>11610</c:v>
                </c:pt>
                <c:pt idx="262">
                  <c:v>11959</c:v>
                </c:pt>
                <c:pt idx="263">
                  <c:v>11978</c:v>
                </c:pt>
                <c:pt idx="264">
                  <c:v>12002.5</c:v>
                </c:pt>
                <c:pt idx="265">
                  <c:v>12052.5</c:v>
                </c:pt>
                <c:pt idx="266">
                  <c:v>12064.5</c:v>
                </c:pt>
                <c:pt idx="267">
                  <c:v>12479</c:v>
                </c:pt>
                <c:pt idx="268">
                  <c:v>12479</c:v>
                </c:pt>
                <c:pt idx="269">
                  <c:v>12612</c:v>
                </c:pt>
                <c:pt idx="270">
                  <c:v>12958</c:v>
                </c:pt>
                <c:pt idx="271">
                  <c:v>13092</c:v>
                </c:pt>
                <c:pt idx="272">
                  <c:v>13161</c:v>
                </c:pt>
                <c:pt idx="273">
                  <c:v>13199.5</c:v>
                </c:pt>
                <c:pt idx="274">
                  <c:v>13201</c:v>
                </c:pt>
                <c:pt idx="275">
                  <c:v>13219</c:v>
                </c:pt>
                <c:pt idx="276">
                  <c:v>13587</c:v>
                </c:pt>
                <c:pt idx="277">
                  <c:v>13652.5</c:v>
                </c:pt>
                <c:pt idx="278">
                  <c:v>13705</c:v>
                </c:pt>
                <c:pt idx="279">
                  <c:v>13717</c:v>
                </c:pt>
                <c:pt idx="280">
                  <c:v>14082</c:v>
                </c:pt>
                <c:pt idx="281">
                  <c:v>14142</c:v>
                </c:pt>
                <c:pt idx="282">
                  <c:v>14142</c:v>
                </c:pt>
                <c:pt idx="283">
                  <c:v>14221</c:v>
                </c:pt>
                <c:pt idx="284">
                  <c:v>14637</c:v>
                </c:pt>
                <c:pt idx="285">
                  <c:v>14741.5</c:v>
                </c:pt>
                <c:pt idx="286">
                  <c:v>14743</c:v>
                </c:pt>
                <c:pt idx="287">
                  <c:v>15292</c:v>
                </c:pt>
                <c:pt idx="288">
                  <c:v>15303</c:v>
                </c:pt>
                <c:pt idx="289">
                  <c:v>15766</c:v>
                </c:pt>
                <c:pt idx="290">
                  <c:v>15808</c:v>
                </c:pt>
                <c:pt idx="291">
                  <c:v>15838</c:v>
                </c:pt>
                <c:pt idx="292">
                  <c:v>16288</c:v>
                </c:pt>
              </c:numCache>
            </c:numRef>
          </c:xVal>
          <c:yVal>
            <c:numRef>
              <c:f>Active!$J$21:$J$313</c:f>
              <c:numCache>
                <c:formatCode>General</c:formatCode>
                <c:ptCount val="293"/>
                <c:pt idx="153">
                  <c:v>2.2016300004906952E-2</c:v>
                </c:pt>
                <c:pt idx="155">
                  <c:v>1.5898249999736436E-2</c:v>
                </c:pt>
                <c:pt idx="191">
                  <c:v>-1.4545500016538426E-3</c:v>
                </c:pt>
                <c:pt idx="195">
                  <c:v>0</c:v>
                </c:pt>
                <c:pt idx="224">
                  <c:v>-3.2219400003668852E-2</c:v>
                </c:pt>
                <c:pt idx="226">
                  <c:v>-3.2117599999764934E-2</c:v>
                </c:pt>
                <c:pt idx="235">
                  <c:v>-3.7362899995059706E-2</c:v>
                </c:pt>
                <c:pt idx="236">
                  <c:v>-3.8078049998148344E-2</c:v>
                </c:pt>
                <c:pt idx="237">
                  <c:v>-3.5623499999928754E-2</c:v>
                </c:pt>
                <c:pt idx="238">
                  <c:v>-3.669015000195941E-2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E5A-4AD2-B37D-F67D9ED98CFA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Active!$F$21:$F$313</c:f>
              <c:numCache>
                <c:formatCode>General</c:formatCode>
                <c:ptCount val="293"/>
                <c:pt idx="0">
                  <c:v>-27580</c:v>
                </c:pt>
                <c:pt idx="1">
                  <c:v>-27559</c:v>
                </c:pt>
                <c:pt idx="2">
                  <c:v>-27395.5</c:v>
                </c:pt>
                <c:pt idx="3">
                  <c:v>-26984.5</c:v>
                </c:pt>
                <c:pt idx="4">
                  <c:v>-26941</c:v>
                </c:pt>
                <c:pt idx="5">
                  <c:v>-26791.5</c:v>
                </c:pt>
                <c:pt idx="6">
                  <c:v>-26203.5</c:v>
                </c:pt>
                <c:pt idx="7">
                  <c:v>-26172</c:v>
                </c:pt>
                <c:pt idx="8">
                  <c:v>-24111.5</c:v>
                </c:pt>
                <c:pt idx="9">
                  <c:v>-23089.5</c:v>
                </c:pt>
                <c:pt idx="10">
                  <c:v>-22270</c:v>
                </c:pt>
                <c:pt idx="11">
                  <c:v>-21541</c:v>
                </c:pt>
                <c:pt idx="12">
                  <c:v>-21219.5</c:v>
                </c:pt>
                <c:pt idx="13">
                  <c:v>-21130</c:v>
                </c:pt>
                <c:pt idx="14">
                  <c:v>-19860</c:v>
                </c:pt>
                <c:pt idx="15">
                  <c:v>-19659.5</c:v>
                </c:pt>
                <c:pt idx="16">
                  <c:v>-19648</c:v>
                </c:pt>
                <c:pt idx="17">
                  <c:v>-16582.5</c:v>
                </c:pt>
                <c:pt idx="18">
                  <c:v>-16343</c:v>
                </c:pt>
                <c:pt idx="19">
                  <c:v>-15931</c:v>
                </c:pt>
                <c:pt idx="20">
                  <c:v>-15890.5</c:v>
                </c:pt>
                <c:pt idx="21">
                  <c:v>-15358</c:v>
                </c:pt>
                <c:pt idx="22">
                  <c:v>-15358</c:v>
                </c:pt>
                <c:pt idx="23">
                  <c:v>-15352</c:v>
                </c:pt>
                <c:pt idx="24">
                  <c:v>-15349</c:v>
                </c:pt>
                <c:pt idx="25">
                  <c:v>-15347.5</c:v>
                </c:pt>
                <c:pt idx="26">
                  <c:v>-15308.5</c:v>
                </c:pt>
                <c:pt idx="27">
                  <c:v>-15307</c:v>
                </c:pt>
                <c:pt idx="28">
                  <c:v>-15305.5</c:v>
                </c:pt>
                <c:pt idx="29">
                  <c:v>-15304</c:v>
                </c:pt>
                <c:pt idx="30">
                  <c:v>-15302.5</c:v>
                </c:pt>
                <c:pt idx="31">
                  <c:v>-15277</c:v>
                </c:pt>
                <c:pt idx="32">
                  <c:v>-15265</c:v>
                </c:pt>
                <c:pt idx="33">
                  <c:v>-15226</c:v>
                </c:pt>
                <c:pt idx="34">
                  <c:v>-15221.5</c:v>
                </c:pt>
                <c:pt idx="35">
                  <c:v>-15217</c:v>
                </c:pt>
                <c:pt idx="36">
                  <c:v>-15202.5</c:v>
                </c:pt>
                <c:pt idx="37">
                  <c:v>-15183</c:v>
                </c:pt>
                <c:pt idx="38">
                  <c:v>-15183</c:v>
                </c:pt>
                <c:pt idx="39">
                  <c:v>-14905</c:v>
                </c:pt>
                <c:pt idx="40">
                  <c:v>-14903.5</c:v>
                </c:pt>
                <c:pt idx="41">
                  <c:v>-14824</c:v>
                </c:pt>
                <c:pt idx="42">
                  <c:v>-14768.5</c:v>
                </c:pt>
                <c:pt idx="43">
                  <c:v>-14428</c:v>
                </c:pt>
                <c:pt idx="44">
                  <c:v>-14417.5</c:v>
                </c:pt>
                <c:pt idx="45">
                  <c:v>-14416</c:v>
                </c:pt>
                <c:pt idx="46">
                  <c:v>-14413</c:v>
                </c:pt>
                <c:pt idx="47">
                  <c:v>-14410</c:v>
                </c:pt>
                <c:pt idx="48">
                  <c:v>-14386</c:v>
                </c:pt>
                <c:pt idx="49">
                  <c:v>-14384.5</c:v>
                </c:pt>
                <c:pt idx="50">
                  <c:v>-14371</c:v>
                </c:pt>
                <c:pt idx="51">
                  <c:v>-14326</c:v>
                </c:pt>
                <c:pt idx="52">
                  <c:v>-14324.5</c:v>
                </c:pt>
                <c:pt idx="53">
                  <c:v>-14323</c:v>
                </c:pt>
                <c:pt idx="54">
                  <c:v>-14321.5</c:v>
                </c:pt>
                <c:pt idx="55">
                  <c:v>-13894</c:v>
                </c:pt>
                <c:pt idx="56">
                  <c:v>-13892.5</c:v>
                </c:pt>
                <c:pt idx="57">
                  <c:v>-13875</c:v>
                </c:pt>
                <c:pt idx="58">
                  <c:v>-13849</c:v>
                </c:pt>
                <c:pt idx="59">
                  <c:v>-13844.5</c:v>
                </c:pt>
                <c:pt idx="60">
                  <c:v>-13774.5</c:v>
                </c:pt>
                <c:pt idx="61">
                  <c:v>-13759</c:v>
                </c:pt>
                <c:pt idx="62">
                  <c:v>-13745.5</c:v>
                </c:pt>
                <c:pt idx="63">
                  <c:v>-13729.5</c:v>
                </c:pt>
                <c:pt idx="64">
                  <c:v>-13728</c:v>
                </c:pt>
                <c:pt idx="65">
                  <c:v>-13717.5</c:v>
                </c:pt>
                <c:pt idx="66">
                  <c:v>-13717</c:v>
                </c:pt>
                <c:pt idx="67">
                  <c:v>-13713</c:v>
                </c:pt>
                <c:pt idx="68">
                  <c:v>-13711.5</c:v>
                </c:pt>
                <c:pt idx="69">
                  <c:v>-13710</c:v>
                </c:pt>
                <c:pt idx="70">
                  <c:v>-13708.5</c:v>
                </c:pt>
                <c:pt idx="71">
                  <c:v>-13708.5</c:v>
                </c:pt>
                <c:pt idx="72">
                  <c:v>-13707</c:v>
                </c:pt>
                <c:pt idx="73">
                  <c:v>-13705.5</c:v>
                </c:pt>
                <c:pt idx="74">
                  <c:v>-13705</c:v>
                </c:pt>
                <c:pt idx="75">
                  <c:v>-13704</c:v>
                </c:pt>
                <c:pt idx="76">
                  <c:v>-13680</c:v>
                </c:pt>
                <c:pt idx="77">
                  <c:v>-13678.5</c:v>
                </c:pt>
                <c:pt idx="78">
                  <c:v>-13674</c:v>
                </c:pt>
                <c:pt idx="79">
                  <c:v>-13671</c:v>
                </c:pt>
                <c:pt idx="80">
                  <c:v>-13669.5</c:v>
                </c:pt>
                <c:pt idx="81">
                  <c:v>-13668</c:v>
                </c:pt>
                <c:pt idx="82">
                  <c:v>-13668</c:v>
                </c:pt>
                <c:pt idx="83">
                  <c:v>-13666.5</c:v>
                </c:pt>
                <c:pt idx="84">
                  <c:v>-13665</c:v>
                </c:pt>
                <c:pt idx="85">
                  <c:v>-13629</c:v>
                </c:pt>
                <c:pt idx="86">
                  <c:v>-13194</c:v>
                </c:pt>
                <c:pt idx="87">
                  <c:v>-13182</c:v>
                </c:pt>
                <c:pt idx="88">
                  <c:v>-13149</c:v>
                </c:pt>
                <c:pt idx="89">
                  <c:v>-12035</c:v>
                </c:pt>
                <c:pt idx="90">
                  <c:v>-12024.5</c:v>
                </c:pt>
                <c:pt idx="91">
                  <c:v>-12000.5</c:v>
                </c:pt>
                <c:pt idx="92">
                  <c:v>-9334</c:v>
                </c:pt>
                <c:pt idx="93">
                  <c:v>-9332.5</c:v>
                </c:pt>
                <c:pt idx="94">
                  <c:v>-9331</c:v>
                </c:pt>
                <c:pt idx="95">
                  <c:v>-9328</c:v>
                </c:pt>
                <c:pt idx="96">
                  <c:v>-9322</c:v>
                </c:pt>
                <c:pt idx="97">
                  <c:v>-9301</c:v>
                </c:pt>
                <c:pt idx="98">
                  <c:v>-9211</c:v>
                </c:pt>
                <c:pt idx="99">
                  <c:v>-8935</c:v>
                </c:pt>
                <c:pt idx="100">
                  <c:v>-8744.5</c:v>
                </c:pt>
                <c:pt idx="101">
                  <c:v>-8431</c:v>
                </c:pt>
                <c:pt idx="102">
                  <c:v>-7894</c:v>
                </c:pt>
                <c:pt idx="103">
                  <c:v>-7891</c:v>
                </c:pt>
                <c:pt idx="104">
                  <c:v>-7879</c:v>
                </c:pt>
                <c:pt idx="105">
                  <c:v>-7765</c:v>
                </c:pt>
                <c:pt idx="106">
                  <c:v>-7750.5</c:v>
                </c:pt>
                <c:pt idx="107">
                  <c:v>-7725</c:v>
                </c:pt>
                <c:pt idx="108">
                  <c:v>-7723.5</c:v>
                </c:pt>
                <c:pt idx="109">
                  <c:v>-7720.5</c:v>
                </c:pt>
                <c:pt idx="110">
                  <c:v>-7707</c:v>
                </c:pt>
                <c:pt idx="111">
                  <c:v>-7702.5</c:v>
                </c:pt>
                <c:pt idx="112">
                  <c:v>-7702.5</c:v>
                </c:pt>
                <c:pt idx="113">
                  <c:v>-7690.5</c:v>
                </c:pt>
                <c:pt idx="114">
                  <c:v>-7687.5</c:v>
                </c:pt>
                <c:pt idx="115">
                  <c:v>-7686</c:v>
                </c:pt>
                <c:pt idx="116">
                  <c:v>-7684.5</c:v>
                </c:pt>
                <c:pt idx="117">
                  <c:v>-7659</c:v>
                </c:pt>
                <c:pt idx="118">
                  <c:v>-7657.5</c:v>
                </c:pt>
                <c:pt idx="119">
                  <c:v>-7656</c:v>
                </c:pt>
                <c:pt idx="120">
                  <c:v>-7656</c:v>
                </c:pt>
                <c:pt idx="121">
                  <c:v>-7656</c:v>
                </c:pt>
                <c:pt idx="122">
                  <c:v>-7653</c:v>
                </c:pt>
                <c:pt idx="123">
                  <c:v>-7650</c:v>
                </c:pt>
                <c:pt idx="124">
                  <c:v>-7648.5</c:v>
                </c:pt>
                <c:pt idx="125">
                  <c:v>-7648.5</c:v>
                </c:pt>
                <c:pt idx="126">
                  <c:v>-7647</c:v>
                </c:pt>
                <c:pt idx="127">
                  <c:v>-7638</c:v>
                </c:pt>
                <c:pt idx="128">
                  <c:v>-7636.5</c:v>
                </c:pt>
                <c:pt idx="129">
                  <c:v>-7624.5</c:v>
                </c:pt>
                <c:pt idx="130">
                  <c:v>-7624.5</c:v>
                </c:pt>
                <c:pt idx="131">
                  <c:v>-7621.5</c:v>
                </c:pt>
                <c:pt idx="132">
                  <c:v>-7620</c:v>
                </c:pt>
                <c:pt idx="133">
                  <c:v>-7576.5</c:v>
                </c:pt>
                <c:pt idx="134">
                  <c:v>-7191</c:v>
                </c:pt>
                <c:pt idx="135">
                  <c:v>-7188</c:v>
                </c:pt>
                <c:pt idx="136">
                  <c:v>-7186.5</c:v>
                </c:pt>
                <c:pt idx="137">
                  <c:v>-7176</c:v>
                </c:pt>
                <c:pt idx="138">
                  <c:v>-7176</c:v>
                </c:pt>
                <c:pt idx="139">
                  <c:v>-7171.5</c:v>
                </c:pt>
                <c:pt idx="140">
                  <c:v>-7167</c:v>
                </c:pt>
                <c:pt idx="141">
                  <c:v>-7165.5</c:v>
                </c:pt>
                <c:pt idx="142">
                  <c:v>-7156.5</c:v>
                </c:pt>
                <c:pt idx="143">
                  <c:v>-7155</c:v>
                </c:pt>
                <c:pt idx="144">
                  <c:v>-7122</c:v>
                </c:pt>
                <c:pt idx="145">
                  <c:v>-7119</c:v>
                </c:pt>
                <c:pt idx="146">
                  <c:v>-7075.5</c:v>
                </c:pt>
                <c:pt idx="147">
                  <c:v>-7032</c:v>
                </c:pt>
                <c:pt idx="148">
                  <c:v>-6724</c:v>
                </c:pt>
                <c:pt idx="149">
                  <c:v>-6724</c:v>
                </c:pt>
                <c:pt idx="150">
                  <c:v>-6639</c:v>
                </c:pt>
                <c:pt idx="151">
                  <c:v>-6631</c:v>
                </c:pt>
                <c:pt idx="152">
                  <c:v>-6631</c:v>
                </c:pt>
                <c:pt idx="153">
                  <c:v>-6621</c:v>
                </c:pt>
                <c:pt idx="154">
                  <c:v>-6615</c:v>
                </c:pt>
                <c:pt idx="155">
                  <c:v>-6577.5</c:v>
                </c:pt>
                <c:pt idx="156">
                  <c:v>-6546</c:v>
                </c:pt>
                <c:pt idx="157">
                  <c:v>-5635.5</c:v>
                </c:pt>
                <c:pt idx="158">
                  <c:v>-5538</c:v>
                </c:pt>
                <c:pt idx="159">
                  <c:v>-5430.5</c:v>
                </c:pt>
                <c:pt idx="160">
                  <c:v>-5417</c:v>
                </c:pt>
                <c:pt idx="161">
                  <c:v>-5406</c:v>
                </c:pt>
                <c:pt idx="162">
                  <c:v>-5393</c:v>
                </c:pt>
                <c:pt idx="163">
                  <c:v>-4923</c:v>
                </c:pt>
                <c:pt idx="164">
                  <c:v>-4874</c:v>
                </c:pt>
                <c:pt idx="165">
                  <c:v>-4431</c:v>
                </c:pt>
                <c:pt idx="166">
                  <c:v>-4431</c:v>
                </c:pt>
                <c:pt idx="167">
                  <c:v>-4407</c:v>
                </c:pt>
                <c:pt idx="168">
                  <c:v>-4404</c:v>
                </c:pt>
                <c:pt idx="169">
                  <c:v>-3848.5</c:v>
                </c:pt>
                <c:pt idx="170">
                  <c:v>-3844</c:v>
                </c:pt>
                <c:pt idx="171">
                  <c:v>-3356</c:v>
                </c:pt>
                <c:pt idx="172">
                  <c:v>-3301</c:v>
                </c:pt>
                <c:pt idx="173">
                  <c:v>-3223</c:v>
                </c:pt>
                <c:pt idx="174">
                  <c:v>-3223</c:v>
                </c:pt>
                <c:pt idx="175">
                  <c:v>-3221</c:v>
                </c:pt>
                <c:pt idx="176">
                  <c:v>-3220</c:v>
                </c:pt>
                <c:pt idx="177">
                  <c:v>-3220</c:v>
                </c:pt>
                <c:pt idx="178">
                  <c:v>-3218.5</c:v>
                </c:pt>
                <c:pt idx="179">
                  <c:v>-3167.5</c:v>
                </c:pt>
                <c:pt idx="180">
                  <c:v>-2822</c:v>
                </c:pt>
                <c:pt idx="181">
                  <c:v>-2809</c:v>
                </c:pt>
                <c:pt idx="182">
                  <c:v>-1675</c:v>
                </c:pt>
                <c:pt idx="183">
                  <c:v>-1672</c:v>
                </c:pt>
                <c:pt idx="184">
                  <c:v>-1666</c:v>
                </c:pt>
                <c:pt idx="185">
                  <c:v>-1660</c:v>
                </c:pt>
                <c:pt idx="186">
                  <c:v>-1621</c:v>
                </c:pt>
                <c:pt idx="187">
                  <c:v>-1099</c:v>
                </c:pt>
                <c:pt idx="188">
                  <c:v>-565.5</c:v>
                </c:pt>
                <c:pt idx="189">
                  <c:v>-516</c:v>
                </c:pt>
                <c:pt idx="190">
                  <c:v>-1.5</c:v>
                </c:pt>
                <c:pt idx="191">
                  <c:v>-1.5</c:v>
                </c:pt>
                <c:pt idx="192">
                  <c:v>-1.5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403.5</c:v>
                </c:pt>
                <c:pt idx="198">
                  <c:v>462</c:v>
                </c:pt>
                <c:pt idx="199">
                  <c:v>468</c:v>
                </c:pt>
                <c:pt idx="200">
                  <c:v>601</c:v>
                </c:pt>
                <c:pt idx="201">
                  <c:v>622</c:v>
                </c:pt>
                <c:pt idx="202">
                  <c:v>625</c:v>
                </c:pt>
                <c:pt idx="203">
                  <c:v>648</c:v>
                </c:pt>
                <c:pt idx="204">
                  <c:v>654</c:v>
                </c:pt>
                <c:pt idx="205">
                  <c:v>655.5</c:v>
                </c:pt>
                <c:pt idx="206">
                  <c:v>999</c:v>
                </c:pt>
                <c:pt idx="207">
                  <c:v>1105</c:v>
                </c:pt>
                <c:pt idx="208">
                  <c:v>1166.5</c:v>
                </c:pt>
                <c:pt idx="209">
                  <c:v>1192</c:v>
                </c:pt>
                <c:pt idx="210">
                  <c:v>1965</c:v>
                </c:pt>
                <c:pt idx="211">
                  <c:v>2797</c:v>
                </c:pt>
                <c:pt idx="212">
                  <c:v>2801</c:v>
                </c:pt>
                <c:pt idx="213">
                  <c:v>2812</c:v>
                </c:pt>
                <c:pt idx="214">
                  <c:v>3637</c:v>
                </c:pt>
                <c:pt idx="215">
                  <c:v>3658</c:v>
                </c:pt>
                <c:pt idx="216">
                  <c:v>4398</c:v>
                </c:pt>
                <c:pt idx="217">
                  <c:v>4957.5</c:v>
                </c:pt>
                <c:pt idx="218">
                  <c:v>6386</c:v>
                </c:pt>
                <c:pt idx="219">
                  <c:v>6553</c:v>
                </c:pt>
                <c:pt idx="220">
                  <c:v>6621</c:v>
                </c:pt>
                <c:pt idx="221">
                  <c:v>7150</c:v>
                </c:pt>
                <c:pt idx="222">
                  <c:v>7554</c:v>
                </c:pt>
                <c:pt idx="223">
                  <c:v>7554</c:v>
                </c:pt>
                <c:pt idx="224">
                  <c:v>7598</c:v>
                </c:pt>
                <c:pt idx="225">
                  <c:v>8091</c:v>
                </c:pt>
                <c:pt idx="226">
                  <c:v>8192</c:v>
                </c:pt>
                <c:pt idx="227">
                  <c:v>8212</c:v>
                </c:pt>
                <c:pt idx="228">
                  <c:v>8702</c:v>
                </c:pt>
                <c:pt idx="229">
                  <c:v>8731</c:v>
                </c:pt>
                <c:pt idx="230">
                  <c:v>8740</c:v>
                </c:pt>
                <c:pt idx="231">
                  <c:v>8776</c:v>
                </c:pt>
                <c:pt idx="232">
                  <c:v>8813</c:v>
                </c:pt>
                <c:pt idx="233">
                  <c:v>8821</c:v>
                </c:pt>
                <c:pt idx="234">
                  <c:v>8861</c:v>
                </c:pt>
                <c:pt idx="235">
                  <c:v>9243</c:v>
                </c:pt>
                <c:pt idx="236">
                  <c:v>9243.5</c:v>
                </c:pt>
                <c:pt idx="237">
                  <c:v>9245</c:v>
                </c:pt>
                <c:pt idx="238">
                  <c:v>9250.5</c:v>
                </c:pt>
                <c:pt idx="239">
                  <c:v>9315.5</c:v>
                </c:pt>
                <c:pt idx="240">
                  <c:v>9359</c:v>
                </c:pt>
                <c:pt idx="241">
                  <c:v>9367</c:v>
                </c:pt>
                <c:pt idx="242">
                  <c:v>9416</c:v>
                </c:pt>
                <c:pt idx="243">
                  <c:v>9691</c:v>
                </c:pt>
                <c:pt idx="244">
                  <c:v>10267</c:v>
                </c:pt>
                <c:pt idx="245">
                  <c:v>10291</c:v>
                </c:pt>
                <c:pt idx="246">
                  <c:v>10501.5</c:v>
                </c:pt>
                <c:pt idx="247">
                  <c:v>10501.5</c:v>
                </c:pt>
                <c:pt idx="248">
                  <c:v>10753</c:v>
                </c:pt>
                <c:pt idx="249">
                  <c:v>10785.5</c:v>
                </c:pt>
                <c:pt idx="250">
                  <c:v>10864</c:v>
                </c:pt>
                <c:pt idx="251">
                  <c:v>10880</c:v>
                </c:pt>
                <c:pt idx="252">
                  <c:v>10953</c:v>
                </c:pt>
                <c:pt idx="253">
                  <c:v>10966.5</c:v>
                </c:pt>
                <c:pt idx="254">
                  <c:v>10988</c:v>
                </c:pt>
                <c:pt idx="255">
                  <c:v>11000</c:v>
                </c:pt>
                <c:pt idx="256">
                  <c:v>11387</c:v>
                </c:pt>
                <c:pt idx="257">
                  <c:v>11438</c:v>
                </c:pt>
                <c:pt idx="258">
                  <c:v>11528</c:v>
                </c:pt>
                <c:pt idx="259">
                  <c:v>11562</c:v>
                </c:pt>
                <c:pt idx="260">
                  <c:v>11562</c:v>
                </c:pt>
                <c:pt idx="261">
                  <c:v>11610</c:v>
                </c:pt>
                <c:pt idx="262">
                  <c:v>11959</c:v>
                </c:pt>
                <c:pt idx="263">
                  <c:v>11978</c:v>
                </c:pt>
                <c:pt idx="264">
                  <c:v>12002.5</c:v>
                </c:pt>
                <c:pt idx="265">
                  <c:v>12052.5</c:v>
                </c:pt>
                <c:pt idx="266">
                  <c:v>12064.5</c:v>
                </c:pt>
                <c:pt idx="267">
                  <c:v>12479</c:v>
                </c:pt>
                <c:pt idx="268">
                  <c:v>12479</c:v>
                </c:pt>
                <c:pt idx="269">
                  <c:v>12612</c:v>
                </c:pt>
                <c:pt idx="270">
                  <c:v>12958</c:v>
                </c:pt>
                <c:pt idx="271">
                  <c:v>13092</c:v>
                </c:pt>
                <c:pt idx="272">
                  <c:v>13161</c:v>
                </c:pt>
                <c:pt idx="273">
                  <c:v>13199.5</c:v>
                </c:pt>
                <c:pt idx="274">
                  <c:v>13201</c:v>
                </c:pt>
                <c:pt idx="275">
                  <c:v>13219</c:v>
                </c:pt>
                <c:pt idx="276">
                  <c:v>13587</c:v>
                </c:pt>
                <c:pt idx="277">
                  <c:v>13652.5</c:v>
                </c:pt>
                <c:pt idx="278">
                  <c:v>13705</c:v>
                </c:pt>
                <c:pt idx="279">
                  <c:v>13717</c:v>
                </c:pt>
                <c:pt idx="280">
                  <c:v>14082</c:v>
                </c:pt>
                <c:pt idx="281">
                  <c:v>14142</c:v>
                </c:pt>
                <c:pt idx="282">
                  <c:v>14142</c:v>
                </c:pt>
                <c:pt idx="283">
                  <c:v>14221</c:v>
                </c:pt>
                <c:pt idx="284">
                  <c:v>14637</c:v>
                </c:pt>
                <c:pt idx="285">
                  <c:v>14741.5</c:v>
                </c:pt>
                <c:pt idx="286">
                  <c:v>14743</c:v>
                </c:pt>
                <c:pt idx="287">
                  <c:v>15292</c:v>
                </c:pt>
                <c:pt idx="288">
                  <c:v>15303</c:v>
                </c:pt>
                <c:pt idx="289">
                  <c:v>15766</c:v>
                </c:pt>
                <c:pt idx="290">
                  <c:v>15808</c:v>
                </c:pt>
                <c:pt idx="291">
                  <c:v>15838</c:v>
                </c:pt>
                <c:pt idx="292">
                  <c:v>16288</c:v>
                </c:pt>
              </c:numCache>
            </c:numRef>
          </c:xVal>
          <c:yVal>
            <c:numRef>
              <c:f>Active!$K$21:$K$313</c:f>
              <c:numCache>
                <c:formatCode>General</c:formatCode>
                <c:ptCount val="293"/>
                <c:pt idx="190">
                  <c:v>-2.9545500001404434E-3</c:v>
                </c:pt>
                <c:pt idx="192">
                  <c:v>4.5449996832758188E-5</c:v>
                </c:pt>
                <c:pt idx="194">
                  <c:v>-2.0999999978812411E-3</c:v>
                </c:pt>
                <c:pt idx="196">
                  <c:v>2.2000000026309863E-3</c:v>
                </c:pt>
                <c:pt idx="218">
                  <c:v>-2.7395800003432669E-2</c:v>
                </c:pt>
                <c:pt idx="222">
                  <c:v>-3.1386199996632058E-2</c:v>
                </c:pt>
                <c:pt idx="223">
                  <c:v>-3.1386199996632058E-2</c:v>
                </c:pt>
                <c:pt idx="225">
                  <c:v>-3.3857300004456192E-2</c:v>
                </c:pt>
                <c:pt idx="227">
                  <c:v>-3.2223599999269936E-2</c:v>
                </c:pt>
                <c:pt idx="229">
                  <c:v>-3.4649299996090122E-2</c:v>
                </c:pt>
                <c:pt idx="230">
                  <c:v>-3.6221999995177612E-2</c:v>
                </c:pt>
                <c:pt idx="231">
                  <c:v>-3.9112799997383263E-2</c:v>
                </c:pt>
                <c:pt idx="232">
                  <c:v>-3.5003900004085153E-2</c:v>
                </c:pt>
                <c:pt idx="233">
                  <c:v>-3.7276299997756723E-2</c:v>
                </c:pt>
                <c:pt idx="234">
                  <c:v>-3.3658300002571195E-2</c:v>
                </c:pt>
                <c:pt idx="239">
                  <c:v>-3.8059649996284861E-2</c:v>
                </c:pt>
                <c:pt idx="240">
                  <c:v>-3.7077699998917524E-2</c:v>
                </c:pt>
                <c:pt idx="241">
                  <c:v>-3.7620099996274803E-2</c:v>
                </c:pt>
                <c:pt idx="242">
                  <c:v>-3.6754799999471288E-2</c:v>
                </c:pt>
                <c:pt idx="243">
                  <c:v>-3.9837299998907838E-2</c:v>
                </c:pt>
                <c:pt idx="244">
                  <c:v>-4.1290100001788232E-2</c:v>
                </c:pt>
                <c:pt idx="245">
                  <c:v>-4.1517300000123214E-2</c:v>
                </c:pt>
                <c:pt idx="248">
                  <c:v>-4.3515899997146334E-2</c:v>
                </c:pt>
                <c:pt idx="250">
                  <c:v>-4.6379200000956189E-2</c:v>
                </c:pt>
                <c:pt idx="251">
                  <c:v>-4.406399999425048E-2</c:v>
                </c:pt>
                <c:pt idx="252">
                  <c:v>-4.4175899995025247E-2</c:v>
                </c:pt>
                <c:pt idx="253">
                  <c:v>-4.3484949994308408E-2</c:v>
                </c:pt>
                <c:pt idx="254">
                  <c:v>-4.4836400003987364E-2</c:v>
                </c:pt>
                <c:pt idx="255">
                  <c:v>-4.5500000000174623E-2</c:v>
                </c:pt>
                <c:pt idx="256">
                  <c:v>-4.6526099999027792E-2</c:v>
                </c:pt>
                <c:pt idx="257">
                  <c:v>-4.6371399999770802E-2</c:v>
                </c:pt>
                <c:pt idx="258">
                  <c:v>-4.6198399999411777E-2</c:v>
                </c:pt>
                <c:pt idx="259">
                  <c:v>-4.6628600000985898E-2</c:v>
                </c:pt>
                <c:pt idx="260">
                  <c:v>-4.6628600000985898E-2</c:v>
                </c:pt>
                <c:pt idx="261">
                  <c:v>-4.6883000002708286E-2</c:v>
                </c:pt>
                <c:pt idx="262">
                  <c:v>-4.8557699992670678E-2</c:v>
                </c:pt>
                <c:pt idx="263">
                  <c:v>-4.8733399999036919E-2</c:v>
                </c:pt>
                <c:pt idx="264">
                  <c:v>-4.8275749999447726E-2</c:v>
                </c:pt>
                <c:pt idx="265">
                  <c:v>-4.7990749997552484E-2</c:v>
                </c:pt>
                <c:pt idx="266">
                  <c:v>-4.7354349997476675E-2</c:v>
                </c:pt>
                <c:pt idx="267">
                  <c:v>-5.0013699998089578E-2</c:v>
                </c:pt>
                <c:pt idx="268">
                  <c:v>-5.0013699998089578E-2</c:v>
                </c:pt>
                <c:pt idx="269">
                  <c:v>-5.0943599999300204E-2</c:v>
                </c:pt>
                <c:pt idx="270">
                  <c:v>-5.1727400001254864E-2</c:v>
                </c:pt>
                <c:pt idx="271">
                  <c:v>-5.2687600000353996E-2</c:v>
                </c:pt>
                <c:pt idx="272">
                  <c:v>-5.4578299997956492E-2</c:v>
                </c:pt>
                <c:pt idx="273">
                  <c:v>-5.2144850000331644E-2</c:v>
                </c:pt>
                <c:pt idx="274">
                  <c:v>-5.1290299998072442E-2</c:v>
                </c:pt>
                <c:pt idx="275">
                  <c:v>-5.1195699998061173E-2</c:v>
                </c:pt>
                <c:pt idx="276">
                  <c:v>-5.3786099997523706E-2</c:v>
                </c:pt>
                <c:pt idx="277">
                  <c:v>-5.3970749999280088E-2</c:v>
                </c:pt>
                <c:pt idx="278">
                  <c:v>-5.4061499999079388E-2</c:v>
                </c:pt>
                <c:pt idx="279">
                  <c:v>-5.4325099998095538E-2</c:v>
                </c:pt>
                <c:pt idx="280">
                  <c:v>-5.5284599991864525E-2</c:v>
                </c:pt>
                <c:pt idx="281">
                  <c:v>-5.5902599997352809E-2</c:v>
                </c:pt>
                <c:pt idx="282">
                  <c:v>-5.5902599997352809E-2</c:v>
                </c:pt>
                <c:pt idx="283">
                  <c:v>-5.5496299995866138E-2</c:v>
                </c:pt>
                <c:pt idx="284">
                  <c:v>-5.6401099995127879E-2</c:v>
                </c:pt>
                <c:pt idx="285">
                  <c:v>-5.6167449998611119E-2</c:v>
                </c:pt>
                <c:pt idx="286">
                  <c:v>-5.8412899998074863E-2</c:v>
                </c:pt>
                <c:pt idx="287">
                  <c:v>-5.9247599994705524E-2</c:v>
                </c:pt>
                <c:pt idx="288">
                  <c:v>-5.8580899996741209E-2</c:v>
                </c:pt>
                <c:pt idx="289">
                  <c:v>-6.0609799998928793E-2</c:v>
                </c:pt>
                <c:pt idx="290">
                  <c:v>-6.1682399995333981E-2</c:v>
                </c:pt>
                <c:pt idx="291">
                  <c:v>-6.0991400001512375E-2</c:v>
                </c:pt>
                <c:pt idx="292">
                  <c:v>-6.2726399999519344E-2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E5A-4AD2-B37D-F67D9ED98CFA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Active!$F$21:$F$313</c:f>
              <c:numCache>
                <c:formatCode>General</c:formatCode>
                <c:ptCount val="293"/>
                <c:pt idx="0">
                  <c:v>-27580</c:v>
                </c:pt>
                <c:pt idx="1">
                  <c:v>-27559</c:v>
                </c:pt>
                <c:pt idx="2">
                  <c:v>-27395.5</c:v>
                </c:pt>
                <c:pt idx="3">
                  <c:v>-26984.5</c:v>
                </c:pt>
                <c:pt idx="4">
                  <c:v>-26941</c:v>
                </c:pt>
                <c:pt idx="5">
                  <c:v>-26791.5</c:v>
                </c:pt>
                <c:pt idx="6">
                  <c:v>-26203.5</c:v>
                </c:pt>
                <c:pt idx="7">
                  <c:v>-26172</c:v>
                </c:pt>
                <c:pt idx="8">
                  <c:v>-24111.5</c:v>
                </c:pt>
                <c:pt idx="9">
                  <c:v>-23089.5</c:v>
                </c:pt>
                <c:pt idx="10">
                  <c:v>-22270</c:v>
                </c:pt>
                <c:pt idx="11">
                  <c:v>-21541</c:v>
                </c:pt>
                <c:pt idx="12">
                  <c:v>-21219.5</c:v>
                </c:pt>
                <c:pt idx="13">
                  <c:v>-21130</c:v>
                </c:pt>
                <c:pt idx="14">
                  <c:v>-19860</c:v>
                </c:pt>
                <c:pt idx="15">
                  <c:v>-19659.5</c:v>
                </c:pt>
                <c:pt idx="16">
                  <c:v>-19648</c:v>
                </c:pt>
                <c:pt idx="17">
                  <c:v>-16582.5</c:v>
                </c:pt>
                <c:pt idx="18">
                  <c:v>-16343</c:v>
                </c:pt>
                <c:pt idx="19">
                  <c:v>-15931</c:v>
                </c:pt>
                <c:pt idx="20">
                  <c:v>-15890.5</c:v>
                </c:pt>
                <c:pt idx="21">
                  <c:v>-15358</c:v>
                </c:pt>
                <c:pt idx="22">
                  <c:v>-15358</c:v>
                </c:pt>
                <c:pt idx="23">
                  <c:v>-15352</c:v>
                </c:pt>
                <c:pt idx="24">
                  <c:v>-15349</c:v>
                </c:pt>
                <c:pt idx="25">
                  <c:v>-15347.5</c:v>
                </c:pt>
                <c:pt idx="26">
                  <c:v>-15308.5</c:v>
                </c:pt>
                <c:pt idx="27">
                  <c:v>-15307</c:v>
                </c:pt>
                <c:pt idx="28">
                  <c:v>-15305.5</c:v>
                </c:pt>
                <c:pt idx="29">
                  <c:v>-15304</c:v>
                </c:pt>
                <c:pt idx="30">
                  <c:v>-15302.5</c:v>
                </c:pt>
                <c:pt idx="31">
                  <c:v>-15277</c:v>
                </c:pt>
                <c:pt idx="32">
                  <c:v>-15265</c:v>
                </c:pt>
                <c:pt idx="33">
                  <c:v>-15226</c:v>
                </c:pt>
                <c:pt idx="34">
                  <c:v>-15221.5</c:v>
                </c:pt>
                <c:pt idx="35">
                  <c:v>-15217</c:v>
                </c:pt>
                <c:pt idx="36">
                  <c:v>-15202.5</c:v>
                </c:pt>
                <c:pt idx="37">
                  <c:v>-15183</c:v>
                </c:pt>
                <c:pt idx="38">
                  <c:v>-15183</c:v>
                </c:pt>
                <c:pt idx="39">
                  <c:v>-14905</c:v>
                </c:pt>
                <c:pt idx="40">
                  <c:v>-14903.5</c:v>
                </c:pt>
                <c:pt idx="41">
                  <c:v>-14824</c:v>
                </c:pt>
                <c:pt idx="42">
                  <c:v>-14768.5</c:v>
                </c:pt>
                <c:pt idx="43">
                  <c:v>-14428</c:v>
                </c:pt>
                <c:pt idx="44">
                  <c:v>-14417.5</c:v>
                </c:pt>
                <c:pt idx="45">
                  <c:v>-14416</c:v>
                </c:pt>
                <c:pt idx="46">
                  <c:v>-14413</c:v>
                </c:pt>
                <c:pt idx="47">
                  <c:v>-14410</c:v>
                </c:pt>
                <c:pt idx="48">
                  <c:v>-14386</c:v>
                </c:pt>
                <c:pt idx="49">
                  <c:v>-14384.5</c:v>
                </c:pt>
                <c:pt idx="50">
                  <c:v>-14371</c:v>
                </c:pt>
                <c:pt idx="51">
                  <c:v>-14326</c:v>
                </c:pt>
                <c:pt idx="52">
                  <c:v>-14324.5</c:v>
                </c:pt>
                <c:pt idx="53">
                  <c:v>-14323</c:v>
                </c:pt>
                <c:pt idx="54">
                  <c:v>-14321.5</c:v>
                </c:pt>
                <c:pt idx="55">
                  <c:v>-13894</c:v>
                </c:pt>
                <c:pt idx="56">
                  <c:v>-13892.5</c:v>
                </c:pt>
                <c:pt idx="57">
                  <c:v>-13875</c:v>
                </c:pt>
                <c:pt idx="58">
                  <c:v>-13849</c:v>
                </c:pt>
                <c:pt idx="59">
                  <c:v>-13844.5</c:v>
                </c:pt>
                <c:pt idx="60">
                  <c:v>-13774.5</c:v>
                </c:pt>
                <c:pt idx="61">
                  <c:v>-13759</c:v>
                </c:pt>
                <c:pt idx="62">
                  <c:v>-13745.5</c:v>
                </c:pt>
                <c:pt idx="63">
                  <c:v>-13729.5</c:v>
                </c:pt>
                <c:pt idx="64">
                  <c:v>-13728</c:v>
                </c:pt>
                <c:pt idx="65">
                  <c:v>-13717.5</c:v>
                </c:pt>
                <c:pt idx="66">
                  <c:v>-13717</c:v>
                </c:pt>
                <c:pt idx="67">
                  <c:v>-13713</c:v>
                </c:pt>
                <c:pt idx="68">
                  <c:v>-13711.5</c:v>
                </c:pt>
                <c:pt idx="69">
                  <c:v>-13710</c:v>
                </c:pt>
                <c:pt idx="70">
                  <c:v>-13708.5</c:v>
                </c:pt>
                <c:pt idx="71">
                  <c:v>-13708.5</c:v>
                </c:pt>
                <c:pt idx="72">
                  <c:v>-13707</c:v>
                </c:pt>
                <c:pt idx="73">
                  <c:v>-13705.5</c:v>
                </c:pt>
                <c:pt idx="74">
                  <c:v>-13705</c:v>
                </c:pt>
                <c:pt idx="75">
                  <c:v>-13704</c:v>
                </c:pt>
                <c:pt idx="76">
                  <c:v>-13680</c:v>
                </c:pt>
                <c:pt idx="77">
                  <c:v>-13678.5</c:v>
                </c:pt>
                <c:pt idx="78">
                  <c:v>-13674</c:v>
                </c:pt>
                <c:pt idx="79">
                  <c:v>-13671</c:v>
                </c:pt>
                <c:pt idx="80">
                  <c:v>-13669.5</c:v>
                </c:pt>
                <c:pt idx="81">
                  <c:v>-13668</c:v>
                </c:pt>
                <c:pt idx="82">
                  <c:v>-13668</c:v>
                </c:pt>
                <c:pt idx="83">
                  <c:v>-13666.5</c:v>
                </c:pt>
                <c:pt idx="84">
                  <c:v>-13665</c:v>
                </c:pt>
                <c:pt idx="85">
                  <c:v>-13629</c:v>
                </c:pt>
                <c:pt idx="86">
                  <c:v>-13194</c:v>
                </c:pt>
                <c:pt idx="87">
                  <c:v>-13182</c:v>
                </c:pt>
                <c:pt idx="88">
                  <c:v>-13149</c:v>
                </c:pt>
                <c:pt idx="89">
                  <c:v>-12035</c:v>
                </c:pt>
                <c:pt idx="90">
                  <c:v>-12024.5</c:v>
                </c:pt>
                <c:pt idx="91">
                  <c:v>-12000.5</c:v>
                </c:pt>
                <c:pt idx="92">
                  <c:v>-9334</c:v>
                </c:pt>
                <c:pt idx="93">
                  <c:v>-9332.5</c:v>
                </c:pt>
                <c:pt idx="94">
                  <c:v>-9331</c:v>
                </c:pt>
                <c:pt idx="95">
                  <c:v>-9328</c:v>
                </c:pt>
                <c:pt idx="96">
                  <c:v>-9322</c:v>
                </c:pt>
                <c:pt idx="97">
                  <c:v>-9301</c:v>
                </c:pt>
                <c:pt idx="98">
                  <c:v>-9211</c:v>
                </c:pt>
                <c:pt idx="99">
                  <c:v>-8935</c:v>
                </c:pt>
                <c:pt idx="100">
                  <c:v>-8744.5</c:v>
                </c:pt>
                <c:pt idx="101">
                  <c:v>-8431</c:v>
                </c:pt>
                <c:pt idx="102">
                  <c:v>-7894</c:v>
                </c:pt>
                <c:pt idx="103">
                  <c:v>-7891</c:v>
                </c:pt>
                <c:pt idx="104">
                  <c:v>-7879</c:v>
                </c:pt>
                <c:pt idx="105">
                  <c:v>-7765</c:v>
                </c:pt>
                <c:pt idx="106">
                  <c:v>-7750.5</c:v>
                </c:pt>
                <c:pt idx="107">
                  <c:v>-7725</c:v>
                </c:pt>
                <c:pt idx="108">
                  <c:v>-7723.5</c:v>
                </c:pt>
                <c:pt idx="109">
                  <c:v>-7720.5</c:v>
                </c:pt>
                <c:pt idx="110">
                  <c:v>-7707</c:v>
                </c:pt>
                <c:pt idx="111">
                  <c:v>-7702.5</c:v>
                </c:pt>
                <c:pt idx="112">
                  <c:v>-7702.5</c:v>
                </c:pt>
                <c:pt idx="113">
                  <c:v>-7690.5</c:v>
                </c:pt>
                <c:pt idx="114">
                  <c:v>-7687.5</c:v>
                </c:pt>
                <c:pt idx="115">
                  <c:v>-7686</c:v>
                </c:pt>
                <c:pt idx="116">
                  <c:v>-7684.5</c:v>
                </c:pt>
                <c:pt idx="117">
                  <c:v>-7659</c:v>
                </c:pt>
                <c:pt idx="118">
                  <c:v>-7657.5</c:v>
                </c:pt>
                <c:pt idx="119">
                  <c:v>-7656</c:v>
                </c:pt>
                <c:pt idx="120">
                  <c:v>-7656</c:v>
                </c:pt>
                <c:pt idx="121">
                  <c:v>-7656</c:v>
                </c:pt>
                <c:pt idx="122">
                  <c:v>-7653</c:v>
                </c:pt>
                <c:pt idx="123">
                  <c:v>-7650</c:v>
                </c:pt>
                <c:pt idx="124">
                  <c:v>-7648.5</c:v>
                </c:pt>
                <c:pt idx="125">
                  <c:v>-7648.5</c:v>
                </c:pt>
                <c:pt idx="126">
                  <c:v>-7647</c:v>
                </c:pt>
                <c:pt idx="127">
                  <c:v>-7638</c:v>
                </c:pt>
                <c:pt idx="128">
                  <c:v>-7636.5</c:v>
                </c:pt>
                <c:pt idx="129">
                  <c:v>-7624.5</c:v>
                </c:pt>
                <c:pt idx="130">
                  <c:v>-7624.5</c:v>
                </c:pt>
                <c:pt idx="131">
                  <c:v>-7621.5</c:v>
                </c:pt>
                <c:pt idx="132">
                  <c:v>-7620</c:v>
                </c:pt>
                <c:pt idx="133">
                  <c:v>-7576.5</c:v>
                </c:pt>
                <c:pt idx="134">
                  <c:v>-7191</c:v>
                </c:pt>
                <c:pt idx="135">
                  <c:v>-7188</c:v>
                </c:pt>
                <c:pt idx="136">
                  <c:v>-7186.5</c:v>
                </c:pt>
                <c:pt idx="137">
                  <c:v>-7176</c:v>
                </c:pt>
                <c:pt idx="138">
                  <c:v>-7176</c:v>
                </c:pt>
                <c:pt idx="139">
                  <c:v>-7171.5</c:v>
                </c:pt>
                <c:pt idx="140">
                  <c:v>-7167</c:v>
                </c:pt>
                <c:pt idx="141">
                  <c:v>-7165.5</c:v>
                </c:pt>
                <c:pt idx="142">
                  <c:v>-7156.5</c:v>
                </c:pt>
                <c:pt idx="143">
                  <c:v>-7155</c:v>
                </c:pt>
                <c:pt idx="144">
                  <c:v>-7122</c:v>
                </c:pt>
                <c:pt idx="145">
                  <c:v>-7119</c:v>
                </c:pt>
                <c:pt idx="146">
                  <c:v>-7075.5</c:v>
                </c:pt>
                <c:pt idx="147">
                  <c:v>-7032</c:v>
                </c:pt>
                <c:pt idx="148">
                  <c:v>-6724</c:v>
                </c:pt>
                <c:pt idx="149">
                  <c:v>-6724</c:v>
                </c:pt>
                <c:pt idx="150">
                  <c:v>-6639</c:v>
                </c:pt>
                <c:pt idx="151">
                  <c:v>-6631</c:v>
                </c:pt>
                <c:pt idx="152">
                  <c:v>-6631</c:v>
                </c:pt>
                <c:pt idx="153">
                  <c:v>-6621</c:v>
                </c:pt>
                <c:pt idx="154">
                  <c:v>-6615</c:v>
                </c:pt>
                <c:pt idx="155">
                  <c:v>-6577.5</c:v>
                </c:pt>
                <c:pt idx="156">
                  <c:v>-6546</c:v>
                </c:pt>
                <c:pt idx="157">
                  <c:v>-5635.5</c:v>
                </c:pt>
                <c:pt idx="158">
                  <c:v>-5538</c:v>
                </c:pt>
                <c:pt idx="159">
                  <c:v>-5430.5</c:v>
                </c:pt>
                <c:pt idx="160">
                  <c:v>-5417</c:v>
                </c:pt>
                <c:pt idx="161">
                  <c:v>-5406</c:v>
                </c:pt>
                <c:pt idx="162">
                  <c:v>-5393</c:v>
                </c:pt>
                <c:pt idx="163">
                  <c:v>-4923</c:v>
                </c:pt>
                <c:pt idx="164">
                  <c:v>-4874</c:v>
                </c:pt>
                <c:pt idx="165">
                  <c:v>-4431</c:v>
                </c:pt>
                <c:pt idx="166">
                  <c:v>-4431</c:v>
                </c:pt>
                <c:pt idx="167">
                  <c:v>-4407</c:v>
                </c:pt>
                <c:pt idx="168">
                  <c:v>-4404</c:v>
                </c:pt>
                <c:pt idx="169">
                  <c:v>-3848.5</c:v>
                </c:pt>
                <c:pt idx="170">
                  <c:v>-3844</c:v>
                </c:pt>
                <c:pt idx="171">
                  <c:v>-3356</c:v>
                </c:pt>
                <c:pt idx="172">
                  <c:v>-3301</c:v>
                </c:pt>
                <c:pt idx="173">
                  <c:v>-3223</c:v>
                </c:pt>
                <c:pt idx="174">
                  <c:v>-3223</c:v>
                </c:pt>
                <c:pt idx="175">
                  <c:v>-3221</c:v>
                </c:pt>
                <c:pt idx="176">
                  <c:v>-3220</c:v>
                </c:pt>
                <c:pt idx="177">
                  <c:v>-3220</c:v>
                </c:pt>
                <c:pt idx="178">
                  <c:v>-3218.5</c:v>
                </c:pt>
                <c:pt idx="179">
                  <c:v>-3167.5</c:v>
                </c:pt>
                <c:pt idx="180">
                  <c:v>-2822</c:v>
                </c:pt>
                <c:pt idx="181">
                  <c:v>-2809</c:v>
                </c:pt>
                <c:pt idx="182">
                  <c:v>-1675</c:v>
                </c:pt>
                <c:pt idx="183">
                  <c:v>-1672</c:v>
                </c:pt>
                <c:pt idx="184">
                  <c:v>-1666</c:v>
                </c:pt>
                <c:pt idx="185">
                  <c:v>-1660</c:v>
                </c:pt>
                <c:pt idx="186">
                  <c:v>-1621</c:v>
                </c:pt>
                <c:pt idx="187">
                  <c:v>-1099</c:v>
                </c:pt>
                <c:pt idx="188">
                  <c:v>-565.5</c:v>
                </c:pt>
                <c:pt idx="189">
                  <c:v>-516</c:v>
                </c:pt>
                <c:pt idx="190">
                  <c:v>-1.5</c:v>
                </c:pt>
                <c:pt idx="191">
                  <c:v>-1.5</c:v>
                </c:pt>
                <c:pt idx="192">
                  <c:v>-1.5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403.5</c:v>
                </c:pt>
                <c:pt idx="198">
                  <c:v>462</c:v>
                </c:pt>
                <c:pt idx="199">
                  <c:v>468</c:v>
                </c:pt>
                <c:pt idx="200">
                  <c:v>601</c:v>
                </c:pt>
                <c:pt idx="201">
                  <c:v>622</c:v>
                </c:pt>
                <c:pt idx="202">
                  <c:v>625</c:v>
                </c:pt>
                <c:pt idx="203">
                  <c:v>648</c:v>
                </c:pt>
                <c:pt idx="204">
                  <c:v>654</c:v>
                </c:pt>
                <c:pt idx="205">
                  <c:v>655.5</c:v>
                </c:pt>
                <c:pt idx="206">
                  <c:v>999</c:v>
                </c:pt>
                <c:pt idx="207">
                  <c:v>1105</c:v>
                </c:pt>
                <c:pt idx="208">
                  <c:v>1166.5</c:v>
                </c:pt>
                <c:pt idx="209">
                  <c:v>1192</c:v>
                </c:pt>
                <c:pt idx="210">
                  <c:v>1965</c:v>
                </c:pt>
                <c:pt idx="211">
                  <c:v>2797</c:v>
                </c:pt>
                <c:pt idx="212">
                  <c:v>2801</c:v>
                </c:pt>
                <c:pt idx="213">
                  <c:v>2812</c:v>
                </c:pt>
                <c:pt idx="214">
                  <c:v>3637</c:v>
                </c:pt>
                <c:pt idx="215">
                  <c:v>3658</c:v>
                </c:pt>
                <c:pt idx="216">
                  <c:v>4398</c:v>
                </c:pt>
                <c:pt idx="217">
                  <c:v>4957.5</c:v>
                </c:pt>
                <c:pt idx="218">
                  <c:v>6386</c:v>
                </c:pt>
                <c:pt idx="219">
                  <c:v>6553</c:v>
                </c:pt>
                <c:pt idx="220">
                  <c:v>6621</c:v>
                </c:pt>
                <c:pt idx="221">
                  <c:v>7150</c:v>
                </c:pt>
                <c:pt idx="222">
                  <c:v>7554</c:v>
                </c:pt>
                <c:pt idx="223">
                  <c:v>7554</c:v>
                </c:pt>
                <c:pt idx="224">
                  <c:v>7598</c:v>
                </c:pt>
                <c:pt idx="225">
                  <c:v>8091</c:v>
                </c:pt>
                <c:pt idx="226">
                  <c:v>8192</c:v>
                </c:pt>
                <c:pt idx="227">
                  <c:v>8212</c:v>
                </c:pt>
                <c:pt idx="228">
                  <c:v>8702</c:v>
                </c:pt>
                <c:pt idx="229">
                  <c:v>8731</c:v>
                </c:pt>
                <c:pt idx="230">
                  <c:v>8740</c:v>
                </c:pt>
                <c:pt idx="231">
                  <c:v>8776</c:v>
                </c:pt>
                <c:pt idx="232">
                  <c:v>8813</c:v>
                </c:pt>
                <c:pt idx="233">
                  <c:v>8821</c:v>
                </c:pt>
                <c:pt idx="234">
                  <c:v>8861</c:v>
                </c:pt>
                <c:pt idx="235">
                  <c:v>9243</c:v>
                </c:pt>
                <c:pt idx="236">
                  <c:v>9243.5</c:v>
                </c:pt>
                <c:pt idx="237">
                  <c:v>9245</c:v>
                </c:pt>
                <c:pt idx="238">
                  <c:v>9250.5</c:v>
                </c:pt>
                <c:pt idx="239">
                  <c:v>9315.5</c:v>
                </c:pt>
                <c:pt idx="240">
                  <c:v>9359</c:v>
                </c:pt>
                <c:pt idx="241">
                  <c:v>9367</c:v>
                </c:pt>
                <c:pt idx="242">
                  <c:v>9416</c:v>
                </c:pt>
                <c:pt idx="243">
                  <c:v>9691</c:v>
                </c:pt>
                <c:pt idx="244">
                  <c:v>10267</c:v>
                </c:pt>
                <c:pt idx="245">
                  <c:v>10291</c:v>
                </c:pt>
                <c:pt idx="246">
                  <c:v>10501.5</c:v>
                </c:pt>
                <c:pt idx="247">
                  <c:v>10501.5</c:v>
                </c:pt>
                <c:pt idx="248">
                  <c:v>10753</c:v>
                </c:pt>
                <c:pt idx="249">
                  <c:v>10785.5</c:v>
                </c:pt>
                <c:pt idx="250">
                  <c:v>10864</c:v>
                </c:pt>
                <c:pt idx="251">
                  <c:v>10880</c:v>
                </c:pt>
                <c:pt idx="252">
                  <c:v>10953</c:v>
                </c:pt>
                <c:pt idx="253">
                  <c:v>10966.5</c:v>
                </c:pt>
                <c:pt idx="254">
                  <c:v>10988</c:v>
                </c:pt>
                <c:pt idx="255">
                  <c:v>11000</c:v>
                </c:pt>
                <c:pt idx="256">
                  <c:v>11387</c:v>
                </c:pt>
                <c:pt idx="257">
                  <c:v>11438</c:v>
                </c:pt>
                <c:pt idx="258">
                  <c:v>11528</c:v>
                </c:pt>
                <c:pt idx="259">
                  <c:v>11562</c:v>
                </c:pt>
                <c:pt idx="260">
                  <c:v>11562</c:v>
                </c:pt>
                <c:pt idx="261">
                  <c:v>11610</c:v>
                </c:pt>
                <c:pt idx="262">
                  <c:v>11959</c:v>
                </c:pt>
                <c:pt idx="263">
                  <c:v>11978</c:v>
                </c:pt>
                <c:pt idx="264">
                  <c:v>12002.5</c:v>
                </c:pt>
                <c:pt idx="265">
                  <c:v>12052.5</c:v>
                </c:pt>
                <c:pt idx="266">
                  <c:v>12064.5</c:v>
                </c:pt>
                <c:pt idx="267">
                  <c:v>12479</c:v>
                </c:pt>
                <c:pt idx="268">
                  <c:v>12479</c:v>
                </c:pt>
                <c:pt idx="269">
                  <c:v>12612</c:v>
                </c:pt>
                <c:pt idx="270">
                  <c:v>12958</c:v>
                </c:pt>
                <c:pt idx="271">
                  <c:v>13092</c:v>
                </c:pt>
                <c:pt idx="272">
                  <c:v>13161</c:v>
                </c:pt>
                <c:pt idx="273">
                  <c:v>13199.5</c:v>
                </c:pt>
                <c:pt idx="274">
                  <c:v>13201</c:v>
                </c:pt>
                <c:pt idx="275">
                  <c:v>13219</c:v>
                </c:pt>
                <c:pt idx="276">
                  <c:v>13587</c:v>
                </c:pt>
                <c:pt idx="277">
                  <c:v>13652.5</c:v>
                </c:pt>
                <c:pt idx="278">
                  <c:v>13705</c:v>
                </c:pt>
                <c:pt idx="279">
                  <c:v>13717</c:v>
                </c:pt>
                <c:pt idx="280">
                  <c:v>14082</c:v>
                </c:pt>
                <c:pt idx="281">
                  <c:v>14142</c:v>
                </c:pt>
                <c:pt idx="282">
                  <c:v>14142</c:v>
                </c:pt>
                <c:pt idx="283">
                  <c:v>14221</c:v>
                </c:pt>
                <c:pt idx="284">
                  <c:v>14637</c:v>
                </c:pt>
                <c:pt idx="285">
                  <c:v>14741.5</c:v>
                </c:pt>
                <c:pt idx="286">
                  <c:v>14743</c:v>
                </c:pt>
                <c:pt idx="287">
                  <c:v>15292</c:v>
                </c:pt>
                <c:pt idx="288">
                  <c:v>15303</c:v>
                </c:pt>
                <c:pt idx="289">
                  <c:v>15766</c:v>
                </c:pt>
                <c:pt idx="290">
                  <c:v>15808</c:v>
                </c:pt>
                <c:pt idx="291">
                  <c:v>15838</c:v>
                </c:pt>
                <c:pt idx="292">
                  <c:v>16288</c:v>
                </c:pt>
              </c:numCache>
            </c:numRef>
          </c:xVal>
          <c:yVal>
            <c:numRef>
              <c:f>Active!$L$21:$L$313</c:f>
              <c:numCache>
                <c:formatCode>General</c:formatCode>
                <c:ptCount val="29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E5A-4AD2-B37D-F67D9ED98CFA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Active!$F$21:$F$313</c:f>
              <c:numCache>
                <c:formatCode>General</c:formatCode>
                <c:ptCount val="293"/>
                <c:pt idx="0">
                  <c:v>-27580</c:v>
                </c:pt>
                <c:pt idx="1">
                  <c:v>-27559</c:v>
                </c:pt>
                <c:pt idx="2">
                  <c:v>-27395.5</c:v>
                </c:pt>
                <c:pt idx="3">
                  <c:v>-26984.5</c:v>
                </c:pt>
                <c:pt idx="4">
                  <c:v>-26941</c:v>
                </c:pt>
                <c:pt idx="5">
                  <c:v>-26791.5</c:v>
                </c:pt>
                <c:pt idx="6">
                  <c:v>-26203.5</c:v>
                </c:pt>
                <c:pt idx="7">
                  <c:v>-26172</c:v>
                </c:pt>
                <c:pt idx="8">
                  <c:v>-24111.5</c:v>
                </c:pt>
                <c:pt idx="9">
                  <c:v>-23089.5</c:v>
                </c:pt>
                <c:pt idx="10">
                  <c:v>-22270</c:v>
                </c:pt>
                <c:pt idx="11">
                  <c:v>-21541</c:v>
                </c:pt>
                <c:pt idx="12">
                  <c:v>-21219.5</c:v>
                </c:pt>
                <c:pt idx="13">
                  <c:v>-21130</c:v>
                </c:pt>
                <c:pt idx="14">
                  <c:v>-19860</c:v>
                </c:pt>
                <c:pt idx="15">
                  <c:v>-19659.5</c:v>
                </c:pt>
                <c:pt idx="16">
                  <c:v>-19648</c:v>
                </c:pt>
                <c:pt idx="17">
                  <c:v>-16582.5</c:v>
                </c:pt>
                <c:pt idx="18">
                  <c:v>-16343</c:v>
                </c:pt>
                <c:pt idx="19">
                  <c:v>-15931</c:v>
                </c:pt>
                <c:pt idx="20">
                  <c:v>-15890.5</c:v>
                </c:pt>
                <c:pt idx="21">
                  <c:v>-15358</c:v>
                </c:pt>
                <c:pt idx="22">
                  <c:v>-15358</c:v>
                </c:pt>
                <c:pt idx="23">
                  <c:v>-15352</c:v>
                </c:pt>
                <c:pt idx="24">
                  <c:v>-15349</c:v>
                </c:pt>
                <c:pt idx="25">
                  <c:v>-15347.5</c:v>
                </c:pt>
                <c:pt idx="26">
                  <c:v>-15308.5</c:v>
                </c:pt>
                <c:pt idx="27">
                  <c:v>-15307</c:v>
                </c:pt>
                <c:pt idx="28">
                  <c:v>-15305.5</c:v>
                </c:pt>
                <c:pt idx="29">
                  <c:v>-15304</c:v>
                </c:pt>
                <c:pt idx="30">
                  <c:v>-15302.5</c:v>
                </c:pt>
                <c:pt idx="31">
                  <c:v>-15277</c:v>
                </c:pt>
                <c:pt idx="32">
                  <c:v>-15265</c:v>
                </c:pt>
                <c:pt idx="33">
                  <c:v>-15226</c:v>
                </c:pt>
                <c:pt idx="34">
                  <c:v>-15221.5</c:v>
                </c:pt>
                <c:pt idx="35">
                  <c:v>-15217</c:v>
                </c:pt>
                <c:pt idx="36">
                  <c:v>-15202.5</c:v>
                </c:pt>
                <c:pt idx="37">
                  <c:v>-15183</c:v>
                </c:pt>
                <c:pt idx="38">
                  <c:v>-15183</c:v>
                </c:pt>
                <c:pt idx="39">
                  <c:v>-14905</c:v>
                </c:pt>
                <c:pt idx="40">
                  <c:v>-14903.5</c:v>
                </c:pt>
                <c:pt idx="41">
                  <c:v>-14824</c:v>
                </c:pt>
                <c:pt idx="42">
                  <c:v>-14768.5</c:v>
                </c:pt>
                <c:pt idx="43">
                  <c:v>-14428</c:v>
                </c:pt>
                <c:pt idx="44">
                  <c:v>-14417.5</c:v>
                </c:pt>
                <c:pt idx="45">
                  <c:v>-14416</c:v>
                </c:pt>
                <c:pt idx="46">
                  <c:v>-14413</c:v>
                </c:pt>
                <c:pt idx="47">
                  <c:v>-14410</c:v>
                </c:pt>
                <c:pt idx="48">
                  <c:v>-14386</c:v>
                </c:pt>
                <c:pt idx="49">
                  <c:v>-14384.5</c:v>
                </c:pt>
                <c:pt idx="50">
                  <c:v>-14371</c:v>
                </c:pt>
                <c:pt idx="51">
                  <c:v>-14326</c:v>
                </c:pt>
                <c:pt idx="52">
                  <c:v>-14324.5</c:v>
                </c:pt>
                <c:pt idx="53">
                  <c:v>-14323</c:v>
                </c:pt>
                <c:pt idx="54">
                  <c:v>-14321.5</c:v>
                </c:pt>
                <c:pt idx="55">
                  <c:v>-13894</c:v>
                </c:pt>
                <c:pt idx="56">
                  <c:v>-13892.5</c:v>
                </c:pt>
                <c:pt idx="57">
                  <c:v>-13875</c:v>
                </c:pt>
                <c:pt idx="58">
                  <c:v>-13849</c:v>
                </c:pt>
                <c:pt idx="59">
                  <c:v>-13844.5</c:v>
                </c:pt>
                <c:pt idx="60">
                  <c:v>-13774.5</c:v>
                </c:pt>
                <c:pt idx="61">
                  <c:v>-13759</c:v>
                </c:pt>
                <c:pt idx="62">
                  <c:v>-13745.5</c:v>
                </c:pt>
                <c:pt idx="63">
                  <c:v>-13729.5</c:v>
                </c:pt>
                <c:pt idx="64">
                  <c:v>-13728</c:v>
                </c:pt>
                <c:pt idx="65">
                  <c:v>-13717.5</c:v>
                </c:pt>
                <c:pt idx="66">
                  <c:v>-13717</c:v>
                </c:pt>
                <c:pt idx="67">
                  <c:v>-13713</c:v>
                </c:pt>
                <c:pt idx="68">
                  <c:v>-13711.5</c:v>
                </c:pt>
                <c:pt idx="69">
                  <c:v>-13710</c:v>
                </c:pt>
                <c:pt idx="70">
                  <c:v>-13708.5</c:v>
                </c:pt>
                <c:pt idx="71">
                  <c:v>-13708.5</c:v>
                </c:pt>
                <c:pt idx="72">
                  <c:v>-13707</c:v>
                </c:pt>
                <c:pt idx="73">
                  <c:v>-13705.5</c:v>
                </c:pt>
                <c:pt idx="74">
                  <c:v>-13705</c:v>
                </c:pt>
                <c:pt idx="75">
                  <c:v>-13704</c:v>
                </c:pt>
                <c:pt idx="76">
                  <c:v>-13680</c:v>
                </c:pt>
                <c:pt idx="77">
                  <c:v>-13678.5</c:v>
                </c:pt>
                <c:pt idx="78">
                  <c:v>-13674</c:v>
                </c:pt>
                <c:pt idx="79">
                  <c:v>-13671</c:v>
                </c:pt>
                <c:pt idx="80">
                  <c:v>-13669.5</c:v>
                </c:pt>
                <c:pt idx="81">
                  <c:v>-13668</c:v>
                </c:pt>
                <c:pt idx="82">
                  <c:v>-13668</c:v>
                </c:pt>
                <c:pt idx="83">
                  <c:v>-13666.5</c:v>
                </c:pt>
                <c:pt idx="84">
                  <c:v>-13665</c:v>
                </c:pt>
                <c:pt idx="85">
                  <c:v>-13629</c:v>
                </c:pt>
                <c:pt idx="86">
                  <c:v>-13194</c:v>
                </c:pt>
                <c:pt idx="87">
                  <c:v>-13182</c:v>
                </c:pt>
                <c:pt idx="88">
                  <c:v>-13149</c:v>
                </c:pt>
                <c:pt idx="89">
                  <c:v>-12035</c:v>
                </c:pt>
                <c:pt idx="90">
                  <c:v>-12024.5</c:v>
                </c:pt>
                <c:pt idx="91">
                  <c:v>-12000.5</c:v>
                </c:pt>
                <c:pt idx="92">
                  <c:v>-9334</c:v>
                </c:pt>
                <c:pt idx="93">
                  <c:v>-9332.5</c:v>
                </c:pt>
                <c:pt idx="94">
                  <c:v>-9331</c:v>
                </c:pt>
                <c:pt idx="95">
                  <c:v>-9328</c:v>
                </c:pt>
                <c:pt idx="96">
                  <c:v>-9322</c:v>
                </c:pt>
                <c:pt idx="97">
                  <c:v>-9301</c:v>
                </c:pt>
                <c:pt idx="98">
                  <c:v>-9211</c:v>
                </c:pt>
                <c:pt idx="99">
                  <c:v>-8935</c:v>
                </c:pt>
                <c:pt idx="100">
                  <c:v>-8744.5</c:v>
                </c:pt>
                <c:pt idx="101">
                  <c:v>-8431</c:v>
                </c:pt>
                <c:pt idx="102">
                  <c:v>-7894</c:v>
                </c:pt>
                <c:pt idx="103">
                  <c:v>-7891</c:v>
                </c:pt>
                <c:pt idx="104">
                  <c:v>-7879</c:v>
                </c:pt>
                <c:pt idx="105">
                  <c:v>-7765</c:v>
                </c:pt>
                <c:pt idx="106">
                  <c:v>-7750.5</c:v>
                </c:pt>
                <c:pt idx="107">
                  <c:v>-7725</c:v>
                </c:pt>
                <c:pt idx="108">
                  <c:v>-7723.5</c:v>
                </c:pt>
                <c:pt idx="109">
                  <c:v>-7720.5</c:v>
                </c:pt>
                <c:pt idx="110">
                  <c:v>-7707</c:v>
                </c:pt>
                <c:pt idx="111">
                  <c:v>-7702.5</c:v>
                </c:pt>
                <c:pt idx="112">
                  <c:v>-7702.5</c:v>
                </c:pt>
                <c:pt idx="113">
                  <c:v>-7690.5</c:v>
                </c:pt>
                <c:pt idx="114">
                  <c:v>-7687.5</c:v>
                </c:pt>
                <c:pt idx="115">
                  <c:v>-7686</c:v>
                </c:pt>
                <c:pt idx="116">
                  <c:v>-7684.5</c:v>
                </c:pt>
                <c:pt idx="117">
                  <c:v>-7659</c:v>
                </c:pt>
                <c:pt idx="118">
                  <c:v>-7657.5</c:v>
                </c:pt>
                <c:pt idx="119">
                  <c:v>-7656</c:v>
                </c:pt>
                <c:pt idx="120">
                  <c:v>-7656</c:v>
                </c:pt>
                <c:pt idx="121">
                  <c:v>-7656</c:v>
                </c:pt>
                <c:pt idx="122">
                  <c:v>-7653</c:v>
                </c:pt>
                <c:pt idx="123">
                  <c:v>-7650</c:v>
                </c:pt>
                <c:pt idx="124">
                  <c:v>-7648.5</c:v>
                </c:pt>
                <c:pt idx="125">
                  <c:v>-7648.5</c:v>
                </c:pt>
                <c:pt idx="126">
                  <c:v>-7647</c:v>
                </c:pt>
                <c:pt idx="127">
                  <c:v>-7638</c:v>
                </c:pt>
                <c:pt idx="128">
                  <c:v>-7636.5</c:v>
                </c:pt>
                <c:pt idx="129">
                  <c:v>-7624.5</c:v>
                </c:pt>
                <c:pt idx="130">
                  <c:v>-7624.5</c:v>
                </c:pt>
                <c:pt idx="131">
                  <c:v>-7621.5</c:v>
                </c:pt>
                <c:pt idx="132">
                  <c:v>-7620</c:v>
                </c:pt>
                <c:pt idx="133">
                  <c:v>-7576.5</c:v>
                </c:pt>
                <c:pt idx="134">
                  <c:v>-7191</c:v>
                </c:pt>
                <c:pt idx="135">
                  <c:v>-7188</c:v>
                </c:pt>
                <c:pt idx="136">
                  <c:v>-7186.5</c:v>
                </c:pt>
                <c:pt idx="137">
                  <c:v>-7176</c:v>
                </c:pt>
                <c:pt idx="138">
                  <c:v>-7176</c:v>
                </c:pt>
                <c:pt idx="139">
                  <c:v>-7171.5</c:v>
                </c:pt>
                <c:pt idx="140">
                  <c:v>-7167</c:v>
                </c:pt>
                <c:pt idx="141">
                  <c:v>-7165.5</c:v>
                </c:pt>
                <c:pt idx="142">
                  <c:v>-7156.5</c:v>
                </c:pt>
                <c:pt idx="143">
                  <c:v>-7155</c:v>
                </c:pt>
                <c:pt idx="144">
                  <c:v>-7122</c:v>
                </c:pt>
                <c:pt idx="145">
                  <c:v>-7119</c:v>
                </c:pt>
                <c:pt idx="146">
                  <c:v>-7075.5</c:v>
                </c:pt>
                <c:pt idx="147">
                  <c:v>-7032</c:v>
                </c:pt>
                <c:pt idx="148">
                  <c:v>-6724</c:v>
                </c:pt>
                <c:pt idx="149">
                  <c:v>-6724</c:v>
                </c:pt>
                <c:pt idx="150">
                  <c:v>-6639</c:v>
                </c:pt>
                <c:pt idx="151">
                  <c:v>-6631</c:v>
                </c:pt>
                <c:pt idx="152">
                  <c:v>-6631</c:v>
                </c:pt>
                <c:pt idx="153">
                  <c:v>-6621</c:v>
                </c:pt>
                <c:pt idx="154">
                  <c:v>-6615</c:v>
                </c:pt>
                <c:pt idx="155">
                  <c:v>-6577.5</c:v>
                </c:pt>
                <c:pt idx="156">
                  <c:v>-6546</c:v>
                </c:pt>
                <c:pt idx="157">
                  <c:v>-5635.5</c:v>
                </c:pt>
                <c:pt idx="158">
                  <c:v>-5538</c:v>
                </c:pt>
                <c:pt idx="159">
                  <c:v>-5430.5</c:v>
                </c:pt>
                <c:pt idx="160">
                  <c:v>-5417</c:v>
                </c:pt>
                <c:pt idx="161">
                  <c:v>-5406</c:v>
                </c:pt>
                <c:pt idx="162">
                  <c:v>-5393</c:v>
                </c:pt>
                <c:pt idx="163">
                  <c:v>-4923</c:v>
                </c:pt>
                <c:pt idx="164">
                  <c:v>-4874</c:v>
                </c:pt>
                <c:pt idx="165">
                  <c:v>-4431</c:v>
                </c:pt>
                <c:pt idx="166">
                  <c:v>-4431</c:v>
                </c:pt>
                <c:pt idx="167">
                  <c:v>-4407</c:v>
                </c:pt>
                <c:pt idx="168">
                  <c:v>-4404</c:v>
                </c:pt>
                <c:pt idx="169">
                  <c:v>-3848.5</c:v>
                </c:pt>
                <c:pt idx="170">
                  <c:v>-3844</c:v>
                </c:pt>
                <c:pt idx="171">
                  <c:v>-3356</c:v>
                </c:pt>
                <c:pt idx="172">
                  <c:v>-3301</c:v>
                </c:pt>
                <c:pt idx="173">
                  <c:v>-3223</c:v>
                </c:pt>
                <c:pt idx="174">
                  <c:v>-3223</c:v>
                </c:pt>
                <c:pt idx="175">
                  <c:v>-3221</c:v>
                </c:pt>
                <c:pt idx="176">
                  <c:v>-3220</c:v>
                </c:pt>
                <c:pt idx="177">
                  <c:v>-3220</c:v>
                </c:pt>
                <c:pt idx="178">
                  <c:v>-3218.5</c:v>
                </c:pt>
                <c:pt idx="179">
                  <c:v>-3167.5</c:v>
                </c:pt>
                <c:pt idx="180">
                  <c:v>-2822</c:v>
                </c:pt>
                <c:pt idx="181">
                  <c:v>-2809</c:v>
                </c:pt>
                <c:pt idx="182">
                  <c:v>-1675</c:v>
                </c:pt>
                <c:pt idx="183">
                  <c:v>-1672</c:v>
                </c:pt>
                <c:pt idx="184">
                  <c:v>-1666</c:v>
                </c:pt>
                <c:pt idx="185">
                  <c:v>-1660</c:v>
                </c:pt>
                <c:pt idx="186">
                  <c:v>-1621</c:v>
                </c:pt>
                <c:pt idx="187">
                  <c:v>-1099</c:v>
                </c:pt>
                <c:pt idx="188">
                  <c:v>-565.5</c:v>
                </c:pt>
                <c:pt idx="189">
                  <c:v>-516</c:v>
                </c:pt>
                <c:pt idx="190">
                  <c:v>-1.5</c:v>
                </c:pt>
                <c:pt idx="191">
                  <c:v>-1.5</c:v>
                </c:pt>
                <c:pt idx="192">
                  <c:v>-1.5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403.5</c:v>
                </c:pt>
                <c:pt idx="198">
                  <c:v>462</c:v>
                </c:pt>
                <c:pt idx="199">
                  <c:v>468</c:v>
                </c:pt>
                <c:pt idx="200">
                  <c:v>601</c:v>
                </c:pt>
                <c:pt idx="201">
                  <c:v>622</c:v>
                </c:pt>
                <c:pt idx="202">
                  <c:v>625</c:v>
                </c:pt>
                <c:pt idx="203">
                  <c:v>648</c:v>
                </c:pt>
                <c:pt idx="204">
                  <c:v>654</c:v>
                </c:pt>
                <c:pt idx="205">
                  <c:v>655.5</c:v>
                </c:pt>
                <c:pt idx="206">
                  <c:v>999</c:v>
                </c:pt>
                <c:pt idx="207">
                  <c:v>1105</c:v>
                </c:pt>
                <c:pt idx="208">
                  <c:v>1166.5</c:v>
                </c:pt>
                <c:pt idx="209">
                  <c:v>1192</c:v>
                </c:pt>
                <c:pt idx="210">
                  <c:v>1965</c:v>
                </c:pt>
                <c:pt idx="211">
                  <c:v>2797</c:v>
                </c:pt>
                <c:pt idx="212">
                  <c:v>2801</c:v>
                </c:pt>
                <c:pt idx="213">
                  <c:v>2812</c:v>
                </c:pt>
                <c:pt idx="214">
                  <c:v>3637</c:v>
                </c:pt>
                <c:pt idx="215">
                  <c:v>3658</c:v>
                </c:pt>
                <c:pt idx="216">
                  <c:v>4398</c:v>
                </c:pt>
                <c:pt idx="217">
                  <c:v>4957.5</c:v>
                </c:pt>
                <c:pt idx="218">
                  <c:v>6386</c:v>
                </c:pt>
                <c:pt idx="219">
                  <c:v>6553</c:v>
                </c:pt>
                <c:pt idx="220">
                  <c:v>6621</c:v>
                </c:pt>
                <c:pt idx="221">
                  <c:v>7150</c:v>
                </c:pt>
                <c:pt idx="222">
                  <c:v>7554</c:v>
                </c:pt>
                <c:pt idx="223">
                  <c:v>7554</c:v>
                </c:pt>
                <c:pt idx="224">
                  <c:v>7598</c:v>
                </c:pt>
                <c:pt idx="225">
                  <c:v>8091</c:v>
                </c:pt>
                <c:pt idx="226">
                  <c:v>8192</c:v>
                </c:pt>
                <c:pt idx="227">
                  <c:v>8212</c:v>
                </c:pt>
                <c:pt idx="228">
                  <c:v>8702</c:v>
                </c:pt>
                <c:pt idx="229">
                  <c:v>8731</c:v>
                </c:pt>
                <c:pt idx="230">
                  <c:v>8740</c:v>
                </c:pt>
                <c:pt idx="231">
                  <c:v>8776</c:v>
                </c:pt>
                <c:pt idx="232">
                  <c:v>8813</c:v>
                </c:pt>
                <c:pt idx="233">
                  <c:v>8821</c:v>
                </c:pt>
                <c:pt idx="234">
                  <c:v>8861</c:v>
                </c:pt>
                <c:pt idx="235">
                  <c:v>9243</c:v>
                </c:pt>
                <c:pt idx="236">
                  <c:v>9243.5</c:v>
                </c:pt>
                <c:pt idx="237">
                  <c:v>9245</c:v>
                </c:pt>
                <c:pt idx="238">
                  <c:v>9250.5</c:v>
                </c:pt>
                <c:pt idx="239">
                  <c:v>9315.5</c:v>
                </c:pt>
                <c:pt idx="240">
                  <c:v>9359</c:v>
                </c:pt>
                <c:pt idx="241">
                  <c:v>9367</c:v>
                </c:pt>
                <c:pt idx="242">
                  <c:v>9416</c:v>
                </c:pt>
                <c:pt idx="243">
                  <c:v>9691</c:v>
                </c:pt>
                <c:pt idx="244">
                  <c:v>10267</c:v>
                </c:pt>
                <c:pt idx="245">
                  <c:v>10291</c:v>
                </c:pt>
                <c:pt idx="246">
                  <c:v>10501.5</c:v>
                </c:pt>
                <c:pt idx="247">
                  <c:v>10501.5</c:v>
                </c:pt>
                <c:pt idx="248">
                  <c:v>10753</c:v>
                </c:pt>
                <c:pt idx="249">
                  <c:v>10785.5</c:v>
                </c:pt>
                <c:pt idx="250">
                  <c:v>10864</c:v>
                </c:pt>
                <c:pt idx="251">
                  <c:v>10880</c:v>
                </c:pt>
                <c:pt idx="252">
                  <c:v>10953</c:v>
                </c:pt>
                <c:pt idx="253">
                  <c:v>10966.5</c:v>
                </c:pt>
                <c:pt idx="254">
                  <c:v>10988</c:v>
                </c:pt>
                <c:pt idx="255">
                  <c:v>11000</c:v>
                </c:pt>
                <c:pt idx="256">
                  <c:v>11387</c:v>
                </c:pt>
                <c:pt idx="257">
                  <c:v>11438</c:v>
                </c:pt>
                <c:pt idx="258">
                  <c:v>11528</c:v>
                </c:pt>
                <c:pt idx="259">
                  <c:v>11562</c:v>
                </c:pt>
                <c:pt idx="260">
                  <c:v>11562</c:v>
                </c:pt>
                <c:pt idx="261">
                  <c:v>11610</c:v>
                </c:pt>
                <c:pt idx="262">
                  <c:v>11959</c:v>
                </c:pt>
                <c:pt idx="263">
                  <c:v>11978</c:v>
                </c:pt>
                <c:pt idx="264">
                  <c:v>12002.5</c:v>
                </c:pt>
                <c:pt idx="265">
                  <c:v>12052.5</c:v>
                </c:pt>
                <c:pt idx="266">
                  <c:v>12064.5</c:v>
                </c:pt>
                <c:pt idx="267">
                  <c:v>12479</c:v>
                </c:pt>
                <c:pt idx="268">
                  <c:v>12479</c:v>
                </c:pt>
                <c:pt idx="269">
                  <c:v>12612</c:v>
                </c:pt>
                <c:pt idx="270">
                  <c:v>12958</c:v>
                </c:pt>
                <c:pt idx="271">
                  <c:v>13092</c:v>
                </c:pt>
                <c:pt idx="272">
                  <c:v>13161</c:v>
                </c:pt>
                <c:pt idx="273">
                  <c:v>13199.5</c:v>
                </c:pt>
                <c:pt idx="274">
                  <c:v>13201</c:v>
                </c:pt>
                <c:pt idx="275">
                  <c:v>13219</c:v>
                </c:pt>
                <c:pt idx="276">
                  <c:v>13587</c:v>
                </c:pt>
                <c:pt idx="277">
                  <c:v>13652.5</c:v>
                </c:pt>
                <c:pt idx="278">
                  <c:v>13705</c:v>
                </c:pt>
                <c:pt idx="279">
                  <c:v>13717</c:v>
                </c:pt>
                <c:pt idx="280">
                  <c:v>14082</c:v>
                </c:pt>
                <c:pt idx="281">
                  <c:v>14142</c:v>
                </c:pt>
                <c:pt idx="282">
                  <c:v>14142</c:v>
                </c:pt>
                <c:pt idx="283">
                  <c:v>14221</c:v>
                </c:pt>
                <c:pt idx="284">
                  <c:v>14637</c:v>
                </c:pt>
                <c:pt idx="285">
                  <c:v>14741.5</c:v>
                </c:pt>
                <c:pt idx="286">
                  <c:v>14743</c:v>
                </c:pt>
                <c:pt idx="287">
                  <c:v>15292</c:v>
                </c:pt>
                <c:pt idx="288">
                  <c:v>15303</c:v>
                </c:pt>
                <c:pt idx="289">
                  <c:v>15766</c:v>
                </c:pt>
                <c:pt idx="290">
                  <c:v>15808</c:v>
                </c:pt>
                <c:pt idx="291">
                  <c:v>15838</c:v>
                </c:pt>
                <c:pt idx="292">
                  <c:v>16288</c:v>
                </c:pt>
              </c:numCache>
            </c:numRef>
          </c:xVal>
          <c:yVal>
            <c:numRef>
              <c:f>Active!$M$21:$M$313</c:f>
              <c:numCache>
                <c:formatCode>General</c:formatCode>
                <c:ptCount val="29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E5A-4AD2-B37D-F67D9ED98CFA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Active!$F$21:$F$313</c:f>
              <c:numCache>
                <c:formatCode>General</c:formatCode>
                <c:ptCount val="293"/>
                <c:pt idx="0">
                  <c:v>-27580</c:v>
                </c:pt>
                <c:pt idx="1">
                  <c:v>-27559</c:v>
                </c:pt>
                <c:pt idx="2">
                  <c:v>-27395.5</c:v>
                </c:pt>
                <c:pt idx="3">
                  <c:v>-26984.5</c:v>
                </c:pt>
                <c:pt idx="4">
                  <c:v>-26941</c:v>
                </c:pt>
                <c:pt idx="5">
                  <c:v>-26791.5</c:v>
                </c:pt>
                <c:pt idx="6">
                  <c:v>-26203.5</c:v>
                </c:pt>
                <c:pt idx="7">
                  <c:v>-26172</c:v>
                </c:pt>
                <c:pt idx="8">
                  <c:v>-24111.5</c:v>
                </c:pt>
                <c:pt idx="9">
                  <c:v>-23089.5</c:v>
                </c:pt>
                <c:pt idx="10">
                  <c:v>-22270</c:v>
                </c:pt>
                <c:pt idx="11">
                  <c:v>-21541</c:v>
                </c:pt>
                <c:pt idx="12">
                  <c:v>-21219.5</c:v>
                </c:pt>
                <c:pt idx="13">
                  <c:v>-21130</c:v>
                </c:pt>
                <c:pt idx="14">
                  <c:v>-19860</c:v>
                </c:pt>
                <c:pt idx="15">
                  <c:v>-19659.5</c:v>
                </c:pt>
                <c:pt idx="16">
                  <c:v>-19648</c:v>
                </c:pt>
                <c:pt idx="17">
                  <c:v>-16582.5</c:v>
                </c:pt>
                <c:pt idx="18">
                  <c:v>-16343</c:v>
                </c:pt>
                <c:pt idx="19">
                  <c:v>-15931</c:v>
                </c:pt>
                <c:pt idx="20">
                  <c:v>-15890.5</c:v>
                </c:pt>
                <c:pt idx="21">
                  <c:v>-15358</c:v>
                </c:pt>
                <c:pt idx="22">
                  <c:v>-15358</c:v>
                </c:pt>
                <c:pt idx="23">
                  <c:v>-15352</c:v>
                </c:pt>
                <c:pt idx="24">
                  <c:v>-15349</c:v>
                </c:pt>
                <c:pt idx="25">
                  <c:v>-15347.5</c:v>
                </c:pt>
                <c:pt idx="26">
                  <c:v>-15308.5</c:v>
                </c:pt>
                <c:pt idx="27">
                  <c:v>-15307</c:v>
                </c:pt>
                <c:pt idx="28">
                  <c:v>-15305.5</c:v>
                </c:pt>
                <c:pt idx="29">
                  <c:v>-15304</c:v>
                </c:pt>
                <c:pt idx="30">
                  <c:v>-15302.5</c:v>
                </c:pt>
                <c:pt idx="31">
                  <c:v>-15277</c:v>
                </c:pt>
                <c:pt idx="32">
                  <c:v>-15265</c:v>
                </c:pt>
                <c:pt idx="33">
                  <c:v>-15226</c:v>
                </c:pt>
                <c:pt idx="34">
                  <c:v>-15221.5</c:v>
                </c:pt>
                <c:pt idx="35">
                  <c:v>-15217</c:v>
                </c:pt>
                <c:pt idx="36">
                  <c:v>-15202.5</c:v>
                </c:pt>
                <c:pt idx="37">
                  <c:v>-15183</c:v>
                </c:pt>
                <c:pt idx="38">
                  <c:v>-15183</c:v>
                </c:pt>
                <c:pt idx="39">
                  <c:v>-14905</c:v>
                </c:pt>
                <c:pt idx="40">
                  <c:v>-14903.5</c:v>
                </c:pt>
                <c:pt idx="41">
                  <c:v>-14824</c:v>
                </c:pt>
                <c:pt idx="42">
                  <c:v>-14768.5</c:v>
                </c:pt>
                <c:pt idx="43">
                  <c:v>-14428</c:v>
                </c:pt>
                <c:pt idx="44">
                  <c:v>-14417.5</c:v>
                </c:pt>
                <c:pt idx="45">
                  <c:v>-14416</c:v>
                </c:pt>
                <c:pt idx="46">
                  <c:v>-14413</c:v>
                </c:pt>
                <c:pt idx="47">
                  <c:v>-14410</c:v>
                </c:pt>
                <c:pt idx="48">
                  <c:v>-14386</c:v>
                </c:pt>
                <c:pt idx="49">
                  <c:v>-14384.5</c:v>
                </c:pt>
                <c:pt idx="50">
                  <c:v>-14371</c:v>
                </c:pt>
                <c:pt idx="51">
                  <c:v>-14326</c:v>
                </c:pt>
                <c:pt idx="52">
                  <c:v>-14324.5</c:v>
                </c:pt>
                <c:pt idx="53">
                  <c:v>-14323</c:v>
                </c:pt>
                <c:pt idx="54">
                  <c:v>-14321.5</c:v>
                </c:pt>
                <c:pt idx="55">
                  <c:v>-13894</c:v>
                </c:pt>
                <c:pt idx="56">
                  <c:v>-13892.5</c:v>
                </c:pt>
                <c:pt idx="57">
                  <c:v>-13875</c:v>
                </c:pt>
                <c:pt idx="58">
                  <c:v>-13849</c:v>
                </c:pt>
                <c:pt idx="59">
                  <c:v>-13844.5</c:v>
                </c:pt>
                <c:pt idx="60">
                  <c:v>-13774.5</c:v>
                </c:pt>
                <c:pt idx="61">
                  <c:v>-13759</c:v>
                </c:pt>
                <c:pt idx="62">
                  <c:v>-13745.5</c:v>
                </c:pt>
                <c:pt idx="63">
                  <c:v>-13729.5</c:v>
                </c:pt>
                <c:pt idx="64">
                  <c:v>-13728</c:v>
                </c:pt>
                <c:pt idx="65">
                  <c:v>-13717.5</c:v>
                </c:pt>
                <c:pt idx="66">
                  <c:v>-13717</c:v>
                </c:pt>
                <c:pt idx="67">
                  <c:v>-13713</c:v>
                </c:pt>
                <c:pt idx="68">
                  <c:v>-13711.5</c:v>
                </c:pt>
                <c:pt idx="69">
                  <c:v>-13710</c:v>
                </c:pt>
                <c:pt idx="70">
                  <c:v>-13708.5</c:v>
                </c:pt>
                <c:pt idx="71">
                  <c:v>-13708.5</c:v>
                </c:pt>
                <c:pt idx="72">
                  <c:v>-13707</c:v>
                </c:pt>
                <c:pt idx="73">
                  <c:v>-13705.5</c:v>
                </c:pt>
                <c:pt idx="74">
                  <c:v>-13705</c:v>
                </c:pt>
                <c:pt idx="75">
                  <c:v>-13704</c:v>
                </c:pt>
                <c:pt idx="76">
                  <c:v>-13680</c:v>
                </c:pt>
                <c:pt idx="77">
                  <c:v>-13678.5</c:v>
                </c:pt>
                <c:pt idx="78">
                  <c:v>-13674</c:v>
                </c:pt>
                <c:pt idx="79">
                  <c:v>-13671</c:v>
                </c:pt>
                <c:pt idx="80">
                  <c:v>-13669.5</c:v>
                </c:pt>
                <c:pt idx="81">
                  <c:v>-13668</c:v>
                </c:pt>
                <c:pt idx="82">
                  <c:v>-13668</c:v>
                </c:pt>
                <c:pt idx="83">
                  <c:v>-13666.5</c:v>
                </c:pt>
                <c:pt idx="84">
                  <c:v>-13665</c:v>
                </c:pt>
                <c:pt idx="85">
                  <c:v>-13629</c:v>
                </c:pt>
                <c:pt idx="86">
                  <c:v>-13194</c:v>
                </c:pt>
                <c:pt idx="87">
                  <c:v>-13182</c:v>
                </c:pt>
                <c:pt idx="88">
                  <c:v>-13149</c:v>
                </c:pt>
                <c:pt idx="89">
                  <c:v>-12035</c:v>
                </c:pt>
                <c:pt idx="90">
                  <c:v>-12024.5</c:v>
                </c:pt>
                <c:pt idx="91">
                  <c:v>-12000.5</c:v>
                </c:pt>
                <c:pt idx="92">
                  <c:v>-9334</c:v>
                </c:pt>
                <c:pt idx="93">
                  <c:v>-9332.5</c:v>
                </c:pt>
                <c:pt idx="94">
                  <c:v>-9331</c:v>
                </c:pt>
                <c:pt idx="95">
                  <c:v>-9328</c:v>
                </c:pt>
                <c:pt idx="96">
                  <c:v>-9322</c:v>
                </c:pt>
                <c:pt idx="97">
                  <c:v>-9301</c:v>
                </c:pt>
                <c:pt idx="98">
                  <c:v>-9211</c:v>
                </c:pt>
                <c:pt idx="99">
                  <c:v>-8935</c:v>
                </c:pt>
                <c:pt idx="100">
                  <c:v>-8744.5</c:v>
                </c:pt>
                <c:pt idx="101">
                  <c:v>-8431</c:v>
                </c:pt>
                <c:pt idx="102">
                  <c:v>-7894</c:v>
                </c:pt>
                <c:pt idx="103">
                  <c:v>-7891</c:v>
                </c:pt>
                <c:pt idx="104">
                  <c:v>-7879</c:v>
                </c:pt>
                <c:pt idx="105">
                  <c:v>-7765</c:v>
                </c:pt>
                <c:pt idx="106">
                  <c:v>-7750.5</c:v>
                </c:pt>
                <c:pt idx="107">
                  <c:v>-7725</c:v>
                </c:pt>
                <c:pt idx="108">
                  <c:v>-7723.5</c:v>
                </c:pt>
                <c:pt idx="109">
                  <c:v>-7720.5</c:v>
                </c:pt>
                <c:pt idx="110">
                  <c:v>-7707</c:v>
                </c:pt>
                <c:pt idx="111">
                  <c:v>-7702.5</c:v>
                </c:pt>
                <c:pt idx="112">
                  <c:v>-7702.5</c:v>
                </c:pt>
                <c:pt idx="113">
                  <c:v>-7690.5</c:v>
                </c:pt>
                <c:pt idx="114">
                  <c:v>-7687.5</c:v>
                </c:pt>
                <c:pt idx="115">
                  <c:v>-7686</c:v>
                </c:pt>
                <c:pt idx="116">
                  <c:v>-7684.5</c:v>
                </c:pt>
                <c:pt idx="117">
                  <c:v>-7659</c:v>
                </c:pt>
                <c:pt idx="118">
                  <c:v>-7657.5</c:v>
                </c:pt>
                <c:pt idx="119">
                  <c:v>-7656</c:v>
                </c:pt>
                <c:pt idx="120">
                  <c:v>-7656</c:v>
                </c:pt>
                <c:pt idx="121">
                  <c:v>-7656</c:v>
                </c:pt>
                <c:pt idx="122">
                  <c:v>-7653</c:v>
                </c:pt>
                <c:pt idx="123">
                  <c:v>-7650</c:v>
                </c:pt>
                <c:pt idx="124">
                  <c:v>-7648.5</c:v>
                </c:pt>
                <c:pt idx="125">
                  <c:v>-7648.5</c:v>
                </c:pt>
                <c:pt idx="126">
                  <c:v>-7647</c:v>
                </c:pt>
                <c:pt idx="127">
                  <c:v>-7638</c:v>
                </c:pt>
                <c:pt idx="128">
                  <c:v>-7636.5</c:v>
                </c:pt>
                <c:pt idx="129">
                  <c:v>-7624.5</c:v>
                </c:pt>
                <c:pt idx="130">
                  <c:v>-7624.5</c:v>
                </c:pt>
                <c:pt idx="131">
                  <c:v>-7621.5</c:v>
                </c:pt>
                <c:pt idx="132">
                  <c:v>-7620</c:v>
                </c:pt>
                <c:pt idx="133">
                  <c:v>-7576.5</c:v>
                </c:pt>
                <c:pt idx="134">
                  <c:v>-7191</c:v>
                </c:pt>
                <c:pt idx="135">
                  <c:v>-7188</c:v>
                </c:pt>
                <c:pt idx="136">
                  <c:v>-7186.5</c:v>
                </c:pt>
                <c:pt idx="137">
                  <c:v>-7176</c:v>
                </c:pt>
                <c:pt idx="138">
                  <c:v>-7176</c:v>
                </c:pt>
                <c:pt idx="139">
                  <c:v>-7171.5</c:v>
                </c:pt>
                <c:pt idx="140">
                  <c:v>-7167</c:v>
                </c:pt>
                <c:pt idx="141">
                  <c:v>-7165.5</c:v>
                </c:pt>
                <c:pt idx="142">
                  <c:v>-7156.5</c:v>
                </c:pt>
                <c:pt idx="143">
                  <c:v>-7155</c:v>
                </c:pt>
                <c:pt idx="144">
                  <c:v>-7122</c:v>
                </c:pt>
                <c:pt idx="145">
                  <c:v>-7119</c:v>
                </c:pt>
                <c:pt idx="146">
                  <c:v>-7075.5</c:v>
                </c:pt>
                <c:pt idx="147">
                  <c:v>-7032</c:v>
                </c:pt>
                <c:pt idx="148">
                  <c:v>-6724</c:v>
                </c:pt>
                <c:pt idx="149">
                  <c:v>-6724</c:v>
                </c:pt>
                <c:pt idx="150">
                  <c:v>-6639</c:v>
                </c:pt>
                <c:pt idx="151">
                  <c:v>-6631</c:v>
                </c:pt>
                <c:pt idx="152">
                  <c:v>-6631</c:v>
                </c:pt>
                <c:pt idx="153">
                  <c:v>-6621</c:v>
                </c:pt>
                <c:pt idx="154">
                  <c:v>-6615</c:v>
                </c:pt>
                <c:pt idx="155">
                  <c:v>-6577.5</c:v>
                </c:pt>
                <c:pt idx="156">
                  <c:v>-6546</c:v>
                </c:pt>
                <c:pt idx="157">
                  <c:v>-5635.5</c:v>
                </c:pt>
                <c:pt idx="158">
                  <c:v>-5538</c:v>
                </c:pt>
                <c:pt idx="159">
                  <c:v>-5430.5</c:v>
                </c:pt>
                <c:pt idx="160">
                  <c:v>-5417</c:v>
                </c:pt>
                <c:pt idx="161">
                  <c:v>-5406</c:v>
                </c:pt>
                <c:pt idx="162">
                  <c:v>-5393</c:v>
                </c:pt>
                <c:pt idx="163">
                  <c:v>-4923</c:v>
                </c:pt>
                <c:pt idx="164">
                  <c:v>-4874</c:v>
                </c:pt>
                <c:pt idx="165">
                  <c:v>-4431</c:v>
                </c:pt>
                <c:pt idx="166">
                  <c:v>-4431</c:v>
                </c:pt>
                <c:pt idx="167">
                  <c:v>-4407</c:v>
                </c:pt>
                <c:pt idx="168">
                  <c:v>-4404</c:v>
                </c:pt>
                <c:pt idx="169">
                  <c:v>-3848.5</c:v>
                </c:pt>
                <c:pt idx="170">
                  <c:v>-3844</c:v>
                </c:pt>
                <c:pt idx="171">
                  <c:v>-3356</c:v>
                </c:pt>
                <c:pt idx="172">
                  <c:v>-3301</c:v>
                </c:pt>
                <c:pt idx="173">
                  <c:v>-3223</c:v>
                </c:pt>
                <c:pt idx="174">
                  <c:v>-3223</c:v>
                </c:pt>
                <c:pt idx="175">
                  <c:v>-3221</c:v>
                </c:pt>
                <c:pt idx="176">
                  <c:v>-3220</c:v>
                </c:pt>
                <c:pt idx="177">
                  <c:v>-3220</c:v>
                </c:pt>
                <c:pt idx="178">
                  <c:v>-3218.5</c:v>
                </c:pt>
                <c:pt idx="179">
                  <c:v>-3167.5</c:v>
                </c:pt>
                <c:pt idx="180">
                  <c:v>-2822</c:v>
                </c:pt>
                <c:pt idx="181">
                  <c:v>-2809</c:v>
                </c:pt>
                <c:pt idx="182">
                  <c:v>-1675</c:v>
                </c:pt>
                <c:pt idx="183">
                  <c:v>-1672</c:v>
                </c:pt>
                <c:pt idx="184">
                  <c:v>-1666</c:v>
                </c:pt>
                <c:pt idx="185">
                  <c:v>-1660</c:v>
                </c:pt>
                <c:pt idx="186">
                  <c:v>-1621</c:v>
                </c:pt>
                <c:pt idx="187">
                  <c:v>-1099</c:v>
                </c:pt>
                <c:pt idx="188">
                  <c:v>-565.5</c:v>
                </c:pt>
                <c:pt idx="189">
                  <c:v>-516</c:v>
                </c:pt>
                <c:pt idx="190">
                  <c:v>-1.5</c:v>
                </c:pt>
                <c:pt idx="191">
                  <c:v>-1.5</c:v>
                </c:pt>
                <c:pt idx="192">
                  <c:v>-1.5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403.5</c:v>
                </c:pt>
                <c:pt idx="198">
                  <c:v>462</c:v>
                </c:pt>
                <c:pt idx="199">
                  <c:v>468</c:v>
                </c:pt>
                <c:pt idx="200">
                  <c:v>601</c:v>
                </c:pt>
                <c:pt idx="201">
                  <c:v>622</c:v>
                </c:pt>
                <c:pt idx="202">
                  <c:v>625</c:v>
                </c:pt>
                <c:pt idx="203">
                  <c:v>648</c:v>
                </c:pt>
                <c:pt idx="204">
                  <c:v>654</c:v>
                </c:pt>
                <c:pt idx="205">
                  <c:v>655.5</c:v>
                </c:pt>
                <c:pt idx="206">
                  <c:v>999</c:v>
                </c:pt>
                <c:pt idx="207">
                  <c:v>1105</c:v>
                </c:pt>
                <c:pt idx="208">
                  <c:v>1166.5</c:v>
                </c:pt>
                <c:pt idx="209">
                  <c:v>1192</c:v>
                </c:pt>
                <c:pt idx="210">
                  <c:v>1965</c:v>
                </c:pt>
                <c:pt idx="211">
                  <c:v>2797</c:v>
                </c:pt>
                <c:pt idx="212">
                  <c:v>2801</c:v>
                </c:pt>
                <c:pt idx="213">
                  <c:v>2812</c:v>
                </c:pt>
                <c:pt idx="214">
                  <c:v>3637</c:v>
                </c:pt>
                <c:pt idx="215">
                  <c:v>3658</c:v>
                </c:pt>
                <c:pt idx="216">
                  <c:v>4398</c:v>
                </c:pt>
                <c:pt idx="217">
                  <c:v>4957.5</c:v>
                </c:pt>
                <c:pt idx="218">
                  <c:v>6386</c:v>
                </c:pt>
                <c:pt idx="219">
                  <c:v>6553</c:v>
                </c:pt>
                <c:pt idx="220">
                  <c:v>6621</c:v>
                </c:pt>
                <c:pt idx="221">
                  <c:v>7150</c:v>
                </c:pt>
                <c:pt idx="222">
                  <c:v>7554</c:v>
                </c:pt>
                <c:pt idx="223">
                  <c:v>7554</c:v>
                </c:pt>
                <c:pt idx="224">
                  <c:v>7598</c:v>
                </c:pt>
                <c:pt idx="225">
                  <c:v>8091</c:v>
                </c:pt>
                <c:pt idx="226">
                  <c:v>8192</c:v>
                </c:pt>
                <c:pt idx="227">
                  <c:v>8212</c:v>
                </c:pt>
                <c:pt idx="228">
                  <c:v>8702</c:v>
                </c:pt>
                <c:pt idx="229">
                  <c:v>8731</c:v>
                </c:pt>
                <c:pt idx="230">
                  <c:v>8740</c:v>
                </c:pt>
                <c:pt idx="231">
                  <c:v>8776</c:v>
                </c:pt>
                <c:pt idx="232">
                  <c:v>8813</c:v>
                </c:pt>
                <c:pt idx="233">
                  <c:v>8821</c:v>
                </c:pt>
                <c:pt idx="234">
                  <c:v>8861</c:v>
                </c:pt>
                <c:pt idx="235">
                  <c:v>9243</c:v>
                </c:pt>
                <c:pt idx="236">
                  <c:v>9243.5</c:v>
                </c:pt>
                <c:pt idx="237">
                  <c:v>9245</c:v>
                </c:pt>
                <c:pt idx="238">
                  <c:v>9250.5</c:v>
                </c:pt>
                <c:pt idx="239">
                  <c:v>9315.5</c:v>
                </c:pt>
                <c:pt idx="240">
                  <c:v>9359</c:v>
                </c:pt>
                <c:pt idx="241">
                  <c:v>9367</c:v>
                </c:pt>
                <c:pt idx="242">
                  <c:v>9416</c:v>
                </c:pt>
                <c:pt idx="243">
                  <c:v>9691</c:v>
                </c:pt>
                <c:pt idx="244">
                  <c:v>10267</c:v>
                </c:pt>
                <c:pt idx="245">
                  <c:v>10291</c:v>
                </c:pt>
                <c:pt idx="246">
                  <c:v>10501.5</c:v>
                </c:pt>
                <c:pt idx="247">
                  <c:v>10501.5</c:v>
                </c:pt>
                <c:pt idx="248">
                  <c:v>10753</c:v>
                </c:pt>
                <c:pt idx="249">
                  <c:v>10785.5</c:v>
                </c:pt>
                <c:pt idx="250">
                  <c:v>10864</c:v>
                </c:pt>
                <c:pt idx="251">
                  <c:v>10880</c:v>
                </c:pt>
                <c:pt idx="252">
                  <c:v>10953</c:v>
                </c:pt>
                <c:pt idx="253">
                  <c:v>10966.5</c:v>
                </c:pt>
                <c:pt idx="254">
                  <c:v>10988</c:v>
                </c:pt>
                <c:pt idx="255">
                  <c:v>11000</c:v>
                </c:pt>
                <c:pt idx="256">
                  <c:v>11387</c:v>
                </c:pt>
                <c:pt idx="257">
                  <c:v>11438</c:v>
                </c:pt>
                <c:pt idx="258">
                  <c:v>11528</c:v>
                </c:pt>
                <c:pt idx="259">
                  <c:v>11562</c:v>
                </c:pt>
                <c:pt idx="260">
                  <c:v>11562</c:v>
                </c:pt>
                <c:pt idx="261">
                  <c:v>11610</c:v>
                </c:pt>
                <c:pt idx="262">
                  <c:v>11959</c:v>
                </c:pt>
                <c:pt idx="263">
                  <c:v>11978</c:v>
                </c:pt>
                <c:pt idx="264">
                  <c:v>12002.5</c:v>
                </c:pt>
                <c:pt idx="265">
                  <c:v>12052.5</c:v>
                </c:pt>
                <c:pt idx="266">
                  <c:v>12064.5</c:v>
                </c:pt>
                <c:pt idx="267">
                  <c:v>12479</c:v>
                </c:pt>
                <c:pt idx="268">
                  <c:v>12479</c:v>
                </c:pt>
                <c:pt idx="269">
                  <c:v>12612</c:v>
                </c:pt>
                <c:pt idx="270">
                  <c:v>12958</c:v>
                </c:pt>
                <c:pt idx="271">
                  <c:v>13092</c:v>
                </c:pt>
                <c:pt idx="272">
                  <c:v>13161</c:v>
                </c:pt>
                <c:pt idx="273">
                  <c:v>13199.5</c:v>
                </c:pt>
                <c:pt idx="274">
                  <c:v>13201</c:v>
                </c:pt>
                <c:pt idx="275">
                  <c:v>13219</c:v>
                </c:pt>
                <c:pt idx="276">
                  <c:v>13587</c:v>
                </c:pt>
                <c:pt idx="277">
                  <c:v>13652.5</c:v>
                </c:pt>
                <c:pt idx="278">
                  <c:v>13705</c:v>
                </c:pt>
                <c:pt idx="279">
                  <c:v>13717</c:v>
                </c:pt>
                <c:pt idx="280">
                  <c:v>14082</c:v>
                </c:pt>
                <c:pt idx="281">
                  <c:v>14142</c:v>
                </c:pt>
                <c:pt idx="282">
                  <c:v>14142</c:v>
                </c:pt>
                <c:pt idx="283">
                  <c:v>14221</c:v>
                </c:pt>
                <c:pt idx="284">
                  <c:v>14637</c:v>
                </c:pt>
                <c:pt idx="285">
                  <c:v>14741.5</c:v>
                </c:pt>
                <c:pt idx="286">
                  <c:v>14743</c:v>
                </c:pt>
                <c:pt idx="287">
                  <c:v>15292</c:v>
                </c:pt>
                <c:pt idx="288">
                  <c:v>15303</c:v>
                </c:pt>
                <c:pt idx="289">
                  <c:v>15766</c:v>
                </c:pt>
                <c:pt idx="290">
                  <c:v>15808</c:v>
                </c:pt>
                <c:pt idx="291">
                  <c:v>15838</c:v>
                </c:pt>
                <c:pt idx="292">
                  <c:v>16288</c:v>
                </c:pt>
              </c:numCache>
            </c:numRef>
          </c:xVal>
          <c:yVal>
            <c:numRef>
              <c:f>Active!$N$21:$N$313</c:f>
              <c:numCache>
                <c:formatCode>General</c:formatCode>
                <c:ptCount val="29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E5A-4AD2-B37D-F67D9ED98CFA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Active!$F$21:$F$313</c:f>
              <c:numCache>
                <c:formatCode>General</c:formatCode>
                <c:ptCount val="293"/>
                <c:pt idx="0">
                  <c:v>-27580</c:v>
                </c:pt>
                <c:pt idx="1">
                  <c:v>-27559</c:v>
                </c:pt>
                <c:pt idx="2">
                  <c:v>-27395.5</c:v>
                </c:pt>
                <c:pt idx="3">
                  <c:v>-26984.5</c:v>
                </c:pt>
                <c:pt idx="4">
                  <c:v>-26941</c:v>
                </c:pt>
                <c:pt idx="5">
                  <c:v>-26791.5</c:v>
                </c:pt>
                <c:pt idx="6">
                  <c:v>-26203.5</c:v>
                </c:pt>
                <c:pt idx="7">
                  <c:v>-26172</c:v>
                </c:pt>
                <c:pt idx="8">
                  <c:v>-24111.5</c:v>
                </c:pt>
                <c:pt idx="9">
                  <c:v>-23089.5</c:v>
                </c:pt>
                <c:pt idx="10">
                  <c:v>-22270</c:v>
                </c:pt>
                <c:pt idx="11">
                  <c:v>-21541</c:v>
                </c:pt>
                <c:pt idx="12">
                  <c:v>-21219.5</c:v>
                </c:pt>
                <c:pt idx="13">
                  <c:v>-21130</c:v>
                </c:pt>
                <c:pt idx="14">
                  <c:v>-19860</c:v>
                </c:pt>
                <c:pt idx="15">
                  <c:v>-19659.5</c:v>
                </c:pt>
                <c:pt idx="16">
                  <c:v>-19648</c:v>
                </c:pt>
                <c:pt idx="17">
                  <c:v>-16582.5</c:v>
                </c:pt>
                <c:pt idx="18">
                  <c:v>-16343</c:v>
                </c:pt>
                <c:pt idx="19">
                  <c:v>-15931</c:v>
                </c:pt>
                <c:pt idx="20">
                  <c:v>-15890.5</c:v>
                </c:pt>
                <c:pt idx="21">
                  <c:v>-15358</c:v>
                </c:pt>
                <c:pt idx="22">
                  <c:v>-15358</c:v>
                </c:pt>
                <c:pt idx="23">
                  <c:v>-15352</c:v>
                </c:pt>
                <c:pt idx="24">
                  <c:v>-15349</c:v>
                </c:pt>
                <c:pt idx="25">
                  <c:v>-15347.5</c:v>
                </c:pt>
                <c:pt idx="26">
                  <c:v>-15308.5</c:v>
                </c:pt>
                <c:pt idx="27">
                  <c:v>-15307</c:v>
                </c:pt>
                <c:pt idx="28">
                  <c:v>-15305.5</c:v>
                </c:pt>
                <c:pt idx="29">
                  <c:v>-15304</c:v>
                </c:pt>
                <c:pt idx="30">
                  <c:v>-15302.5</c:v>
                </c:pt>
                <c:pt idx="31">
                  <c:v>-15277</c:v>
                </c:pt>
                <c:pt idx="32">
                  <c:v>-15265</c:v>
                </c:pt>
                <c:pt idx="33">
                  <c:v>-15226</c:v>
                </c:pt>
                <c:pt idx="34">
                  <c:v>-15221.5</c:v>
                </c:pt>
                <c:pt idx="35">
                  <c:v>-15217</c:v>
                </c:pt>
                <c:pt idx="36">
                  <c:v>-15202.5</c:v>
                </c:pt>
                <c:pt idx="37">
                  <c:v>-15183</c:v>
                </c:pt>
                <c:pt idx="38">
                  <c:v>-15183</c:v>
                </c:pt>
                <c:pt idx="39">
                  <c:v>-14905</c:v>
                </c:pt>
                <c:pt idx="40">
                  <c:v>-14903.5</c:v>
                </c:pt>
                <c:pt idx="41">
                  <c:v>-14824</c:v>
                </c:pt>
                <c:pt idx="42">
                  <c:v>-14768.5</c:v>
                </c:pt>
                <c:pt idx="43">
                  <c:v>-14428</c:v>
                </c:pt>
                <c:pt idx="44">
                  <c:v>-14417.5</c:v>
                </c:pt>
                <c:pt idx="45">
                  <c:v>-14416</c:v>
                </c:pt>
                <c:pt idx="46">
                  <c:v>-14413</c:v>
                </c:pt>
                <c:pt idx="47">
                  <c:v>-14410</c:v>
                </c:pt>
                <c:pt idx="48">
                  <c:v>-14386</c:v>
                </c:pt>
                <c:pt idx="49">
                  <c:v>-14384.5</c:v>
                </c:pt>
                <c:pt idx="50">
                  <c:v>-14371</c:v>
                </c:pt>
                <c:pt idx="51">
                  <c:v>-14326</c:v>
                </c:pt>
                <c:pt idx="52">
                  <c:v>-14324.5</c:v>
                </c:pt>
                <c:pt idx="53">
                  <c:v>-14323</c:v>
                </c:pt>
                <c:pt idx="54">
                  <c:v>-14321.5</c:v>
                </c:pt>
                <c:pt idx="55">
                  <c:v>-13894</c:v>
                </c:pt>
                <c:pt idx="56">
                  <c:v>-13892.5</c:v>
                </c:pt>
                <c:pt idx="57">
                  <c:v>-13875</c:v>
                </c:pt>
                <c:pt idx="58">
                  <c:v>-13849</c:v>
                </c:pt>
                <c:pt idx="59">
                  <c:v>-13844.5</c:v>
                </c:pt>
                <c:pt idx="60">
                  <c:v>-13774.5</c:v>
                </c:pt>
                <c:pt idx="61">
                  <c:v>-13759</c:v>
                </c:pt>
                <c:pt idx="62">
                  <c:v>-13745.5</c:v>
                </c:pt>
                <c:pt idx="63">
                  <c:v>-13729.5</c:v>
                </c:pt>
                <c:pt idx="64">
                  <c:v>-13728</c:v>
                </c:pt>
                <c:pt idx="65">
                  <c:v>-13717.5</c:v>
                </c:pt>
                <c:pt idx="66">
                  <c:v>-13717</c:v>
                </c:pt>
                <c:pt idx="67">
                  <c:v>-13713</c:v>
                </c:pt>
                <c:pt idx="68">
                  <c:v>-13711.5</c:v>
                </c:pt>
                <c:pt idx="69">
                  <c:v>-13710</c:v>
                </c:pt>
                <c:pt idx="70">
                  <c:v>-13708.5</c:v>
                </c:pt>
                <c:pt idx="71">
                  <c:v>-13708.5</c:v>
                </c:pt>
                <c:pt idx="72">
                  <c:v>-13707</c:v>
                </c:pt>
                <c:pt idx="73">
                  <c:v>-13705.5</c:v>
                </c:pt>
                <c:pt idx="74">
                  <c:v>-13705</c:v>
                </c:pt>
                <c:pt idx="75">
                  <c:v>-13704</c:v>
                </c:pt>
                <c:pt idx="76">
                  <c:v>-13680</c:v>
                </c:pt>
                <c:pt idx="77">
                  <c:v>-13678.5</c:v>
                </c:pt>
                <c:pt idx="78">
                  <c:v>-13674</c:v>
                </c:pt>
                <c:pt idx="79">
                  <c:v>-13671</c:v>
                </c:pt>
                <c:pt idx="80">
                  <c:v>-13669.5</c:v>
                </c:pt>
                <c:pt idx="81">
                  <c:v>-13668</c:v>
                </c:pt>
                <c:pt idx="82">
                  <c:v>-13668</c:v>
                </c:pt>
                <c:pt idx="83">
                  <c:v>-13666.5</c:v>
                </c:pt>
                <c:pt idx="84">
                  <c:v>-13665</c:v>
                </c:pt>
                <c:pt idx="85">
                  <c:v>-13629</c:v>
                </c:pt>
                <c:pt idx="86">
                  <c:v>-13194</c:v>
                </c:pt>
                <c:pt idx="87">
                  <c:v>-13182</c:v>
                </c:pt>
                <c:pt idx="88">
                  <c:v>-13149</c:v>
                </c:pt>
                <c:pt idx="89">
                  <c:v>-12035</c:v>
                </c:pt>
                <c:pt idx="90">
                  <c:v>-12024.5</c:v>
                </c:pt>
                <c:pt idx="91">
                  <c:v>-12000.5</c:v>
                </c:pt>
                <c:pt idx="92">
                  <c:v>-9334</c:v>
                </c:pt>
                <c:pt idx="93">
                  <c:v>-9332.5</c:v>
                </c:pt>
                <c:pt idx="94">
                  <c:v>-9331</c:v>
                </c:pt>
                <c:pt idx="95">
                  <c:v>-9328</c:v>
                </c:pt>
                <c:pt idx="96">
                  <c:v>-9322</c:v>
                </c:pt>
                <c:pt idx="97">
                  <c:v>-9301</c:v>
                </c:pt>
                <c:pt idx="98">
                  <c:v>-9211</c:v>
                </c:pt>
                <c:pt idx="99">
                  <c:v>-8935</c:v>
                </c:pt>
                <c:pt idx="100">
                  <c:v>-8744.5</c:v>
                </c:pt>
                <c:pt idx="101">
                  <c:v>-8431</c:v>
                </c:pt>
                <c:pt idx="102">
                  <c:v>-7894</c:v>
                </c:pt>
                <c:pt idx="103">
                  <c:v>-7891</c:v>
                </c:pt>
                <c:pt idx="104">
                  <c:v>-7879</c:v>
                </c:pt>
                <c:pt idx="105">
                  <c:v>-7765</c:v>
                </c:pt>
                <c:pt idx="106">
                  <c:v>-7750.5</c:v>
                </c:pt>
                <c:pt idx="107">
                  <c:v>-7725</c:v>
                </c:pt>
                <c:pt idx="108">
                  <c:v>-7723.5</c:v>
                </c:pt>
                <c:pt idx="109">
                  <c:v>-7720.5</c:v>
                </c:pt>
                <c:pt idx="110">
                  <c:v>-7707</c:v>
                </c:pt>
                <c:pt idx="111">
                  <c:v>-7702.5</c:v>
                </c:pt>
                <c:pt idx="112">
                  <c:v>-7702.5</c:v>
                </c:pt>
                <c:pt idx="113">
                  <c:v>-7690.5</c:v>
                </c:pt>
                <c:pt idx="114">
                  <c:v>-7687.5</c:v>
                </c:pt>
                <c:pt idx="115">
                  <c:v>-7686</c:v>
                </c:pt>
                <c:pt idx="116">
                  <c:v>-7684.5</c:v>
                </c:pt>
                <c:pt idx="117">
                  <c:v>-7659</c:v>
                </c:pt>
                <c:pt idx="118">
                  <c:v>-7657.5</c:v>
                </c:pt>
                <c:pt idx="119">
                  <c:v>-7656</c:v>
                </c:pt>
                <c:pt idx="120">
                  <c:v>-7656</c:v>
                </c:pt>
                <c:pt idx="121">
                  <c:v>-7656</c:v>
                </c:pt>
                <c:pt idx="122">
                  <c:v>-7653</c:v>
                </c:pt>
                <c:pt idx="123">
                  <c:v>-7650</c:v>
                </c:pt>
                <c:pt idx="124">
                  <c:v>-7648.5</c:v>
                </c:pt>
                <c:pt idx="125">
                  <c:v>-7648.5</c:v>
                </c:pt>
                <c:pt idx="126">
                  <c:v>-7647</c:v>
                </c:pt>
                <c:pt idx="127">
                  <c:v>-7638</c:v>
                </c:pt>
                <c:pt idx="128">
                  <c:v>-7636.5</c:v>
                </c:pt>
                <c:pt idx="129">
                  <c:v>-7624.5</c:v>
                </c:pt>
                <c:pt idx="130">
                  <c:v>-7624.5</c:v>
                </c:pt>
                <c:pt idx="131">
                  <c:v>-7621.5</c:v>
                </c:pt>
                <c:pt idx="132">
                  <c:v>-7620</c:v>
                </c:pt>
                <c:pt idx="133">
                  <c:v>-7576.5</c:v>
                </c:pt>
                <c:pt idx="134">
                  <c:v>-7191</c:v>
                </c:pt>
                <c:pt idx="135">
                  <c:v>-7188</c:v>
                </c:pt>
                <c:pt idx="136">
                  <c:v>-7186.5</c:v>
                </c:pt>
                <c:pt idx="137">
                  <c:v>-7176</c:v>
                </c:pt>
                <c:pt idx="138">
                  <c:v>-7176</c:v>
                </c:pt>
                <c:pt idx="139">
                  <c:v>-7171.5</c:v>
                </c:pt>
                <c:pt idx="140">
                  <c:v>-7167</c:v>
                </c:pt>
                <c:pt idx="141">
                  <c:v>-7165.5</c:v>
                </c:pt>
                <c:pt idx="142">
                  <c:v>-7156.5</c:v>
                </c:pt>
                <c:pt idx="143">
                  <c:v>-7155</c:v>
                </c:pt>
                <c:pt idx="144">
                  <c:v>-7122</c:v>
                </c:pt>
                <c:pt idx="145">
                  <c:v>-7119</c:v>
                </c:pt>
                <c:pt idx="146">
                  <c:v>-7075.5</c:v>
                </c:pt>
                <c:pt idx="147">
                  <c:v>-7032</c:v>
                </c:pt>
                <c:pt idx="148">
                  <c:v>-6724</c:v>
                </c:pt>
                <c:pt idx="149">
                  <c:v>-6724</c:v>
                </c:pt>
                <c:pt idx="150">
                  <c:v>-6639</c:v>
                </c:pt>
                <c:pt idx="151">
                  <c:v>-6631</c:v>
                </c:pt>
                <c:pt idx="152">
                  <c:v>-6631</c:v>
                </c:pt>
                <c:pt idx="153">
                  <c:v>-6621</c:v>
                </c:pt>
                <c:pt idx="154">
                  <c:v>-6615</c:v>
                </c:pt>
                <c:pt idx="155">
                  <c:v>-6577.5</c:v>
                </c:pt>
                <c:pt idx="156">
                  <c:v>-6546</c:v>
                </c:pt>
                <c:pt idx="157">
                  <c:v>-5635.5</c:v>
                </c:pt>
                <c:pt idx="158">
                  <c:v>-5538</c:v>
                </c:pt>
                <c:pt idx="159">
                  <c:v>-5430.5</c:v>
                </c:pt>
                <c:pt idx="160">
                  <c:v>-5417</c:v>
                </c:pt>
                <c:pt idx="161">
                  <c:v>-5406</c:v>
                </c:pt>
                <c:pt idx="162">
                  <c:v>-5393</c:v>
                </c:pt>
                <c:pt idx="163">
                  <c:v>-4923</c:v>
                </c:pt>
                <c:pt idx="164">
                  <c:v>-4874</c:v>
                </c:pt>
                <c:pt idx="165">
                  <c:v>-4431</c:v>
                </c:pt>
                <c:pt idx="166">
                  <c:v>-4431</c:v>
                </c:pt>
                <c:pt idx="167">
                  <c:v>-4407</c:v>
                </c:pt>
                <c:pt idx="168">
                  <c:v>-4404</c:v>
                </c:pt>
                <c:pt idx="169">
                  <c:v>-3848.5</c:v>
                </c:pt>
                <c:pt idx="170">
                  <c:v>-3844</c:v>
                </c:pt>
                <c:pt idx="171">
                  <c:v>-3356</c:v>
                </c:pt>
                <c:pt idx="172">
                  <c:v>-3301</c:v>
                </c:pt>
                <c:pt idx="173">
                  <c:v>-3223</c:v>
                </c:pt>
                <c:pt idx="174">
                  <c:v>-3223</c:v>
                </c:pt>
                <c:pt idx="175">
                  <c:v>-3221</c:v>
                </c:pt>
                <c:pt idx="176">
                  <c:v>-3220</c:v>
                </c:pt>
                <c:pt idx="177">
                  <c:v>-3220</c:v>
                </c:pt>
                <c:pt idx="178">
                  <c:v>-3218.5</c:v>
                </c:pt>
                <c:pt idx="179">
                  <c:v>-3167.5</c:v>
                </c:pt>
                <c:pt idx="180">
                  <c:v>-2822</c:v>
                </c:pt>
                <c:pt idx="181">
                  <c:v>-2809</c:v>
                </c:pt>
                <c:pt idx="182">
                  <c:v>-1675</c:v>
                </c:pt>
                <c:pt idx="183">
                  <c:v>-1672</c:v>
                </c:pt>
                <c:pt idx="184">
                  <c:v>-1666</c:v>
                </c:pt>
                <c:pt idx="185">
                  <c:v>-1660</c:v>
                </c:pt>
                <c:pt idx="186">
                  <c:v>-1621</c:v>
                </c:pt>
                <c:pt idx="187">
                  <c:v>-1099</c:v>
                </c:pt>
                <c:pt idx="188">
                  <c:v>-565.5</c:v>
                </c:pt>
                <c:pt idx="189">
                  <c:v>-516</c:v>
                </c:pt>
                <c:pt idx="190">
                  <c:v>-1.5</c:v>
                </c:pt>
                <c:pt idx="191">
                  <c:v>-1.5</c:v>
                </c:pt>
                <c:pt idx="192">
                  <c:v>-1.5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403.5</c:v>
                </c:pt>
                <c:pt idx="198">
                  <c:v>462</c:v>
                </c:pt>
                <c:pt idx="199">
                  <c:v>468</c:v>
                </c:pt>
                <c:pt idx="200">
                  <c:v>601</c:v>
                </c:pt>
                <c:pt idx="201">
                  <c:v>622</c:v>
                </c:pt>
                <c:pt idx="202">
                  <c:v>625</c:v>
                </c:pt>
                <c:pt idx="203">
                  <c:v>648</c:v>
                </c:pt>
                <c:pt idx="204">
                  <c:v>654</c:v>
                </c:pt>
                <c:pt idx="205">
                  <c:v>655.5</c:v>
                </c:pt>
                <c:pt idx="206">
                  <c:v>999</c:v>
                </c:pt>
                <c:pt idx="207">
                  <c:v>1105</c:v>
                </c:pt>
                <c:pt idx="208">
                  <c:v>1166.5</c:v>
                </c:pt>
                <c:pt idx="209">
                  <c:v>1192</c:v>
                </c:pt>
                <c:pt idx="210">
                  <c:v>1965</c:v>
                </c:pt>
                <c:pt idx="211">
                  <c:v>2797</c:v>
                </c:pt>
                <c:pt idx="212">
                  <c:v>2801</c:v>
                </c:pt>
                <c:pt idx="213">
                  <c:v>2812</c:v>
                </c:pt>
                <c:pt idx="214">
                  <c:v>3637</c:v>
                </c:pt>
                <c:pt idx="215">
                  <c:v>3658</c:v>
                </c:pt>
                <c:pt idx="216">
                  <c:v>4398</c:v>
                </c:pt>
                <c:pt idx="217">
                  <c:v>4957.5</c:v>
                </c:pt>
                <c:pt idx="218">
                  <c:v>6386</c:v>
                </c:pt>
                <c:pt idx="219">
                  <c:v>6553</c:v>
                </c:pt>
                <c:pt idx="220">
                  <c:v>6621</c:v>
                </c:pt>
                <c:pt idx="221">
                  <c:v>7150</c:v>
                </c:pt>
                <c:pt idx="222">
                  <c:v>7554</c:v>
                </c:pt>
                <c:pt idx="223">
                  <c:v>7554</c:v>
                </c:pt>
                <c:pt idx="224">
                  <c:v>7598</c:v>
                </c:pt>
                <c:pt idx="225">
                  <c:v>8091</c:v>
                </c:pt>
                <c:pt idx="226">
                  <c:v>8192</c:v>
                </c:pt>
                <c:pt idx="227">
                  <c:v>8212</c:v>
                </c:pt>
                <c:pt idx="228">
                  <c:v>8702</c:v>
                </c:pt>
                <c:pt idx="229">
                  <c:v>8731</c:v>
                </c:pt>
                <c:pt idx="230">
                  <c:v>8740</c:v>
                </c:pt>
                <c:pt idx="231">
                  <c:v>8776</c:v>
                </c:pt>
                <c:pt idx="232">
                  <c:v>8813</c:v>
                </c:pt>
                <c:pt idx="233">
                  <c:v>8821</c:v>
                </c:pt>
                <c:pt idx="234">
                  <c:v>8861</c:v>
                </c:pt>
                <c:pt idx="235">
                  <c:v>9243</c:v>
                </c:pt>
                <c:pt idx="236">
                  <c:v>9243.5</c:v>
                </c:pt>
                <c:pt idx="237">
                  <c:v>9245</c:v>
                </c:pt>
                <c:pt idx="238">
                  <c:v>9250.5</c:v>
                </c:pt>
                <c:pt idx="239">
                  <c:v>9315.5</c:v>
                </c:pt>
                <c:pt idx="240">
                  <c:v>9359</c:v>
                </c:pt>
                <c:pt idx="241">
                  <c:v>9367</c:v>
                </c:pt>
                <c:pt idx="242">
                  <c:v>9416</c:v>
                </c:pt>
                <c:pt idx="243">
                  <c:v>9691</c:v>
                </c:pt>
                <c:pt idx="244">
                  <c:v>10267</c:v>
                </c:pt>
                <c:pt idx="245">
                  <c:v>10291</c:v>
                </c:pt>
                <c:pt idx="246">
                  <c:v>10501.5</c:v>
                </c:pt>
                <c:pt idx="247">
                  <c:v>10501.5</c:v>
                </c:pt>
                <c:pt idx="248">
                  <c:v>10753</c:v>
                </c:pt>
                <c:pt idx="249">
                  <c:v>10785.5</c:v>
                </c:pt>
                <c:pt idx="250">
                  <c:v>10864</c:v>
                </c:pt>
                <c:pt idx="251">
                  <c:v>10880</c:v>
                </c:pt>
                <c:pt idx="252">
                  <c:v>10953</c:v>
                </c:pt>
                <c:pt idx="253">
                  <c:v>10966.5</c:v>
                </c:pt>
                <c:pt idx="254">
                  <c:v>10988</c:v>
                </c:pt>
                <c:pt idx="255">
                  <c:v>11000</c:v>
                </c:pt>
                <c:pt idx="256">
                  <c:v>11387</c:v>
                </c:pt>
                <c:pt idx="257">
                  <c:v>11438</c:v>
                </c:pt>
                <c:pt idx="258">
                  <c:v>11528</c:v>
                </c:pt>
                <c:pt idx="259">
                  <c:v>11562</c:v>
                </c:pt>
                <c:pt idx="260">
                  <c:v>11562</c:v>
                </c:pt>
                <c:pt idx="261">
                  <c:v>11610</c:v>
                </c:pt>
                <c:pt idx="262">
                  <c:v>11959</c:v>
                </c:pt>
                <c:pt idx="263">
                  <c:v>11978</c:v>
                </c:pt>
                <c:pt idx="264">
                  <c:v>12002.5</c:v>
                </c:pt>
                <c:pt idx="265">
                  <c:v>12052.5</c:v>
                </c:pt>
                <c:pt idx="266">
                  <c:v>12064.5</c:v>
                </c:pt>
                <c:pt idx="267">
                  <c:v>12479</c:v>
                </c:pt>
                <c:pt idx="268">
                  <c:v>12479</c:v>
                </c:pt>
                <c:pt idx="269">
                  <c:v>12612</c:v>
                </c:pt>
                <c:pt idx="270">
                  <c:v>12958</c:v>
                </c:pt>
                <c:pt idx="271">
                  <c:v>13092</c:v>
                </c:pt>
                <c:pt idx="272">
                  <c:v>13161</c:v>
                </c:pt>
                <c:pt idx="273">
                  <c:v>13199.5</c:v>
                </c:pt>
                <c:pt idx="274">
                  <c:v>13201</c:v>
                </c:pt>
                <c:pt idx="275">
                  <c:v>13219</c:v>
                </c:pt>
                <c:pt idx="276">
                  <c:v>13587</c:v>
                </c:pt>
                <c:pt idx="277">
                  <c:v>13652.5</c:v>
                </c:pt>
                <c:pt idx="278">
                  <c:v>13705</c:v>
                </c:pt>
                <c:pt idx="279">
                  <c:v>13717</c:v>
                </c:pt>
                <c:pt idx="280">
                  <c:v>14082</c:v>
                </c:pt>
                <c:pt idx="281">
                  <c:v>14142</c:v>
                </c:pt>
                <c:pt idx="282">
                  <c:v>14142</c:v>
                </c:pt>
                <c:pt idx="283">
                  <c:v>14221</c:v>
                </c:pt>
                <c:pt idx="284">
                  <c:v>14637</c:v>
                </c:pt>
                <c:pt idx="285">
                  <c:v>14741.5</c:v>
                </c:pt>
                <c:pt idx="286">
                  <c:v>14743</c:v>
                </c:pt>
                <c:pt idx="287">
                  <c:v>15292</c:v>
                </c:pt>
                <c:pt idx="288">
                  <c:v>15303</c:v>
                </c:pt>
                <c:pt idx="289">
                  <c:v>15766</c:v>
                </c:pt>
                <c:pt idx="290">
                  <c:v>15808</c:v>
                </c:pt>
                <c:pt idx="291">
                  <c:v>15838</c:v>
                </c:pt>
                <c:pt idx="292">
                  <c:v>16288</c:v>
                </c:pt>
              </c:numCache>
            </c:numRef>
          </c:xVal>
          <c:yVal>
            <c:numRef>
              <c:f>Active!$O$21:$O$313</c:f>
              <c:numCache>
                <c:formatCode>General</c:formatCode>
                <c:ptCount val="293"/>
                <c:pt idx="198">
                  <c:v>-5.6691863564215959E-3</c:v>
                </c:pt>
                <c:pt idx="199">
                  <c:v>-5.6909631384761926E-3</c:v>
                </c:pt>
                <c:pt idx="200">
                  <c:v>-6.1736818073530701E-3</c:v>
                </c:pt>
                <c:pt idx="201">
                  <c:v>-6.2499005445441555E-3</c:v>
                </c:pt>
                <c:pt idx="202">
                  <c:v>-6.2607889355714543E-3</c:v>
                </c:pt>
                <c:pt idx="203">
                  <c:v>-6.3442666001140725E-3</c:v>
                </c:pt>
                <c:pt idx="204">
                  <c:v>-6.3660433821686683E-3</c:v>
                </c:pt>
                <c:pt idx="205">
                  <c:v>-6.3714875776823172E-3</c:v>
                </c:pt>
                <c:pt idx="206">
                  <c:v>-7.6182083503079376E-3</c:v>
                </c:pt>
                <c:pt idx="207">
                  <c:v>-8.0029314999391331E-3</c:v>
                </c:pt>
                <c:pt idx="208">
                  <c:v>-8.226143515998742E-3</c:v>
                </c:pt>
                <c:pt idx="209">
                  <c:v>-8.318694839730776E-3</c:v>
                </c:pt>
                <c:pt idx="210">
                  <c:v>-1.1124270261097892E-2</c:v>
                </c:pt>
                <c:pt idx="211">
                  <c:v>-1.4143984039335204E-2</c:v>
                </c:pt>
                <c:pt idx="212">
                  <c:v>-1.4158501894038269E-2</c:v>
                </c:pt>
                <c:pt idx="213">
                  <c:v>-1.4198425994471695E-2</c:v>
                </c:pt>
                <c:pt idx="214">
                  <c:v>-1.7192733526978643E-2</c:v>
                </c:pt>
                <c:pt idx="215">
                  <c:v>-1.7268952264169732E-2</c:v>
                </c:pt>
                <c:pt idx="216">
                  <c:v>-1.9954755384236571E-2</c:v>
                </c:pt>
                <c:pt idx="217">
                  <c:v>-2.1985440310827647E-2</c:v>
                </c:pt>
                <c:pt idx="218">
                  <c:v>-2.7170129171659375E-2</c:v>
                </c:pt>
                <c:pt idx="219">
                  <c:v>-2.7776249605512296E-2</c:v>
                </c:pt>
                <c:pt idx="220">
                  <c:v>-2.8023053135464385E-2</c:v>
                </c:pt>
                <c:pt idx="221">
                  <c:v>-2.9943039419944598E-2</c:v>
                </c:pt>
                <c:pt idx="222">
                  <c:v>-3.1409342744954064E-2</c:v>
                </c:pt>
                <c:pt idx="223">
                  <c:v>-3.1409342744954064E-2</c:v>
                </c:pt>
                <c:pt idx="224">
                  <c:v>-3.1569039146687766E-2</c:v>
                </c:pt>
                <c:pt idx="225">
                  <c:v>-3.3358364738840407E-2</c:v>
                </c:pt>
                <c:pt idx="226">
                  <c:v>-3.3724940570092773E-2</c:v>
                </c:pt>
                <c:pt idx="227">
                  <c:v>-3.3797529843608093E-2</c:v>
                </c:pt>
                <c:pt idx="228">
                  <c:v>-3.5575967044733425E-2</c:v>
                </c:pt>
                <c:pt idx="229">
                  <c:v>-3.5681221491330642E-2</c:v>
                </c:pt>
                <c:pt idx="230">
                  <c:v>-3.5713886664412539E-2</c:v>
                </c:pt>
                <c:pt idx="231">
                  <c:v>-3.5844547356740114E-2</c:v>
                </c:pt>
                <c:pt idx="232">
                  <c:v>-3.5978837512743458E-2</c:v>
                </c:pt>
                <c:pt idx="233">
                  <c:v>-3.6007873222149586E-2</c:v>
                </c:pt>
                <c:pt idx="234">
                  <c:v>-3.6153051769180225E-2</c:v>
                </c:pt>
                <c:pt idx="235">
                  <c:v>-3.7539506893322833E-2</c:v>
                </c:pt>
                <c:pt idx="236">
                  <c:v>-3.7541321625160717E-2</c:v>
                </c:pt>
                <c:pt idx="237">
                  <c:v>-3.7546765820674372E-2</c:v>
                </c:pt>
                <c:pt idx="238">
                  <c:v>-3.7566727870891076E-2</c:v>
                </c:pt>
                <c:pt idx="239">
                  <c:v>-3.7802643009815867E-2</c:v>
                </c:pt>
                <c:pt idx="240">
                  <c:v>-3.7960524679711685E-2</c:v>
                </c:pt>
                <c:pt idx="241">
                  <c:v>-3.7989560389117813E-2</c:v>
                </c:pt>
                <c:pt idx="242">
                  <c:v>-3.8167404109230349E-2</c:v>
                </c:pt>
                <c:pt idx="243">
                  <c:v>-3.9165506620066001E-2</c:v>
                </c:pt>
                <c:pt idx="244">
                  <c:v>-4.1256077697307214E-2</c:v>
                </c:pt>
                <c:pt idx="245">
                  <c:v>-4.1343184825525597E-2</c:v>
                </c:pt>
                <c:pt idx="246">
                  <c:v>-4.2107186929274343E-2</c:v>
                </c:pt>
                <c:pt idx="247">
                  <c:v>-4.2107186929274343E-2</c:v>
                </c:pt>
                <c:pt idx="248">
                  <c:v>-4.3019997043729497E-2</c:v>
                </c:pt>
                <c:pt idx="249">
                  <c:v>-4.3137954613191892E-2</c:v>
                </c:pt>
                <c:pt idx="250">
                  <c:v>-4.3422867511739516E-2</c:v>
                </c:pt>
                <c:pt idx="251">
                  <c:v>-4.3480938930551771E-2</c:v>
                </c:pt>
                <c:pt idx="252">
                  <c:v>-4.3745889778882691E-2</c:v>
                </c:pt>
                <c:pt idx="253">
                  <c:v>-4.3794887538505536E-2</c:v>
                </c:pt>
                <c:pt idx="254">
                  <c:v>-4.387292100753451E-2</c:v>
                </c:pt>
                <c:pt idx="255">
                  <c:v>-4.3916474571643702E-2</c:v>
                </c:pt>
                <c:pt idx="256">
                  <c:v>-4.5321077014165143E-2</c:v>
                </c:pt>
                <c:pt idx="257">
                  <c:v>-4.5506179661629204E-2</c:v>
                </c:pt>
                <c:pt idx="258">
                  <c:v>-4.5832831392448148E-2</c:v>
                </c:pt>
                <c:pt idx="259">
                  <c:v>-4.5956233157424184E-2</c:v>
                </c:pt>
                <c:pt idx="260">
                  <c:v>-4.5956233157424184E-2</c:v>
                </c:pt>
                <c:pt idx="261">
                  <c:v>-4.613044741386095E-2</c:v>
                </c:pt>
                <c:pt idx="262">
                  <c:v>-4.7397130236703292E-2</c:v>
                </c:pt>
                <c:pt idx="263">
                  <c:v>-4.7466090046542841E-2</c:v>
                </c:pt>
                <c:pt idx="264">
                  <c:v>-4.7555011906599109E-2</c:v>
                </c:pt>
                <c:pt idx="265">
                  <c:v>-4.7736485090387415E-2</c:v>
                </c:pt>
                <c:pt idx="266">
                  <c:v>-4.7780038654496607E-2</c:v>
                </c:pt>
                <c:pt idx="267">
                  <c:v>-4.928445134810161E-2</c:v>
                </c:pt>
                <c:pt idx="268">
                  <c:v>-4.928445134810161E-2</c:v>
                </c:pt>
                <c:pt idx="269">
                  <c:v>-4.9767170016978488E-2</c:v>
                </c:pt>
                <c:pt idx="270">
                  <c:v>-5.102296444879352E-2</c:v>
                </c:pt>
                <c:pt idx="271">
                  <c:v>-5.1509312581346167E-2</c:v>
                </c:pt>
                <c:pt idx="272">
                  <c:v>-5.1759745574974023E-2</c:v>
                </c:pt>
                <c:pt idx="273">
                  <c:v>-5.1899479926491007E-2</c:v>
                </c:pt>
                <c:pt idx="274">
                  <c:v>-5.1904924122004661E-2</c:v>
                </c:pt>
                <c:pt idx="275">
                  <c:v>-5.1970254468168442E-2</c:v>
                </c:pt>
                <c:pt idx="276">
                  <c:v>-5.3305897100850333E-2</c:v>
                </c:pt>
                <c:pt idx="277">
                  <c:v>-5.3543626971613009E-2</c:v>
                </c:pt>
                <c:pt idx="278">
                  <c:v>-5.3734173814590724E-2</c:v>
                </c:pt>
                <c:pt idx="279">
                  <c:v>-5.3777727378699916E-2</c:v>
                </c:pt>
                <c:pt idx="280">
                  <c:v>-5.5102481620354499E-2</c:v>
                </c:pt>
                <c:pt idx="281">
                  <c:v>-5.5320249440900471E-2</c:v>
                </c:pt>
                <c:pt idx="282">
                  <c:v>-5.5320249440900471E-2</c:v>
                </c:pt>
                <c:pt idx="283">
                  <c:v>-5.5606977071285979E-2</c:v>
                </c:pt>
                <c:pt idx="284">
                  <c:v>-5.7116833960404637E-2</c:v>
                </c:pt>
                <c:pt idx="285">
                  <c:v>-5.7496112914522182E-2</c:v>
                </c:pt>
                <c:pt idx="286">
                  <c:v>-5.7501557110035836E-2</c:v>
                </c:pt>
                <c:pt idx="287">
                  <c:v>-5.9494132668031358E-2</c:v>
                </c:pt>
                <c:pt idx="288">
                  <c:v>-5.9534056768464794E-2</c:v>
                </c:pt>
                <c:pt idx="289">
                  <c:v>-6.1214498450344448E-2</c:v>
                </c:pt>
                <c:pt idx="290">
                  <c:v>-6.1366935924726626E-2</c:v>
                </c:pt>
                <c:pt idx="291">
                  <c:v>-6.1475819834999598E-2</c:v>
                </c:pt>
                <c:pt idx="292">
                  <c:v>-6.3109078489094306E-2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E5A-4AD2-B37D-F67D9ED98CFA}"/>
            </c:ext>
          </c:extLst>
        </c:ser>
        <c:ser>
          <c:idx val="8"/>
          <c:order val="8"/>
          <c:tx>
            <c:strRef>
              <c:f>Active!$P$20</c:f>
              <c:strCache>
                <c:ptCount val="1"/>
                <c:pt idx="0">
                  <c:v>Q.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Active!$F$21:$F$313</c:f>
              <c:numCache>
                <c:formatCode>General</c:formatCode>
                <c:ptCount val="293"/>
                <c:pt idx="0">
                  <c:v>-27580</c:v>
                </c:pt>
                <c:pt idx="1">
                  <c:v>-27559</c:v>
                </c:pt>
                <c:pt idx="2">
                  <c:v>-27395.5</c:v>
                </c:pt>
                <c:pt idx="3">
                  <c:v>-26984.5</c:v>
                </c:pt>
                <c:pt idx="4">
                  <c:v>-26941</c:v>
                </c:pt>
                <c:pt idx="5">
                  <c:v>-26791.5</c:v>
                </c:pt>
                <c:pt idx="6">
                  <c:v>-26203.5</c:v>
                </c:pt>
                <c:pt idx="7">
                  <c:v>-26172</c:v>
                </c:pt>
                <c:pt idx="8">
                  <c:v>-24111.5</c:v>
                </c:pt>
                <c:pt idx="9">
                  <c:v>-23089.5</c:v>
                </c:pt>
                <c:pt idx="10">
                  <c:v>-22270</c:v>
                </c:pt>
                <c:pt idx="11">
                  <c:v>-21541</c:v>
                </c:pt>
                <c:pt idx="12">
                  <c:v>-21219.5</c:v>
                </c:pt>
                <c:pt idx="13">
                  <c:v>-21130</c:v>
                </c:pt>
                <c:pt idx="14">
                  <c:v>-19860</c:v>
                </c:pt>
                <c:pt idx="15">
                  <c:v>-19659.5</c:v>
                </c:pt>
                <c:pt idx="16">
                  <c:v>-19648</c:v>
                </c:pt>
                <c:pt idx="17">
                  <c:v>-16582.5</c:v>
                </c:pt>
                <c:pt idx="18">
                  <c:v>-16343</c:v>
                </c:pt>
                <c:pt idx="19">
                  <c:v>-15931</c:v>
                </c:pt>
                <c:pt idx="20">
                  <c:v>-15890.5</c:v>
                </c:pt>
                <c:pt idx="21">
                  <c:v>-15358</c:v>
                </c:pt>
                <c:pt idx="22">
                  <c:v>-15358</c:v>
                </c:pt>
                <c:pt idx="23">
                  <c:v>-15352</c:v>
                </c:pt>
                <c:pt idx="24">
                  <c:v>-15349</c:v>
                </c:pt>
                <c:pt idx="25">
                  <c:v>-15347.5</c:v>
                </c:pt>
                <c:pt idx="26">
                  <c:v>-15308.5</c:v>
                </c:pt>
                <c:pt idx="27">
                  <c:v>-15307</c:v>
                </c:pt>
                <c:pt idx="28">
                  <c:v>-15305.5</c:v>
                </c:pt>
                <c:pt idx="29">
                  <c:v>-15304</c:v>
                </c:pt>
                <c:pt idx="30">
                  <c:v>-15302.5</c:v>
                </c:pt>
                <c:pt idx="31">
                  <c:v>-15277</c:v>
                </c:pt>
                <c:pt idx="32">
                  <c:v>-15265</c:v>
                </c:pt>
                <c:pt idx="33">
                  <c:v>-15226</c:v>
                </c:pt>
                <c:pt idx="34">
                  <c:v>-15221.5</c:v>
                </c:pt>
                <c:pt idx="35">
                  <c:v>-15217</c:v>
                </c:pt>
                <c:pt idx="36">
                  <c:v>-15202.5</c:v>
                </c:pt>
                <c:pt idx="37">
                  <c:v>-15183</c:v>
                </c:pt>
                <c:pt idx="38">
                  <c:v>-15183</c:v>
                </c:pt>
                <c:pt idx="39">
                  <c:v>-14905</c:v>
                </c:pt>
                <c:pt idx="40">
                  <c:v>-14903.5</c:v>
                </c:pt>
                <c:pt idx="41">
                  <c:v>-14824</c:v>
                </c:pt>
                <c:pt idx="42">
                  <c:v>-14768.5</c:v>
                </c:pt>
                <c:pt idx="43">
                  <c:v>-14428</c:v>
                </c:pt>
                <c:pt idx="44">
                  <c:v>-14417.5</c:v>
                </c:pt>
                <c:pt idx="45">
                  <c:v>-14416</c:v>
                </c:pt>
                <c:pt idx="46">
                  <c:v>-14413</c:v>
                </c:pt>
                <c:pt idx="47">
                  <c:v>-14410</c:v>
                </c:pt>
                <c:pt idx="48">
                  <c:v>-14386</c:v>
                </c:pt>
                <c:pt idx="49">
                  <c:v>-14384.5</c:v>
                </c:pt>
                <c:pt idx="50">
                  <c:v>-14371</c:v>
                </c:pt>
                <c:pt idx="51">
                  <c:v>-14326</c:v>
                </c:pt>
                <c:pt idx="52">
                  <c:v>-14324.5</c:v>
                </c:pt>
                <c:pt idx="53">
                  <c:v>-14323</c:v>
                </c:pt>
                <c:pt idx="54">
                  <c:v>-14321.5</c:v>
                </c:pt>
                <c:pt idx="55">
                  <c:v>-13894</c:v>
                </c:pt>
                <c:pt idx="56">
                  <c:v>-13892.5</c:v>
                </c:pt>
                <c:pt idx="57">
                  <c:v>-13875</c:v>
                </c:pt>
                <c:pt idx="58">
                  <c:v>-13849</c:v>
                </c:pt>
                <c:pt idx="59">
                  <c:v>-13844.5</c:v>
                </c:pt>
                <c:pt idx="60">
                  <c:v>-13774.5</c:v>
                </c:pt>
                <c:pt idx="61">
                  <c:v>-13759</c:v>
                </c:pt>
                <c:pt idx="62">
                  <c:v>-13745.5</c:v>
                </c:pt>
                <c:pt idx="63">
                  <c:v>-13729.5</c:v>
                </c:pt>
                <c:pt idx="64">
                  <c:v>-13728</c:v>
                </c:pt>
                <c:pt idx="65">
                  <c:v>-13717.5</c:v>
                </c:pt>
                <c:pt idx="66">
                  <c:v>-13717</c:v>
                </c:pt>
                <c:pt idx="67">
                  <c:v>-13713</c:v>
                </c:pt>
                <c:pt idx="68">
                  <c:v>-13711.5</c:v>
                </c:pt>
                <c:pt idx="69">
                  <c:v>-13710</c:v>
                </c:pt>
                <c:pt idx="70">
                  <c:v>-13708.5</c:v>
                </c:pt>
                <c:pt idx="71">
                  <c:v>-13708.5</c:v>
                </c:pt>
                <c:pt idx="72">
                  <c:v>-13707</c:v>
                </c:pt>
                <c:pt idx="73">
                  <c:v>-13705.5</c:v>
                </c:pt>
                <c:pt idx="74">
                  <c:v>-13705</c:v>
                </c:pt>
                <c:pt idx="75">
                  <c:v>-13704</c:v>
                </c:pt>
                <c:pt idx="76">
                  <c:v>-13680</c:v>
                </c:pt>
                <c:pt idx="77">
                  <c:v>-13678.5</c:v>
                </c:pt>
                <c:pt idx="78">
                  <c:v>-13674</c:v>
                </c:pt>
                <c:pt idx="79">
                  <c:v>-13671</c:v>
                </c:pt>
                <c:pt idx="80">
                  <c:v>-13669.5</c:v>
                </c:pt>
                <c:pt idx="81">
                  <c:v>-13668</c:v>
                </c:pt>
                <c:pt idx="82">
                  <c:v>-13668</c:v>
                </c:pt>
                <c:pt idx="83">
                  <c:v>-13666.5</c:v>
                </c:pt>
                <c:pt idx="84">
                  <c:v>-13665</c:v>
                </c:pt>
                <c:pt idx="85">
                  <c:v>-13629</c:v>
                </c:pt>
                <c:pt idx="86">
                  <c:v>-13194</c:v>
                </c:pt>
                <c:pt idx="87">
                  <c:v>-13182</c:v>
                </c:pt>
                <c:pt idx="88">
                  <c:v>-13149</c:v>
                </c:pt>
                <c:pt idx="89">
                  <c:v>-12035</c:v>
                </c:pt>
                <c:pt idx="90">
                  <c:v>-12024.5</c:v>
                </c:pt>
                <c:pt idx="91">
                  <c:v>-12000.5</c:v>
                </c:pt>
                <c:pt idx="92">
                  <c:v>-9334</c:v>
                </c:pt>
                <c:pt idx="93">
                  <c:v>-9332.5</c:v>
                </c:pt>
                <c:pt idx="94">
                  <c:v>-9331</c:v>
                </c:pt>
                <c:pt idx="95">
                  <c:v>-9328</c:v>
                </c:pt>
                <c:pt idx="96">
                  <c:v>-9322</c:v>
                </c:pt>
                <c:pt idx="97">
                  <c:v>-9301</c:v>
                </c:pt>
                <c:pt idx="98">
                  <c:v>-9211</c:v>
                </c:pt>
                <c:pt idx="99">
                  <c:v>-8935</c:v>
                </c:pt>
                <c:pt idx="100">
                  <c:v>-8744.5</c:v>
                </c:pt>
                <c:pt idx="101">
                  <c:v>-8431</c:v>
                </c:pt>
                <c:pt idx="102">
                  <c:v>-7894</c:v>
                </c:pt>
                <c:pt idx="103">
                  <c:v>-7891</c:v>
                </c:pt>
                <c:pt idx="104">
                  <c:v>-7879</c:v>
                </c:pt>
                <c:pt idx="105">
                  <c:v>-7765</c:v>
                </c:pt>
                <c:pt idx="106">
                  <c:v>-7750.5</c:v>
                </c:pt>
                <c:pt idx="107">
                  <c:v>-7725</c:v>
                </c:pt>
                <c:pt idx="108">
                  <c:v>-7723.5</c:v>
                </c:pt>
                <c:pt idx="109">
                  <c:v>-7720.5</c:v>
                </c:pt>
                <c:pt idx="110">
                  <c:v>-7707</c:v>
                </c:pt>
                <c:pt idx="111">
                  <c:v>-7702.5</c:v>
                </c:pt>
                <c:pt idx="112">
                  <c:v>-7702.5</c:v>
                </c:pt>
                <c:pt idx="113">
                  <c:v>-7690.5</c:v>
                </c:pt>
                <c:pt idx="114">
                  <c:v>-7687.5</c:v>
                </c:pt>
                <c:pt idx="115">
                  <c:v>-7686</c:v>
                </c:pt>
                <c:pt idx="116">
                  <c:v>-7684.5</c:v>
                </c:pt>
                <c:pt idx="117">
                  <c:v>-7659</c:v>
                </c:pt>
                <c:pt idx="118">
                  <c:v>-7657.5</c:v>
                </c:pt>
                <c:pt idx="119">
                  <c:v>-7656</c:v>
                </c:pt>
                <c:pt idx="120">
                  <c:v>-7656</c:v>
                </c:pt>
                <c:pt idx="121">
                  <c:v>-7656</c:v>
                </c:pt>
                <c:pt idx="122">
                  <c:v>-7653</c:v>
                </c:pt>
                <c:pt idx="123">
                  <c:v>-7650</c:v>
                </c:pt>
                <c:pt idx="124">
                  <c:v>-7648.5</c:v>
                </c:pt>
                <c:pt idx="125">
                  <c:v>-7648.5</c:v>
                </c:pt>
                <c:pt idx="126">
                  <c:v>-7647</c:v>
                </c:pt>
                <c:pt idx="127">
                  <c:v>-7638</c:v>
                </c:pt>
                <c:pt idx="128">
                  <c:v>-7636.5</c:v>
                </c:pt>
                <c:pt idx="129">
                  <c:v>-7624.5</c:v>
                </c:pt>
                <c:pt idx="130">
                  <c:v>-7624.5</c:v>
                </c:pt>
                <c:pt idx="131">
                  <c:v>-7621.5</c:v>
                </c:pt>
                <c:pt idx="132">
                  <c:v>-7620</c:v>
                </c:pt>
                <c:pt idx="133">
                  <c:v>-7576.5</c:v>
                </c:pt>
                <c:pt idx="134">
                  <c:v>-7191</c:v>
                </c:pt>
                <c:pt idx="135">
                  <c:v>-7188</c:v>
                </c:pt>
                <c:pt idx="136">
                  <c:v>-7186.5</c:v>
                </c:pt>
                <c:pt idx="137">
                  <c:v>-7176</c:v>
                </c:pt>
                <c:pt idx="138">
                  <c:v>-7176</c:v>
                </c:pt>
                <c:pt idx="139">
                  <c:v>-7171.5</c:v>
                </c:pt>
                <c:pt idx="140">
                  <c:v>-7167</c:v>
                </c:pt>
                <c:pt idx="141">
                  <c:v>-7165.5</c:v>
                </c:pt>
                <c:pt idx="142">
                  <c:v>-7156.5</c:v>
                </c:pt>
                <c:pt idx="143">
                  <c:v>-7155</c:v>
                </c:pt>
                <c:pt idx="144">
                  <c:v>-7122</c:v>
                </c:pt>
                <c:pt idx="145">
                  <c:v>-7119</c:v>
                </c:pt>
                <c:pt idx="146">
                  <c:v>-7075.5</c:v>
                </c:pt>
                <c:pt idx="147">
                  <c:v>-7032</c:v>
                </c:pt>
                <c:pt idx="148">
                  <c:v>-6724</c:v>
                </c:pt>
                <c:pt idx="149">
                  <c:v>-6724</c:v>
                </c:pt>
                <c:pt idx="150">
                  <c:v>-6639</c:v>
                </c:pt>
                <c:pt idx="151">
                  <c:v>-6631</c:v>
                </c:pt>
                <c:pt idx="152">
                  <c:v>-6631</c:v>
                </c:pt>
                <c:pt idx="153">
                  <c:v>-6621</c:v>
                </c:pt>
                <c:pt idx="154">
                  <c:v>-6615</c:v>
                </c:pt>
                <c:pt idx="155">
                  <c:v>-6577.5</c:v>
                </c:pt>
                <c:pt idx="156">
                  <c:v>-6546</c:v>
                </c:pt>
                <c:pt idx="157">
                  <c:v>-5635.5</c:v>
                </c:pt>
                <c:pt idx="158">
                  <c:v>-5538</c:v>
                </c:pt>
                <c:pt idx="159">
                  <c:v>-5430.5</c:v>
                </c:pt>
                <c:pt idx="160">
                  <c:v>-5417</c:v>
                </c:pt>
                <c:pt idx="161">
                  <c:v>-5406</c:v>
                </c:pt>
                <c:pt idx="162">
                  <c:v>-5393</c:v>
                </c:pt>
                <c:pt idx="163">
                  <c:v>-4923</c:v>
                </c:pt>
                <c:pt idx="164">
                  <c:v>-4874</c:v>
                </c:pt>
                <c:pt idx="165">
                  <c:v>-4431</c:v>
                </c:pt>
                <c:pt idx="166">
                  <c:v>-4431</c:v>
                </c:pt>
                <c:pt idx="167">
                  <c:v>-4407</c:v>
                </c:pt>
                <c:pt idx="168">
                  <c:v>-4404</c:v>
                </c:pt>
                <c:pt idx="169">
                  <c:v>-3848.5</c:v>
                </c:pt>
                <c:pt idx="170">
                  <c:v>-3844</c:v>
                </c:pt>
                <c:pt idx="171">
                  <c:v>-3356</c:v>
                </c:pt>
                <c:pt idx="172">
                  <c:v>-3301</c:v>
                </c:pt>
                <c:pt idx="173">
                  <c:v>-3223</c:v>
                </c:pt>
                <c:pt idx="174">
                  <c:v>-3223</c:v>
                </c:pt>
                <c:pt idx="175">
                  <c:v>-3221</c:v>
                </c:pt>
                <c:pt idx="176">
                  <c:v>-3220</c:v>
                </c:pt>
                <c:pt idx="177">
                  <c:v>-3220</c:v>
                </c:pt>
                <c:pt idx="178">
                  <c:v>-3218.5</c:v>
                </c:pt>
                <c:pt idx="179">
                  <c:v>-3167.5</c:v>
                </c:pt>
                <c:pt idx="180">
                  <c:v>-2822</c:v>
                </c:pt>
                <c:pt idx="181">
                  <c:v>-2809</c:v>
                </c:pt>
                <c:pt idx="182">
                  <c:v>-1675</c:v>
                </c:pt>
                <c:pt idx="183">
                  <c:v>-1672</c:v>
                </c:pt>
                <c:pt idx="184">
                  <c:v>-1666</c:v>
                </c:pt>
                <c:pt idx="185">
                  <c:v>-1660</c:v>
                </c:pt>
                <c:pt idx="186">
                  <c:v>-1621</c:v>
                </c:pt>
                <c:pt idx="187">
                  <c:v>-1099</c:v>
                </c:pt>
                <c:pt idx="188">
                  <c:v>-565.5</c:v>
                </c:pt>
                <c:pt idx="189">
                  <c:v>-516</c:v>
                </c:pt>
                <c:pt idx="190">
                  <c:v>-1.5</c:v>
                </c:pt>
                <c:pt idx="191">
                  <c:v>-1.5</c:v>
                </c:pt>
                <c:pt idx="192">
                  <c:v>-1.5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403.5</c:v>
                </c:pt>
                <c:pt idx="198">
                  <c:v>462</c:v>
                </c:pt>
                <c:pt idx="199">
                  <c:v>468</c:v>
                </c:pt>
                <c:pt idx="200">
                  <c:v>601</c:v>
                </c:pt>
                <c:pt idx="201">
                  <c:v>622</c:v>
                </c:pt>
                <c:pt idx="202">
                  <c:v>625</c:v>
                </c:pt>
                <c:pt idx="203">
                  <c:v>648</c:v>
                </c:pt>
                <c:pt idx="204">
                  <c:v>654</c:v>
                </c:pt>
                <c:pt idx="205">
                  <c:v>655.5</c:v>
                </c:pt>
                <c:pt idx="206">
                  <c:v>999</c:v>
                </c:pt>
                <c:pt idx="207">
                  <c:v>1105</c:v>
                </c:pt>
                <c:pt idx="208">
                  <c:v>1166.5</c:v>
                </c:pt>
                <c:pt idx="209">
                  <c:v>1192</c:v>
                </c:pt>
                <c:pt idx="210">
                  <c:v>1965</c:v>
                </c:pt>
                <c:pt idx="211">
                  <c:v>2797</c:v>
                </c:pt>
                <c:pt idx="212">
                  <c:v>2801</c:v>
                </c:pt>
                <c:pt idx="213">
                  <c:v>2812</c:v>
                </c:pt>
                <c:pt idx="214">
                  <c:v>3637</c:v>
                </c:pt>
                <c:pt idx="215">
                  <c:v>3658</c:v>
                </c:pt>
                <c:pt idx="216">
                  <c:v>4398</c:v>
                </c:pt>
                <c:pt idx="217">
                  <c:v>4957.5</c:v>
                </c:pt>
                <c:pt idx="218">
                  <c:v>6386</c:v>
                </c:pt>
                <c:pt idx="219">
                  <c:v>6553</c:v>
                </c:pt>
                <c:pt idx="220">
                  <c:v>6621</c:v>
                </c:pt>
                <c:pt idx="221">
                  <c:v>7150</c:v>
                </c:pt>
                <c:pt idx="222">
                  <c:v>7554</c:v>
                </c:pt>
                <c:pt idx="223">
                  <c:v>7554</c:v>
                </c:pt>
                <c:pt idx="224">
                  <c:v>7598</c:v>
                </c:pt>
                <c:pt idx="225">
                  <c:v>8091</c:v>
                </c:pt>
                <c:pt idx="226">
                  <c:v>8192</c:v>
                </c:pt>
                <c:pt idx="227">
                  <c:v>8212</c:v>
                </c:pt>
                <c:pt idx="228">
                  <c:v>8702</c:v>
                </c:pt>
                <c:pt idx="229">
                  <c:v>8731</c:v>
                </c:pt>
                <c:pt idx="230">
                  <c:v>8740</c:v>
                </c:pt>
                <c:pt idx="231">
                  <c:v>8776</c:v>
                </c:pt>
                <c:pt idx="232">
                  <c:v>8813</c:v>
                </c:pt>
                <c:pt idx="233">
                  <c:v>8821</c:v>
                </c:pt>
                <c:pt idx="234">
                  <c:v>8861</c:v>
                </c:pt>
                <c:pt idx="235">
                  <c:v>9243</c:v>
                </c:pt>
                <c:pt idx="236">
                  <c:v>9243.5</c:v>
                </c:pt>
                <c:pt idx="237">
                  <c:v>9245</c:v>
                </c:pt>
                <c:pt idx="238">
                  <c:v>9250.5</c:v>
                </c:pt>
                <c:pt idx="239">
                  <c:v>9315.5</c:v>
                </c:pt>
                <c:pt idx="240">
                  <c:v>9359</c:v>
                </c:pt>
                <c:pt idx="241">
                  <c:v>9367</c:v>
                </c:pt>
                <c:pt idx="242">
                  <c:v>9416</c:v>
                </c:pt>
                <c:pt idx="243">
                  <c:v>9691</c:v>
                </c:pt>
                <c:pt idx="244">
                  <c:v>10267</c:v>
                </c:pt>
                <c:pt idx="245">
                  <c:v>10291</c:v>
                </c:pt>
                <c:pt idx="246">
                  <c:v>10501.5</c:v>
                </c:pt>
                <c:pt idx="247">
                  <c:v>10501.5</c:v>
                </c:pt>
                <c:pt idx="248">
                  <c:v>10753</c:v>
                </c:pt>
                <c:pt idx="249">
                  <c:v>10785.5</c:v>
                </c:pt>
                <c:pt idx="250">
                  <c:v>10864</c:v>
                </c:pt>
                <c:pt idx="251">
                  <c:v>10880</c:v>
                </c:pt>
                <c:pt idx="252">
                  <c:v>10953</c:v>
                </c:pt>
                <c:pt idx="253">
                  <c:v>10966.5</c:v>
                </c:pt>
                <c:pt idx="254">
                  <c:v>10988</c:v>
                </c:pt>
                <c:pt idx="255">
                  <c:v>11000</c:v>
                </c:pt>
                <c:pt idx="256">
                  <c:v>11387</c:v>
                </c:pt>
                <c:pt idx="257">
                  <c:v>11438</c:v>
                </c:pt>
                <c:pt idx="258">
                  <c:v>11528</c:v>
                </c:pt>
                <c:pt idx="259">
                  <c:v>11562</c:v>
                </c:pt>
                <c:pt idx="260">
                  <c:v>11562</c:v>
                </c:pt>
                <c:pt idx="261">
                  <c:v>11610</c:v>
                </c:pt>
                <c:pt idx="262">
                  <c:v>11959</c:v>
                </c:pt>
                <c:pt idx="263">
                  <c:v>11978</c:v>
                </c:pt>
                <c:pt idx="264">
                  <c:v>12002.5</c:v>
                </c:pt>
                <c:pt idx="265">
                  <c:v>12052.5</c:v>
                </c:pt>
                <c:pt idx="266">
                  <c:v>12064.5</c:v>
                </c:pt>
                <c:pt idx="267">
                  <c:v>12479</c:v>
                </c:pt>
                <c:pt idx="268">
                  <c:v>12479</c:v>
                </c:pt>
                <c:pt idx="269">
                  <c:v>12612</c:v>
                </c:pt>
                <c:pt idx="270">
                  <c:v>12958</c:v>
                </c:pt>
                <c:pt idx="271">
                  <c:v>13092</c:v>
                </c:pt>
                <c:pt idx="272">
                  <c:v>13161</c:v>
                </c:pt>
                <c:pt idx="273">
                  <c:v>13199.5</c:v>
                </c:pt>
                <c:pt idx="274">
                  <c:v>13201</c:v>
                </c:pt>
                <c:pt idx="275">
                  <c:v>13219</c:v>
                </c:pt>
                <c:pt idx="276">
                  <c:v>13587</c:v>
                </c:pt>
                <c:pt idx="277">
                  <c:v>13652.5</c:v>
                </c:pt>
                <c:pt idx="278">
                  <c:v>13705</c:v>
                </c:pt>
                <c:pt idx="279">
                  <c:v>13717</c:v>
                </c:pt>
                <c:pt idx="280">
                  <c:v>14082</c:v>
                </c:pt>
                <c:pt idx="281">
                  <c:v>14142</c:v>
                </c:pt>
                <c:pt idx="282">
                  <c:v>14142</c:v>
                </c:pt>
                <c:pt idx="283">
                  <c:v>14221</c:v>
                </c:pt>
                <c:pt idx="284">
                  <c:v>14637</c:v>
                </c:pt>
                <c:pt idx="285">
                  <c:v>14741.5</c:v>
                </c:pt>
                <c:pt idx="286">
                  <c:v>14743</c:v>
                </c:pt>
                <c:pt idx="287">
                  <c:v>15292</c:v>
                </c:pt>
                <c:pt idx="288">
                  <c:v>15303</c:v>
                </c:pt>
                <c:pt idx="289">
                  <c:v>15766</c:v>
                </c:pt>
                <c:pt idx="290">
                  <c:v>15808</c:v>
                </c:pt>
                <c:pt idx="291">
                  <c:v>15838</c:v>
                </c:pt>
                <c:pt idx="292">
                  <c:v>16288</c:v>
                </c:pt>
              </c:numCache>
            </c:numRef>
          </c:xVal>
          <c:yVal>
            <c:numRef>
              <c:f>Active!$P$21:$P$313</c:f>
              <c:numCache>
                <c:formatCode>General</c:formatCode>
                <c:ptCount val="293"/>
                <c:pt idx="0">
                  <c:v>1.0219730742090594E-2</c:v>
                </c:pt>
                <c:pt idx="1">
                  <c:v>1.0245308782035931E-2</c:v>
                </c:pt>
                <c:pt idx="2">
                  <c:v>1.0442406855601286E-2</c:v>
                </c:pt>
                <c:pt idx="3">
                  <c:v>1.0921855499453223E-2</c:v>
                </c:pt>
                <c:pt idx="4">
                  <c:v>1.0971259607368784E-2</c:v>
                </c:pt>
                <c:pt idx="5">
                  <c:v>1.1139094469966179E-2</c:v>
                </c:pt>
                <c:pt idx="6">
                  <c:v>1.1769806044070331E-2</c:v>
                </c:pt>
                <c:pt idx="7">
                  <c:v>1.1802271098228408E-2</c:v>
                </c:pt>
                <c:pt idx="8">
                  <c:v>1.3633641578952888E-2</c:v>
                </c:pt>
                <c:pt idx="9">
                  <c:v>1.432840291306807E-2</c:v>
                </c:pt>
                <c:pt idx="10">
                  <c:v>1.4783186024501745E-2</c:v>
                </c:pt>
                <c:pt idx="11">
                  <c:v>1.5111209530473228E-2</c:v>
                </c:pt>
                <c:pt idx="12">
                  <c:v>1.5232974366974114E-2</c:v>
                </c:pt>
                <c:pt idx="13">
                  <c:v>1.5264377587916128E-2</c:v>
                </c:pt>
                <c:pt idx="14">
                  <c:v>1.5592926455317492E-2</c:v>
                </c:pt>
                <c:pt idx="15">
                  <c:v>1.5624805958464352E-2</c:v>
                </c:pt>
                <c:pt idx="16">
                  <c:v>1.5626469162278171E-2</c:v>
                </c:pt>
                <c:pt idx="17">
                  <c:v>1.5430295128129563E-2</c:v>
                </c:pt>
                <c:pt idx="18">
                  <c:v>1.5361301622078834E-2</c:v>
                </c:pt>
                <c:pt idx="19">
                  <c:v>1.5224416770555527E-2</c:v>
                </c:pt>
                <c:pt idx="20">
                  <c:v>1.5209718337253413E-2</c:v>
                </c:pt>
                <c:pt idx="21">
                  <c:v>1.4995773857322908E-2</c:v>
                </c:pt>
                <c:pt idx="22">
                  <c:v>1.4995773857322908E-2</c:v>
                </c:pt>
                <c:pt idx="23">
                  <c:v>1.4993144153539691E-2</c:v>
                </c:pt>
                <c:pt idx="24">
                  <c:v>1.4991827471048453E-2</c:v>
                </c:pt>
                <c:pt idx="25">
                  <c:v>1.4991168672152923E-2</c:v>
                </c:pt>
                <c:pt idx="26">
                  <c:v>1.4973932810790822E-2</c:v>
                </c:pt>
                <c:pt idx="27">
                  <c:v>1.4973265774196956E-2</c:v>
                </c:pt>
                <c:pt idx="28">
                  <c:v>1.4972598432503152E-2</c:v>
                </c:pt>
                <c:pt idx="29">
                  <c:v>1.4971930785709412E-2</c:v>
                </c:pt>
                <c:pt idx="30">
                  <c:v>1.4971262833815724E-2</c:v>
                </c:pt>
                <c:pt idx="31">
                  <c:v>1.4959860971332561E-2</c:v>
                </c:pt>
                <c:pt idx="32">
                  <c:v>1.4954464878993691E-2</c:v>
                </c:pt>
                <c:pt idx="33">
                  <c:v>1.4936792724719563E-2</c:v>
                </c:pt>
                <c:pt idx="34">
                  <c:v>1.4934740358148298E-2</c:v>
                </c:pt>
                <c:pt idx="35">
                  <c:v>1.4932685245677594E-2</c:v>
                </c:pt>
                <c:pt idx="36">
                  <c:v>1.4926044537709075E-2</c:v>
                </c:pt>
                <c:pt idx="37">
                  <c:v>1.4917068979050135E-2</c:v>
                </c:pt>
                <c:pt idx="38">
                  <c:v>1.4917068979050135E-2</c:v>
                </c:pt>
                <c:pt idx="39">
                  <c:v>1.4783502334658485E-2</c:v>
                </c:pt>
                <c:pt idx="40">
                  <c:v>1.478275322618117E-2</c:v>
                </c:pt>
                <c:pt idx="41">
                  <c:v>1.4742613878871411E-2</c:v>
                </c:pt>
                <c:pt idx="42">
                  <c:v>1.4714084078974572E-2</c:v>
                </c:pt>
                <c:pt idx="43">
                  <c:v>1.452990788667252E-2</c:v>
                </c:pt>
                <c:pt idx="44">
                  <c:v>1.452397856776954E-2</c:v>
                </c:pt>
                <c:pt idx="45">
                  <c:v>1.4523130301812218E-2</c:v>
                </c:pt>
                <c:pt idx="46">
                  <c:v>1.4521432854597753E-2</c:v>
                </c:pt>
                <c:pt idx="47">
                  <c:v>1.4519734186983539E-2</c:v>
                </c:pt>
                <c:pt idx="48">
                  <c:v>1.4506100911678676E-2</c:v>
                </c:pt>
                <c:pt idx="49">
                  <c:v>1.4505246238622647E-2</c:v>
                </c:pt>
                <c:pt idx="50">
                  <c:v>1.4497540451621141E-2</c:v>
                </c:pt>
                <c:pt idx="51">
                  <c:v>1.4471676011485432E-2</c:v>
                </c:pt>
                <c:pt idx="52">
                  <c:v>1.4470809134431856E-2</c:v>
                </c:pt>
                <c:pt idx="53">
                  <c:v>1.4469941952278348E-2</c:v>
                </c:pt>
                <c:pt idx="54">
                  <c:v>1.4469074465024902E-2</c:v>
                </c:pt>
                <c:pt idx="55">
                  <c:v>1.4209406249799744E-2</c:v>
                </c:pt>
                <c:pt idx="56">
                  <c:v>1.4208451503963894E-2</c:v>
                </c:pt>
                <c:pt idx="57">
                  <c:v>1.4197290259050161E-2</c:v>
                </c:pt>
                <c:pt idx="58">
                  <c:v>1.4180631156250937E-2</c:v>
                </c:pt>
                <c:pt idx="59">
                  <c:v>1.4177738544449097E-2</c:v>
                </c:pt>
                <c:pt idx="60">
                  <c:v>1.413238878393629E-2</c:v>
                </c:pt>
                <c:pt idx="61">
                  <c:v>1.4122257199319426E-2</c:v>
                </c:pt>
                <c:pt idx="62">
                  <c:v>1.4113406372248798E-2</c:v>
                </c:pt>
                <c:pt idx="63">
                  <c:v>1.4102884501534515E-2</c:v>
                </c:pt>
                <c:pt idx="64">
                  <c:v>1.4101896296405405E-2</c:v>
                </c:pt>
                <c:pt idx="65">
                  <c:v>1.409497031770339E-2</c:v>
                </c:pt>
                <c:pt idx="66">
                  <c:v>1.4094640136293845E-2</c:v>
                </c:pt>
                <c:pt idx="67">
                  <c:v>1.4091997464617737E-2</c:v>
                </c:pt>
                <c:pt idx="68">
                  <c:v>1.409100590338931E-2</c:v>
                </c:pt>
                <c:pt idx="69">
                  <c:v>1.4090014037060936E-2</c:v>
                </c:pt>
                <c:pt idx="70">
                  <c:v>1.4089021865632632E-2</c:v>
                </c:pt>
                <c:pt idx="71">
                  <c:v>1.4089021865632632E-2</c:v>
                </c:pt>
                <c:pt idx="72">
                  <c:v>1.4088029389104388E-2</c:v>
                </c:pt>
                <c:pt idx="73">
                  <c:v>1.4087036607476207E-2</c:v>
                </c:pt>
                <c:pt idx="74">
                  <c:v>1.4086705612466827E-2</c:v>
                </c:pt>
                <c:pt idx="75">
                  <c:v>1.4086043520748086E-2</c:v>
                </c:pt>
                <c:pt idx="76">
                  <c:v>1.4070112639506511E-2</c:v>
                </c:pt>
                <c:pt idx="77">
                  <c:v>1.4069114366079436E-2</c:v>
                </c:pt>
                <c:pt idx="78">
                  <c:v>1.4066117715198575E-2</c:v>
                </c:pt>
                <c:pt idx="79">
                  <c:v>1.406411842244498E-2</c:v>
                </c:pt>
                <c:pt idx="80">
                  <c:v>1.4063118318418276E-2</c:v>
                </c:pt>
                <c:pt idx="81">
                  <c:v>1.4062117909291632E-2</c:v>
                </c:pt>
                <c:pt idx="82">
                  <c:v>1.4062117909291632E-2</c:v>
                </c:pt>
                <c:pt idx="83">
                  <c:v>1.4061117195065044E-2</c:v>
                </c:pt>
                <c:pt idx="84">
                  <c:v>1.4060116175738522E-2</c:v>
                </c:pt>
                <c:pt idx="85">
                  <c:v>1.4036000181920456E-2</c:v>
                </c:pt>
                <c:pt idx="86">
                  <c:v>1.3730707389753167E-2</c:v>
                </c:pt>
                <c:pt idx="87">
                  <c:v>1.3721921840497749E-2</c:v>
                </c:pt>
                <c:pt idx="88">
                  <c:v>1.3697660897065643E-2</c:v>
                </c:pt>
                <c:pt idx="89">
                  <c:v>1.2792038286274482E-2</c:v>
                </c:pt>
                <c:pt idx="90">
                  <c:v>1.2782701814658516E-2</c:v>
                </c:pt>
                <c:pt idx="91">
                  <c:v>1.2761305169719054E-2</c:v>
                </c:pt>
                <c:pt idx="92">
                  <c:v>9.8976368649873435E-3</c:v>
                </c:pt>
                <c:pt idx="93">
                  <c:v>9.895754615338509E-3</c:v>
                </c:pt>
                <c:pt idx="94">
                  <c:v>9.8938720605897413E-3</c:v>
                </c:pt>
                <c:pt idx="95">
                  <c:v>9.8901060357923856E-3</c:v>
                </c:pt>
                <c:pt idx="96">
                  <c:v>9.8825703249984138E-3</c:v>
                </c:pt>
                <c:pt idx="97">
                  <c:v>9.856156894627266E-3</c:v>
                </c:pt>
                <c:pt idx="98">
                  <c:v>9.7422791568874938E-3</c:v>
                </c:pt>
                <c:pt idx="99">
                  <c:v>9.3862052110665253E-3</c:v>
                </c:pt>
                <c:pt idx="100">
                  <c:v>9.1344115149354609E-3</c:v>
                </c:pt>
                <c:pt idx="101">
                  <c:v>8.7093296924200224E-3</c:v>
                </c:pt>
                <c:pt idx="102">
                  <c:v>7.9502335984283495E-3</c:v>
                </c:pt>
                <c:pt idx="103">
                  <c:v>7.9458830021488652E-3</c:v>
                </c:pt>
                <c:pt idx="104">
                  <c:v>7.9284684130334002E-3</c:v>
                </c:pt>
                <c:pt idx="105">
                  <c:v>7.7620559374328236E-3</c:v>
                </c:pt>
                <c:pt idx="106">
                  <c:v>7.7407631100187505E-3</c:v>
                </c:pt>
                <c:pt idx="107">
                  <c:v>7.7032479472010466E-3</c:v>
                </c:pt>
                <c:pt idx="108">
                  <c:v>7.7010384270182067E-3</c:v>
                </c:pt>
                <c:pt idx="109">
                  <c:v>7.6966184713527092E-3</c:v>
                </c:pt>
                <c:pt idx="110">
                  <c:v>7.6767135684110196E-3</c:v>
                </c:pt>
                <c:pt idx="111">
                  <c:v>7.6700731089648973E-3</c:v>
                </c:pt>
                <c:pt idx="112">
                  <c:v>7.6700731089648973E-3</c:v>
                </c:pt>
                <c:pt idx="113">
                  <c:v>7.6523517927112759E-3</c:v>
                </c:pt>
                <c:pt idx="114">
                  <c:v>7.6479184126484884E-3</c:v>
                </c:pt>
                <c:pt idx="115">
                  <c:v>7.645701264967184E-3</c:v>
                </c:pt>
                <c:pt idx="116">
                  <c:v>7.6434838121859439E-3</c:v>
                </c:pt>
                <c:pt idx="117">
                  <c:v>7.6057404346142566E-3</c:v>
                </c:pt>
                <c:pt idx="118">
                  <c:v>7.6035174900341241E-3</c:v>
                </c:pt>
                <c:pt idx="119">
                  <c:v>7.6012942403540498E-3</c:v>
                </c:pt>
                <c:pt idx="120">
                  <c:v>7.6012942403540498E-3</c:v>
                </c:pt>
                <c:pt idx="121">
                  <c:v>7.6012942403540498E-3</c:v>
                </c:pt>
                <c:pt idx="122">
                  <c:v>7.5968468256940921E-3</c:v>
                </c:pt>
                <c:pt idx="123">
                  <c:v>7.5923981906343774E-3</c:v>
                </c:pt>
                <c:pt idx="124">
                  <c:v>7.5901734154546138E-3</c:v>
                </c:pt>
                <c:pt idx="125">
                  <c:v>7.5901734154546138E-3</c:v>
                </c:pt>
                <c:pt idx="126">
                  <c:v>7.5879483351749084E-3</c:v>
                </c:pt>
                <c:pt idx="127">
                  <c:v>7.5745914463979823E-3</c:v>
                </c:pt>
                <c:pt idx="128">
                  <c:v>7.5723642304187109E-3</c:v>
                </c:pt>
                <c:pt idx="129">
                  <c:v>7.5545355189867453E-3</c:v>
                </c:pt>
                <c:pt idx="130">
                  <c:v>7.5545355189867453E-3</c:v>
                </c:pt>
                <c:pt idx="131">
                  <c:v>7.5500752901293718E-3</c:v>
                </c:pt>
                <c:pt idx="132">
                  <c:v>7.5478447180507731E-3</c:v>
                </c:pt>
                <c:pt idx="133">
                  <c:v>7.483025409298261E-3</c:v>
                </c:pt>
                <c:pt idx="134">
                  <c:v>6.8973794969972458E-3</c:v>
                </c:pt>
                <c:pt idx="135">
                  <c:v>6.8927429203754272E-3</c:v>
                </c:pt>
                <c:pt idx="136">
                  <c:v>6.8904241744146121E-3</c:v>
                </c:pt>
                <c:pt idx="137">
                  <c:v>6.8741844098906208E-3</c:v>
                </c:pt>
                <c:pt idx="138">
                  <c:v>6.8741844098906208E-3</c:v>
                </c:pt>
                <c:pt idx="139">
                  <c:v>6.8672199343098326E-3</c:v>
                </c:pt>
                <c:pt idx="140">
                  <c:v>6.8602527128295981E-3</c:v>
                </c:pt>
                <c:pt idx="141">
                  <c:v>6.8579296954696407E-3</c:v>
                </c:pt>
                <c:pt idx="142">
                  <c:v>6.8439851842112022E-3</c:v>
                </c:pt>
                <c:pt idx="143">
                  <c:v>6.8416600311516787E-3</c:v>
                </c:pt>
                <c:pt idx="144">
                  <c:v>6.7904294735577023E-3</c:v>
                </c:pt>
                <c:pt idx="145">
                  <c:v>6.7857648277415469E-3</c:v>
                </c:pt>
                <c:pt idx="146">
                  <c:v>6.7179903209849158E-3</c:v>
                </c:pt>
                <c:pt idx="147">
                  <c:v>6.6499592251800226E-3</c:v>
                </c:pt>
                <c:pt idx="148">
                  <c:v>6.160927626096711E-3</c:v>
                </c:pt>
                <c:pt idx="149">
                  <c:v>6.160927626096711E-3</c:v>
                </c:pt>
                <c:pt idx="150">
                  <c:v>6.0237027483258584E-3</c:v>
                </c:pt>
                <c:pt idx="151">
                  <c:v>6.0107370225223021E-3</c:v>
                </c:pt>
                <c:pt idx="152">
                  <c:v>6.0107370225223021E-3</c:v>
                </c:pt>
                <c:pt idx="153">
                  <c:v>5.9945176612703184E-3</c:v>
                </c:pt>
                <c:pt idx="154">
                  <c:v>5.9847795357204376E-3</c:v>
                </c:pt>
                <c:pt idx="155">
                  <c:v>5.9238056523060016E-3</c:v>
                </c:pt>
                <c:pt idx="156">
                  <c:v>5.8724402269675893E-3</c:v>
                </c:pt>
                <c:pt idx="157">
                  <c:v>4.3295833993495462E-3</c:v>
                </c:pt>
                <c:pt idx="158">
                  <c:v>4.1577047056632057E-3</c:v>
                </c:pt>
                <c:pt idx="159">
                  <c:v>3.9667032858103149E-3</c:v>
                </c:pt>
                <c:pt idx="160">
                  <c:v>3.942606309713912E-3</c:v>
                </c:pt>
                <c:pt idx="161">
                  <c:v>3.9229534645020079E-3</c:v>
                </c:pt>
                <c:pt idx="162">
                  <c:v>3.8997062211103867E-3</c:v>
                </c:pt>
                <c:pt idx="163">
                  <c:v>3.0438376851322007E-3</c:v>
                </c:pt>
                <c:pt idx="164">
                  <c:v>2.9528846163119331E-3</c:v>
                </c:pt>
                <c:pt idx="165">
                  <c:v>2.1158172129532981E-3</c:v>
                </c:pt>
                <c:pt idx="166">
                  <c:v>2.1158172129532981E-3</c:v>
                </c:pt>
                <c:pt idx="167">
                  <c:v>2.0697082865968009E-3</c:v>
                </c:pt>
                <c:pt idx="168">
                  <c:v>2.0639391790033467E-3</c:v>
                </c:pt>
                <c:pt idx="169">
                  <c:v>9.7465803087340257E-4</c:v>
                </c:pt>
                <c:pt idx="170">
                  <c:v>9.6566311520203071E-4</c:v>
                </c:pt>
                <c:pt idx="171">
                  <c:v>-2.6080566318798979E-5</c:v>
                </c:pt>
                <c:pt idx="172">
                  <c:v>-1.3987980324585024E-4</c:v>
                </c:pt>
                <c:pt idx="173">
                  <c:v>-3.0197116903693424E-4</c:v>
                </c:pt>
                <c:pt idx="174">
                  <c:v>-3.0197116903693424E-4</c:v>
                </c:pt>
                <c:pt idx="175">
                  <c:v>-3.0613820590118333E-4</c:v>
                </c:pt>
                <c:pt idx="176">
                  <c:v>-3.0822192773326859E-4</c:v>
                </c:pt>
                <c:pt idx="177">
                  <c:v>-3.0822192773326859E-4</c:v>
                </c:pt>
                <c:pt idx="178">
                  <c:v>-3.1134776473134445E-4</c:v>
                </c:pt>
                <c:pt idx="179">
                  <c:v>-4.1780775712929748E-4</c:v>
                </c:pt>
                <c:pt idx="180">
                  <c:v>-1.1483099903318258E-3</c:v>
                </c:pt>
                <c:pt idx="181">
                  <c:v>-1.1761123080049651E-3</c:v>
                </c:pt>
                <c:pt idx="182">
                  <c:v>-3.6895171716490845E-3</c:v>
                </c:pt>
                <c:pt idx="183">
                  <c:v>-3.696397656618442E-3</c:v>
                </c:pt>
                <c:pt idx="184">
                  <c:v>-3.7101622877564193E-3</c:v>
                </c:pt>
                <c:pt idx="185">
                  <c:v>-3.7239318004934113E-3</c:v>
                </c:pt>
                <c:pt idx="186">
                  <c:v>-3.8135526222598691E-3</c:v>
                </c:pt>
                <c:pt idx="187">
                  <c:v>-5.032947535653593E-3</c:v>
                </c:pt>
                <c:pt idx="188">
                  <c:v>-6.3173853126829351E-3</c:v>
                </c:pt>
                <c:pt idx="189">
                  <c:v>-6.4385165576942216E-3</c:v>
                </c:pt>
                <c:pt idx="190">
                  <c:v>-7.7172214414868981E-3</c:v>
                </c:pt>
                <c:pt idx="191">
                  <c:v>-7.7172214414868981E-3</c:v>
                </c:pt>
                <c:pt idx="192">
                  <c:v>-7.7172214414868981E-3</c:v>
                </c:pt>
                <c:pt idx="193">
                  <c:v>-7.7210019212529714E-3</c:v>
                </c:pt>
                <c:pt idx="194">
                  <c:v>-7.7210019212529714E-3</c:v>
                </c:pt>
                <c:pt idx="195">
                  <c:v>-7.7210019212529714E-3</c:v>
                </c:pt>
                <c:pt idx="196">
                  <c:v>-7.7210019212529714E-3</c:v>
                </c:pt>
                <c:pt idx="197">
                  <c:v>-8.7490306825926609E-3</c:v>
                </c:pt>
                <c:pt idx="198">
                  <c:v>-8.8999081748761359E-3</c:v>
                </c:pt>
                <c:pt idx="199">
                  <c:v>-8.9154090280640225E-3</c:v>
                </c:pt>
                <c:pt idx="200">
                  <c:v>-9.2602646920760968E-3</c:v>
                </c:pt>
                <c:pt idx="201">
                  <c:v>-9.3149348515495813E-3</c:v>
                </c:pt>
                <c:pt idx="202">
                  <c:v>-9.322749755930523E-3</c:v>
                </c:pt>
                <c:pt idx="203">
                  <c:v>-9.3827045672429023E-3</c:v>
                </c:pt>
                <c:pt idx="204">
                  <c:v>-9.3983567500002755E-3</c:v>
                </c:pt>
                <c:pt idx="205">
                  <c:v>-9.4022705584394638E-3</c:v>
                </c:pt>
                <c:pt idx="206">
                  <c:v>-1.0306567497893679E-2</c:v>
                </c:pt>
                <c:pt idx="207">
                  <c:v>-1.0588853205711714E-2</c:v>
                </c:pt>
                <c:pt idx="208">
                  <c:v>-1.0753330602309647E-2</c:v>
                </c:pt>
                <c:pt idx="209">
                  <c:v>-1.082167896151017E-2</c:v>
                </c:pt>
                <c:pt idx="210">
                  <c:v>-1.2935421257481729E-2</c:v>
                </c:pt>
                <c:pt idx="211">
                  <c:v>-1.5301034443148658E-2</c:v>
                </c:pt>
                <c:pt idx="212">
                  <c:v>-1.5312634306618647E-2</c:v>
                </c:pt>
                <c:pt idx="213">
                  <c:v>-1.5344545118158864E-2</c:v>
                </c:pt>
                <c:pt idx="214">
                  <c:v>-1.7784617634246165E-2</c:v>
                </c:pt>
                <c:pt idx="215">
                  <c:v>-1.7847933105576416E-2</c:v>
                </c:pt>
                <c:pt idx="216">
                  <c:v>-2.0117230598657884E-2</c:v>
                </c:pt>
                <c:pt idx="217">
                  <c:v>-2.1882298853531632E-2</c:v>
                </c:pt>
                <c:pt idx="218">
                  <c:v>-2.6581364872696737E-2</c:v>
                </c:pt>
                <c:pt idx="219">
                  <c:v>-2.7148778362408737E-2</c:v>
                </c:pt>
                <c:pt idx="220">
                  <c:v>-2.7380904424755641E-2</c:v>
                </c:pt>
                <c:pt idx="221">
                  <c:v>-2.9208120762154448E-2</c:v>
                </c:pt>
                <c:pt idx="222">
                  <c:v>-3.062913118952975E-2</c:v>
                </c:pt>
                <c:pt idx="223">
                  <c:v>-3.062913118952975E-2</c:v>
                </c:pt>
                <c:pt idx="224">
                  <c:v>-3.0785231174752622E-2</c:v>
                </c:pt>
                <c:pt idx="225">
                  <c:v>-3.2552209990816879E-2</c:v>
                </c:pt>
                <c:pt idx="226">
                  <c:v>-3.2918275271680446E-2</c:v>
                </c:pt>
                <c:pt idx="227">
                  <c:v>-3.2990927522075789E-2</c:v>
                </c:pt>
                <c:pt idx="228">
                  <c:v>-3.4787850873345329E-2</c:v>
                </c:pt>
                <c:pt idx="229">
                  <c:v>-3.4895219855810615E-2</c:v>
                </c:pt>
                <c:pt idx="230">
                  <c:v>-3.4928564451757238E-2</c:v>
                </c:pt>
                <c:pt idx="231">
                  <c:v>-3.5062052671521571E-2</c:v>
                </c:pt>
                <c:pt idx="232">
                  <c:v>-3.5199432025153549E-2</c:v>
                </c:pt>
                <c:pt idx="233">
                  <c:v>-3.5229160077177163E-2</c:v>
                </c:pt>
                <c:pt idx="234">
                  <c:v>-3.5377930513268985E-2</c:v>
                </c:pt>
                <c:pt idx="235">
                  <c:v>-3.6809617806942037E-2</c:v>
                </c:pt>
                <c:pt idx="236">
                  <c:v>-3.6811504709937687E-2</c:v>
                </c:pt>
                <c:pt idx="237">
                  <c:v>-3.6817165622324594E-2</c:v>
                </c:pt>
                <c:pt idx="238">
                  <c:v>-3.6837924911376052E-2</c:v>
                </c:pt>
                <c:pt idx="239">
                  <c:v>-3.7083572657239716E-2</c:v>
                </c:pt>
                <c:pt idx="240">
                  <c:v>-3.724828768614933E-2</c:v>
                </c:pt>
                <c:pt idx="241">
                  <c:v>-3.7278608038853522E-2</c:v>
                </c:pt>
                <c:pt idx="242">
                  <c:v>-3.7464509564528459E-2</c:v>
                </c:pt>
                <c:pt idx="243">
                  <c:v>-3.851387543230235E-2</c:v>
                </c:pt>
                <c:pt idx="244">
                  <c:v>-4.0745053866902053E-2</c:v>
                </c:pt>
                <c:pt idx="245">
                  <c:v>-4.0838995954813509E-2</c:v>
                </c:pt>
                <c:pt idx="246">
                  <c:v>-4.1666293110745399E-2</c:v>
                </c:pt>
                <c:pt idx="247">
                  <c:v>-4.1666293110745399E-2</c:v>
                </c:pt>
                <c:pt idx="248">
                  <c:v>-4.2662604413639435E-2</c:v>
                </c:pt>
                <c:pt idx="249">
                  <c:v>-4.2791978189000546E-2</c:v>
                </c:pt>
                <c:pt idx="250">
                  <c:v>-4.3105056390822891E-2</c:v>
                </c:pt>
                <c:pt idx="251">
                  <c:v>-4.3168971021971106E-2</c:v>
                </c:pt>
                <c:pt idx="252">
                  <c:v>-4.3461022023096013E-2</c:v>
                </c:pt>
                <c:pt idx="253">
                  <c:v>-4.3515110628244924E-2</c:v>
                </c:pt>
                <c:pt idx="254">
                  <c:v>-4.3601302759638465E-2</c:v>
                </c:pt>
                <c:pt idx="255">
                  <c:v>-4.3649437251359599E-2</c:v>
                </c:pt>
                <c:pt idx="256">
                  <c:v>-4.521224380865508E-2</c:v>
                </c:pt>
                <c:pt idx="257">
                  <c:v>-4.5419709576486313E-2</c:v>
                </c:pt>
                <c:pt idx="258">
                  <c:v>-4.5786686019191461E-2</c:v>
                </c:pt>
                <c:pt idx="259">
                  <c:v>-4.5925607408955779E-2</c:v>
                </c:pt>
                <c:pt idx="260">
                  <c:v>-4.5925607408955779E-2</c:v>
                </c:pt>
                <c:pt idx="261">
                  <c:v>-4.6121998584663343E-2</c:v>
                </c:pt>
                <c:pt idx="262">
                  <c:v>-4.7559319982876276E-2</c:v>
                </c:pt>
                <c:pt idx="263">
                  <c:v>-4.7638043629395145E-2</c:v>
                </c:pt>
                <c:pt idx="264">
                  <c:v>-4.7739627957741754E-2</c:v>
                </c:pt>
                <c:pt idx="265">
                  <c:v>-4.7947195468500223E-2</c:v>
                </c:pt>
                <c:pt idx="266">
                  <c:v>-4.7997062114272085E-2</c:v>
                </c:pt>
                <c:pt idx="267">
                  <c:v>-4.9731525140041623E-2</c:v>
                </c:pt>
                <c:pt idx="268">
                  <c:v>-4.9731525140041623E-2</c:v>
                </c:pt>
                <c:pt idx="269">
                  <c:v>-5.0292996743175424E-2</c:v>
                </c:pt>
                <c:pt idx="270">
                  <c:v>-5.176490399245777E-2</c:v>
                </c:pt>
                <c:pt idx="271">
                  <c:v>-5.2339309891635752E-2</c:v>
                </c:pt>
                <c:pt idx="272">
                  <c:v>-5.2636035738009054E-2</c:v>
                </c:pt>
                <c:pt idx="273">
                  <c:v>-5.2801880766729599E-2</c:v>
                </c:pt>
                <c:pt idx="274">
                  <c:v>-5.2808346329354251E-2</c:v>
                </c:pt>
                <c:pt idx="275">
                  <c:v>-5.2885956878645321E-2</c:v>
                </c:pt>
                <c:pt idx="276">
                  <c:v>-5.448229229438744E-2</c:v>
                </c:pt>
                <c:pt idx="277">
                  <c:v>-5.4768347776679452E-2</c:v>
                </c:pt>
                <c:pt idx="278">
                  <c:v>-5.4998048909355522E-2</c:v>
                </c:pt>
                <c:pt idx="279">
                  <c:v>-5.5050604502585178E-2</c:v>
                </c:pt>
                <c:pt idx="280">
                  <c:v>-5.6658500080439586E-2</c:v>
                </c:pt>
                <c:pt idx="281">
                  <c:v>-5.6924540581930048E-2</c:v>
                </c:pt>
                <c:pt idx="282">
                  <c:v>-5.6924540581930048E-2</c:v>
                </c:pt>
                <c:pt idx="283">
                  <c:v>-5.7275571753875709E-2</c:v>
                </c:pt>
                <c:pt idx="284">
                  <c:v>-5.913800107047059E-2</c:v>
                </c:pt>
                <c:pt idx="285">
                  <c:v>-5.9609534690200458E-2</c:v>
                </c:pt>
                <c:pt idx="286">
                  <c:v>-5.9616313895561872E-2</c:v>
                </c:pt>
                <c:pt idx="287">
                  <c:v>-6.2117993874807258E-2</c:v>
                </c:pt>
                <c:pt idx="288">
                  <c:v>-6.2168536258190611E-2</c:v>
                </c:pt>
                <c:pt idx="289">
                  <c:v>-6.4310790643017285E-2</c:v>
                </c:pt>
                <c:pt idx="290">
                  <c:v>-6.4506558452137083E-2</c:v>
                </c:pt>
                <c:pt idx="291">
                  <c:v>-6.4646539049478841E-2</c:v>
                </c:pt>
                <c:pt idx="292">
                  <c:v>-6.6760892806652178E-2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EE5A-4AD2-B37D-F67D9ED98CFA}"/>
            </c:ext>
          </c:extLst>
        </c:ser>
        <c:ser>
          <c:idx val="9"/>
          <c:order val="9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x"/>
            <c:size val="5"/>
            <c:spPr>
              <a:noFill/>
              <a:ln>
                <a:solidFill>
                  <a:srgbClr val="FFFF99"/>
                </a:solidFill>
                <a:prstDash val="solid"/>
              </a:ln>
            </c:spPr>
          </c:marker>
          <c:xVal>
            <c:numRef>
              <c:f>Active!$F$21:$F$313</c:f>
              <c:numCache>
                <c:formatCode>General</c:formatCode>
                <c:ptCount val="293"/>
                <c:pt idx="0">
                  <c:v>-27580</c:v>
                </c:pt>
                <c:pt idx="1">
                  <c:v>-27559</c:v>
                </c:pt>
                <c:pt idx="2">
                  <c:v>-27395.5</c:v>
                </c:pt>
                <c:pt idx="3">
                  <c:v>-26984.5</c:v>
                </c:pt>
                <c:pt idx="4">
                  <c:v>-26941</c:v>
                </c:pt>
                <c:pt idx="5">
                  <c:v>-26791.5</c:v>
                </c:pt>
                <c:pt idx="6">
                  <c:v>-26203.5</c:v>
                </c:pt>
                <c:pt idx="7">
                  <c:v>-26172</c:v>
                </c:pt>
                <c:pt idx="8">
                  <c:v>-24111.5</c:v>
                </c:pt>
                <c:pt idx="9">
                  <c:v>-23089.5</c:v>
                </c:pt>
                <c:pt idx="10">
                  <c:v>-22270</c:v>
                </c:pt>
                <c:pt idx="11">
                  <c:v>-21541</c:v>
                </c:pt>
                <c:pt idx="12">
                  <c:v>-21219.5</c:v>
                </c:pt>
                <c:pt idx="13">
                  <c:v>-21130</c:v>
                </c:pt>
                <c:pt idx="14">
                  <c:v>-19860</c:v>
                </c:pt>
                <c:pt idx="15">
                  <c:v>-19659.5</c:v>
                </c:pt>
                <c:pt idx="16">
                  <c:v>-19648</c:v>
                </c:pt>
                <c:pt idx="17">
                  <c:v>-16582.5</c:v>
                </c:pt>
                <c:pt idx="18">
                  <c:v>-16343</c:v>
                </c:pt>
                <c:pt idx="19">
                  <c:v>-15931</c:v>
                </c:pt>
                <c:pt idx="20">
                  <c:v>-15890.5</c:v>
                </c:pt>
                <c:pt idx="21">
                  <c:v>-15358</c:v>
                </c:pt>
                <c:pt idx="22">
                  <c:v>-15358</c:v>
                </c:pt>
                <c:pt idx="23">
                  <c:v>-15352</c:v>
                </c:pt>
                <c:pt idx="24">
                  <c:v>-15349</c:v>
                </c:pt>
                <c:pt idx="25">
                  <c:v>-15347.5</c:v>
                </c:pt>
                <c:pt idx="26">
                  <c:v>-15308.5</c:v>
                </c:pt>
                <c:pt idx="27">
                  <c:v>-15307</c:v>
                </c:pt>
                <c:pt idx="28">
                  <c:v>-15305.5</c:v>
                </c:pt>
                <c:pt idx="29">
                  <c:v>-15304</c:v>
                </c:pt>
                <c:pt idx="30">
                  <c:v>-15302.5</c:v>
                </c:pt>
                <c:pt idx="31">
                  <c:v>-15277</c:v>
                </c:pt>
                <c:pt idx="32">
                  <c:v>-15265</c:v>
                </c:pt>
                <c:pt idx="33">
                  <c:v>-15226</c:v>
                </c:pt>
                <c:pt idx="34">
                  <c:v>-15221.5</c:v>
                </c:pt>
                <c:pt idx="35">
                  <c:v>-15217</c:v>
                </c:pt>
                <c:pt idx="36">
                  <c:v>-15202.5</c:v>
                </c:pt>
                <c:pt idx="37">
                  <c:v>-15183</c:v>
                </c:pt>
                <c:pt idx="38">
                  <c:v>-15183</c:v>
                </c:pt>
                <c:pt idx="39">
                  <c:v>-14905</c:v>
                </c:pt>
                <c:pt idx="40">
                  <c:v>-14903.5</c:v>
                </c:pt>
                <c:pt idx="41">
                  <c:v>-14824</c:v>
                </c:pt>
                <c:pt idx="42">
                  <c:v>-14768.5</c:v>
                </c:pt>
                <c:pt idx="43">
                  <c:v>-14428</c:v>
                </c:pt>
                <c:pt idx="44">
                  <c:v>-14417.5</c:v>
                </c:pt>
                <c:pt idx="45">
                  <c:v>-14416</c:v>
                </c:pt>
                <c:pt idx="46">
                  <c:v>-14413</c:v>
                </c:pt>
                <c:pt idx="47">
                  <c:v>-14410</c:v>
                </c:pt>
                <c:pt idx="48">
                  <c:v>-14386</c:v>
                </c:pt>
                <c:pt idx="49">
                  <c:v>-14384.5</c:v>
                </c:pt>
                <c:pt idx="50">
                  <c:v>-14371</c:v>
                </c:pt>
                <c:pt idx="51">
                  <c:v>-14326</c:v>
                </c:pt>
                <c:pt idx="52">
                  <c:v>-14324.5</c:v>
                </c:pt>
                <c:pt idx="53">
                  <c:v>-14323</c:v>
                </c:pt>
                <c:pt idx="54">
                  <c:v>-14321.5</c:v>
                </c:pt>
                <c:pt idx="55">
                  <c:v>-13894</c:v>
                </c:pt>
                <c:pt idx="56">
                  <c:v>-13892.5</c:v>
                </c:pt>
                <c:pt idx="57">
                  <c:v>-13875</c:v>
                </c:pt>
                <c:pt idx="58">
                  <c:v>-13849</c:v>
                </c:pt>
                <c:pt idx="59">
                  <c:v>-13844.5</c:v>
                </c:pt>
                <c:pt idx="60">
                  <c:v>-13774.5</c:v>
                </c:pt>
                <c:pt idx="61">
                  <c:v>-13759</c:v>
                </c:pt>
                <c:pt idx="62">
                  <c:v>-13745.5</c:v>
                </c:pt>
                <c:pt idx="63">
                  <c:v>-13729.5</c:v>
                </c:pt>
                <c:pt idx="64">
                  <c:v>-13728</c:v>
                </c:pt>
                <c:pt idx="65">
                  <c:v>-13717.5</c:v>
                </c:pt>
                <c:pt idx="66">
                  <c:v>-13717</c:v>
                </c:pt>
                <c:pt idx="67">
                  <c:v>-13713</c:v>
                </c:pt>
                <c:pt idx="68">
                  <c:v>-13711.5</c:v>
                </c:pt>
                <c:pt idx="69">
                  <c:v>-13710</c:v>
                </c:pt>
                <c:pt idx="70">
                  <c:v>-13708.5</c:v>
                </c:pt>
                <c:pt idx="71">
                  <c:v>-13708.5</c:v>
                </c:pt>
                <c:pt idx="72">
                  <c:v>-13707</c:v>
                </c:pt>
                <c:pt idx="73">
                  <c:v>-13705.5</c:v>
                </c:pt>
                <c:pt idx="74">
                  <c:v>-13705</c:v>
                </c:pt>
                <c:pt idx="75">
                  <c:v>-13704</c:v>
                </c:pt>
                <c:pt idx="76">
                  <c:v>-13680</c:v>
                </c:pt>
                <c:pt idx="77">
                  <c:v>-13678.5</c:v>
                </c:pt>
                <c:pt idx="78">
                  <c:v>-13674</c:v>
                </c:pt>
                <c:pt idx="79">
                  <c:v>-13671</c:v>
                </c:pt>
                <c:pt idx="80">
                  <c:v>-13669.5</c:v>
                </c:pt>
                <c:pt idx="81">
                  <c:v>-13668</c:v>
                </c:pt>
                <c:pt idx="82">
                  <c:v>-13668</c:v>
                </c:pt>
                <c:pt idx="83">
                  <c:v>-13666.5</c:v>
                </c:pt>
                <c:pt idx="84">
                  <c:v>-13665</c:v>
                </c:pt>
                <c:pt idx="85">
                  <c:v>-13629</c:v>
                </c:pt>
                <c:pt idx="86">
                  <c:v>-13194</c:v>
                </c:pt>
                <c:pt idx="87">
                  <c:v>-13182</c:v>
                </c:pt>
                <c:pt idx="88">
                  <c:v>-13149</c:v>
                </c:pt>
                <c:pt idx="89">
                  <c:v>-12035</c:v>
                </c:pt>
                <c:pt idx="90">
                  <c:v>-12024.5</c:v>
                </c:pt>
                <c:pt idx="91">
                  <c:v>-12000.5</c:v>
                </c:pt>
                <c:pt idx="92">
                  <c:v>-9334</c:v>
                </c:pt>
                <c:pt idx="93">
                  <c:v>-9332.5</c:v>
                </c:pt>
                <c:pt idx="94">
                  <c:v>-9331</c:v>
                </c:pt>
                <c:pt idx="95">
                  <c:v>-9328</c:v>
                </c:pt>
                <c:pt idx="96">
                  <c:v>-9322</c:v>
                </c:pt>
                <c:pt idx="97">
                  <c:v>-9301</c:v>
                </c:pt>
                <c:pt idx="98">
                  <c:v>-9211</c:v>
                </c:pt>
                <c:pt idx="99">
                  <c:v>-8935</c:v>
                </c:pt>
                <c:pt idx="100">
                  <c:v>-8744.5</c:v>
                </c:pt>
                <c:pt idx="101">
                  <c:v>-8431</c:v>
                </c:pt>
                <c:pt idx="102">
                  <c:v>-7894</c:v>
                </c:pt>
                <c:pt idx="103">
                  <c:v>-7891</c:v>
                </c:pt>
                <c:pt idx="104">
                  <c:v>-7879</c:v>
                </c:pt>
                <c:pt idx="105">
                  <c:v>-7765</c:v>
                </c:pt>
                <c:pt idx="106">
                  <c:v>-7750.5</c:v>
                </c:pt>
                <c:pt idx="107">
                  <c:v>-7725</c:v>
                </c:pt>
                <c:pt idx="108">
                  <c:v>-7723.5</c:v>
                </c:pt>
                <c:pt idx="109">
                  <c:v>-7720.5</c:v>
                </c:pt>
                <c:pt idx="110">
                  <c:v>-7707</c:v>
                </c:pt>
                <c:pt idx="111">
                  <c:v>-7702.5</c:v>
                </c:pt>
                <c:pt idx="112">
                  <c:v>-7702.5</c:v>
                </c:pt>
                <c:pt idx="113">
                  <c:v>-7690.5</c:v>
                </c:pt>
                <c:pt idx="114">
                  <c:v>-7687.5</c:v>
                </c:pt>
                <c:pt idx="115">
                  <c:v>-7686</c:v>
                </c:pt>
                <c:pt idx="116">
                  <c:v>-7684.5</c:v>
                </c:pt>
                <c:pt idx="117">
                  <c:v>-7659</c:v>
                </c:pt>
                <c:pt idx="118">
                  <c:v>-7657.5</c:v>
                </c:pt>
                <c:pt idx="119">
                  <c:v>-7656</c:v>
                </c:pt>
                <c:pt idx="120">
                  <c:v>-7656</c:v>
                </c:pt>
                <c:pt idx="121">
                  <c:v>-7656</c:v>
                </c:pt>
                <c:pt idx="122">
                  <c:v>-7653</c:v>
                </c:pt>
                <c:pt idx="123">
                  <c:v>-7650</c:v>
                </c:pt>
                <c:pt idx="124">
                  <c:v>-7648.5</c:v>
                </c:pt>
                <c:pt idx="125">
                  <c:v>-7648.5</c:v>
                </c:pt>
                <c:pt idx="126">
                  <c:v>-7647</c:v>
                </c:pt>
                <c:pt idx="127">
                  <c:v>-7638</c:v>
                </c:pt>
                <c:pt idx="128">
                  <c:v>-7636.5</c:v>
                </c:pt>
                <c:pt idx="129">
                  <c:v>-7624.5</c:v>
                </c:pt>
                <c:pt idx="130">
                  <c:v>-7624.5</c:v>
                </c:pt>
                <c:pt idx="131">
                  <c:v>-7621.5</c:v>
                </c:pt>
                <c:pt idx="132">
                  <c:v>-7620</c:v>
                </c:pt>
                <c:pt idx="133">
                  <c:v>-7576.5</c:v>
                </c:pt>
                <c:pt idx="134">
                  <c:v>-7191</c:v>
                </c:pt>
                <c:pt idx="135">
                  <c:v>-7188</c:v>
                </c:pt>
                <c:pt idx="136">
                  <c:v>-7186.5</c:v>
                </c:pt>
                <c:pt idx="137">
                  <c:v>-7176</c:v>
                </c:pt>
                <c:pt idx="138">
                  <c:v>-7176</c:v>
                </c:pt>
                <c:pt idx="139">
                  <c:v>-7171.5</c:v>
                </c:pt>
                <c:pt idx="140">
                  <c:v>-7167</c:v>
                </c:pt>
                <c:pt idx="141">
                  <c:v>-7165.5</c:v>
                </c:pt>
                <c:pt idx="142">
                  <c:v>-7156.5</c:v>
                </c:pt>
                <c:pt idx="143">
                  <c:v>-7155</c:v>
                </c:pt>
                <c:pt idx="144">
                  <c:v>-7122</c:v>
                </c:pt>
                <c:pt idx="145">
                  <c:v>-7119</c:v>
                </c:pt>
                <c:pt idx="146">
                  <c:v>-7075.5</c:v>
                </c:pt>
                <c:pt idx="147">
                  <c:v>-7032</c:v>
                </c:pt>
                <c:pt idx="148">
                  <c:v>-6724</c:v>
                </c:pt>
                <c:pt idx="149">
                  <c:v>-6724</c:v>
                </c:pt>
                <c:pt idx="150">
                  <c:v>-6639</c:v>
                </c:pt>
                <c:pt idx="151">
                  <c:v>-6631</c:v>
                </c:pt>
                <c:pt idx="152">
                  <c:v>-6631</c:v>
                </c:pt>
                <c:pt idx="153">
                  <c:v>-6621</c:v>
                </c:pt>
                <c:pt idx="154">
                  <c:v>-6615</c:v>
                </c:pt>
                <c:pt idx="155">
                  <c:v>-6577.5</c:v>
                </c:pt>
                <c:pt idx="156">
                  <c:v>-6546</c:v>
                </c:pt>
                <c:pt idx="157">
                  <c:v>-5635.5</c:v>
                </c:pt>
                <c:pt idx="158">
                  <c:v>-5538</c:v>
                </c:pt>
                <c:pt idx="159">
                  <c:v>-5430.5</c:v>
                </c:pt>
                <c:pt idx="160">
                  <c:v>-5417</c:v>
                </c:pt>
                <c:pt idx="161">
                  <c:v>-5406</c:v>
                </c:pt>
                <c:pt idx="162">
                  <c:v>-5393</c:v>
                </c:pt>
                <c:pt idx="163">
                  <c:v>-4923</c:v>
                </c:pt>
                <c:pt idx="164">
                  <c:v>-4874</c:v>
                </c:pt>
                <c:pt idx="165">
                  <c:v>-4431</c:v>
                </c:pt>
                <c:pt idx="166">
                  <c:v>-4431</c:v>
                </c:pt>
                <c:pt idx="167">
                  <c:v>-4407</c:v>
                </c:pt>
                <c:pt idx="168">
                  <c:v>-4404</c:v>
                </c:pt>
                <c:pt idx="169">
                  <c:v>-3848.5</c:v>
                </c:pt>
                <c:pt idx="170">
                  <c:v>-3844</c:v>
                </c:pt>
                <c:pt idx="171">
                  <c:v>-3356</c:v>
                </c:pt>
                <c:pt idx="172">
                  <c:v>-3301</c:v>
                </c:pt>
                <c:pt idx="173">
                  <c:v>-3223</c:v>
                </c:pt>
                <c:pt idx="174">
                  <c:v>-3223</c:v>
                </c:pt>
                <c:pt idx="175">
                  <c:v>-3221</c:v>
                </c:pt>
                <c:pt idx="176">
                  <c:v>-3220</c:v>
                </c:pt>
                <c:pt idx="177">
                  <c:v>-3220</c:v>
                </c:pt>
                <c:pt idx="178">
                  <c:v>-3218.5</c:v>
                </c:pt>
                <c:pt idx="179">
                  <c:v>-3167.5</c:v>
                </c:pt>
                <c:pt idx="180">
                  <c:v>-2822</c:v>
                </c:pt>
                <c:pt idx="181">
                  <c:v>-2809</c:v>
                </c:pt>
                <c:pt idx="182">
                  <c:v>-1675</c:v>
                </c:pt>
                <c:pt idx="183">
                  <c:v>-1672</c:v>
                </c:pt>
                <c:pt idx="184">
                  <c:v>-1666</c:v>
                </c:pt>
                <c:pt idx="185">
                  <c:v>-1660</c:v>
                </c:pt>
                <c:pt idx="186">
                  <c:v>-1621</c:v>
                </c:pt>
                <c:pt idx="187">
                  <c:v>-1099</c:v>
                </c:pt>
                <c:pt idx="188">
                  <c:v>-565.5</c:v>
                </c:pt>
                <c:pt idx="189">
                  <c:v>-516</c:v>
                </c:pt>
                <c:pt idx="190">
                  <c:v>-1.5</c:v>
                </c:pt>
                <c:pt idx="191">
                  <c:v>-1.5</c:v>
                </c:pt>
                <c:pt idx="192">
                  <c:v>-1.5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403.5</c:v>
                </c:pt>
                <c:pt idx="198">
                  <c:v>462</c:v>
                </c:pt>
                <c:pt idx="199">
                  <c:v>468</c:v>
                </c:pt>
                <c:pt idx="200">
                  <c:v>601</c:v>
                </c:pt>
                <c:pt idx="201">
                  <c:v>622</c:v>
                </c:pt>
                <c:pt idx="202">
                  <c:v>625</c:v>
                </c:pt>
                <c:pt idx="203">
                  <c:v>648</c:v>
                </c:pt>
                <c:pt idx="204">
                  <c:v>654</c:v>
                </c:pt>
                <c:pt idx="205">
                  <c:v>655.5</c:v>
                </c:pt>
                <c:pt idx="206">
                  <c:v>999</c:v>
                </c:pt>
                <c:pt idx="207">
                  <c:v>1105</c:v>
                </c:pt>
                <c:pt idx="208">
                  <c:v>1166.5</c:v>
                </c:pt>
                <c:pt idx="209">
                  <c:v>1192</c:v>
                </c:pt>
                <c:pt idx="210">
                  <c:v>1965</c:v>
                </c:pt>
                <c:pt idx="211">
                  <c:v>2797</c:v>
                </c:pt>
                <c:pt idx="212">
                  <c:v>2801</c:v>
                </c:pt>
                <c:pt idx="213">
                  <c:v>2812</c:v>
                </c:pt>
                <c:pt idx="214">
                  <c:v>3637</c:v>
                </c:pt>
                <c:pt idx="215">
                  <c:v>3658</c:v>
                </c:pt>
                <c:pt idx="216">
                  <c:v>4398</c:v>
                </c:pt>
                <c:pt idx="217">
                  <c:v>4957.5</c:v>
                </c:pt>
                <c:pt idx="218">
                  <c:v>6386</c:v>
                </c:pt>
                <c:pt idx="219">
                  <c:v>6553</c:v>
                </c:pt>
                <c:pt idx="220">
                  <c:v>6621</c:v>
                </c:pt>
                <c:pt idx="221">
                  <c:v>7150</c:v>
                </c:pt>
                <c:pt idx="222">
                  <c:v>7554</c:v>
                </c:pt>
                <c:pt idx="223">
                  <c:v>7554</c:v>
                </c:pt>
                <c:pt idx="224">
                  <c:v>7598</c:v>
                </c:pt>
                <c:pt idx="225">
                  <c:v>8091</c:v>
                </c:pt>
                <c:pt idx="226">
                  <c:v>8192</c:v>
                </c:pt>
                <c:pt idx="227">
                  <c:v>8212</c:v>
                </c:pt>
                <c:pt idx="228">
                  <c:v>8702</c:v>
                </c:pt>
                <c:pt idx="229">
                  <c:v>8731</c:v>
                </c:pt>
                <c:pt idx="230">
                  <c:v>8740</c:v>
                </c:pt>
                <c:pt idx="231">
                  <c:v>8776</c:v>
                </c:pt>
                <c:pt idx="232">
                  <c:v>8813</c:v>
                </c:pt>
                <c:pt idx="233">
                  <c:v>8821</c:v>
                </c:pt>
                <c:pt idx="234">
                  <c:v>8861</c:v>
                </c:pt>
                <c:pt idx="235">
                  <c:v>9243</c:v>
                </c:pt>
                <c:pt idx="236">
                  <c:v>9243.5</c:v>
                </c:pt>
                <c:pt idx="237">
                  <c:v>9245</c:v>
                </c:pt>
                <c:pt idx="238">
                  <c:v>9250.5</c:v>
                </c:pt>
                <c:pt idx="239">
                  <c:v>9315.5</c:v>
                </c:pt>
                <c:pt idx="240">
                  <c:v>9359</c:v>
                </c:pt>
                <c:pt idx="241">
                  <c:v>9367</c:v>
                </c:pt>
                <c:pt idx="242">
                  <c:v>9416</c:v>
                </c:pt>
                <c:pt idx="243">
                  <c:v>9691</c:v>
                </c:pt>
                <c:pt idx="244">
                  <c:v>10267</c:v>
                </c:pt>
                <c:pt idx="245">
                  <c:v>10291</c:v>
                </c:pt>
                <c:pt idx="246">
                  <c:v>10501.5</c:v>
                </c:pt>
                <c:pt idx="247">
                  <c:v>10501.5</c:v>
                </c:pt>
                <c:pt idx="248">
                  <c:v>10753</c:v>
                </c:pt>
                <c:pt idx="249">
                  <c:v>10785.5</c:v>
                </c:pt>
                <c:pt idx="250">
                  <c:v>10864</c:v>
                </c:pt>
                <c:pt idx="251">
                  <c:v>10880</c:v>
                </c:pt>
                <c:pt idx="252">
                  <c:v>10953</c:v>
                </c:pt>
                <c:pt idx="253">
                  <c:v>10966.5</c:v>
                </c:pt>
                <c:pt idx="254">
                  <c:v>10988</c:v>
                </c:pt>
                <c:pt idx="255">
                  <c:v>11000</c:v>
                </c:pt>
                <c:pt idx="256">
                  <c:v>11387</c:v>
                </c:pt>
                <c:pt idx="257">
                  <c:v>11438</c:v>
                </c:pt>
                <c:pt idx="258">
                  <c:v>11528</c:v>
                </c:pt>
                <c:pt idx="259">
                  <c:v>11562</c:v>
                </c:pt>
                <c:pt idx="260">
                  <c:v>11562</c:v>
                </c:pt>
                <c:pt idx="261">
                  <c:v>11610</c:v>
                </c:pt>
                <c:pt idx="262">
                  <c:v>11959</c:v>
                </c:pt>
                <c:pt idx="263">
                  <c:v>11978</c:v>
                </c:pt>
                <c:pt idx="264">
                  <c:v>12002.5</c:v>
                </c:pt>
                <c:pt idx="265">
                  <c:v>12052.5</c:v>
                </c:pt>
                <c:pt idx="266">
                  <c:v>12064.5</c:v>
                </c:pt>
                <c:pt idx="267">
                  <c:v>12479</c:v>
                </c:pt>
                <c:pt idx="268">
                  <c:v>12479</c:v>
                </c:pt>
                <c:pt idx="269">
                  <c:v>12612</c:v>
                </c:pt>
                <c:pt idx="270">
                  <c:v>12958</c:v>
                </c:pt>
                <c:pt idx="271">
                  <c:v>13092</c:v>
                </c:pt>
                <c:pt idx="272">
                  <c:v>13161</c:v>
                </c:pt>
                <c:pt idx="273">
                  <c:v>13199.5</c:v>
                </c:pt>
                <c:pt idx="274">
                  <c:v>13201</c:v>
                </c:pt>
                <c:pt idx="275">
                  <c:v>13219</c:v>
                </c:pt>
                <c:pt idx="276">
                  <c:v>13587</c:v>
                </c:pt>
                <c:pt idx="277">
                  <c:v>13652.5</c:v>
                </c:pt>
                <c:pt idx="278">
                  <c:v>13705</c:v>
                </c:pt>
                <c:pt idx="279">
                  <c:v>13717</c:v>
                </c:pt>
                <c:pt idx="280">
                  <c:v>14082</c:v>
                </c:pt>
                <c:pt idx="281">
                  <c:v>14142</c:v>
                </c:pt>
                <c:pt idx="282">
                  <c:v>14142</c:v>
                </c:pt>
                <c:pt idx="283">
                  <c:v>14221</c:v>
                </c:pt>
                <c:pt idx="284">
                  <c:v>14637</c:v>
                </c:pt>
                <c:pt idx="285">
                  <c:v>14741.5</c:v>
                </c:pt>
                <c:pt idx="286">
                  <c:v>14743</c:v>
                </c:pt>
                <c:pt idx="287">
                  <c:v>15292</c:v>
                </c:pt>
                <c:pt idx="288">
                  <c:v>15303</c:v>
                </c:pt>
                <c:pt idx="289">
                  <c:v>15766</c:v>
                </c:pt>
                <c:pt idx="290">
                  <c:v>15808</c:v>
                </c:pt>
                <c:pt idx="291">
                  <c:v>15838</c:v>
                </c:pt>
                <c:pt idx="292">
                  <c:v>16288</c:v>
                </c:pt>
              </c:numCache>
            </c:numRef>
          </c:xVal>
          <c:yVal>
            <c:numRef>
              <c:f>Active!$R$21:$R$313</c:f>
              <c:numCache>
                <c:formatCode>General</c:formatCode>
                <c:ptCount val="293"/>
                <c:pt idx="10">
                  <c:v>3.4381000001303619E-2</c:v>
                </c:pt>
                <c:pt idx="13">
                  <c:v>2.0838999997067731E-2</c:v>
                </c:pt>
                <c:pt idx="14">
                  <c:v>1.8358000001171604E-2</c:v>
                </c:pt>
                <c:pt idx="16">
                  <c:v>1.3334399998711888E-2</c:v>
                </c:pt>
                <c:pt idx="74">
                  <c:v>-9.9138500001572538E-2</c:v>
                </c:pt>
                <c:pt idx="219">
                  <c:v>8.0354099998658057E-2</c:v>
                </c:pt>
                <c:pt idx="220">
                  <c:v>-0.15981630000169389</c:v>
                </c:pt>
                <c:pt idx="221">
                  <c:v>4.3184999994991813E-2</c:v>
                </c:pt>
                <c:pt idx="228">
                  <c:v>-6.7070600001898129E-2</c:v>
                </c:pt>
                <c:pt idx="246">
                  <c:v>3.2894550000492018E-2</c:v>
                </c:pt>
                <c:pt idx="247">
                  <c:v>3.3494549999886658E-2</c:v>
                </c:pt>
                <c:pt idx="249">
                  <c:v>-0.13166064999677474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EE5A-4AD2-B37D-F67D9ED98C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5814800"/>
        <c:axId val="1"/>
      </c:scatterChart>
      <c:valAx>
        <c:axId val="76581480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485174501702136"/>
              <c:y val="0.8874999999999999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702970297029703E-2"/>
              <c:y val="0.4406249999999999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65814800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8935656557781763"/>
          <c:y val="0.90937500000000004"/>
          <c:w val="0.73267365712949251"/>
          <c:h val="6.874999999999997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CT Tau -- O-C Diagr</a:t>
            </a:r>
          </a:p>
        </c:rich>
      </c:tx>
      <c:layout>
        <c:manualLayout>
          <c:xMode val="edge"/>
          <c:yMode val="edge"/>
          <c:x val="0.43942307692307692"/>
          <c:y val="3.40909090909090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05"/>
          <c:y val="0.21875030344224888"/>
          <c:w val="0.92500000000000004"/>
          <c:h val="0.65340999729502913"/>
        </c:manualLayout>
      </c:layout>
      <c:scatterChart>
        <c:scatterStyle val="lineMarker"/>
        <c:varyColors val="0"/>
        <c:ser>
          <c:idx val="0"/>
          <c:order val="0"/>
          <c:tx>
            <c:strRef>
              <c:f>Q_fit!$E$20</c:f>
              <c:strCache>
                <c:ptCount val="1"/>
                <c:pt idx="0">
                  <c:v>Y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Q_fit!$D$21:$D$284</c:f>
              <c:numCache>
                <c:formatCode>General</c:formatCode>
                <c:ptCount val="264"/>
                <c:pt idx="0">
                  <c:v>-2.758</c:v>
                </c:pt>
                <c:pt idx="1">
                  <c:v>-2.7559</c:v>
                </c:pt>
                <c:pt idx="2">
                  <c:v>-2.7395499999999999</c:v>
                </c:pt>
                <c:pt idx="3">
                  <c:v>-2.6984499999999998</c:v>
                </c:pt>
                <c:pt idx="4">
                  <c:v>-2.6941000000000002</c:v>
                </c:pt>
                <c:pt idx="5">
                  <c:v>-2.6791499999999999</c:v>
                </c:pt>
                <c:pt idx="6">
                  <c:v>-2.6203500000000002</c:v>
                </c:pt>
                <c:pt idx="7">
                  <c:v>-2.6172</c:v>
                </c:pt>
                <c:pt idx="8">
                  <c:v>-2.4111500000000001</c:v>
                </c:pt>
                <c:pt idx="9">
                  <c:v>-2.3089499999999998</c:v>
                </c:pt>
                <c:pt idx="10">
                  <c:v>-2.1541000000000001</c:v>
                </c:pt>
                <c:pt idx="11">
                  <c:v>-2.12195</c:v>
                </c:pt>
                <c:pt idx="12">
                  <c:v>-1.9659500000000001</c:v>
                </c:pt>
                <c:pt idx="13">
                  <c:v>-1.65825</c:v>
                </c:pt>
                <c:pt idx="14">
                  <c:v>-1.6343000000000001</c:v>
                </c:pt>
                <c:pt idx="15">
                  <c:v>-1.5931</c:v>
                </c:pt>
                <c:pt idx="16">
                  <c:v>-1.5890500000000001</c:v>
                </c:pt>
                <c:pt idx="17">
                  <c:v>-1.5358000000000001</c:v>
                </c:pt>
                <c:pt idx="18">
                  <c:v>-1.5358000000000001</c:v>
                </c:pt>
                <c:pt idx="19">
                  <c:v>-1.5351999999999999</c:v>
                </c:pt>
                <c:pt idx="20">
                  <c:v>-1.5348999999999999</c:v>
                </c:pt>
                <c:pt idx="21">
                  <c:v>-1.5347500000000001</c:v>
                </c:pt>
                <c:pt idx="22">
                  <c:v>-1.53085</c:v>
                </c:pt>
                <c:pt idx="23">
                  <c:v>-1.5306999999999999</c:v>
                </c:pt>
                <c:pt idx="24">
                  <c:v>-1.5305500000000001</c:v>
                </c:pt>
                <c:pt idx="25">
                  <c:v>-1.5304</c:v>
                </c:pt>
                <c:pt idx="26">
                  <c:v>-1.5302500000000001</c:v>
                </c:pt>
                <c:pt idx="27">
                  <c:v>-1.5277000000000001</c:v>
                </c:pt>
                <c:pt idx="28">
                  <c:v>-1.5265</c:v>
                </c:pt>
                <c:pt idx="29">
                  <c:v>-1.5226</c:v>
                </c:pt>
                <c:pt idx="30">
                  <c:v>-1.5221499999999999</c:v>
                </c:pt>
                <c:pt idx="31">
                  <c:v>-1.5217000000000001</c:v>
                </c:pt>
                <c:pt idx="32">
                  <c:v>-1.5202500000000001</c:v>
                </c:pt>
                <c:pt idx="33">
                  <c:v>-1.5183</c:v>
                </c:pt>
                <c:pt idx="34">
                  <c:v>-1.5183</c:v>
                </c:pt>
                <c:pt idx="35">
                  <c:v>-1.4904999999999999</c:v>
                </c:pt>
                <c:pt idx="36">
                  <c:v>-1.4903500000000001</c:v>
                </c:pt>
                <c:pt idx="37">
                  <c:v>-1.4823999999999999</c:v>
                </c:pt>
                <c:pt idx="38">
                  <c:v>-1.47685</c:v>
                </c:pt>
                <c:pt idx="39">
                  <c:v>-1.4428000000000001</c:v>
                </c:pt>
                <c:pt idx="40">
                  <c:v>-1.4417500000000001</c:v>
                </c:pt>
                <c:pt idx="41">
                  <c:v>-1.4416</c:v>
                </c:pt>
                <c:pt idx="42">
                  <c:v>-1.4413</c:v>
                </c:pt>
                <c:pt idx="43">
                  <c:v>-1.4410000000000001</c:v>
                </c:pt>
                <c:pt idx="44">
                  <c:v>-1.4386000000000001</c:v>
                </c:pt>
                <c:pt idx="45">
                  <c:v>-1.43845</c:v>
                </c:pt>
                <c:pt idx="46">
                  <c:v>-1.4371</c:v>
                </c:pt>
                <c:pt idx="47">
                  <c:v>-1.4326000000000001</c:v>
                </c:pt>
                <c:pt idx="48">
                  <c:v>-1.43245</c:v>
                </c:pt>
                <c:pt idx="49">
                  <c:v>-1.4322999999999999</c:v>
                </c:pt>
                <c:pt idx="50">
                  <c:v>-1.43215</c:v>
                </c:pt>
                <c:pt idx="51">
                  <c:v>-1.3894</c:v>
                </c:pt>
                <c:pt idx="52">
                  <c:v>-1.3892500000000001</c:v>
                </c:pt>
                <c:pt idx="53">
                  <c:v>-1.3875</c:v>
                </c:pt>
                <c:pt idx="54">
                  <c:v>-1.3849</c:v>
                </c:pt>
                <c:pt idx="55">
                  <c:v>-1.38445</c:v>
                </c:pt>
                <c:pt idx="56">
                  <c:v>-1.3774500000000001</c:v>
                </c:pt>
                <c:pt idx="57">
                  <c:v>-1.3758999999999999</c:v>
                </c:pt>
                <c:pt idx="58">
                  <c:v>-1.3745499999999999</c:v>
                </c:pt>
                <c:pt idx="59">
                  <c:v>-1.3729499999999999</c:v>
                </c:pt>
                <c:pt idx="60">
                  <c:v>-1.3728</c:v>
                </c:pt>
                <c:pt idx="61">
                  <c:v>-1.37175</c:v>
                </c:pt>
                <c:pt idx="62">
                  <c:v>-1.3716999999999999</c:v>
                </c:pt>
                <c:pt idx="63">
                  <c:v>-1.3713</c:v>
                </c:pt>
                <c:pt idx="64">
                  <c:v>-1.3711500000000001</c:v>
                </c:pt>
                <c:pt idx="65">
                  <c:v>-1.371</c:v>
                </c:pt>
                <c:pt idx="66">
                  <c:v>-1.3708499999999999</c:v>
                </c:pt>
                <c:pt idx="67">
                  <c:v>-1.3708499999999999</c:v>
                </c:pt>
                <c:pt idx="68">
                  <c:v>-1.3707</c:v>
                </c:pt>
                <c:pt idx="69">
                  <c:v>-1.3705499999999999</c:v>
                </c:pt>
                <c:pt idx="70">
                  <c:v>-1.3704000000000001</c:v>
                </c:pt>
                <c:pt idx="71">
                  <c:v>-1.3680000000000001</c:v>
                </c:pt>
                <c:pt idx="72">
                  <c:v>-1.36785</c:v>
                </c:pt>
                <c:pt idx="73">
                  <c:v>-1.3673999999999999</c:v>
                </c:pt>
                <c:pt idx="74">
                  <c:v>-1.3671</c:v>
                </c:pt>
                <c:pt idx="75">
                  <c:v>-1.3669500000000001</c:v>
                </c:pt>
                <c:pt idx="76">
                  <c:v>-1.3668</c:v>
                </c:pt>
                <c:pt idx="77">
                  <c:v>-1.3668</c:v>
                </c:pt>
                <c:pt idx="78">
                  <c:v>-1.3666499999999999</c:v>
                </c:pt>
                <c:pt idx="79">
                  <c:v>-1.3665</c:v>
                </c:pt>
                <c:pt idx="80">
                  <c:v>-1.3629</c:v>
                </c:pt>
                <c:pt idx="81">
                  <c:v>-1.3193999999999999</c:v>
                </c:pt>
                <c:pt idx="82">
                  <c:v>-1.3182</c:v>
                </c:pt>
                <c:pt idx="83">
                  <c:v>-1.3149</c:v>
                </c:pt>
                <c:pt idx="84">
                  <c:v>-1.2035</c:v>
                </c:pt>
                <c:pt idx="85">
                  <c:v>-1.20245</c:v>
                </c:pt>
                <c:pt idx="86">
                  <c:v>-1.2000500000000001</c:v>
                </c:pt>
                <c:pt idx="87">
                  <c:v>-0.93340000000000001</c:v>
                </c:pt>
                <c:pt idx="88">
                  <c:v>-0.93325000000000002</c:v>
                </c:pt>
                <c:pt idx="89">
                  <c:v>-0.93310000000000004</c:v>
                </c:pt>
                <c:pt idx="90">
                  <c:v>-0.93279999999999996</c:v>
                </c:pt>
                <c:pt idx="91">
                  <c:v>-0.93220000000000003</c:v>
                </c:pt>
                <c:pt idx="92">
                  <c:v>-0.93010000000000004</c:v>
                </c:pt>
                <c:pt idx="93">
                  <c:v>-0.92110000000000003</c:v>
                </c:pt>
                <c:pt idx="94">
                  <c:v>-0.89349999999999996</c:v>
                </c:pt>
                <c:pt idx="95">
                  <c:v>-0.87444999999999995</c:v>
                </c:pt>
                <c:pt idx="96">
                  <c:v>-0.84309999999999996</c:v>
                </c:pt>
                <c:pt idx="97">
                  <c:v>-0.78939999999999999</c:v>
                </c:pt>
                <c:pt idx="98">
                  <c:v>-0.78910000000000002</c:v>
                </c:pt>
                <c:pt idx="99">
                  <c:v>-0.78790000000000004</c:v>
                </c:pt>
                <c:pt idx="100">
                  <c:v>-0.77649999999999997</c:v>
                </c:pt>
                <c:pt idx="101">
                  <c:v>-0.77505000000000002</c:v>
                </c:pt>
                <c:pt idx="102">
                  <c:v>-0.77249999999999996</c:v>
                </c:pt>
                <c:pt idx="103">
                  <c:v>-0.77234999999999998</c:v>
                </c:pt>
                <c:pt idx="104">
                  <c:v>-0.77205000000000001</c:v>
                </c:pt>
                <c:pt idx="105">
                  <c:v>-0.77070000000000005</c:v>
                </c:pt>
                <c:pt idx="106">
                  <c:v>-0.77024999999999999</c:v>
                </c:pt>
                <c:pt idx="107">
                  <c:v>-0.77024999999999999</c:v>
                </c:pt>
                <c:pt idx="108">
                  <c:v>-0.76905000000000001</c:v>
                </c:pt>
                <c:pt idx="109">
                  <c:v>-0.76875000000000004</c:v>
                </c:pt>
                <c:pt idx="110">
                  <c:v>-0.76859999999999995</c:v>
                </c:pt>
                <c:pt idx="111">
                  <c:v>-0.76844999999999997</c:v>
                </c:pt>
                <c:pt idx="112">
                  <c:v>-0.76590000000000003</c:v>
                </c:pt>
                <c:pt idx="113">
                  <c:v>-0.76575000000000004</c:v>
                </c:pt>
                <c:pt idx="114">
                  <c:v>-0.76559999999999995</c:v>
                </c:pt>
                <c:pt idx="115">
                  <c:v>-0.76559999999999995</c:v>
                </c:pt>
                <c:pt idx="116">
                  <c:v>-0.76559999999999995</c:v>
                </c:pt>
                <c:pt idx="117">
                  <c:v>-0.76529999999999998</c:v>
                </c:pt>
                <c:pt idx="118">
                  <c:v>-0.76500000000000001</c:v>
                </c:pt>
                <c:pt idx="119">
                  <c:v>-0.76485000000000003</c:v>
                </c:pt>
                <c:pt idx="120">
                  <c:v>-0.76485000000000003</c:v>
                </c:pt>
                <c:pt idx="121">
                  <c:v>-0.76470000000000005</c:v>
                </c:pt>
                <c:pt idx="122">
                  <c:v>-0.76380000000000003</c:v>
                </c:pt>
                <c:pt idx="123">
                  <c:v>-0.76365000000000005</c:v>
                </c:pt>
                <c:pt idx="124">
                  <c:v>-0.76244999999999996</c:v>
                </c:pt>
                <c:pt idx="125">
                  <c:v>-0.76244999999999996</c:v>
                </c:pt>
                <c:pt idx="126">
                  <c:v>-0.76214999999999999</c:v>
                </c:pt>
                <c:pt idx="127">
                  <c:v>-0.76200000000000001</c:v>
                </c:pt>
                <c:pt idx="128">
                  <c:v>-0.75765000000000005</c:v>
                </c:pt>
                <c:pt idx="129">
                  <c:v>-0.71909999999999996</c:v>
                </c:pt>
                <c:pt idx="130">
                  <c:v>-0.71879999999999999</c:v>
                </c:pt>
                <c:pt idx="131">
                  <c:v>-0.71865000000000001</c:v>
                </c:pt>
                <c:pt idx="132">
                  <c:v>-0.71760000000000002</c:v>
                </c:pt>
                <c:pt idx="133">
                  <c:v>-0.71760000000000002</c:v>
                </c:pt>
                <c:pt idx="134">
                  <c:v>-0.71714999999999995</c:v>
                </c:pt>
                <c:pt idx="135">
                  <c:v>-0.7167</c:v>
                </c:pt>
                <c:pt idx="136">
                  <c:v>-0.71655000000000002</c:v>
                </c:pt>
                <c:pt idx="137">
                  <c:v>-0.71565000000000001</c:v>
                </c:pt>
                <c:pt idx="138">
                  <c:v>-0.71550000000000002</c:v>
                </c:pt>
                <c:pt idx="139">
                  <c:v>-0.71220000000000006</c:v>
                </c:pt>
                <c:pt idx="140">
                  <c:v>-0.71189999999999998</c:v>
                </c:pt>
                <c:pt idx="141">
                  <c:v>-0.70755000000000001</c:v>
                </c:pt>
                <c:pt idx="142">
                  <c:v>-0.70320000000000005</c:v>
                </c:pt>
                <c:pt idx="143">
                  <c:v>-0.6724</c:v>
                </c:pt>
                <c:pt idx="144">
                  <c:v>-0.6724</c:v>
                </c:pt>
                <c:pt idx="145">
                  <c:v>-0.66390000000000005</c:v>
                </c:pt>
                <c:pt idx="146">
                  <c:v>-0.66310000000000002</c:v>
                </c:pt>
                <c:pt idx="147">
                  <c:v>-0.66310000000000002</c:v>
                </c:pt>
                <c:pt idx="148">
                  <c:v>-0.66210000000000002</c:v>
                </c:pt>
                <c:pt idx="149">
                  <c:v>-0.66149999999999998</c:v>
                </c:pt>
                <c:pt idx="150">
                  <c:v>-0.65774999999999995</c:v>
                </c:pt>
                <c:pt idx="151">
                  <c:v>-0.65459999999999996</c:v>
                </c:pt>
                <c:pt idx="152">
                  <c:v>-0.56355</c:v>
                </c:pt>
                <c:pt idx="153">
                  <c:v>-0.55379999999999996</c:v>
                </c:pt>
                <c:pt idx="154">
                  <c:v>-0.54305000000000003</c:v>
                </c:pt>
                <c:pt idx="155">
                  <c:v>-0.54169999999999996</c:v>
                </c:pt>
                <c:pt idx="156">
                  <c:v>-0.54059999999999997</c:v>
                </c:pt>
                <c:pt idx="157">
                  <c:v>-0.5393</c:v>
                </c:pt>
                <c:pt idx="158">
                  <c:v>-0.49230000000000002</c:v>
                </c:pt>
                <c:pt idx="159">
                  <c:v>-0.4874</c:v>
                </c:pt>
                <c:pt idx="160">
                  <c:v>-0.44309999999999999</c:v>
                </c:pt>
                <c:pt idx="161">
                  <c:v>-0.44309999999999999</c:v>
                </c:pt>
                <c:pt idx="162">
                  <c:v>-0.44069999999999998</c:v>
                </c:pt>
                <c:pt idx="163">
                  <c:v>-0.44040000000000001</c:v>
                </c:pt>
                <c:pt idx="164">
                  <c:v>-0.38485000000000003</c:v>
                </c:pt>
                <c:pt idx="165">
                  <c:v>-0.38440000000000002</c:v>
                </c:pt>
                <c:pt idx="166">
                  <c:v>-0.33560000000000001</c:v>
                </c:pt>
                <c:pt idx="167">
                  <c:v>-0.3301</c:v>
                </c:pt>
                <c:pt idx="168">
                  <c:v>-0.32229999999999998</c:v>
                </c:pt>
                <c:pt idx="169">
                  <c:v>-0.32229999999999998</c:v>
                </c:pt>
                <c:pt idx="170">
                  <c:v>-0.3221</c:v>
                </c:pt>
                <c:pt idx="171">
                  <c:v>-0.32200000000000001</c:v>
                </c:pt>
                <c:pt idx="172">
                  <c:v>-0.32200000000000001</c:v>
                </c:pt>
                <c:pt idx="173">
                  <c:v>-0.32185000000000002</c:v>
                </c:pt>
                <c:pt idx="174">
                  <c:v>-0.31674999999999998</c:v>
                </c:pt>
                <c:pt idx="175">
                  <c:v>-0.28220000000000001</c:v>
                </c:pt>
                <c:pt idx="176">
                  <c:v>-0.28089999999999998</c:v>
                </c:pt>
                <c:pt idx="177">
                  <c:v>-0.16750000000000001</c:v>
                </c:pt>
                <c:pt idx="178">
                  <c:v>-0.16719999999999999</c:v>
                </c:pt>
                <c:pt idx="179">
                  <c:v>-0.1666</c:v>
                </c:pt>
                <c:pt idx="180">
                  <c:v>-0.16600000000000001</c:v>
                </c:pt>
                <c:pt idx="181">
                  <c:v>-0.16209999999999999</c:v>
                </c:pt>
                <c:pt idx="182">
                  <c:v>-0.1099</c:v>
                </c:pt>
                <c:pt idx="183">
                  <c:v>-5.6550000000000003E-2</c:v>
                </c:pt>
                <c:pt idx="184">
                  <c:v>-5.16E-2</c:v>
                </c:pt>
                <c:pt idx="185">
                  <c:v>-1.4999999999999999E-4</c:v>
                </c:pt>
                <c:pt idx="186">
                  <c:v>-1.4999999999999999E-4</c:v>
                </c:pt>
                <c:pt idx="187">
                  <c:v>-1.4999999999999999E-4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4.0349999999999997E-2</c:v>
                </c:pt>
                <c:pt idx="193">
                  <c:v>4.6199999999999998E-2</c:v>
                </c:pt>
                <c:pt idx="194">
                  <c:v>4.6800000000000001E-2</c:v>
                </c:pt>
                <c:pt idx="195">
                  <c:v>6.0100000000000001E-2</c:v>
                </c:pt>
                <c:pt idx="196">
                  <c:v>6.2199999999999998E-2</c:v>
                </c:pt>
                <c:pt idx="197">
                  <c:v>6.25E-2</c:v>
                </c:pt>
                <c:pt idx="198">
                  <c:v>6.4799999999999996E-2</c:v>
                </c:pt>
                <c:pt idx="199">
                  <c:v>6.54E-2</c:v>
                </c:pt>
                <c:pt idx="200">
                  <c:v>6.5549999999999997E-2</c:v>
                </c:pt>
                <c:pt idx="201">
                  <c:v>9.9900000000000003E-2</c:v>
                </c:pt>
                <c:pt idx="202">
                  <c:v>0.1105</c:v>
                </c:pt>
                <c:pt idx="203">
                  <c:v>0.11665</c:v>
                </c:pt>
                <c:pt idx="204">
                  <c:v>0.1192</c:v>
                </c:pt>
                <c:pt idx="205">
                  <c:v>0.19650000000000001</c:v>
                </c:pt>
                <c:pt idx="206">
                  <c:v>0.2797</c:v>
                </c:pt>
                <c:pt idx="207">
                  <c:v>0.28010000000000002</c:v>
                </c:pt>
                <c:pt idx="208">
                  <c:v>0.28120000000000001</c:v>
                </c:pt>
                <c:pt idx="209">
                  <c:v>0.36370000000000002</c:v>
                </c:pt>
                <c:pt idx="210">
                  <c:v>0.36580000000000001</c:v>
                </c:pt>
                <c:pt idx="211">
                  <c:v>0.43980000000000002</c:v>
                </c:pt>
                <c:pt idx="212">
                  <c:v>0.49575000000000002</c:v>
                </c:pt>
                <c:pt idx="213">
                  <c:v>0.63859999999999995</c:v>
                </c:pt>
                <c:pt idx="214">
                  <c:v>0.75539999999999996</c:v>
                </c:pt>
                <c:pt idx="215">
                  <c:v>0.75539999999999996</c:v>
                </c:pt>
                <c:pt idx="216">
                  <c:v>0.75980000000000003</c:v>
                </c:pt>
                <c:pt idx="217">
                  <c:v>0.80910000000000004</c:v>
                </c:pt>
                <c:pt idx="218">
                  <c:v>0.81920000000000004</c:v>
                </c:pt>
                <c:pt idx="219">
                  <c:v>0.82120000000000004</c:v>
                </c:pt>
                <c:pt idx="220">
                  <c:v>0.87309999999999999</c:v>
                </c:pt>
                <c:pt idx="221">
                  <c:v>0.874</c:v>
                </c:pt>
                <c:pt idx="222">
                  <c:v>0.87760000000000005</c:v>
                </c:pt>
                <c:pt idx="223">
                  <c:v>0.88129999999999997</c:v>
                </c:pt>
                <c:pt idx="224">
                  <c:v>0.8821</c:v>
                </c:pt>
                <c:pt idx="225">
                  <c:v>0.8861</c:v>
                </c:pt>
                <c:pt idx="226">
                  <c:v>0.92430000000000001</c:v>
                </c:pt>
                <c:pt idx="227">
                  <c:v>0.92435</c:v>
                </c:pt>
                <c:pt idx="228">
                  <c:v>0.92449999999999999</c:v>
                </c:pt>
                <c:pt idx="229">
                  <c:v>0.92505000000000004</c:v>
                </c:pt>
                <c:pt idx="230">
                  <c:v>0.93154999999999999</c:v>
                </c:pt>
                <c:pt idx="231">
                  <c:v>0.93589999999999995</c:v>
                </c:pt>
                <c:pt idx="232">
                  <c:v>0.93669999999999998</c:v>
                </c:pt>
                <c:pt idx="233">
                  <c:v>0.94159999999999999</c:v>
                </c:pt>
                <c:pt idx="234">
                  <c:v>0.96909999999999996</c:v>
                </c:pt>
                <c:pt idx="235">
                  <c:v>1.0266999999999999</c:v>
                </c:pt>
                <c:pt idx="236">
                  <c:v>1.0290999999999999</c:v>
                </c:pt>
                <c:pt idx="237">
                  <c:v>1.0752999999999999</c:v>
                </c:pt>
                <c:pt idx="238">
                  <c:v>1.0864</c:v>
                </c:pt>
                <c:pt idx="239">
                  <c:v>1.0880000000000001</c:v>
                </c:pt>
                <c:pt idx="240">
                  <c:v>1.0952999999999999</c:v>
                </c:pt>
                <c:pt idx="241">
                  <c:v>1.0966499999999999</c:v>
                </c:pt>
                <c:pt idx="242">
                  <c:v>1.0988</c:v>
                </c:pt>
                <c:pt idx="243">
                  <c:v>1.1000000000000001</c:v>
                </c:pt>
                <c:pt idx="244">
                  <c:v>1.1387</c:v>
                </c:pt>
                <c:pt idx="245">
                  <c:v>1.1437999999999999</c:v>
                </c:pt>
                <c:pt idx="246">
                  <c:v>1.1528</c:v>
                </c:pt>
                <c:pt idx="247">
                  <c:v>1.1561999999999999</c:v>
                </c:pt>
                <c:pt idx="248">
                  <c:v>1.1561999999999999</c:v>
                </c:pt>
                <c:pt idx="249">
                  <c:v>1.161</c:v>
                </c:pt>
                <c:pt idx="250">
                  <c:v>1.1959</c:v>
                </c:pt>
                <c:pt idx="251">
                  <c:v>1.1978</c:v>
                </c:pt>
                <c:pt idx="252">
                  <c:v>1.20025</c:v>
                </c:pt>
                <c:pt idx="253">
                  <c:v>1.2052499999999999</c:v>
                </c:pt>
                <c:pt idx="254">
                  <c:v>1.20645</c:v>
                </c:pt>
                <c:pt idx="255">
                  <c:v>1.2479</c:v>
                </c:pt>
                <c:pt idx="256">
                  <c:v>1.2479</c:v>
                </c:pt>
                <c:pt idx="257">
                  <c:v>1.2612000000000001</c:v>
                </c:pt>
                <c:pt idx="258">
                  <c:v>1.2958000000000001</c:v>
                </c:pt>
                <c:pt idx="259">
                  <c:v>1.3091999999999999</c:v>
                </c:pt>
                <c:pt idx="260">
                  <c:v>1.3161</c:v>
                </c:pt>
                <c:pt idx="261">
                  <c:v>1.31995</c:v>
                </c:pt>
                <c:pt idx="262">
                  <c:v>1.3201000000000001</c:v>
                </c:pt>
                <c:pt idx="263">
                  <c:v>1.3219000000000001</c:v>
                </c:pt>
              </c:numCache>
            </c:numRef>
          </c:xVal>
          <c:yVal>
            <c:numRef>
              <c:f>Q_fit!$E$21:$E$284</c:f>
              <c:numCache>
                <c:formatCode>General</c:formatCode>
                <c:ptCount val="264"/>
                <c:pt idx="0">
                  <c:v>3.8273999998637009E-2</c:v>
                </c:pt>
                <c:pt idx="1">
                  <c:v>2.6837700002943166E-2</c:v>
                </c:pt>
                <c:pt idx="2">
                  <c:v>4.9083649999374757E-2</c:v>
                </c:pt>
                <c:pt idx="3">
                  <c:v>4.5830349998141173E-2</c:v>
                </c:pt>
                <c:pt idx="4">
                  <c:v>2.4712300000828691E-2</c:v>
                </c:pt>
                <c:pt idx="5">
                  <c:v>5.3582450000249082E-2</c:v>
                </c:pt>
                <c:pt idx="6">
                  <c:v>3.7366049997217488E-2</c:v>
                </c:pt>
                <c:pt idx="7">
                  <c:v>1.1211600001843181E-2</c:v>
                </c:pt>
                <c:pt idx="8">
                  <c:v>-6.2154999977792613E-4</c:v>
                </c:pt>
                <c:pt idx="9">
                  <c:v>3.4811850000551203E-2</c:v>
                </c:pt>
                <c:pt idx="10">
                  <c:v>5.1092300003801938E-2</c:v>
                </c:pt>
                <c:pt idx="11">
                  <c:v>2.2150850003527012E-2</c:v>
                </c:pt>
                <c:pt idx="12">
                  <c:v>1.28828499946394E-2</c:v>
                </c:pt>
                <c:pt idx="13">
                  <c:v>1.7049750000296626E-2</c:v>
                </c:pt>
                <c:pt idx="14">
                  <c:v>3.1929000033414923E-3</c:v>
                </c:pt>
                <c:pt idx="15">
                  <c:v>2.5109300004260149E-2</c:v>
                </c:pt>
                <c:pt idx="16">
                  <c:v>7.4821499947574921E-3</c:v>
                </c:pt>
                <c:pt idx="17">
                  <c:v>2.3473999972338788E-3</c:v>
                </c:pt>
                <c:pt idx="18">
                  <c:v>5.1347399996302556E-2</c:v>
                </c:pt>
                <c:pt idx="19">
                  <c:v>-1.6343999959644862E-3</c:v>
                </c:pt>
                <c:pt idx="20">
                  <c:v>-1.412529999652179E-2</c:v>
                </c:pt>
                <c:pt idx="21">
                  <c:v>1.7629249996389262E-2</c:v>
                </c:pt>
                <c:pt idx="22">
                  <c:v>-6.7524499972932972E-3</c:v>
                </c:pt>
                <c:pt idx="23">
                  <c:v>-9.9789999512722716E-4</c:v>
                </c:pt>
                <c:pt idx="24">
                  <c:v>3.8756649999413639E-2</c:v>
                </c:pt>
                <c:pt idx="25">
                  <c:v>-1.4488799999526236E-2</c:v>
                </c:pt>
                <c:pt idx="26">
                  <c:v>2.1265749994199723E-2</c:v>
                </c:pt>
                <c:pt idx="27">
                  <c:v>2.5093099997320678E-2</c:v>
                </c:pt>
                <c:pt idx="28">
                  <c:v>-9.8704999982146546E-3</c:v>
                </c:pt>
                <c:pt idx="29">
                  <c:v>-1.3252199998532888E-2</c:v>
                </c:pt>
                <c:pt idx="30">
                  <c:v>-1.4988549992267508E-2</c:v>
                </c:pt>
                <c:pt idx="31">
                  <c:v>-1.7724899997119792E-2</c:v>
                </c:pt>
                <c:pt idx="32">
                  <c:v>1.2235750000400003E-2</c:v>
                </c:pt>
                <c:pt idx="33">
                  <c:v>1.0449000037624501E-3</c:v>
                </c:pt>
                <c:pt idx="34">
                  <c:v>1.0449000037624501E-3</c:v>
                </c:pt>
                <c:pt idx="35">
                  <c:v>-7.7785000030416995E-3</c:v>
                </c:pt>
                <c:pt idx="36">
                  <c:v>1.3976050002384E-2</c:v>
                </c:pt>
                <c:pt idx="37">
                  <c:v>-4.303280000021914E-2</c:v>
                </c:pt>
                <c:pt idx="38">
                  <c:v>-2.611445000366075E-2</c:v>
                </c:pt>
                <c:pt idx="39">
                  <c:v>-9.8316000003251247E-3</c:v>
                </c:pt>
                <c:pt idx="40">
                  <c:v>3.4502499984228052E-3</c:v>
                </c:pt>
                <c:pt idx="41">
                  <c:v>3.2204800001636613E-2</c:v>
                </c:pt>
                <c:pt idx="42">
                  <c:v>3.0713899999682326E-2</c:v>
                </c:pt>
                <c:pt idx="43">
                  <c:v>3.222299999470124E-2</c:v>
                </c:pt>
                <c:pt idx="44">
                  <c:v>-4.9704199998814147E-2</c:v>
                </c:pt>
                <c:pt idx="45">
                  <c:v>-1.7949649998627137E-2</c:v>
                </c:pt>
                <c:pt idx="46">
                  <c:v>1.8412999997963198E-3</c:v>
                </c:pt>
                <c:pt idx="47">
                  <c:v>-1.9522199996572454E-2</c:v>
                </c:pt>
                <c:pt idx="48">
                  <c:v>-1.2767649997840635E-2</c:v>
                </c:pt>
                <c:pt idx="49">
                  <c:v>2.2986900003161281E-2</c:v>
                </c:pt>
                <c:pt idx="50">
                  <c:v>2.7741450001485646E-2</c:v>
                </c:pt>
                <c:pt idx="51">
                  <c:v>-5.2117999948677607E-3</c:v>
                </c:pt>
                <c:pt idx="52">
                  <c:v>-9.4572500020149164E-3</c:v>
                </c:pt>
                <c:pt idx="53">
                  <c:v>-1.9874999998137355E-3</c:v>
                </c:pt>
                <c:pt idx="54">
                  <c:v>1.142470000195317E-2</c:v>
                </c:pt>
                <c:pt idx="55">
                  <c:v>3.1688349998148624E-2</c:v>
                </c:pt>
                <c:pt idx="56">
                  <c:v>1.1567349996767007E-2</c:v>
                </c:pt>
                <c:pt idx="57">
                  <c:v>-2.9302299997652881E-2</c:v>
                </c:pt>
                <c:pt idx="58">
                  <c:v>2.4886500032152981E-3</c:v>
                </c:pt>
                <c:pt idx="59">
                  <c:v>4.8203849997662473E-2</c:v>
                </c:pt>
                <c:pt idx="60">
                  <c:v>-1.0416000004624948E-3</c:v>
                </c:pt>
                <c:pt idx="61">
                  <c:v>-2.7597500011324883E-3</c:v>
                </c:pt>
                <c:pt idx="62">
                  <c:v>-8.1749000019044615E-3</c:v>
                </c:pt>
                <c:pt idx="63">
                  <c:v>1.1503900001116563E-2</c:v>
                </c:pt>
                <c:pt idx="64">
                  <c:v>9.2584500016528182E-3</c:v>
                </c:pt>
                <c:pt idx="65">
                  <c:v>6.0129999983473681E-3</c:v>
                </c:pt>
                <c:pt idx="66">
                  <c:v>8.7675499962642789E-3</c:v>
                </c:pt>
                <c:pt idx="67">
                  <c:v>9.7675500001059845E-3</c:v>
                </c:pt>
                <c:pt idx="68">
                  <c:v>5.5221000002347864E-3</c:v>
                </c:pt>
                <c:pt idx="69">
                  <c:v>4.27664999733679E-3</c:v>
                </c:pt>
                <c:pt idx="70">
                  <c:v>3.1199997465591878E-5</c:v>
                </c:pt>
                <c:pt idx="71">
                  <c:v>2.1039999992353842E-3</c:v>
                </c:pt>
                <c:pt idx="72">
                  <c:v>1.5858550003031269E-2</c:v>
                </c:pt>
                <c:pt idx="73">
                  <c:v>1.5122199998586439E-2</c:v>
                </c:pt>
                <c:pt idx="74">
                  <c:v>8.631299999251496E-3</c:v>
                </c:pt>
                <c:pt idx="75">
                  <c:v>1.1385850004444364E-2</c:v>
                </c:pt>
                <c:pt idx="76">
                  <c:v>-5.859600001713261E-3</c:v>
                </c:pt>
                <c:pt idx="77">
                  <c:v>1.5140399998927023E-2</c:v>
                </c:pt>
                <c:pt idx="78">
                  <c:v>6.8949500055168755E-3</c:v>
                </c:pt>
                <c:pt idx="79">
                  <c:v>1.264949999313103E-2</c:v>
                </c:pt>
                <c:pt idx="80">
                  <c:v>1.2758700002450496E-2</c:v>
                </c:pt>
                <c:pt idx="81">
                  <c:v>-3.4218000000691973E-3</c:v>
                </c:pt>
                <c:pt idx="82">
                  <c:v>2.6146000018343329E-3</c:v>
                </c:pt>
                <c:pt idx="83">
                  <c:v>2.214699998148717E-3</c:v>
                </c:pt>
                <c:pt idx="84">
                  <c:v>5.2605000018957071E-3</c:v>
                </c:pt>
                <c:pt idx="85">
                  <c:v>1.454234999982873E-2</c:v>
                </c:pt>
                <c:pt idx="86">
                  <c:v>3.061514999717474E-2</c:v>
                </c:pt>
                <c:pt idx="87">
                  <c:v>1.7620200000237674E-2</c:v>
                </c:pt>
                <c:pt idx="88">
                  <c:v>1.237474999652477E-2</c:v>
                </c:pt>
                <c:pt idx="89">
                  <c:v>9.1293000004952773E-3</c:v>
                </c:pt>
                <c:pt idx="90">
                  <c:v>6.638400001975242E-3</c:v>
                </c:pt>
                <c:pt idx="91">
                  <c:v>5.6565999984741211E-3</c:v>
                </c:pt>
                <c:pt idx="92">
                  <c:v>1.1220299995329697E-2</c:v>
                </c:pt>
                <c:pt idx="93">
                  <c:v>1.4933000056771562E-3</c:v>
                </c:pt>
                <c:pt idx="94">
                  <c:v>6.3305000003310852E-3</c:v>
                </c:pt>
                <c:pt idx="95">
                  <c:v>1.4158350008074194E-2</c:v>
                </c:pt>
                <c:pt idx="96">
                  <c:v>2.3859299995820038E-2</c:v>
                </c:pt>
                <c:pt idx="97">
                  <c:v>1.0988200003339443E-2</c:v>
                </c:pt>
                <c:pt idx="98">
                  <c:v>1.5497300002607517E-2</c:v>
                </c:pt>
                <c:pt idx="99">
                  <c:v>1.753370000369614E-2</c:v>
                </c:pt>
                <c:pt idx="100">
                  <c:v>5.8795000004465692E-3</c:v>
                </c:pt>
                <c:pt idx="101">
                  <c:v>1.0840149996511173E-2</c:v>
                </c:pt>
                <c:pt idx="102">
                  <c:v>6.6674999980023131E-3</c:v>
                </c:pt>
                <c:pt idx="103">
                  <c:v>4.4220499985385686E-3</c:v>
                </c:pt>
                <c:pt idx="104">
                  <c:v>-2.0688499935204163E-3</c:v>
                </c:pt>
                <c:pt idx="105">
                  <c:v>9.7220999959972687E-3</c:v>
                </c:pt>
                <c:pt idx="106">
                  <c:v>9.9857500026701018E-3</c:v>
                </c:pt>
                <c:pt idx="107">
                  <c:v>1.098574999923585E-2</c:v>
                </c:pt>
                <c:pt idx="108">
                  <c:v>8.0221500029438175E-3</c:v>
                </c:pt>
                <c:pt idx="109">
                  <c:v>2.7531250001629815E-2</c:v>
                </c:pt>
                <c:pt idx="110">
                  <c:v>-1.7141999996965751E-3</c:v>
                </c:pt>
                <c:pt idx="111">
                  <c:v>1.7040349994204007E-2</c:v>
                </c:pt>
                <c:pt idx="112">
                  <c:v>1.4867699996102601E-2</c:v>
                </c:pt>
                <c:pt idx="113">
                  <c:v>9.6222499996656552E-3</c:v>
                </c:pt>
                <c:pt idx="114">
                  <c:v>-7.6231999992160127E-3</c:v>
                </c:pt>
                <c:pt idx="115">
                  <c:v>1.8376799998804927E-2</c:v>
                </c:pt>
                <c:pt idx="116">
                  <c:v>2.037679999921238E-2</c:v>
                </c:pt>
                <c:pt idx="117">
                  <c:v>-3.1140999999479391E-3</c:v>
                </c:pt>
                <c:pt idx="118">
                  <c:v>-5.605000005743932E-3</c:v>
                </c:pt>
                <c:pt idx="119">
                  <c:v>-1.8504500039853156E-3</c:v>
                </c:pt>
                <c:pt idx="120">
                  <c:v>2.1495499968295917E-3</c:v>
                </c:pt>
                <c:pt idx="121">
                  <c:v>-3.0958999996073544E-3</c:v>
                </c:pt>
                <c:pt idx="122">
                  <c:v>2.4313999965670519E-3</c:v>
                </c:pt>
                <c:pt idx="123">
                  <c:v>7.1859499948914163E-3</c:v>
                </c:pt>
                <c:pt idx="124">
                  <c:v>1.2223500016261823E-3</c:v>
                </c:pt>
                <c:pt idx="125">
                  <c:v>1.9222349998017307E-2</c:v>
                </c:pt>
                <c:pt idx="126">
                  <c:v>1.8731449999904726E-2</c:v>
                </c:pt>
                <c:pt idx="127">
                  <c:v>1.048599999921862E-2</c:v>
                </c:pt>
                <c:pt idx="128">
                  <c:v>1.3367949999519624E-2</c:v>
                </c:pt>
                <c:pt idx="129">
                  <c:v>-4.7126999997999519E-3</c:v>
                </c:pt>
                <c:pt idx="130">
                  <c:v>1.4796399998886045E-2</c:v>
                </c:pt>
                <c:pt idx="131">
                  <c:v>-5.449050004244782E-3</c:v>
                </c:pt>
                <c:pt idx="132">
                  <c:v>-1.6719999257475138E-4</c:v>
                </c:pt>
                <c:pt idx="133">
                  <c:v>9.8328000021865591E-3</c:v>
                </c:pt>
                <c:pt idx="134">
                  <c:v>8.096450001175981E-3</c:v>
                </c:pt>
                <c:pt idx="135">
                  <c:v>1.036010000098031E-2</c:v>
                </c:pt>
                <c:pt idx="136">
                  <c:v>1.0114650001924019E-2</c:v>
                </c:pt>
                <c:pt idx="137">
                  <c:v>9.6419500041520223E-3</c:v>
                </c:pt>
                <c:pt idx="138">
                  <c:v>-2.6034999973489903E-3</c:v>
                </c:pt>
                <c:pt idx="139">
                  <c:v>8.9966000014101155E-3</c:v>
                </c:pt>
                <c:pt idx="140">
                  <c:v>1.2505699996836483E-2</c:v>
                </c:pt>
                <c:pt idx="141">
                  <c:v>4.3876499985344708E-3</c:v>
                </c:pt>
                <c:pt idx="142">
                  <c:v>2.269600001454819E-3</c:v>
                </c:pt>
                <c:pt idx="143">
                  <c:v>-6.4627999963704497E-3</c:v>
                </c:pt>
                <c:pt idx="144">
                  <c:v>-4.6279999514808878E-4</c:v>
                </c:pt>
                <c:pt idx="145">
                  <c:v>2.9617000036523677E-3</c:v>
                </c:pt>
                <c:pt idx="146">
                  <c:v>-1.3680699994438328E-2</c:v>
                </c:pt>
                <c:pt idx="147">
                  <c:v>-2.6806999958353117E-3</c:v>
                </c:pt>
                <c:pt idx="148">
                  <c:v>2.2016300004906952E-2</c:v>
                </c:pt>
                <c:pt idx="149">
                  <c:v>1.3034499999776017E-2</c:v>
                </c:pt>
                <c:pt idx="150">
                  <c:v>1.5898249999736436E-2</c:v>
                </c:pt>
                <c:pt idx="151">
                  <c:v>-8.2562000025063753E-3</c:v>
                </c:pt>
                <c:pt idx="152">
                  <c:v>4.7556499994243495E-3</c:v>
                </c:pt>
                <c:pt idx="153">
                  <c:v>-1.0198600000876468E-2</c:v>
                </c:pt>
                <c:pt idx="154">
                  <c:v>7.5441500011947937E-3</c:v>
                </c:pt>
                <c:pt idx="155">
                  <c:v>2.133509999839589E-2</c:v>
                </c:pt>
                <c:pt idx="156">
                  <c:v>-1.0798200004501268E-2</c:v>
                </c:pt>
                <c:pt idx="157">
                  <c:v>-7.5921000025118701E-3</c:v>
                </c:pt>
                <c:pt idx="158">
                  <c:v>-2.3833100000047125E-2</c:v>
                </c:pt>
                <c:pt idx="159">
                  <c:v>7.4822000024141744E-3</c:v>
                </c:pt>
                <c:pt idx="160">
                  <c:v>-1.0340699998778291E-2</c:v>
                </c:pt>
                <c:pt idx="161">
                  <c:v>3.6592999967979267E-3</c:v>
                </c:pt>
                <c:pt idx="162">
                  <c:v>-2.2267899999860674E-2</c:v>
                </c:pt>
                <c:pt idx="163">
                  <c:v>3.2412000000476837E-3</c:v>
                </c:pt>
                <c:pt idx="164">
                  <c:v>9.5499999588355422E-6</c:v>
                </c:pt>
                <c:pt idx="165">
                  <c:v>1.627320000261534E-2</c:v>
                </c:pt>
                <c:pt idx="166">
                  <c:v>4.0867999996407889E-3</c:v>
                </c:pt>
                <c:pt idx="167">
                  <c:v>1.2420300001394935E-2</c:v>
                </c:pt>
                <c:pt idx="168">
                  <c:v>6.6568999973242171E-3</c:v>
                </c:pt>
                <c:pt idx="169">
                  <c:v>6.6568999973242171E-3</c:v>
                </c:pt>
                <c:pt idx="170">
                  <c:v>-2.1003699999710079E-2</c:v>
                </c:pt>
                <c:pt idx="171">
                  <c:v>1.9166000005498063E-2</c:v>
                </c:pt>
                <c:pt idx="172">
                  <c:v>1.9166000005498063E-2</c:v>
                </c:pt>
                <c:pt idx="173">
                  <c:v>-5.0794499984476715E-3</c:v>
                </c:pt>
                <c:pt idx="174">
                  <c:v>-3.4247500007040799E-3</c:v>
                </c:pt>
                <c:pt idx="175">
                  <c:v>-7.2933999981614761E-3</c:v>
                </c:pt>
                <c:pt idx="176">
                  <c:v>9.1270000120857731E-4</c:v>
                </c:pt>
                <c:pt idx="177">
                  <c:v>-6.4749999728519469E-4</c:v>
                </c:pt>
                <c:pt idx="178">
                  <c:v>-8.1384000004618429E-3</c:v>
                </c:pt>
                <c:pt idx="179">
                  <c:v>-3.1202000027406029E-3</c:v>
                </c:pt>
                <c:pt idx="180">
                  <c:v>4.8979999992297962E-3</c:v>
                </c:pt>
                <c:pt idx="181">
                  <c:v>-1.6483700004755519E-2</c:v>
                </c:pt>
                <c:pt idx="182">
                  <c:v>9.0997000006609596E-3</c:v>
                </c:pt>
                <c:pt idx="183">
                  <c:v>-4.8653499979991466E-3</c:v>
                </c:pt>
                <c:pt idx="184">
                  <c:v>1.0348000068916008E-3</c:v>
                </c:pt>
                <c:pt idx="185">
                  <c:v>-2.9545500001404434E-3</c:v>
                </c:pt>
                <c:pt idx="186">
                  <c:v>-1.4545500016538426E-3</c:v>
                </c:pt>
                <c:pt idx="187">
                  <c:v>4.5449996832758188E-5</c:v>
                </c:pt>
                <c:pt idx="188">
                  <c:v>-5.4000000018277206E-3</c:v>
                </c:pt>
                <c:pt idx="189">
                  <c:v>-2.0999999978812411E-3</c:v>
                </c:pt>
                <c:pt idx="190">
                  <c:v>0</c:v>
                </c:pt>
                <c:pt idx="191">
                  <c:v>2.2000000026309863E-3</c:v>
                </c:pt>
                <c:pt idx="192">
                  <c:v>-7.4260499968659133E-3</c:v>
                </c:pt>
                <c:pt idx="193">
                  <c:v>3.0014000003575347E-3</c:v>
                </c:pt>
                <c:pt idx="194">
                  <c:v>2.0196000041323714E-3</c:v>
                </c:pt>
                <c:pt idx="195">
                  <c:v>-1.4102999994065613E-3</c:v>
                </c:pt>
                <c:pt idx="196">
                  <c:v>1.1534000004758127E-3</c:v>
                </c:pt>
                <c:pt idx="197">
                  <c:v>-2.3374999946099706E-3</c:v>
                </c:pt>
                <c:pt idx="198">
                  <c:v>-6.4343999983975664E-3</c:v>
                </c:pt>
                <c:pt idx="199">
                  <c:v>-1.1416200002713595E-2</c:v>
                </c:pt>
                <c:pt idx="200">
                  <c:v>-8.6616500047966838E-3</c:v>
                </c:pt>
                <c:pt idx="201">
                  <c:v>-1.869699997769203E-3</c:v>
                </c:pt>
                <c:pt idx="202">
                  <c:v>-1.8815000003087334E-3</c:v>
                </c:pt>
                <c:pt idx="203">
                  <c:v>-1.7944949999218807E-2</c:v>
                </c:pt>
                <c:pt idx="204">
                  <c:v>8.8240000332007185E-4</c:v>
                </c:pt>
                <c:pt idx="205">
                  <c:v>-4.9395000023650937E-3</c:v>
                </c:pt>
                <c:pt idx="206">
                  <c:v>-3.1749099995067809E-2</c:v>
                </c:pt>
                <c:pt idx="207">
                  <c:v>-7.070300001942087E-3</c:v>
                </c:pt>
                <c:pt idx="208">
                  <c:v>-2.6203599998552818E-2</c:v>
                </c:pt>
                <c:pt idx="209">
                  <c:v>-1.7201100003148895E-2</c:v>
                </c:pt>
                <c:pt idx="210">
                  <c:v>-1.5637399999832269E-2</c:v>
                </c:pt>
                <c:pt idx="211">
                  <c:v>1.6940600005909801E-2</c:v>
                </c:pt>
                <c:pt idx="212">
                  <c:v>-2.2612250002566725E-2</c:v>
                </c:pt>
                <c:pt idx="213">
                  <c:v>-2.7395800003432669E-2</c:v>
                </c:pt>
                <c:pt idx="214">
                  <c:v>-3.1386199996632058E-2</c:v>
                </c:pt>
                <c:pt idx="215">
                  <c:v>-3.1386199996632058E-2</c:v>
                </c:pt>
                <c:pt idx="216">
                  <c:v>-3.2219400003668852E-2</c:v>
                </c:pt>
                <c:pt idx="217">
                  <c:v>-3.3857300004456192E-2</c:v>
                </c:pt>
                <c:pt idx="218">
                  <c:v>-3.2117599999764934E-2</c:v>
                </c:pt>
                <c:pt idx="219">
                  <c:v>-3.2223599999269936E-2</c:v>
                </c:pt>
                <c:pt idx="220">
                  <c:v>-3.4649299996090122E-2</c:v>
                </c:pt>
                <c:pt idx="221">
                  <c:v>-3.6221999995177612E-2</c:v>
                </c:pt>
                <c:pt idx="222">
                  <c:v>-3.9112799997383263E-2</c:v>
                </c:pt>
                <c:pt idx="223">
                  <c:v>-3.5003900004085153E-2</c:v>
                </c:pt>
                <c:pt idx="224">
                  <c:v>-3.7276299997756723E-2</c:v>
                </c:pt>
                <c:pt idx="225">
                  <c:v>-3.3658300002571195E-2</c:v>
                </c:pt>
                <c:pt idx="226">
                  <c:v>-3.7362899995059706E-2</c:v>
                </c:pt>
                <c:pt idx="227">
                  <c:v>-3.8078049998148344E-2</c:v>
                </c:pt>
                <c:pt idx="228">
                  <c:v>-3.5623499999928754E-2</c:v>
                </c:pt>
                <c:pt idx="229">
                  <c:v>-3.669015000195941E-2</c:v>
                </c:pt>
                <c:pt idx="230">
                  <c:v>-3.8059649996284861E-2</c:v>
                </c:pt>
                <c:pt idx="231">
                  <c:v>-3.7077699998917524E-2</c:v>
                </c:pt>
                <c:pt idx="232">
                  <c:v>-3.7620099996274803E-2</c:v>
                </c:pt>
                <c:pt idx="233">
                  <c:v>-3.6754799999471288E-2</c:v>
                </c:pt>
                <c:pt idx="234">
                  <c:v>-3.9837299998907838E-2</c:v>
                </c:pt>
                <c:pt idx="235">
                  <c:v>-4.1290100001788232E-2</c:v>
                </c:pt>
                <c:pt idx="236">
                  <c:v>-4.1517300000123214E-2</c:v>
                </c:pt>
                <c:pt idx="237">
                  <c:v>-4.3515899997146334E-2</c:v>
                </c:pt>
                <c:pt idx="238">
                  <c:v>-4.6379200000956189E-2</c:v>
                </c:pt>
                <c:pt idx="239">
                  <c:v>-4.406399999425048E-2</c:v>
                </c:pt>
                <c:pt idx="240">
                  <c:v>-4.4175899995025247E-2</c:v>
                </c:pt>
                <c:pt idx="241">
                  <c:v>-4.3484949994308408E-2</c:v>
                </c:pt>
                <c:pt idx="242">
                  <c:v>-4.4836400003987364E-2</c:v>
                </c:pt>
                <c:pt idx="243">
                  <c:v>-4.5500000000174623E-2</c:v>
                </c:pt>
                <c:pt idx="244">
                  <c:v>-4.6526099999027792E-2</c:v>
                </c:pt>
                <c:pt idx="245">
                  <c:v>-4.6371399999770802E-2</c:v>
                </c:pt>
                <c:pt idx="246">
                  <c:v>-4.6198399999411777E-2</c:v>
                </c:pt>
                <c:pt idx="247">
                  <c:v>-4.6628600000985898E-2</c:v>
                </c:pt>
                <c:pt idx="248">
                  <c:v>-4.6628600000985898E-2</c:v>
                </c:pt>
                <c:pt idx="249">
                  <c:v>-4.6883000002708286E-2</c:v>
                </c:pt>
                <c:pt idx="250">
                  <c:v>-4.8557699992670678E-2</c:v>
                </c:pt>
                <c:pt idx="251">
                  <c:v>-4.8733399999036919E-2</c:v>
                </c:pt>
                <c:pt idx="252">
                  <c:v>-4.8275749999447726E-2</c:v>
                </c:pt>
                <c:pt idx="253">
                  <c:v>-4.7990749997552484E-2</c:v>
                </c:pt>
                <c:pt idx="254">
                  <c:v>-4.7354349997476675E-2</c:v>
                </c:pt>
                <c:pt idx="255">
                  <c:v>-5.0013699998089578E-2</c:v>
                </c:pt>
                <c:pt idx="256">
                  <c:v>-5.0013699998089578E-2</c:v>
                </c:pt>
                <c:pt idx="257">
                  <c:v>-5.0943599999300204E-2</c:v>
                </c:pt>
                <c:pt idx="258">
                  <c:v>-5.1727400001254864E-2</c:v>
                </c:pt>
                <c:pt idx="259">
                  <c:v>-5.2687600000353996E-2</c:v>
                </c:pt>
                <c:pt idx="260">
                  <c:v>-5.4578299997956492E-2</c:v>
                </c:pt>
                <c:pt idx="261">
                  <c:v>-5.2144850000331644E-2</c:v>
                </c:pt>
                <c:pt idx="262">
                  <c:v>-5.1290299998072442E-2</c:v>
                </c:pt>
                <c:pt idx="263">
                  <c:v>-5.1195699998061173E-2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CBB-4901-9511-565CE3433200}"/>
            </c:ext>
          </c:extLst>
        </c:ser>
        <c:ser>
          <c:idx val="1"/>
          <c:order val="1"/>
          <c:tx>
            <c:strRef>
              <c:f>Q_fit!$V$1</c:f>
              <c:strCache>
                <c:ptCount val="1"/>
                <c:pt idx="0">
                  <c:v>Q.Fit</c:v>
                </c:pt>
              </c:strCache>
            </c:strRef>
          </c:tx>
          <c:spPr>
            <a:ln w="3175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Q_fit!$U$2:$U$27</c:f>
              <c:numCache>
                <c:formatCode>General</c:formatCode>
                <c:ptCount val="26"/>
                <c:pt idx="0">
                  <c:v>-3</c:v>
                </c:pt>
                <c:pt idx="1">
                  <c:v>-2.8</c:v>
                </c:pt>
                <c:pt idx="2">
                  <c:v>-2.6</c:v>
                </c:pt>
                <c:pt idx="3">
                  <c:v>-2.4</c:v>
                </c:pt>
                <c:pt idx="4">
                  <c:v>-2.2000000000000002</c:v>
                </c:pt>
                <c:pt idx="5">
                  <c:v>-2</c:v>
                </c:pt>
                <c:pt idx="6">
                  <c:v>-1.8</c:v>
                </c:pt>
                <c:pt idx="7">
                  <c:v>-1.6</c:v>
                </c:pt>
                <c:pt idx="8">
                  <c:v>-1.4</c:v>
                </c:pt>
                <c:pt idx="9">
                  <c:v>-1.2</c:v>
                </c:pt>
                <c:pt idx="10">
                  <c:v>-1</c:v>
                </c:pt>
                <c:pt idx="11">
                  <c:v>-0.8</c:v>
                </c:pt>
                <c:pt idx="12">
                  <c:v>-0.6</c:v>
                </c:pt>
                <c:pt idx="13">
                  <c:v>-0.4</c:v>
                </c:pt>
                <c:pt idx="14">
                  <c:v>-0.2</c:v>
                </c:pt>
                <c:pt idx="15">
                  <c:v>0</c:v>
                </c:pt>
                <c:pt idx="16">
                  <c:v>0.2</c:v>
                </c:pt>
                <c:pt idx="17">
                  <c:v>0.4</c:v>
                </c:pt>
                <c:pt idx="18">
                  <c:v>0.6</c:v>
                </c:pt>
                <c:pt idx="19">
                  <c:v>0.8</c:v>
                </c:pt>
                <c:pt idx="20">
                  <c:v>1</c:v>
                </c:pt>
                <c:pt idx="21">
                  <c:v>1.2</c:v>
                </c:pt>
                <c:pt idx="22">
                  <c:v>1.4</c:v>
                </c:pt>
                <c:pt idx="23">
                  <c:v>1.6</c:v>
                </c:pt>
                <c:pt idx="24">
                  <c:v>1.8</c:v>
                </c:pt>
                <c:pt idx="25">
                  <c:v>2</c:v>
                </c:pt>
              </c:numCache>
            </c:numRef>
          </c:xVal>
          <c:yVal>
            <c:numRef>
              <c:f>Q_fit!$V$2:$V$27</c:f>
              <c:numCache>
                <c:formatCode>General</c:formatCode>
                <c:ptCount val="26"/>
                <c:pt idx="0">
                  <c:v>6.8716401206174935E-3</c:v>
                </c:pt>
                <c:pt idx="1">
                  <c:v>9.6955935915176636E-3</c:v>
                </c:pt>
                <c:pt idx="2">
                  <c:v>1.1977147511287367E-2</c:v>
                </c:pt>
                <c:pt idx="3">
                  <c:v>1.3716301879926618E-2</c:v>
                </c:pt>
                <c:pt idx="4">
                  <c:v>1.4913056697435416E-2</c:v>
                </c:pt>
                <c:pt idx="5">
                  <c:v>1.5567411963813747E-2</c:v>
                </c:pt>
                <c:pt idx="6">
                  <c:v>1.5679367679061623E-2</c:v>
                </c:pt>
                <c:pt idx="7">
                  <c:v>1.5248923843179038E-2</c:v>
                </c:pt>
                <c:pt idx="8">
                  <c:v>1.4276080456165996E-2</c:v>
                </c:pt>
                <c:pt idx="9">
                  <c:v>1.2760837518022494E-2</c:v>
                </c:pt>
                <c:pt idx="10">
                  <c:v>1.0703195028748535E-2</c:v>
                </c:pt>
                <c:pt idx="11">
                  <c:v>8.1031529883441155E-3</c:v>
                </c:pt>
                <c:pt idx="12">
                  <c:v>4.960711396809237E-3</c:v>
                </c:pt>
                <c:pt idx="13">
                  <c:v>1.2758702541439022E-3</c:v>
                </c:pt>
                <c:pt idx="14">
                  <c:v>-2.9513704396518926E-3</c:v>
                </c:pt>
                <c:pt idx="15">
                  <c:v>-7.7210106845781463E-3</c:v>
                </c:pt>
                <c:pt idx="16">
                  <c:v>-1.3033050480634859E-2</c:v>
                </c:pt>
                <c:pt idx="17">
                  <c:v>-1.8887489827822034E-2</c:v>
                </c:pt>
                <c:pt idx="18">
                  <c:v>-2.5284328726139661E-2</c:v>
                </c:pt>
                <c:pt idx="19">
                  <c:v>-3.2223567175587747E-2</c:v>
                </c:pt>
                <c:pt idx="20">
                  <c:v>-3.970520517616629E-2</c:v>
                </c:pt>
                <c:pt idx="21">
                  <c:v>-4.7729242727875293E-2</c:v>
                </c:pt>
                <c:pt idx="22">
                  <c:v>-5.6295679830714755E-2</c:v>
                </c:pt>
                <c:pt idx="23">
                  <c:v>-6.5404516484684691E-2</c:v>
                </c:pt>
                <c:pt idx="24">
                  <c:v>-7.5055752689785066E-2</c:v>
                </c:pt>
                <c:pt idx="25">
                  <c:v>-8.52493884460159E-2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CBB-4901-9511-565CE34332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5815456"/>
        <c:axId val="1"/>
      </c:scatterChart>
      <c:valAx>
        <c:axId val="765815456"/>
        <c:scaling>
          <c:orientation val="minMax"/>
          <c:max val="2"/>
          <c:min val="-3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Cycle/10^n</a:t>
                </a:r>
              </a:p>
            </c:rich>
          </c:tx>
          <c:layout>
            <c:manualLayout>
              <c:xMode val="edge"/>
              <c:yMode val="edge"/>
              <c:x val="0.4826923076923077"/>
              <c:y val="0.9289784657599617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</a:t>
                </a:r>
              </a:p>
            </c:rich>
          </c:tx>
          <c:layout>
            <c:manualLayout>
              <c:xMode val="edge"/>
              <c:yMode val="edge"/>
              <c:x val="4.807692307692308E-3"/>
              <c:y val="0.511364232879980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65815456"/>
        <c:crossesAt val="0"/>
        <c:crossBetween val="midCat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31153846153846154"/>
          <c:y val="0.92329664757814356"/>
          <c:w val="0.4201923076923077"/>
          <c:h val="0.98579664757814356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CT Tau -- O-C Diagr</a:t>
            </a:r>
          </a:p>
        </c:rich>
      </c:tx>
      <c:layout>
        <c:manualLayout>
          <c:xMode val="edge"/>
          <c:yMode val="edge"/>
          <c:x val="0.43942307692307692"/>
          <c:y val="3.40909090909090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5769230769230772E-2"/>
          <c:y val="0.21875030344224888"/>
          <c:w val="0.9211538461538461"/>
          <c:h val="0.65340999729502913"/>
        </c:manualLayout>
      </c:layout>
      <c:scatterChart>
        <c:scatterStyle val="lineMarker"/>
        <c:varyColors val="0"/>
        <c:ser>
          <c:idx val="0"/>
          <c:order val="0"/>
          <c:tx>
            <c:strRef>
              <c:f>'Q_fit (2)'!$E$20</c:f>
              <c:strCache>
                <c:ptCount val="1"/>
                <c:pt idx="0">
                  <c:v>Y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'Q_fit (2)'!$D$21:$D$284</c:f>
              <c:numCache>
                <c:formatCode>General</c:formatCode>
                <c:ptCount val="264"/>
                <c:pt idx="0">
                  <c:v>-2.758</c:v>
                </c:pt>
                <c:pt idx="1">
                  <c:v>-2.7559</c:v>
                </c:pt>
                <c:pt idx="2">
                  <c:v>-2.7395499999999999</c:v>
                </c:pt>
                <c:pt idx="3">
                  <c:v>-2.6984499999999998</c:v>
                </c:pt>
                <c:pt idx="4">
                  <c:v>-2.6941000000000002</c:v>
                </c:pt>
                <c:pt idx="5">
                  <c:v>-2.6791499999999999</c:v>
                </c:pt>
                <c:pt idx="6">
                  <c:v>-2.6203500000000002</c:v>
                </c:pt>
                <c:pt idx="7">
                  <c:v>-2.6172</c:v>
                </c:pt>
                <c:pt idx="8">
                  <c:v>-2.4111500000000001</c:v>
                </c:pt>
                <c:pt idx="9">
                  <c:v>-2.3089499999999998</c:v>
                </c:pt>
                <c:pt idx="10">
                  <c:v>-2.1541000000000001</c:v>
                </c:pt>
                <c:pt idx="11">
                  <c:v>-2.12195</c:v>
                </c:pt>
                <c:pt idx="12">
                  <c:v>-1.9659500000000001</c:v>
                </c:pt>
                <c:pt idx="13">
                  <c:v>-1.65825</c:v>
                </c:pt>
                <c:pt idx="14">
                  <c:v>-1.6343000000000001</c:v>
                </c:pt>
                <c:pt idx="15">
                  <c:v>-1.5931</c:v>
                </c:pt>
                <c:pt idx="16">
                  <c:v>-1.5890500000000001</c:v>
                </c:pt>
                <c:pt idx="17">
                  <c:v>-1.5358000000000001</c:v>
                </c:pt>
                <c:pt idx="18">
                  <c:v>-1.5358000000000001</c:v>
                </c:pt>
                <c:pt idx="19">
                  <c:v>-1.5351999999999999</c:v>
                </c:pt>
                <c:pt idx="20">
                  <c:v>-1.5348999999999999</c:v>
                </c:pt>
                <c:pt idx="21">
                  <c:v>-1.5347500000000001</c:v>
                </c:pt>
                <c:pt idx="22">
                  <c:v>-1.53085</c:v>
                </c:pt>
                <c:pt idx="23">
                  <c:v>-1.5306999999999999</c:v>
                </c:pt>
                <c:pt idx="24">
                  <c:v>-1.5305500000000001</c:v>
                </c:pt>
                <c:pt idx="25">
                  <c:v>-1.5304</c:v>
                </c:pt>
                <c:pt idx="26">
                  <c:v>-1.5302500000000001</c:v>
                </c:pt>
                <c:pt idx="27">
                  <c:v>-1.5277000000000001</c:v>
                </c:pt>
                <c:pt idx="28">
                  <c:v>-1.5265</c:v>
                </c:pt>
                <c:pt idx="29">
                  <c:v>-1.5226</c:v>
                </c:pt>
                <c:pt idx="30">
                  <c:v>-1.5221499999999999</c:v>
                </c:pt>
                <c:pt idx="31">
                  <c:v>-1.5217000000000001</c:v>
                </c:pt>
                <c:pt idx="32">
                  <c:v>-1.5202500000000001</c:v>
                </c:pt>
                <c:pt idx="33">
                  <c:v>-1.5183</c:v>
                </c:pt>
                <c:pt idx="34">
                  <c:v>-1.5183</c:v>
                </c:pt>
                <c:pt idx="35">
                  <c:v>-1.4904999999999999</c:v>
                </c:pt>
                <c:pt idx="36">
                  <c:v>-1.4903500000000001</c:v>
                </c:pt>
                <c:pt idx="37">
                  <c:v>-1.4823999999999999</c:v>
                </c:pt>
                <c:pt idx="38">
                  <c:v>-1.47685</c:v>
                </c:pt>
                <c:pt idx="39">
                  <c:v>-1.4428000000000001</c:v>
                </c:pt>
                <c:pt idx="40">
                  <c:v>-1.4417500000000001</c:v>
                </c:pt>
                <c:pt idx="41">
                  <c:v>-1.4416</c:v>
                </c:pt>
                <c:pt idx="42">
                  <c:v>-1.4413</c:v>
                </c:pt>
                <c:pt idx="43">
                  <c:v>-1.4410000000000001</c:v>
                </c:pt>
                <c:pt idx="44">
                  <c:v>-1.4386000000000001</c:v>
                </c:pt>
                <c:pt idx="45">
                  <c:v>-1.43845</c:v>
                </c:pt>
                <c:pt idx="46">
                  <c:v>-1.4371</c:v>
                </c:pt>
                <c:pt idx="47">
                  <c:v>-1.4326000000000001</c:v>
                </c:pt>
                <c:pt idx="48">
                  <c:v>-1.43245</c:v>
                </c:pt>
                <c:pt idx="49">
                  <c:v>-1.4322999999999999</c:v>
                </c:pt>
                <c:pt idx="50">
                  <c:v>-1.43215</c:v>
                </c:pt>
                <c:pt idx="51">
                  <c:v>-1.3894</c:v>
                </c:pt>
                <c:pt idx="52">
                  <c:v>-1.3892500000000001</c:v>
                </c:pt>
                <c:pt idx="53">
                  <c:v>-1.3875</c:v>
                </c:pt>
                <c:pt idx="54">
                  <c:v>-1.3849</c:v>
                </c:pt>
                <c:pt idx="55">
                  <c:v>-1.38445</c:v>
                </c:pt>
                <c:pt idx="56">
                  <c:v>-1.3774500000000001</c:v>
                </c:pt>
                <c:pt idx="57">
                  <c:v>-1.3758999999999999</c:v>
                </c:pt>
                <c:pt idx="58">
                  <c:v>-1.3745499999999999</c:v>
                </c:pt>
                <c:pt idx="59">
                  <c:v>-1.3729499999999999</c:v>
                </c:pt>
                <c:pt idx="60">
                  <c:v>-1.3728</c:v>
                </c:pt>
                <c:pt idx="61">
                  <c:v>-1.37175</c:v>
                </c:pt>
                <c:pt idx="62">
                  <c:v>-1.3716999999999999</c:v>
                </c:pt>
                <c:pt idx="63">
                  <c:v>-1.3713</c:v>
                </c:pt>
                <c:pt idx="64">
                  <c:v>-1.3711500000000001</c:v>
                </c:pt>
                <c:pt idx="65">
                  <c:v>-1.371</c:v>
                </c:pt>
                <c:pt idx="66">
                  <c:v>-1.3708499999999999</c:v>
                </c:pt>
                <c:pt idx="67">
                  <c:v>-1.3708499999999999</c:v>
                </c:pt>
                <c:pt idx="68">
                  <c:v>-1.3707</c:v>
                </c:pt>
                <c:pt idx="69">
                  <c:v>-1.3705499999999999</c:v>
                </c:pt>
                <c:pt idx="70">
                  <c:v>-1.3704000000000001</c:v>
                </c:pt>
                <c:pt idx="71">
                  <c:v>-1.3680000000000001</c:v>
                </c:pt>
                <c:pt idx="72">
                  <c:v>-1.36785</c:v>
                </c:pt>
                <c:pt idx="73">
                  <c:v>-1.3673999999999999</c:v>
                </c:pt>
                <c:pt idx="74">
                  <c:v>-1.3671</c:v>
                </c:pt>
                <c:pt idx="75">
                  <c:v>-1.3669500000000001</c:v>
                </c:pt>
                <c:pt idx="76">
                  <c:v>-1.3668</c:v>
                </c:pt>
                <c:pt idx="77">
                  <c:v>-1.3668</c:v>
                </c:pt>
                <c:pt idx="78">
                  <c:v>-1.3666499999999999</c:v>
                </c:pt>
                <c:pt idx="79">
                  <c:v>-1.3665</c:v>
                </c:pt>
                <c:pt idx="80">
                  <c:v>-1.3629</c:v>
                </c:pt>
                <c:pt idx="81">
                  <c:v>-1.3193999999999999</c:v>
                </c:pt>
                <c:pt idx="82">
                  <c:v>-1.3182</c:v>
                </c:pt>
                <c:pt idx="83">
                  <c:v>-1.3149</c:v>
                </c:pt>
                <c:pt idx="84">
                  <c:v>-1.2035</c:v>
                </c:pt>
                <c:pt idx="85">
                  <c:v>-1.20245</c:v>
                </c:pt>
                <c:pt idx="86">
                  <c:v>-1.2000500000000001</c:v>
                </c:pt>
                <c:pt idx="87">
                  <c:v>-0.93340000000000001</c:v>
                </c:pt>
                <c:pt idx="88">
                  <c:v>-0.93325000000000002</c:v>
                </c:pt>
                <c:pt idx="89">
                  <c:v>-0.93310000000000004</c:v>
                </c:pt>
                <c:pt idx="90">
                  <c:v>-0.93279999999999996</c:v>
                </c:pt>
                <c:pt idx="91">
                  <c:v>-0.93220000000000003</c:v>
                </c:pt>
                <c:pt idx="92">
                  <c:v>-0.93010000000000004</c:v>
                </c:pt>
                <c:pt idx="93">
                  <c:v>-0.92110000000000003</c:v>
                </c:pt>
                <c:pt idx="94">
                  <c:v>-0.89349999999999996</c:v>
                </c:pt>
                <c:pt idx="95">
                  <c:v>-0.87444999999999995</c:v>
                </c:pt>
                <c:pt idx="96">
                  <c:v>-0.84309999999999996</c:v>
                </c:pt>
                <c:pt idx="97">
                  <c:v>-0.78939999999999999</c:v>
                </c:pt>
                <c:pt idx="98">
                  <c:v>-0.78910000000000002</c:v>
                </c:pt>
                <c:pt idx="99">
                  <c:v>-0.78790000000000004</c:v>
                </c:pt>
                <c:pt idx="100">
                  <c:v>-0.77649999999999997</c:v>
                </c:pt>
                <c:pt idx="101">
                  <c:v>-0.77505000000000002</c:v>
                </c:pt>
                <c:pt idx="102">
                  <c:v>-0.77249999999999996</c:v>
                </c:pt>
                <c:pt idx="103">
                  <c:v>-0.77234999999999998</c:v>
                </c:pt>
                <c:pt idx="104">
                  <c:v>-0.77205000000000001</c:v>
                </c:pt>
                <c:pt idx="105">
                  <c:v>-0.77070000000000005</c:v>
                </c:pt>
                <c:pt idx="106">
                  <c:v>-0.77024999999999999</c:v>
                </c:pt>
                <c:pt idx="107">
                  <c:v>-0.77024999999999999</c:v>
                </c:pt>
                <c:pt idx="108">
                  <c:v>-0.76905000000000001</c:v>
                </c:pt>
                <c:pt idx="109">
                  <c:v>-0.76875000000000004</c:v>
                </c:pt>
                <c:pt idx="110">
                  <c:v>-0.76859999999999995</c:v>
                </c:pt>
                <c:pt idx="111">
                  <c:v>-0.76844999999999997</c:v>
                </c:pt>
                <c:pt idx="112">
                  <c:v>-0.76590000000000003</c:v>
                </c:pt>
                <c:pt idx="113">
                  <c:v>-0.76575000000000004</c:v>
                </c:pt>
                <c:pt idx="114">
                  <c:v>-0.76559999999999995</c:v>
                </c:pt>
                <c:pt idx="115">
                  <c:v>-0.76559999999999995</c:v>
                </c:pt>
                <c:pt idx="116">
                  <c:v>-0.76559999999999995</c:v>
                </c:pt>
                <c:pt idx="117">
                  <c:v>-0.76529999999999998</c:v>
                </c:pt>
                <c:pt idx="118">
                  <c:v>-0.76500000000000001</c:v>
                </c:pt>
                <c:pt idx="119">
                  <c:v>-0.76485000000000003</c:v>
                </c:pt>
                <c:pt idx="120">
                  <c:v>-0.76485000000000003</c:v>
                </c:pt>
                <c:pt idx="121">
                  <c:v>-0.76470000000000005</c:v>
                </c:pt>
                <c:pt idx="122">
                  <c:v>-0.76380000000000003</c:v>
                </c:pt>
                <c:pt idx="123">
                  <c:v>-0.76365000000000005</c:v>
                </c:pt>
                <c:pt idx="124">
                  <c:v>-0.76244999999999996</c:v>
                </c:pt>
                <c:pt idx="125">
                  <c:v>-0.76244999999999996</c:v>
                </c:pt>
                <c:pt idx="126">
                  <c:v>-0.76214999999999999</c:v>
                </c:pt>
                <c:pt idx="127">
                  <c:v>-0.76200000000000001</c:v>
                </c:pt>
                <c:pt idx="128">
                  <c:v>-0.75765000000000005</c:v>
                </c:pt>
                <c:pt idx="129">
                  <c:v>-0.71909999999999996</c:v>
                </c:pt>
                <c:pt idx="130">
                  <c:v>-0.71879999999999999</c:v>
                </c:pt>
                <c:pt idx="131">
                  <c:v>-0.71865000000000001</c:v>
                </c:pt>
                <c:pt idx="132">
                  <c:v>-0.71760000000000002</c:v>
                </c:pt>
                <c:pt idx="133">
                  <c:v>-0.71760000000000002</c:v>
                </c:pt>
                <c:pt idx="134">
                  <c:v>-0.71714999999999995</c:v>
                </c:pt>
                <c:pt idx="135">
                  <c:v>-0.7167</c:v>
                </c:pt>
                <c:pt idx="136">
                  <c:v>-0.71655000000000002</c:v>
                </c:pt>
                <c:pt idx="137">
                  <c:v>-0.71565000000000001</c:v>
                </c:pt>
                <c:pt idx="138">
                  <c:v>-0.71550000000000002</c:v>
                </c:pt>
                <c:pt idx="139">
                  <c:v>-0.71220000000000006</c:v>
                </c:pt>
                <c:pt idx="140">
                  <c:v>-0.71189999999999998</c:v>
                </c:pt>
                <c:pt idx="141">
                  <c:v>-0.70755000000000001</c:v>
                </c:pt>
                <c:pt idx="142">
                  <c:v>-0.70320000000000005</c:v>
                </c:pt>
                <c:pt idx="143">
                  <c:v>-0.6724</c:v>
                </c:pt>
                <c:pt idx="144">
                  <c:v>-0.6724</c:v>
                </c:pt>
                <c:pt idx="145">
                  <c:v>-0.66390000000000005</c:v>
                </c:pt>
                <c:pt idx="146">
                  <c:v>-0.66310000000000002</c:v>
                </c:pt>
                <c:pt idx="147">
                  <c:v>-0.66310000000000002</c:v>
                </c:pt>
                <c:pt idx="148">
                  <c:v>-0.66210000000000002</c:v>
                </c:pt>
                <c:pt idx="149">
                  <c:v>-0.66149999999999998</c:v>
                </c:pt>
                <c:pt idx="150">
                  <c:v>-0.65774999999999995</c:v>
                </c:pt>
                <c:pt idx="151">
                  <c:v>-0.65459999999999996</c:v>
                </c:pt>
                <c:pt idx="152">
                  <c:v>-0.56355</c:v>
                </c:pt>
                <c:pt idx="153">
                  <c:v>-0.55379999999999996</c:v>
                </c:pt>
                <c:pt idx="154">
                  <c:v>-0.54305000000000003</c:v>
                </c:pt>
                <c:pt idx="155">
                  <c:v>-0.54169999999999996</c:v>
                </c:pt>
                <c:pt idx="156">
                  <c:v>-0.54059999999999997</c:v>
                </c:pt>
                <c:pt idx="157">
                  <c:v>-0.5393</c:v>
                </c:pt>
                <c:pt idx="158">
                  <c:v>-0.49230000000000002</c:v>
                </c:pt>
                <c:pt idx="159">
                  <c:v>-0.4874</c:v>
                </c:pt>
                <c:pt idx="160">
                  <c:v>-0.44309999999999999</c:v>
                </c:pt>
                <c:pt idx="161">
                  <c:v>-0.44309999999999999</c:v>
                </c:pt>
                <c:pt idx="162">
                  <c:v>-0.44069999999999998</c:v>
                </c:pt>
                <c:pt idx="163">
                  <c:v>-0.44040000000000001</c:v>
                </c:pt>
                <c:pt idx="164">
                  <c:v>-0.38485000000000003</c:v>
                </c:pt>
                <c:pt idx="165">
                  <c:v>-0.38440000000000002</c:v>
                </c:pt>
                <c:pt idx="166">
                  <c:v>-0.33560000000000001</c:v>
                </c:pt>
                <c:pt idx="167">
                  <c:v>-0.3301</c:v>
                </c:pt>
                <c:pt idx="168">
                  <c:v>-0.32229999999999998</c:v>
                </c:pt>
                <c:pt idx="169">
                  <c:v>-0.32229999999999998</c:v>
                </c:pt>
                <c:pt idx="170">
                  <c:v>-0.3221</c:v>
                </c:pt>
                <c:pt idx="171">
                  <c:v>-0.32200000000000001</c:v>
                </c:pt>
                <c:pt idx="172">
                  <c:v>-0.32200000000000001</c:v>
                </c:pt>
                <c:pt idx="173">
                  <c:v>-0.32185000000000002</c:v>
                </c:pt>
                <c:pt idx="174">
                  <c:v>-0.31674999999999998</c:v>
                </c:pt>
                <c:pt idx="175">
                  <c:v>-0.28220000000000001</c:v>
                </c:pt>
                <c:pt idx="176">
                  <c:v>-0.28089999999999998</c:v>
                </c:pt>
                <c:pt idx="177">
                  <c:v>-0.16750000000000001</c:v>
                </c:pt>
                <c:pt idx="178">
                  <c:v>-0.16719999999999999</c:v>
                </c:pt>
                <c:pt idx="179">
                  <c:v>-0.1666</c:v>
                </c:pt>
                <c:pt idx="180">
                  <c:v>-0.16600000000000001</c:v>
                </c:pt>
                <c:pt idx="181">
                  <c:v>-0.16209999999999999</c:v>
                </c:pt>
                <c:pt idx="182">
                  <c:v>-0.1099</c:v>
                </c:pt>
                <c:pt idx="183">
                  <c:v>-5.6550000000000003E-2</c:v>
                </c:pt>
                <c:pt idx="184">
                  <c:v>-5.16E-2</c:v>
                </c:pt>
                <c:pt idx="185">
                  <c:v>-1.4999999999999999E-4</c:v>
                </c:pt>
                <c:pt idx="186">
                  <c:v>-1.4999999999999999E-4</c:v>
                </c:pt>
                <c:pt idx="187">
                  <c:v>-1.4999999999999999E-4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4.0349999999999997E-2</c:v>
                </c:pt>
                <c:pt idx="193">
                  <c:v>4.6199999999999998E-2</c:v>
                </c:pt>
                <c:pt idx="194">
                  <c:v>4.6800000000000001E-2</c:v>
                </c:pt>
                <c:pt idx="195">
                  <c:v>6.0100000000000001E-2</c:v>
                </c:pt>
                <c:pt idx="196">
                  <c:v>6.2199999999999998E-2</c:v>
                </c:pt>
                <c:pt idx="197">
                  <c:v>6.25E-2</c:v>
                </c:pt>
                <c:pt idx="198">
                  <c:v>6.4799999999999996E-2</c:v>
                </c:pt>
                <c:pt idx="199">
                  <c:v>6.54E-2</c:v>
                </c:pt>
                <c:pt idx="200">
                  <c:v>6.5549999999999997E-2</c:v>
                </c:pt>
                <c:pt idx="201">
                  <c:v>9.9900000000000003E-2</c:v>
                </c:pt>
                <c:pt idx="202">
                  <c:v>0.1105</c:v>
                </c:pt>
                <c:pt idx="203">
                  <c:v>0.11665</c:v>
                </c:pt>
                <c:pt idx="204">
                  <c:v>0.1192</c:v>
                </c:pt>
                <c:pt idx="205">
                  <c:v>0.19650000000000001</c:v>
                </c:pt>
                <c:pt idx="206">
                  <c:v>0.2797</c:v>
                </c:pt>
                <c:pt idx="207">
                  <c:v>0.28010000000000002</c:v>
                </c:pt>
                <c:pt idx="208">
                  <c:v>0.28120000000000001</c:v>
                </c:pt>
                <c:pt idx="209">
                  <c:v>0.36370000000000002</c:v>
                </c:pt>
                <c:pt idx="210">
                  <c:v>0.36580000000000001</c:v>
                </c:pt>
                <c:pt idx="211">
                  <c:v>0.43980000000000002</c:v>
                </c:pt>
                <c:pt idx="212">
                  <c:v>0.49575000000000002</c:v>
                </c:pt>
                <c:pt idx="213">
                  <c:v>0.63859999999999995</c:v>
                </c:pt>
                <c:pt idx="214">
                  <c:v>0.75539999999999996</c:v>
                </c:pt>
                <c:pt idx="215">
                  <c:v>0.75539999999999996</c:v>
                </c:pt>
                <c:pt idx="216">
                  <c:v>0.75980000000000003</c:v>
                </c:pt>
                <c:pt idx="217">
                  <c:v>0.80910000000000004</c:v>
                </c:pt>
                <c:pt idx="218">
                  <c:v>0.81920000000000004</c:v>
                </c:pt>
                <c:pt idx="219">
                  <c:v>0.82120000000000004</c:v>
                </c:pt>
                <c:pt idx="220">
                  <c:v>0.87309999999999999</c:v>
                </c:pt>
                <c:pt idx="221">
                  <c:v>0.874</c:v>
                </c:pt>
                <c:pt idx="222">
                  <c:v>0.87760000000000005</c:v>
                </c:pt>
                <c:pt idx="223">
                  <c:v>0.88129999999999997</c:v>
                </c:pt>
                <c:pt idx="224">
                  <c:v>0.8821</c:v>
                </c:pt>
                <c:pt idx="225">
                  <c:v>0.8861</c:v>
                </c:pt>
                <c:pt idx="226">
                  <c:v>0.92430000000000001</c:v>
                </c:pt>
                <c:pt idx="227">
                  <c:v>0.92435</c:v>
                </c:pt>
                <c:pt idx="228">
                  <c:v>0.92449999999999999</c:v>
                </c:pt>
                <c:pt idx="229">
                  <c:v>0.92505000000000004</c:v>
                </c:pt>
                <c:pt idx="230">
                  <c:v>0.93154999999999999</c:v>
                </c:pt>
                <c:pt idx="231">
                  <c:v>0.93589999999999995</c:v>
                </c:pt>
                <c:pt idx="232">
                  <c:v>0.93669999999999998</c:v>
                </c:pt>
                <c:pt idx="233">
                  <c:v>0.94159999999999999</c:v>
                </c:pt>
                <c:pt idx="234">
                  <c:v>0.96909999999999996</c:v>
                </c:pt>
                <c:pt idx="235">
                  <c:v>1.0266999999999999</c:v>
                </c:pt>
                <c:pt idx="236">
                  <c:v>1.0290999999999999</c:v>
                </c:pt>
                <c:pt idx="237">
                  <c:v>1.0752999999999999</c:v>
                </c:pt>
                <c:pt idx="238">
                  <c:v>1.0864</c:v>
                </c:pt>
                <c:pt idx="239">
                  <c:v>1.0880000000000001</c:v>
                </c:pt>
                <c:pt idx="240">
                  <c:v>1.0952999999999999</c:v>
                </c:pt>
                <c:pt idx="241">
                  <c:v>1.0966499999999999</c:v>
                </c:pt>
                <c:pt idx="242">
                  <c:v>1.0988</c:v>
                </c:pt>
                <c:pt idx="243">
                  <c:v>1.1000000000000001</c:v>
                </c:pt>
                <c:pt idx="244">
                  <c:v>1.1387</c:v>
                </c:pt>
                <c:pt idx="245">
                  <c:v>1.1437999999999999</c:v>
                </c:pt>
                <c:pt idx="246">
                  <c:v>1.1528</c:v>
                </c:pt>
                <c:pt idx="247">
                  <c:v>1.1561999999999999</c:v>
                </c:pt>
                <c:pt idx="248">
                  <c:v>1.1561999999999999</c:v>
                </c:pt>
                <c:pt idx="249">
                  <c:v>1.161</c:v>
                </c:pt>
                <c:pt idx="250">
                  <c:v>1.1959</c:v>
                </c:pt>
                <c:pt idx="251">
                  <c:v>1.1978</c:v>
                </c:pt>
                <c:pt idx="252">
                  <c:v>1.20025</c:v>
                </c:pt>
                <c:pt idx="253">
                  <c:v>1.2052499999999999</c:v>
                </c:pt>
                <c:pt idx="254">
                  <c:v>1.20645</c:v>
                </c:pt>
                <c:pt idx="255">
                  <c:v>1.2479</c:v>
                </c:pt>
                <c:pt idx="256">
                  <c:v>1.2479</c:v>
                </c:pt>
                <c:pt idx="257">
                  <c:v>1.2612000000000001</c:v>
                </c:pt>
                <c:pt idx="258">
                  <c:v>1.2958000000000001</c:v>
                </c:pt>
                <c:pt idx="259">
                  <c:v>1.3091999999999999</c:v>
                </c:pt>
                <c:pt idx="260">
                  <c:v>1.3161</c:v>
                </c:pt>
                <c:pt idx="261">
                  <c:v>1.31995</c:v>
                </c:pt>
                <c:pt idx="262">
                  <c:v>1.3201000000000001</c:v>
                </c:pt>
                <c:pt idx="263">
                  <c:v>1.3219000000000001</c:v>
                </c:pt>
              </c:numCache>
            </c:numRef>
          </c:xVal>
          <c:yVal>
            <c:numRef>
              <c:f>'Q_fit (2)'!$E$21:$E$284</c:f>
              <c:numCache>
                <c:formatCode>General</c:formatCode>
                <c:ptCount val="264"/>
                <c:pt idx="0">
                  <c:v>3.8273999998637009E-2</c:v>
                </c:pt>
                <c:pt idx="1">
                  <c:v>2.6837700002943166E-2</c:v>
                </c:pt>
                <c:pt idx="2">
                  <c:v>4.9083649999374757E-2</c:v>
                </c:pt>
                <c:pt idx="3">
                  <c:v>4.5830349998141173E-2</c:v>
                </c:pt>
                <c:pt idx="4">
                  <c:v>2.4712300000828691E-2</c:v>
                </c:pt>
                <c:pt idx="5">
                  <c:v>5.3582450000249082E-2</c:v>
                </c:pt>
                <c:pt idx="6">
                  <c:v>3.7366049997217488E-2</c:v>
                </c:pt>
                <c:pt idx="7">
                  <c:v>1.1211600001843181E-2</c:v>
                </c:pt>
                <c:pt idx="8">
                  <c:v>-6.2154999977792613E-4</c:v>
                </c:pt>
                <c:pt idx="9">
                  <c:v>3.4811850000551203E-2</c:v>
                </c:pt>
                <c:pt idx="10">
                  <c:v>5.1092300003801938E-2</c:v>
                </c:pt>
                <c:pt idx="11">
                  <c:v>2.2150850003527012E-2</c:v>
                </c:pt>
                <c:pt idx="12">
                  <c:v>1.28828499946394E-2</c:v>
                </c:pt>
                <c:pt idx="13">
                  <c:v>1.7049750000296626E-2</c:v>
                </c:pt>
                <c:pt idx="14">
                  <c:v>3.1929000033414923E-3</c:v>
                </c:pt>
                <c:pt idx="15">
                  <c:v>2.5109300004260149E-2</c:v>
                </c:pt>
                <c:pt idx="16">
                  <c:v>7.4821499947574921E-3</c:v>
                </c:pt>
                <c:pt idx="17">
                  <c:v>2.3473999972338788E-3</c:v>
                </c:pt>
                <c:pt idx="18">
                  <c:v>5.1347399996302556E-2</c:v>
                </c:pt>
                <c:pt idx="19">
                  <c:v>-1.6343999959644862E-3</c:v>
                </c:pt>
                <c:pt idx="20">
                  <c:v>-1.412529999652179E-2</c:v>
                </c:pt>
                <c:pt idx="21">
                  <c:v>1.7629249996389262E-2</c:v>
                </c:pt>
                <c:pt idx="22">
                  <c:v>-6.7524499972932972E-3</c:v>
                </c:pt>
                <c:pt idx="23">
                  <c:v>-9.9789999512722716E-4</c:v>
                </c:pt>
                <c:pt idx="24">
                  <c:v>3.8756649999413639E-2</c:v>
                </c:pt>
                <c:pt idx="25">
                  <c:v>-1.4488799999526236E-2</c:v>
                </c:pt>
                <c:pt idx="26">
                  <c:v>2.1265749994199723E-2</c:v>
                </c:pt>
                <c:pt idx="27">
                  <c:v>2.5093099997320678E-2</c:v>
                </c:pt>
                <c:pt idx="28">
                  <c:v>-9.8704999982146546E-3</c:v>
                </c:pt>
                <c:pt idx="29">
                  <c:v>-1.3252199998532888E-2</c:v>
                </c:pt>
                <c:pt idx="30">
                  <c:v>-1.4988549992267508E-2</c:v>
                </c:pt>
                <c:pt idx="31">
                  <c:v>-1.7724899997119792E-2</c:v>
                </c:pt>
                <c:pt idx="32">
                  <c:v>1.2235750000400003E-2</c:v>
                </c:pt>
                <c:pt idx="33">
                  <c:v>1.0449000037624501E-3</c:v>
                </c:pt>
                <c:pt idx="34">
                  <c:v>1.0449000037624501E-3</c:v>
                </c:pt>
                <c:pt idx="35">
                  <c:v>-7.7785000030416995E-3</c:v>
                </c:pt>
                <c:pt idx="36">
                  <c:v>1.3976050002384E-2</c:v>
                </c:pt>
                <c:pt idx="37">
                  <c:v>-4.303280000021914E-2</c:v>
                </c:pt>
                <c:pt idx="38">
                  <c:v>-2.611445000366075E-2</c:v>
                </c:pt>
                <c:pt idx="39">
                  <c:v>-9.8316000003251247E-3</c:v>
                </c:pt>
                <c:pt idx="40">
                  <c:v>3.4502499984228052E-3</c:v>
                </c:pt>
                <c:pt idx="41">
                  <c:v>3.2204800001636613E-2</c:v>
                </c:pt>
                <c:pt idx="42">
                  <c:v>3.0713899999682326E-2</c:v>
                </c:pt>
                <c:pt idx="43">
                  <c:v>3.222299999470124E-2</c:v>
                </c:pt>
                <c:pt idx="44">
                  <c:v>-4.9704199998814147E-2</c:v>
                </c:pt>
                <c:pt idx="45">
                  <c:v>-1.7949649998627137E-2</c:v>
                </c:pt>
                <c:pt idx="46">
                  <c:v>1.8412999997963198E-3</c:v>
                </c:pt>
                <c:pt idx="47">
                  <c:v>-1.9522199996572454E-2</c:v>
                </c:pt>
                <c:pt idx="48">
                  <c:v>-1.2767649997840635E-2</c:v>
                </c:pt>
                <c:pt idx="49">
                  <c:v>2.2986900003161281E-2</c:v>
                </c:pt>
                <c:pt idx="50">
                  <c:v>2.7741450001485646E-2</c:v>
                </c:pt>
                <c:pt idx="51">
                  <c:v>-5.2117999948677607E-3</c:v>
                </c:pt>
                <c:pt idx="52">
                  <c:v>-9.4572500020149164E-3</c:v>
                </c:pt>
                <c:pt idx="53">
                  <c:v>-1.9874999998137355E-3</c:v>
                </c:pt>
                <c:pt idx="54">
                  <c:v>1.142470000195317E-2</c:v>
                </c:pt>
                <c:pt idx="55">
                  <c:v>3.1688349998148624E-2</c:v>
                </c:pt>
                <c:pt idx="56">
                  <c:v>1.1567349996767007E-2</c:v>
                </c:pt>
                <c:pt idx="57">
                  <c:v>-2.9302299997652881E-2</c:v>
                </c:pt>
                <c:pt idx="58">
                  <c:v>2.4886500032152981E-3</c:v>
                </c:pt>
                <c:pt idx="59">
                  <c:v>4.8203849997662473E-2</c:v>
                </c:pt>
                <c:pt idx="60">
                  <c:v>-1.0416000004624948E-3</c:v>
                </c:pt>
                <c:pt idx="61">
                  <c:v>-2.7597500011324883E-3</c:v>
                </c:pt>
                <c:pt idx="62">
                  <c:v>-8.1749000019044615E-3</c:v>
                </c:pt>
                <c:pt idx="63">
                  <c:v>1.1503900001116563E-2</c:v>
                </c:pt>
                <c:pt idx="64">
                  <c:v>9.2584500016528182E-3</c:v>
                </c:pt>
                <c:pt idx="65">
                  <c:v>6.0129999983473681E-3</c:v>
                </c:pt>
                <c:pt idx="66">
                  <c:v>8.7675499962642789E-3</c:v>
                </c:pt>
                <c:pt idx="67">
                  <c:v>9.7675500001059845E-3</c:v>
                </c:pt>
                <c:pt idx="68">
                  <c:v>5.5221000002347864E-3</c:v>
                </c:pt>
                <c:pt idx="69">
                  <c:v>4.27664999733679E-3</c:v>
                </c:pt>
                <c:pt idx="70">
                  <c:v>3.1199997465591878E-5</c:v>
                </c:pt>
                <c:pt idx="71">
                  <c:v>2.1039999992353842E-3</c:v>
                </c:pt>
                <c:pt idx="72">
                  <c:v>1.5858550003031269E-2</c:v>
                </c:pt>
                <c:pt idx="73">
                  <c:v>1.5122199998586439E-2</c:v>
                </c:pt>
                <c:pt idx="74">
                  <c:v>8.631299999251496E-3</c:v>
                </c:pt>
                <c:pt idx="75">
                  <c:v>1.1385850004444364E-2</c:v>
                </c:pt>
                <c:pt idx="76">
                  <c:v>-5.859600001713261E-3</c:v>
                </c:pt>
                <c:pt idx="77">
                  <c:v>1.5140399998927023E-2</c:v>
                </c:pt>
                <c:pt idx="78">
                  <c:v>6.8949500055168755E-3</c:v>
                </c:pt>
                <c:pt idx="79">
                  <c:v>1.264949999313103E-2</c:v>
                </c:pt>
                <c:pt idx="80">
                  <c:v>1.2758700002450496E-2</c:v>
                </c:pt>
                <c:pt idx="81">
                  <c:v>-3.4218000000691973E-3</c:v>
                </c:pt>
                <c:pt idx="82">
                  <c:v>2.6146000018343329E-3</c:v>
                </c:pt>
                <c:pt idx="83">
                  <c:v>2.214699998148717E-3</c:v>
                </c:pt>
                <c:pt idx="84">
                  <c:v>5.2605000018957071E-3</c:v>
                </c:pt>
                <c:pt idx="85">
                  <c:v>1.454234999982873E-2</c:v>
                </c:pt>
                <c:pt idx="86">
                  <c:v>3.061514999717474E-2</c:v>
                </c:pt>
                <c:pt idx="87">
                  <c:v>1.7620200000237674E-2</c:v>
                </c:pt>
                <c:pt idx="88">
                  <c:v>1.237474999652477E-2</c:v>
                </c:pt>
                <c:pt idx="89">
                  <c:v>9.1293000004952773E-3</c:v>
                </c:pt>
                <c:pt idx="90">
                  <c:v>6.638400001975242E-3</c:v>
                </c:pt>
                <c:pt idx="91">
                  <c:v>5.6565999984741211E-3</c:v>
                </c:pt>
                <c:pt idx="92">
                  <c:v>1.1220299995329697E-2</c:v>
                </c:pt>
                <c:pt idx="93">
                  <c:v>1.4933000056771562E-3</c:v>
                </c:pt>
                <c:pt idx="94">
                  <c:v>6.3305000003310852E-3</c:v>
                </c:pt>
                <c:pt idx="95">
                  <c:v>1.4158350008074194E-2</c:v>
                </c:pt>
                <c:pt idx="96">
                  <c:v>2.3859299995820038E-2</c:v>
                </c:pt>
                <c:pt idx="97">
                  <c:v>1.0988200003339443E-2</c:v>
                </c:pt>
                <c:pt idx="98">
                  <c:v>1.5497300002607517E-2</c:v>
                </c:pt>
                <c:pt idx="99">
                  <c:v>1.753370000369614E-2</c:v>
                </c:pt>
                <c:pt idx="100">
                  <c:v>5.8795000004465692E-3</c:v>
                </c:pt>
                <c:pt idx="101">
                  <c:v>1.0840149996511173E-2</c:v>
                </c:pt>
                <c:pt idx="102">
                  <c:v>6.6674999980023131E-3</c:v>
                </c:pt>
                <c:pt idx="103">
                  <c:v>4.4220499985385686E-3</c:v>
                </c:pt>
                <c:pt idx="104">
                  <c:v>-2.0688499935204163E-3</c:v>
                </c:pt>
                <c:pt idx="105">
                  <c:v>9.7220999959972687E-3</c:v>
                </c:pt>
                <c:pt idx="106">
                  <c:v>9.9857500026701018E-3</c:v>
                </c:pt>
                <c:pt idx="107">
                  <c:v>1.098574999923585E-2</c:v>
                </c:pt>
                <c:pt idx="108">
                  <c:v>8.0221500029438175E-3</c:v>
                </c:pt>
                <c:pt idx="109">
                  <c:v>2.7531250001629815E-2</c:v>
                </c:pt>
                <c:pt idx="110">
                  <c:v>-1.7141999996965751E-3</c:v>
                </c:pt>
                <c:pt idx="111">
                  <c:v>1.7040349994204007E-2</c:v>
                </c:pt>
                <c:pt idx="112">
                  <c:v>1.4867699996102601E-2</c:v>
                </c:pt>
                <c:pt idx="113">
                  <c:v>9.6222499996656552E-3</c:v>
                </c:pt>
                <c:pt idx="114">
                  <c:v>-7.6231999992160127E-3</c:v>
                </c:pt>
                <c:pt idx="115">
                  <c:v>1.8376799998804927E-2</c:v>
                </c:pt>
                <c:pt idx="116">
                  <c:v>2.037679999921238E-2</c:v>
                </c:pt>
                <c:pt idx="117">
                  <c:v>-3.1140999999479391E-3</c:v>
                </c:pt>
                <c:pt idx="118">
                  <c:v>-5.605000005743932E-3</c:v>
                </c:pt>
                <c:pt idx="119">
                  <c:v>-1.8504500039853156E-3</c:v>
                </c:pt>
                <c:pt idx="120">
                  <c:v>2.1495499968295917E-3</c:v>
                </c:pt>
                <c:pt idx="121">
                  <c:v>-3.0958999996073544E-3</c:v>
                </c:pt>
                <c:pt idx="122">
                  <c:v>2.4313999965670519E-3</c:v>
                </c:pt>
                <c:pt idx="123">
                  <c:v>7.1859499948914163E-3</c:v>
                </c:pt>
                <c:pt idx="124">
                  <c:v>1.2223500016261823E-3</c:v>
                </c:pt>
                <c:pt idx="125">
                  <c:v>1.9222349998017307E-2</c:v>
                </c:pt>
                <c:pt idx="126">
                  <c:v>1.8731449999904726E-2</c:v>
                </c:pt>
                <c:pt idx="127">
                  <c:v>1.048599999921862E-2</c:v>
                </c:pt>
                <c:pt idx="128">
                  <c:v>1.3367949999519624E-2</c:v>
                </c:pt>
                <c:pt idx="129">
                  <c:v>-4.7126999997999519E-3</c:v>
                </c:pt>
                <c:pt idx="130">
                  <c:v>1.4796399998886045E-2</c:v>
                </c:pt>
                <c:pt idx="131">
                  <c:v>-5.449050004244782E-3</c:v>
                </c:pt>
                <c:pt idx="132">
                  <c:v>-1.6719999257475138E-4</c:v>
                </c:pt>
                <c:pt idx="133">
                  <c:v>9.8328000021865591E-3</c:v>
                </c:pt>
                <c:pt idx="134">
                  <c:v>8.096450001175981E-3</c:v>
                </c:pt>
                <c:pt idx="135">
                  <c:v>1.036010000098031E-2</c:v>
                </c:pt>
                <c:pt idx="136">
                  <c:v>1.0114650001924019E-2</c:v>
                </c:pt>
                <c:pt idx="137">
                  <c:v>9.6419500041520223E-3</c:v>
                </c:pt>
                <c:pt idx="138">
                  <c:v>-2.6034999973489903E-3</c:v>
                </c:pt>
                <c:pt idx="139">
                  <c:v>8.9966000014101155E-3</c:v>
                </c:pt>
                <c:pt idx="140">
                  <c:v>1.2505699996836483E-2</c:v>
                </c:pt>
                <c:pt idx="141">
                  <c:v>4.3876499985344708E-3</c:v>
                </c:pt>
                <c:pt idx="142">
                  <c:v>2.269600001454819E-3</c:v>
                </c:pt>
                <c:pt idx="143">
                  <c:v>-6.4627999963704497E-3</c:v>
                </c:pt>
                <c:pt idx="144">
                  <c:v>-4.6279999514808878E-4</c:v>
                </c:pt>
                <c:pt idx="145">
                  <c:v>2.9617000036523677E-3</c:v>
                </c:pt>
                <c:pt idx="146">
                  <c:v>-1.3680699994438328E-2</c:v>
                </c:pt>
                <c:pt idx="147">
                  <c:v>-2.6806999958353117E-3</c:v>
                </c:pt>
                <c:pt idx="148">
                  <c:v>2.2016300004906952E-2</c:v>
                </c:pt>
                <c:pt idx="149">
                  <c:v>1.3034499999776017E-2</c:v>
                </c:pt>
                <c:pt idx="150">
                  <c:v>1.5898249999736436E-2</c:v>
                </c:pt>
                <c:pt idx="151">
                  <c:v>-8.2562000025063753E-3</c:v>
                </c:pt>
                <c:pt idx="152">
                  <c:v>4.7556499994243495E-3</c:v>
                </c:pt>
                <c:pt idx="153">
                  <c:v>-1.0198600000876468E-2</c:v>
                </c:pt>
                <c:pt idx="154">
                  <c:v>7.5441500011947937E-3</c:v>
                </c:pt>
                <c:pt idx="155">
                  <c:v>2.133509999839589E-2</c:v>
                </c:pt>
                <c:pt idx="156">
                  <c:v>-1.0798200004501268E-2</c:v>
                </c:pt>
                <c:pt idx="157">
                  <c:v>-7.5921000025118701E-3</c:v>
                </c:pt>
                <c:pt idx="158">
                  <c:v>-2.3833100000047125E-2</c:v>
                </c:pt>
                <c:pt idx="159">
                  <c:v>7.4822000024141744E-3</c:v>
                </c:pt>
                <c:pt idx="160">
                  <c:v>-1.0340699998778291E-2</c:v>
                </c:pt>
                <c:pt idx="161">
                  <c:v>3.6592999967979267E-3</c:v>
                </c:pt>
                <c:pt idx="162">
                  <c:v>-2.2267899999860674E-2</c:v>
                </c:pt>
                <c:pt idx="163">
                  <c:v>3.2412000000476837E-3</c:v>
                </c:pt>
                <c:pt idx="164">
                  <c:v>9.5499999588355422E-6</c:v>
                </c:pt>
                <c:pt idx="165">
                  <c:v>1.627320000261534E-2</c:v>
                </c:pt>
                <c:pt idx="166">
                  <c:v>4.0867999996407889E-3</c:v>
                </c:pt>
                <c:pt idx="167">
                  <c:v>1.2420300001394935E-2</c:v>
                </c:pt>
                <c:pt idx="168">
                  <c:v>6.6568999973242171E-3</c:v>
                </c:pt>
                <c:pt idx="169">
                  <c:v>6.6568999973242171E-3</c:v>
                </c:pt>
                <c:pt idx="170">
                  <c:v>-2.1003699999710079E-2</c:v>
                </c:pt>
                <c:pt idx="171">
                  <c:v>1.9166000005498063E-2</c:v>
                </c:pt>
                <c:pt idx="172">
                  <c:v>1.9166000005498063E-2</c:v>
                </c:pt>
                <c:pt idx="173">
                  <c:v>-5.0794499984476715E-3</c:v>
                </c:pt>
                <c:pt idx="174">
                  <c:v>-3.4247500007040799E-3</c:v>
                </c:pt>
                <c:pt idx="175">
                  <c:v>-7.2933999981614761E-3</c:v>
                </c:pt>
                <c:pt idx="176">
                  <c:v>9.1270000120857731E-4</c:v>
                </c:pt>
                <c:pt idx="177">
                  <c:v>-6.4749999728519469E-4</c:v>
                </c:pt>
                <c:pt idx="178">
                  <c:v>-8.1384000004618429E-3</c:v>
                </c:pt>
                <c:pt idx="179">
                  <c:v>-3.1202000027406029E-3</c:v>
                </c:pt>
                <c:pt idx="180">
                  <c:v>4.8979999992297962E-3</c:v>
                </c:pt>
                <c:pt idx="181">
                  <c:v>-1.6483700004755519E-2</c:v>
                </c:pt>
                <c:pt idx="182">
                  <c:v>9.0997000006609596E-3</c:v>
                </c:pt>
                <c:pt idx="183">
                  <c:v>-4.8653499979991466E-3</c:v>
                </c:pt>
                <c:pt idx="184">
                  <c:v>1.0348000068916008E-3</c:v>
                </c:pt>
                <c:pt idx="185">
                  <c:v>-2.9545500001404434E-3</c:v>
                </c:pt>
                <c:pt idx="186">
                  <c:v>-1.4545500016538426E-3</c:v>
                </c:pt>
                <c:pt idx="187">
                  <c:v>4.5449996832758188E-5</c:v>
                </c:pt>
                <c:pt idx="188">
                  <c:v>-5.4000000018277206E-3</c:v>
                </c:pt>
                <c:pt idx="189">
                  <c:v>-2.0999999978812411E-3</c:v>
                </c:pt>
                <c:pt idx="190">
                  <c:v>0</c:v>
                </c:pt>
                <c:pt idx="191">
                  <c:v>2.2000000026309863E-3</c:v>
                </c:pt>
                <c:pt idx="192">
                  <c:v>-7.4260499968659133E-3</c:v>
                </c:pt>
                <c:pt idx="193">
                  <c:v>3.0014000003575347E-3</c:v>
                </c:pt>
                <c:pt idx="194">
                  <c:v>2.0196000041323714E-3</c:v>
                </c:pt>
                <c:pt idx="195">
                  <c:v>-1.4102999994065613E-3</c:v>
                </c:pt>
                <c:pt idx="196">
                  <c:v>1.1534000004758127E-3</c:v>
                </c:pt>
                <c:pt idx="197">
                  <c:v>-2.3374999946099706E-3</c:v>
                </c:pt>
                <c:pt idx="198">
                  <c:v>-6.4343999983975664E-3</c:v>
                </c:pt>
                <c:pt idx="199">
                  <c:v>-1.1416200002713595E-2</c:v>
                </c:pt>
                <c:pt idx="200">
                  <c:v>-8.6616500047966838E-3</c:v>
                </c:pt>
                <c:pt idx="201">
                  <c:v>-1.869699997769203E-3</c:v>
                </c:pt>
                <c:pt idx="202">
                  <c:v>-1.8815000003087334E-3</c:v>
                </c:pt>
                <c:pt idx="203">
                  <c:v>-1.7944949999218807E-2</c:v>
                </c:pt>
                <c:pt idx="204">
                  <c:v>8.8240000332007185E-4</c:v>
                </c:pt>
                <c:pt idx="205">
                  <c:v>-4.9395000023650937E-3</c:v>
                </c:pt>
                <c:pt idx="206">
                  <c:v>-3.1749099995067809E-2</c:v>
                </c:pt>
                <c:pt idx="207">
                  <c:v>-7.070300001942087E-3</c:v>
                </c:pt>
                <c:pt idx="208">
                  <c:v>-2.6203599998552818E-2</c:v>
                </c:pt>
                <c:pt idx="209">
                  <c:v>-1.7201100003148895E-2</c:v>
                </c:pt>
                <c:pt idx="210">
                  <c:v>-1.5637399999832269E-2</c:v>
                </c:pt>
                <c:pt idx="211">
                  <c:v>1.6940600005909801E-2</c:v>
                </c:pt>
                <c:pt idx="212">
                  <c:v>-2.2612250002566725E-2</c:v>
                </c:pt>
                <c:pt idx="213">
                  <c:v>-2.7395800003432669E-2</c:v>
                </c:pt>
                <c:pt idx="214">
                  <c:v>-3.1386199996632058E-2</c:v>
                </c:pt>
                <c:pt idx="215">
                  <c:v>-3.1386199996632058E-2</c:v>
                </c:pt>
                <c:pt idx="216">
                  <c:v>-3.2219400003668852E-2</c:v>
                </c:pt>
                <c:pt idx="217">
                  <c:v>-3.3857300004456192E-2</c:v>
                </c:pt>
                <c:pt idx="218">
                  <c:v>-3.2117599999764934E-2</c:v>
                </c:pt>
                <c:pt idx="219">
                  <c:v>-3.2223599999269936E-2</c:v>
                </c:pt>
                <c:pt idx="220">
                  <c:v>-3.4649299996090122E-2</c:v>
                </c:pt>
                <c:pt idx="221">
                  <c:v>-3.6221999995177612E-2</c:v>
                </c:pt>
                <c:pt idx="222">
                  <c:v>-3.9112799997383263E-2</c:v>
                </c:pt>
                <c:pt idx="223">
                  <c:v>-3.5003900004085153E-2</c:v>
                </c:pt>
                <c:pt idx="224">
                  <c:v>-3.7276299997756723E-2</c:v>
                </c:pt>
                <c:pt idx="225">
                  <c:v>-3.3658300002571195E-2</c:v>
                </c:pt>
                <c:pt idx="226">
                  <c:v>-3.7362899995059706E-2</c:v>
                </c:pt>
                <c:pt idx="227">
                  <c:v>-3.8078049998148344E-2</c:v>
                </c:pt>
                <c:pt idx="228">
                  <c:v>-3.5623499999928754E-2</c:v>
                </c:pt>
                <c:pt idx="229">
                  <c:v>-3.669015000195941E-2</c:v>
                </c:pt>
                <c:pt idx="230">
                  <c:v>-3.8059649996284861E-2</c:v>
                </c:pt>
                <c:pt idx="231">
                  <c:v>-3.7077699998917524E-2</c:v>
                </c:pt>
                <c:pt idx="232">
                  <c:v>-3.7620099996274803E-2</c:v>
                </c:pt>
                <c:pt idx="233">
                  <c:v>-3.6754799999471288E-2</c:v>
                </c:pt>
                <c:pt idx="234">
                  <c:v>-3.9837299998907838E-2</c:v>
                </c:pt>
                <c:pt idx="235">
                  <c:v>-4.1290100001788232E-2</c:v>
                </c:pt>
                <c:pt idx="236">
                  <c:v>-4.1517300000123214E-2</c:v>
                </c:pt>
                <c:pt idx="237">
                  <c:v>-4.3515899997146334E-2</c:v>
                </c:pt>
                <c:pt idx="238">
                  <c:v>-4.6379200000956189E-2</c:v>
                </c:pt>
                <c:pt idx="239">
                  <c:v>-4.406399999425048E-2</c:v>
                </c:pt>
                <c:pt idx="240">
                  <c:v>-4.4175899995025247E-2</c:v>
                </c:pt>
                <c:pt idx="241">
                  <c:v>-4.3484949994308408E-2</c:v>
                </c:pt>
                <c:pt idx="242">
                  <c:v>-4.4836400003987364E-2</c:v>
                </c:pt>
                <c:pt idx="243">
                  <c:v>-4.5500000000174623E-2</c:v>
                </c:pt>
                <c:pt idx="244">
                  <c:v>-4.6526099999027792E-2</c:v>
                </c:pt>
                <c:pt idx="245">
                  <c:v>-4.6371399999770802E-2</c:v>
                </c:pt>
                <c:pt idx="246">
                  <c:v>-4.6198399999411777E-2</c:v>
                </c:pt>
                <c:pt idx="247">
                  <c:v>-4.6628600000985898E-2</c:v>
                </c:pt>
                <c:pt idx="248">
                  <c:v>-4.6628600000985898E-2</c:v>
                </c:pt>
                <c:pt idx="249">
                  <c:v>-4.6883000002708286E-2</c:v>
                </c:pt>
                <c:pt idx="250">
                  <c:v>-4.8557699992670678E-2</c:v>
                </c:pt>
                <c:pt idx="251">
                  <c:v>-4.8733399999036919E-2</c:v>
                </c:pt>
                <c:pt idx="252">
                  <c:v>-4.8275749999447726E-2</c:v>
                </c:pt>
                <c:pt idx="253">
                  <c:v>-4.7990749997552484E-2</c:v>
                </c:pt>
                <c:pt idx="254">
                  <c:v>-4.7354349997476675E-2</c:v>
                </c:pt>
                <c:pt idx="255">
                  <c:v>-5.0013699998089578E-2</c:v>
                </c:pt>
                <c:pt idx="256">
                  <c:v>-5.0013699998089578E-2</c:v>
                </c:pt>
                <c:pt idx="257">
                  <c:v>-5.0943599999300204E-2</c:v>
                </c:pt>
                <c:pt idx="258">
                  <c:v>-5.1727400001254864E-2</c:v>
                </c:pt>
                <c:pt idx="259">
                  <c:v>-5.2687600000353996E-2</c:v>
                </c:pt>
                <c:pt idx="260">
                  <c:v>-5.4578299997956492E-2</c:v>
                </c:pt>
                <c:pt idx="261">
                  <c:v>-5.2144850000331644E-2</c:v>
                </c:pt>
                <c:pt idx="262">
                  <c:v>-5.1290299998072442E-2</c:v>
                </c:pt>
                <c:pt idx="263">
                  <c:v>-5.1195699998061173E-2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D13-4B2A-8F14-D4CF851EC2D1}"/>
            </c:ext>
          </c:extLst>
        </c:ser>
        <c:ser>
          <c:idx val="1"/>
          <c:order val="1"/>
          <c:tx>
            <c:strRef>
              <c:f>'Q_fit (2)'!$V$1</c:f>
              <c:strCache>
                <c:ptCount val="1"/>
                <c:pt idx="0">
                  <c:v>Q.Fit</c:v>
                </c:pt>
              </c:strCache>
            </c:strRef>
          </c:tx>
          <c:spPr>
            <a:ln w="3175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'Q_fit (2)'!$U$2:$U$27</c:f>
              <c:numCache>
                <c:formatCode>General</c:formatCode>
                <c:ptCount val="26"/>
                <c:pt idx="0">
                  <c:v>-3</c:v>
                </c:pt>
                <c:pt idx="1">
                  <c:v>-2.8</c:v>
                </c:pt>
                <c:pt idx="2">
                  <c:v>-2.6</c:v>
                </c:pt>
                <c:pt idx="3">
                  <c:v>-2.4</c:v>
                </c:pt>
                <c:pt idx="4">
                  <c:v>-2.2000000000000002</c:v>
                </c:pt>
                <c:pt idx="5">
                  <c:v>-2</c:v>
                </c:pt>
                <c:pt idx="6">
                  <c:v>-1.8</c:v>
                </c:pt>
                <c:pt idx="7">
                  <c:v>-1.6</c:v>
                </c:pt>
                <c:pt idx="8">
                  <c:v>-1.4</c:v>
                </c:pt>
                <c:pt idx="9">
                  <c:v>-1.2</c:v>
                </c:pt>
                <c:pt idx="10">
                  <c:v>-1</c:v>
                </c:pt>
                <c:pt idx="11">
                  <c:v>-0.8</c:v>
                </c:pt>
                <c:pt idx="12">
                  <c:v>-0.6</c:v>
                </c:pt>
                <c:pt idx="13">
                  <c:v>-0.4</c:v>
                </c:pt>
                <c:pt idx="14">
                  <c:v>-0.2</c:v>
                </c:pt>
                <c:pt idx="15">
                  <c:v>0</c:v>
                </c:pt>
                <c:pt idx="16">
                  <c:v>0.2</c:v>
                </c:pt>
                <c:pt idx="17">
                  <c:v>0.4</c:v>
                </c:pt>
                <c:pt idx="18">
                  <c:v>0.6</c:v>
                </c:pt>
                <c:pt idx="19">
                  <c:v>0.8</c:v>
                </c:pt>
                <c:pt idx="20">
                  <c:v>1</c:v>
                </c:pt>
                <c:pt idx="21">
                  <c:v>1.2</c:v>
                </c:pt>
                <c:pt idx="22">
                  <c:v>1.4</c:v>
                </c:pt>
                <c:pt idx="23">
                  <c:v>1.6</c:v>
                </c:pt>
                <c:pt idx="24">
                  <c:v>1.8</c:v>
                </c:pt>
                <c:pt idx="25">
                  <c:v>2</c:v>
                </c:pt>
              </c:numCache>
            </c:numRef>
          </c:xVal>
          <c:yVal>
            <c:numRef>
              <c:f>'Q_fit (2)'!$V$2:$V$27</c:f>
              <c:numCache>
                <c:formatCode>General</c:formatCode>
                <c:ptCount val="26"/>
                <c:pt idx="0">
                  <c:v>9.5527037763924696E-2</c:v>
                </c:pt>
                <c:pt idx="1">
                  <c:v>8.9547849330001303E-2</c:v>
                </c:pt>
                <c:pt idx="2">
                  <c:v>8.3482334707642644E-2</c:v>
                </c:pt>
                <c:pt idx="3">
                  <c:v>7.7330493896848707E-2</c:v>
                </c:pt>
                <c:pt idx="4">
                  <c:v>7.1092326897619518E-2</c:v>
                </c:pt>
                <c:pt idx="5">
                  <c:v>6.4767833709955036E-2</c:v>
                </c:pt>
                <c:pt idx="6">
                  <c:v>5.835701433385531E-2</c:v>
                </c:pt>
                <c:pt idx="7">
                  <c:v>5.1859868769320298E-2</c:v>
                </c:pt>
                <c:pt idx="8">
                  <c:v>4.5276397016350022E-2</c:v>
                </c:pt>
                <c:pt idx="9">
                  <c:v>3.8606599074944473E-2</c:v>
                </c:pt>
                <c:pt idx="10">
                  <c:v>3.1850474945103659E-2</c:v>
                </c:pt>
                <c:pt idx="11">
                  <c:v>2.500802462682758E-2</c:v>
                </c:pt>
                <c:pt idx="12">
                  <c:v>1.8079248120116222E-2</c:v>
                </c:pt>
                <c:pt idx="13">
                  <c:v>1.10641454249696E-2</c:v>
                </c:pt>
                <c:pt idx="14">
                  <c:v>3.9627165413877088E-3</c:v>
                </c:pt>
                <c:pt idx="15">
                  <c:v>-3.225038530629454E-3</c:v>
                </c:pt>
                <c:pt idx="16">
                  <c:v>-1.0499119791081885E-2</c:v>
                </c:pt>
                <c:pt idx="17">
                  <c:v>-1.7859527239969586E-2</c:v>
                </c:pt>
                <c:pt idx="18">
                  <c:v>-2.5306260877292555E-2</c:v>
                </c:pt>
                <c:pt idx="19">
                  <c:v>-3.2839320703050796E-2</c:v>
                </c:pt>
                <c:pt idx="20">
                  <c:v>-4.045870671724431E-2</c:v>
                </c:pt>
                <c:pt idx="21">
                  <c:v>-4.8164418919873081E-2</c:v>
                </c:pt>
                <c:pt idx="22">
                  <c:v>-5.5956457310937131E-2</c:v>
                </c:pt>
                <c:pt idx="23">
                  <c:v>-6.3834821890436447E-2</c:v>
                </c:pt>
                <c:pt idx="24">
                  <c:v>-7.1799512658371048E-2</c:v>
                </c:pt>
                <c:pt idx="25">
                  <c:v>-7.98505296147409E-2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D13-4B2A-8F14-D4CF851EC2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5808568"/>
        <c:axId val="1"/>
      </c:scatterChart>
      <c:valAx>
        <c:axId val="765808568"/>
        <c:scaling>
          <c:orientation val="minMax"/>
          <c:max val="1.4"/>
          <c:min val="0.5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Cycle/10^n</a:t>
                </a:r>
              </a:p>
            </c:rich>
          </c:tx>
          <c:layout>
            <c:manualLayout>
              <c:xMode val="edge"/>
              <c:yMode val="edge"/>
              <c:x val="0.48653846153846153"/>
              <c:y val="0.9289784657599617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ax val="-0.02"/>
          <c:min val="-0.0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</a:t>
                </a:r>
              </a:p>
            </c:rich>
          </c:tx>
          <c:layout>
            <c:manualLayout>
              <c:xMode val="edge"/>
              <c:yMode val="edge"/>
              <c:x val="4.807692307692308E-3"/>
              <c:y val="0.511364232879980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65808568"/>
        <c:crossesAt val="0"/>
        <c:crossBetween val="midCat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31923076923076921"/>
          <c:y val="0.92329664757814356"/>
          <c:w val="0.42788461538461536"/>
          <c:h val="0.98579664757814356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1057275</xdr:colOff>
      <xdr:row>0</xdr:row>
      <xdr:rowOff>0</xdr:rowOff>
    </xdr:from>
    <xdr:to>
      <xdr:col>19</xdr:col>
      <xdr:colOff>57150</xdr:colOff>
      <xdr:row>18</xdr:row>
      <xdr:rowOff>28575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68D110F4-DCE3-0DB4-C19D-315E22E47E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29</xdr:col>
      <xdr:colOff>0</xdr:colOff>
      <xdr:row>0</xdr:row>
      <xdr:rowOff>0</xdr:rowOff>
    </xdr:from>
    <xdr:to>
      <xdr:col>40</xdr:col>
      <xdr:colOff>228600</xdr:colOff>
      <xdr:row>18</xdr:row>
      <xdr:rowOff>38100</xdr:rowOff>
    </xdr:to>
    <xdr:graphicFrame macro="">
      <xdr:nvGraphicFramePr>
        <xdr:cNvPr id="1029" name="Chart 2">
          <a:extLst>
            <a:ext uri="{FF2B5EF4-FFF2-40B4-BE49-F238E27FC236}">
              <a16:creationId xmlns:a16="http://schemas.microsoft.com/office/drawing/2014/main" id="{838AD0A9-83E9-E48C-4D07-962CA9AFCD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19</xdr:col>
      <xdr:colOff>190500</xdr:colOff>
      <xdr:row>0</xdr:row>
      <xdr:rowOff>0</xdr:rowOff>
    </xdr:from>
    <xdr:to>
      <xdr:col>30</xdr:col>
      <xdr:colOff>428625</xdr:colOff>
      <xdr:row>18</xdr:row>
      <xdr:rowOff>38100</xdr:rowOff>
    </xdr:to>
    <xdr:graphicFrame macro="">
      <xdr:nvGraphicFramePr>
        <xdr:cNvPr id="1030" name="Chart 3">
          <a:extLst>
            <a:ext uri="{FF2B5EF4-FFF2-40B4-BE49-F238E27FC236}">
              <a16:creationId xmlns:a16="http://schemas.microsoft.com/office/drawing/2014/main" id="{809C64F5-0167-EFE4-EAEB-CEDE58617D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457200</xdr:colOff>
      <xdr:row>0</xdr:row>
      <xdr:rowOff>200025</xdr:rowOff>
    </xdr:from>
    <xdr:to>
      <xdr:col>24</xdr:col>
      <xdr:colOff>0</xdr:colOff>
      <xdr:row>21</xdr:row>
      <xdr:rowOff>66675</xdr:rowOff>
    </xdr:to>
    <xdr:graphicFrame macro="">
      <xdr:nvGraphicFramePr>
        <xdr:cNvPr id="2050" name="Chart 1">
          <a:extLst>
            <a:ext uri="{FF2B5EF4-FFF2-40B4-BE49-F238E27FC236}">
              <a16:creationId xmlns:a16="http://schemas.microsoft.com/office/drawing/2014/main" id="{81FEE112-D7B2-9DF1-6A25-5E63395499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457200</xdr:colOff>
      <xdr:row>0</xdr:row>
      <xdr:rowOff>200025</xdr:rowOff>
    </xdr:from>
    <xdr:to>
      <xdr:col>24</xdr:col>
      <xdr:colOff>0</xdr:colOff>
      <xdr:row>21</xdr:row>
      <xdr:rowOff>66675</xdr:rowOff>
    </xdr:to>
    <xdr:graphicFrame macro="">
      <xdr:nvGraphicFramePr>
        <xdr:cNvPr id="3074" name="Chart 1">
          <a:extLst>
            <a:ext uri="{FF2B5EF4-FFF2-40B4-BE49-F238E27FC236}">
              <a16:creationId xmlns:a16="http://schemas.microsoft.com/office/drawing/2014/main" id="{98756858-724C-45C7-76C7-000A97BDBC5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v-astro.de/sfs/BAVM_link.php?BAVMnr=56" TargetMode="External"/><Relationship Id="rId13" Type="http://schemas.openxmlformats.org/officeDocument/2006/relationships/hyperlink" Target="http://www.konkoly.hu/cgi-bin/IBVS?5677" TargetMode="External"/><Relationship Id="rId18" Type="http://schemas.openxmlformats.org/officeDocument/2006/relationships/hyperlink" Target="http://www.konkoly.hu/cgi-bin/IBVS?5760" TargetMode="External"/><Relationship Id="rId26" Type="http://schemas.openxmlformats.org/officeDocument/2006/relationships/hyperlink" Target="http://www.bav-astro.de/sfs/BAVM_link.php?BAVMnr=209" TargetMode="External"/><Relationship Id="rId39" Type="http://schemas.openxmlformats.org/officeDocument/2006/relationships/hyperlink" Target="http://www.bav-astro.de/sfs/BAVM_link.php?BAVMnr=215" TargetMode="External"/><Relationship Id="rId3" Type="http://schemas.openxmlformats.org/officeDocument/2006/relationships/hyperlink" Target="http://www.konkoly.hu/cgi-bin/IBVS?95" TargetMode="External"/><Relationship Id="rId21" Type="http://schemas.openxmlformats.org/officeDocument/2006/relationships/hyperlink" Target="http://www.konkoly.hu/cgi-bin/IBVS?5814" TargetMode="External"/><Relationship Id="rId34" Type="http://schemas.openxmlformats.org/officeDocument/2006/relationships/hyperlink" Target="http://www.bav-astro.de/sfs/BAVM_link.php?BAVMnr=232" TargetMode="External"/><Relationship Id="rId42" Type="http://schemas.openxmlformats.org/officeDocument/2006/relationships/hyperlink" Target="http://www.konkoly.hu/cgi-bin/IBVS?3421" TargetMode="External"/><Relationship Id="rId47" Type="http://schemas.openxmlformats.org/officeDocument/2006/relationships/hyperlink" Target="http://vsolj.cetus-net.org/no44.pdf" TargetMode="External"/><Relationship Id="rId7" Type="http://schemas.openxmlformats.org/officeDocument/2006/relationships/hyperlink" Target="http://www.bav-astro.de/sfs/BAVM_link.php?BAVMnr=36" TargetMode="External"/><Relationship Id="rId12" Type="http://schemas.openxmlformats.org/officeDocument/2006/relationships/hyperlink" Target="http://www.konkoly.hu/cgi-bin/IBVS?5694" TargetMode="External"/><Relationship Id="rId17" Type="http://schemas.openxmlformats.org/officeDocument/2006/relationships/hyperlink" Target="http://www.bav-astro.de/sfs/BAVM_link.php?BAVMnr=178" TargetMode="External"/><Relationship Id="rId25" Type="http://schemas.openxmlformats.org/officeDocument/2006/relationships/hyperlink" Target="http://www.bav-astro.de/sfs/BAVM_link.php?BAVMnr=209" TargetMode="External"/><Relationship Id="rId33" Type="http://schemas.openxmlformats.org/officeDocument/2006/relationships/hyperlink" Target="http://www.bav-astro.de/sfs/BAVM_link.php?BAVMnr=232" TargetMode="External"/><Relationship Id="rId38" Type="http://schemas.openxmlformats.org/officeDocument/2006/relationships/hyperlink" Target="http://www.bav-astro.de/sfs/BAVM_link.php?BAVMnr=215" TargetMode="External"/><Relationship Id="rId46" Type="http://schemas.openxmlformats.org/officeDocument/2006/relationships/hyperlink" Target="http://vsolj.cetus-net.org/no44.pdf" TargetMode="External"/><Relationship Id="rId2" Type="http://schemas.openxmlformats.org/officeDocument/2006/relationships/hyperlink" Target="http://www.konkoly.hu/cgi-bin/IBVS?95" TargetMode="External"/><Relationship Id="rId16" Type="http://schemas.openxmlformats.org/officeDocument/2006/relationships/hyperlink" Target="http://www.bav-astro.de/sfs/BAVM_link.php?BAVMnr=178" TargetMode="External"/><Relationship Id="rId20" Type="http://schemas.openxmlformats.org/officeDocument/2006/relationships/hyperlink" Target="http://www.aavso.org/sites/default/files/jaavso/v36n2/171.pdf" TargetMode="External"/><Relationship Id="rId29" Type="http://schemas.openxmlformats.org/officeDocument/2006/relationships/hyperlink" Target="http://var.astro.cz/oejv/issues/oejv0137.pdf" TargetMode="External"/><Relationship Id="rId41" Type="http://schemas.openxmlformats.org/officeDocument/2006/relationships/hyperlink" Target="http://www.konkoly.hu/cgi-bin/IBVS?3421" TargetMode="External"/><Relationship Id="rId1" Type="http://schemas.openxmlformats.org/officeDocument/2006/relationships/hyperlink" Target="http://www.bav-astro.de/LkDB/index.php" TargetMode="External"/><Relationship Id="rId6" Type="http://schemas.openxmlformats.org/officeDocument/2006/relationships/hyperlink" Target="http://www.bav-astro.de/sfs/BAVM_link.php?BAVMnr=36" TargetMode="External"/><Relationship Id="rId11" Type="http://schemas.openxmlformats.org/officeDocument/2006/relationships/hyperlink" Target="http://www.konkoly.hu/cgi-bin/IBVS?5493" TargetMode="External"/><Relationship Id="rId24" Type="http://schemas.openxmlformats.org/officeDocument/2006/relationships/hyperlink" Target="http://var.astro.cz/oejv/issues/oejv0116.pdf" TargetMode="External"/><Relationship Id="rId32" Type="http://schemas.openxmlformats.org/officeDocument/2006/relationships/hyperlink" Target="http://www.konkoly.hu/cgi-bin/IBVS?6063" TargetMode="External"/><Relationship Id="rId37" Type="http://schemas.openxmlformats.org/officeDocument/2006/relationships/hyperlink" Target="http://vsolj.cetus-net.org/vsoljno51.pdf" TargetMode="External"/><Relationship Id="rId40" Type="http://schemas.openxmlformats.org/officeDocument/2006/relationships/hyperlink" Target="http://vsolj.cetus-net.org/vsoljno55.pdf" TargetMode="External"/><Relationship Id="rId45" Type="http://schemas.openxmlformats.org/officeDocument/2006/relationships/hyperlink" Target="http://vsolj.cetus-net.org/no44.pdf" TargetMode="External"/><Relationship Id="rId5" Type="http://schemas.openxmlformats.org/officeDocument/2006/relationships/hyperlink" Target="http://www.bav-astro.de/sfs/BAVM_link.php?BAVMnr=29" TargetMode="External"/><Relationship Id="rId15" Type="http://schemas.openxmlformats.org/officeDocument/2006/relationships/hyperlink" Target="http://var.astro.cz/oejv/issues/oejv0074.pdf" TargetMode="External"/><Relationship Id="rId23" Type="http://schemas.openxmlformats.org/officeDocument/2006/relationships/hyperlink" Target="http://www.aavso.org/sites/default/files/jaavso/v37n1/44.pdf" TargetMode="External"/><Relationship Id="rId28" Type="http://schemas.openxmlformats.org/officeDocument/2006/relationships/hyperlink" Target="http://www.aavso.org/sites/default/files/jaavso/v37n1/44.pdf" TargetMode="External"/><Relationship Id="rId36" Type="http://schemas.openxmlformats.org/officeDocument/2006/relationships/hyperlink" Target="http://vsolj.cetus-net.org/vsoljno51.pdf" TargetMode="External"/><Relationship Id="rId10" Type="http://schemas.openxmlformats.org/officeDocument/2006/relationships/hyperlink" Target="http://www.konkoly.hu/cgi-bin/IBVS?5378" TargetMode="External"/><Relationship Id="rId19" Type="http://schemas.openxmlformats.org/officeDocument/2006/relationships/hyperlink" Target="http://var.astro.cz/oejv/issues/oejv0074.pdf" TargetMode="External"/><Relationship Id="rId31" Type="http://schemas.openxmlformats.org/officeDocument/2006/relationships/hyperlink" Target="http://www.bav-astro.de/sfs/BAVM_link.php?BAVMnr=214" TargetMode="External"/><Relationship Id="rId44" Type="http://schemas.openxmlformats.org/officeDocument/2006/relationships/hyperlink" Target="http://vsolj.cetus-net.org/no43.pdf" TargetMode="External"/><Relationship Id="rId4" Type="http://schemas.openxmlformats.org/officeDocument/2006/relationships/hyperlink" Target="http://www.konkoly.hu/cgi-bin/IBVS?95" TargetMode="External"/><Relationship Id="rId9" Type="http://schemas.openxmlformats.org/officeDocument/2006/relationships/hyperlink" Target="http://www.konkoly.hu/cgi-bin/IBVS?5040" TargetMode="External"/><Relationship Id="rId14" Type="http://schemas.openxmlformats.org/officeDocument/2006/relationships/hyperlink" Target="http://var.astro.cz/oejv/issues/oejv0074.pdf" TargetMode="External"/><Relationship Id="rId22" Type="http://schemas.openxmlformats.org/officeDocument/2006/relationships/hyperlink" Target="http://www.konkoly.hu/cgi-bin/IBVS?5875" TargetMode="External"/><Relationship Id="rId27" Type="http://schemas.openxmlformats.org/officeDocument/2006/relationships/hyperlink" Target="http://www.konkoly.hu/cgi-bin/IBVS?5938" TargetMode="External"/><Relationship Id="rId30" Type="http://schemas.openxmlformats.org/officeDocument/2006/relationships/hyperlink" Target="http://var.astro.cz/oejv/issues/oejv0137.pdf" TargetMode="External"/><Relationship Id="rId35" Type="http://schemas.openxmlformats.org/officeDocument/2006/relationships/hyperlink" Target="http://var.astro.cz/oejv/issues/oejv0160.pdf" TargetMode="External"/><Relationship Id="rId43" Type="http://schemas.openxmlformats.org/officeDocument/2006/relationships/hyperlink" Target="http://vsolj.cetus-net.org/no40.pdf" TargetMode="External"/><Relationship Id="rId48" Type="http://schemas.openxmlformats.org/officeDocument/2006/relationships/hyperlink" Target="http://vsolj.cetus-net.org/no4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2"/>
  </sheetPr>
  <dimension ref="A1:AM323"/>
  <sheetViews>
    <sheetView tabSelected="1" workbookViewId="0">
      <pane xSplit="13" ySplit="22" topLeftCell="N309" activePane="bottomRight" state="frozen"/>
      <selection pane="topRight" activeCell="N1" sqref="N1"/>
      <selection pane="bottomLeft" activeCell="A23" sqref="A23"/>
      <selection pane="bottomRight" activeCell="F7" sqref="F7"/>
    </sheetView>
  </sheetViews>
  <sheetFormatPr defaultColWidth="10.28515625" defaultRowHeight="12.75" x14ac:dyDescent="0.2"/>
  <cols>
    <col min="1" max="1" width="23.7109375" style="1" customWidth="1"/>
    <col min="2" max="2" width="5.140625" style="1" customWidth="1"/>
    <col min="3" max="3" width="11.85546875" style="1" customWidth="1"/>
    <col min="4" max="4" width="11" style="1" customWidth="1"/>
    <col min="5" max="5" width="9.42578125" style="1" customWidth="1"/>
    <col min="6" max="6" width="16" style="1" customWidth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1" customWidth="1"/>
    <col min="18" max="19" width="10.28515625" style="1" customWidth="1"/>
    <col min="20" max="20" width="9" customWidth="1"/>
    <col min="21" max="16384" width="10.28515625" style="1"/>
  </cols>
  <sheetData>
    <row r="1" spans="1:39" ht="20.25" x14ac:dyDescent="0.3">
      <c r="A1" s="2" t="s">
        <v>0</v>
      </c>
      <c r="D1" s="3"/>
      <c r="E1" s="4"/>
    </row>
    <row r="2" spans="1:39" x14ac:dyDescent="0.2">
      <c r="A2" s="1" t="s">
        <v>1</v>
      </c>
      <c r="B2" s="1" t="s">
        <v>2</v>
      </c>
      <c r="C2" s="1" t="s">
        <v>3</v>
      </c>
      <c r="D2" s="3"/>
    </row>
    <row r="4" spans="1:39" x14ac:dyDescent="0.2">
      <c r="A4" s="5" t="s">
        <v>4</v>
      </c>
      <c r="C4" s="6">
        <v>45404.358999999997</v>
      </c>
      <c r="D4" s="7">
        <v>0.66683079999999995</v>
      </c>
      <c r="E4" s="3" t="s">
        <v>5</v>
      </c>
      <c r="AL4" s="1">
        <v>-9211</v>
      </c>
      <c r="AM4" s="1">
        <v>1.4933000056771562E-3</v>
      </c>
    </row>
    <row r="5" spans="1:39" x14ac:dyDescent="0.2">
      <c r="A5" s="8" t="s">
        <v>6</v>
      </c>
      <c r="B5"/>
      <c r="C5" s="9">
        <v>-9.5</v>
      </c>
      <c r="D5" t="s">
        <v>7</v>
      </c>
      <c r="AL5" s="1">
        <v>-8935</v>
      </c>
      <c r="AM5" s="1">
        <v>6.3305000003310852E-3</v>
      </c>
    </row>
    <row r="6" spans="1:39" x14ac:dyDescent="0.2">
      <c r="A6" s="5" t="s">
        <v>8</v>
      </c>
      <c r="AL6" s="1">
        <v>-8744.5</v>
      </c>
      <c r="AM6" s="1">
        <v>1.4158350008074194E-2</v>
      </c>
    </row>
    <row r="7" spans="1:39" x14ac:dyDescent="0.2">
      <c r="A7" s="1" t="s">
        <v>9</v>
      </c>
      <c r="C7" s="1">
        <v>47553.546399999999</v>
      </c>
      <c r="AL7" s="1">
        <v>-8431</v>
      </c>
      <c r="AM7" s="1">
        <v>2.3859299995820038E-2</v>
      </c>
    </row>
    <row r="8" spans="1:39" x14ac:dyDescent="0.2">
      <c r="A8" s="1" t="s">
        <v>10</v>
      </c>
      <c r="C8" s="1">
        <v>0.66683029999999999</v>
      </c>
      <c r="AL8" s="1">
        <v>-7894</v>
      </c>
      <c r="AM8" s="1">
        <v>1.0988200003339443E-2</v>
      </c>
    </row>
    <row r="9" spans="1:39" x14ac:dyDescent="0.2">
      <c r="A9" s="10" t="s">
        <v>11</v>
      </c>
      <c r="B9" s="10"/>
      <c r="C9" s="10">
        <v>200</v>
      </c>
      <c r="D9" s="10" t="str">
        <f>"F"&amp;C9</f>
        <v>F200</v>
      </c>
      <c r="E9" s="10" t="str">
        <f>"G"&amp;C9</f>
        <v>G200</v>
      </c>
      <c r="AL9" s="1">
        <v>-7891</v>
      </c>
      <c r="AM9" s="1">
        <v>1.5497300002607517E-2</v>
      </c>
    </row>
    <row r="10" spans="1:39" x14ac:dyDescent="0.2">
      <c r="C10" s="11" t="s">
        <v>12</v>
      </c>
      <c r="D10" s="11" t="s">
        <v>13</v>
      </c>
      <c r="AL10" s="1">
        <v>-7879</v>
      </c>
      <c r="AM10" s="1">
        <v>1.753370000369614E-2</v>
      </c>
    </row>
    <row r="11" spans="1:39" x14ac:dyDescent="0.2">
      <c r="A11" s="1" t="s">
        <v>14</v>
      </c>
      <c r="C11" s="12">
        <f ca="1">INTERCEPT(INDIRECT(E9):G1001,INDIRECT(D9):$F1001)</f>
        <v>-3.9923741382177046E-3</v>
      </c>
      <c r="D11" s="1">
        <f>E11*F11</f>
        <v>-7.7210019212529714E-3</v>
      </c>
      <c r="E11" s="13">
        <v>-7.721001921252971</v>
      </c>
      <c r="F11" s="14">
        <v>1E-3</v>
      </c>
      <c r="AL11" s="1">
        <v>-7765</v>
      </c>
      <c r="AM11" s="1">
        <v>5.8795000004465692E-3</v>
      </c>
    </row>
    <row r="12" spans="1:39" x14ac:dyDescent="0.2">
      <c r="A12" s="1" t="s">
        <v>15</v>
      </c>
      <c r="C12" s="12">
        <f ca="1">SLOPE(INDIRECT(E9):G1001,INDIRECT(D9):$F1001)</f>
        <v>-3.6294636757659992E-6</v>
      </c>
      <c r="D12" s="1">
        <f>E12*F12</f>
        <v>-2.5204215440285423E-6</v>
      </c>
      <c r="E12" s="15">
        <v>-2.5204215440285425</v>
      </c>
      <c r="F12" s="14">
        <v>9.9999999999999995E-7</v>
      </c>
      <c r="AL12" s="1">
        <v>-7750.5</v>
      </c>
      <c r="AM12" s="1">
        <v>1.0840149996511173E-2</v>
      </c>
    </row>
    <row r="13" spans="1:39" x14ac:dyDescent="0.2">
      <c r="A13" s="1" t="s">
        <v>16</v>
      </c>
      <c r="D13" s="1">
        <f>E13*F13</f>
        <v>-6.7799986328864955E-11</v>
      </c>
      <c r="E13" s="16">
        <v>-0.67799986328864947</v>
      </c>
      <c r="F13" s="14">
        <v>1E-10</v>
      </c>
      <c r="AL13" s="1">
        <v>-7725</v>
      </c>
      <c r="AM13" s="1">
        <v>6.6674999980023131E-3</v>
      </c>
    </row>
    <row r="14" spans="1:39" x14ac:dyDescent="0.2">
      <c r="A14" s="1" t="s">
        <v>17</v>
      </c>
      <c r="E14" s="1">
        <f>SUM(U21:U989)</f>
        <v>6.4060864191072785E-3</v>
      </c>
      <c r="AL14" s="1">
        <v>-7723.5</v>
      </c>
      <c r="AM14" s="1">
        <v>4.4220499985385686E-3</v>
      </c>
    </row>
    <row r="15" spans="1:39" x14ac:dyDescent="0.2">
      <c r="A15" s="5" t="s">
        <v>18</v>
      </c>
      <c r="C15" s="17">
        <f ca="1">(C7+C11)+(C8+C12)*INT(MAX(F21:F3524))</f>
        <v>59881.833892501425</v>
      </c>
      <c r="D15" s="18">
        <f>+C7+INT(MAX(F21:F1579))*C8+D11+D12*INT(MAX(F21:F4014))+D13*INT(MAX(F21:F4041)^2)</f>
        <v>59881.82749339268</v>
      </c>
      <c r="E15" s="19" t="s">
        <v>19</v>
      </c>
      <c r="F15" s="9">
        <v>1</v>
      </c>
      <c r="AL15" s="1">
        <v>-7720.5</v>
      </c>
      <c r="AM15" s="1">
        <v>-2.0688499935204163E-3</v>
      </c>
    </row>
    <row r="16" spans="1:39" x14ac:dyDescent="0.2">
      <c r="A16" s="5" t="s">
        <v>20</v>
      </c>
      <c r="C16" s="17">
        <f ca="1">+C8+C12</f>
        <v>0.66682667053632427</v>
      </c>
      <c r="D16" s="20">
        <f>+C8+D12+2*D13*MAX(F21:F118)</f>
        <v>0.66682904079380168</v>
      </c>
      <c r="E16" s="19" t="s">
        <v>21</v>
      </c>
      <c r="F16" s="21">
        <f ca="1">NOW()+15018.5+$C$5/24</f>
        <v>60162.810970023143</v>
      </c>
      <c r="AL16" s="1">
        <v>-7707</v>
      </c>
      <c r="AM16" s="1">
        <v>9.7220999959972687E-3</v>
      </c>
    </row>
    <row r="17" spans="1:39" x14ac:dyDescent="0.2">
      <c r="A17" s="12" t="s">
        <v>22</v>
      </c>
      <c r="C17" s="1">
        <f>COUNT(C21:C2182)</f>
        <v>303</v>
      </c>
      <c r="E17" s="19" t="s">
        <v>23</v>
      </c>
      <c r="F17" s="21">
        <f ca="1">ROUND(2*(F16-$C$7)/$C$8,0)/2+F15</f>
        <v>18910.5</v>
      </c>
      <c r="AL17" s="1">
        <v>-7702.5</v>
      </c>
      <c r="AM17" s="1">
        <v>9.9857500026701018E-3</v>
      </c>
    </row>
    <row r="18" spans="1:39" x14ac:dyDescent="0.2">
      <c r="A18" s="5" t="s">
        <v>24</v>
      </c>
      <c r="C18" s="22">
        <f ca="1">+C15</f>
        <v>59881.833892501425</v>
      </c>
      <c r="D18" s="23">
        <f ca="1">C16</f>
        <v>0.66682667053632427</v>
      </c>
      <c r="E18" s="19" t="s">
        <v>25</v>
      </c>
      <c r="F18" s="18">
        <f ca="1">ROUND(2*(F16-$C$15)/$C$16,0)/2+F15</f>
        <v>422.5</v>
      </c>
      <c r="AL18" s="1">
        <v>-7702.5</v>
      </c>
      <c r="AM18" s="1">
        <v>1.098574999923585E-2</v>
      </c>
    </row>
    <row r="19" spans="1:39" x14ac:dyDescent="0.2">
      <c r="A19" s="5" t="s">
        <v>26</v>
      </c>
      <c r="C19" s="6">
        <f>+D15</f>
        <v>59881.82749339268</v>
      </c>
      <c r="D19" s="7">
        <f>+D16</f>
        <v>0.66682904079380168</v>
      </c>
      <c r="E19" s="19" t="s">
        <v>27</v>
      </c>
      <c r="F19" s="24">
        <f ca="1">+$C$15+$C$16*F18-15018.5-$C$5/24</f>
        <v>45145.463994136357</v>
      </c>
      <c r="AL19" s="1">
        <v>-7690.5</v>
      </c>
      <c r="AM19" s="1">
        <v>8.0221500029438175E-3</v>
      </c>
    </row>
    <row r="20" spans="1:39" ht="14.25" x14ac:dyDescent="0.2">
      <c r="A20" s="11" t="s">
        <v>28</v>
      </c>
      <c r="B20" s="11" t="s">
        <v>29</v>
      </c>
      <c r="C20" s="11" t="s">
        <v>30</v>
      </c>
      <c r="D20" s="11" t="s">
        <v>31</v>
      </c>
      <c r="E20" s="11" t="s">
        <v>32</v>
      </c>
      <c r="F20" s="11" t="s">
        <v>33</v>
      </c>
      <c r="G20" s="11" t="s">
        <v>34</v>
      </c>
      <c r="H20" s="25" t="s">
        <v>35</v>
      </c>
      <c r="I20" s="25" t="s">
        <v>36</v>
      </c>
      <c r="J20" s="25" t="s">
        <v>37</v>
      </c>
      <c r="K20" s="25" t="s">
        <v>38</v>
      </c>
      <c r="L20" s="25" t="s">
        <v>39</v>
      </c>
      <c r="M20" s="25" t="s">
        <v>40</v>
      </c>
      <c r="N20" s="25" t="s">
        <v>41</v>
      </c>
      <c r="O20" s="25" t="s">
        <v>42</v>
      </c>
      <c r="P20" s="25" t="s">
        <v>43</v>
      </c>
      <c r="Q20" s="11" t="s">
        <v>44</v>
      </c>
      <c r="R20" s="26" t="s">
        <v>45</v>
      </c>
      <c r="S20" s="25" t="s">
        <v>46</v>
      </c>
      <c r="T20" s="25" t="s">
        <v>47</v>
      </c>
      <c r="U20" s="25" t="s">
        <v>48</v>
      </c>
      <c r="AL20" s="1">
        <v>-7686</v>
      </c>
      <c r="AM20" s="1">
        <v>-1.7141999996965751E-3</v>
      </c>
    </row>
    <row r="21" spans="1:39" x14ac:dyDescent="0.2">
      <c r="A21" s="27" t="s">
        <v>49</v>
      </c>
      <c r="B21" s="28" t="s">
        <v>50</v>
      </c>
      <c r="C21" s="29">
        <v>29162.404999999999</v>
      </c>
      <c r="D21" s="27" t="s">
        <v>35</v>
      </c>
      <c r="E21" s="30">
        <f t="shared" ref="E21:E84" si="0">+(C21-C$7)/C$8</f>
        <v>-27579.942603088075</v>
      </c>
      <c r="F21" s="1">
        <f t="shared" ref="F21:F84" si="1">ROUND(2*E21,0)/2</f>
        <v>-27580</v>
      </c>
      <c r="G21" s="1">
        <f t="shared" ref="G21:G30" si="2">+C21-(C$7+F21*C$8)</f>
        <v>3.8273999998637009E-2</v>
      </c>
      <c r="H21" s="1">
        <f t="shared" ref="H21:H29" si="3">G21</f>
        <v>3.8273999998637009E-2</v>
      </c>
      <c r="P21" s="1">
        <f t="shared" ref="P21:P84" si="4">+D$11+D$12*F21+D$13*F21^2</f>
        <v>1.0219730742090594E-2</v>
      </c>
      <c r="Q21" s="120">
        <f t="shared" ref="Q21:Q84" si="5">+C21-15018.5</f>
        <v>14143.904999999999</v>
      </c>
      <c r="S21" s="1">
        <f t="shared" ref="S21:S30" si="6">+(P21-G21)^2</f>
        <v>7.8704202351880534E-4</v>
      </c>
      <c r="T21" s="1">
        <v>0.1</v>
      </c>
      <c r="U21" s="1">
        <f t="shared" ref="U21:U84" si="7">+S21*T21</f>
        <v>7.8704202351880542E-5</v>
      </c>
    </row>
    <row r="22" spans="1:39" x14ac:dyDescent="0.2">
      <c r="A22" s="27" t="s">
        <v>49</v>
      </c>
      <c r="B22" s="28" t="s">
        <v>50</v>
      </c>
      <c r="C22" s="29">
        <v>29176.397000000001</v>
      </c>
      <c r="D22" s="27" t="s">
        <v>35</v>
      </c>
      <c r="E22" s="30">
        <f t="shared" si="0"/>
        <v>-27558.959753328545</v>
      </c>
      <c r="F22" s="1">
        <f t="shared" si="1"/>
        <v>-27559</v>
      </c>
      <c r="G22" s="1">
        <f t="shared" si="2"/>
        <v>2.6837700002943166E-2</v>
      </c>
      <c r="H22" s="1">
        <f t="shared" si="3"/>
        <v>2.6837700002943166E-2</v>
      </c>
      <c r="P22" s="1">
        <f t="shared" si="4"/>
        <v>1.0245308782035931E-2</v>
      </c>
      <c r="Q22" s="120">
        <f t="shared" si="5"/>
        <v>14157.897000000001</v>
      </c>
      <c r="S22" s="1">
        <f t="shared" si="6"/>
        <v>2.7530744642763946E-4</v>
      </c>
      <c r="T22" s="1">
        <v>0.1</v>
      </c>
      <c r="U22" s="1">
        <f t="shared" si="7"/>
        <v>2.7530744642763946E-5</v>
      </c>
    </row>
    <row r="23" spans="1:39" x14ac:dyDescent="0.2">
      <c r="A23" s="27" t="s">
        <v>49</v>
      </c>
      <c r="B23" s="28" t="s">
        <v>51</v>
      </c>
      <c r="C23" s="29">
        <v>29285.446</v>
      </c>
      <c r="D23" s="27" t="s">
        <v>35</v>
      </c>
      <c r="E23" s="30">
        <f t="shared" si="0"/>
        <v>-27395.426392591937</v>
      </c>
      <c r="F23" s="1">
        <f t="shared" si="1"/>
        <v>-27395.5</v>
      </c>
      <c r="G23" s="1">
        <f t="shared" si="2"/>
        <v>4.9083649999374757E-2</v>
      </c>
      <c r="H23" s="1">
        <f t="shared" si="3"/>
        <v>4.9083649999374757E-2</v>
      </c>
      <c r="P23" s="1">
        <f t="shared" si="4"/>
        <v>1.0442406855601286E-2</v>
      </c>
      <c r="Q23" s="120">
        <f t="shared" si="5"/>
        <v>14266.946</v>
      </c>
      <c r="S23" s="1">
        <f t="shared" si="6"/>
        <v>1.4931456716962203E-3</v>
      </c>
      <c r="T23" s="1">
        <v>0.1</v>
      </c>
      <c r="U23" s="1">
        <f t="shared" si="7"/>
        <v>1.4931456716962203E-4</v>
      </c>
    </row>
    <row r="24" spans="1:39" x14ac:dyDescent="0.2">
      <c r="A24" s="27" t="s">
        <v>49</v>
      </c>
      <c r="B24" s="28" t="s">
        <v>51</v>
      </c>
      <c r="C24" s="29">
        <v>29559.51</v>
      </c>
      <c r="D24" s="27" t="s">
        <v>35</v>
      </c>
      <c r="E24" s="30">
        <f t="shared" si="0"/>
        <v>-26984.431271344449</v>
      </c>
      <c r="F24" s="1">
        <f t="shared" si="1"/>
        <v>-26984.5</v>
      </c>
      <c r="G24" s="1">
        <f t="shared" si="2"/>
        <v>4.5830349998141173E-2</v>
      </c>
      <c r="H24" s="1">
        <f t="shared" si="3"/>
        <v>4.5830349998141173E-2</v>
      </c>
      <c r="P24" s="1">
        <f t="shared" si="4"/>
        <v>1.0921855499453223E-2</v>
      </c>
      <c r="Q24" s="120">
        <f t="shared" si="5"/>
        <v>14541.009999999998</v>
      </c>
      <c r="S24" s="1">
        <f t="shared" si="6"/>
        <v>1.2186029881649269E-3</v>
      </c>
      <c r="T24" s="1">
        <v>0.1</v>
      </c>
      <c r="U24" s="1">
        <f t="shared" si="7"/>
        <v>1.218602988164927E-4</v>
      </c>
    </row>
    <row r="25" spans="1:39" x14ac:dyDescent="0.2">
      <c r="A25" s="27" t="s">
        <v>49</v>
      </c>
      <c r="B25" s="28" t="s">
        <v>50</v>
      </c>
      <c r="C25" s="29">
        <v>29588.495999999999</v>
      </c>
      <c r="D25" s="27" t="s">
        <v>35</v>
      </c>
      <c r="E25" s="30">
        <f t="shared" si="0"/>
        <v>-26940.962940646219</v>
      </c>
      <c r="F25" s="1">
        <f t="shared" si="1"/>
        <v>-26941</v>
      </c>
      <c r="G25" s="1">
        <f t="shared" si="2"/>
        <v>2.4712300000828691E-2</v>
      </c>
      <c r="H25" s="1">
        <f t="shared" si="3"/>
        <v>2.4712300000828691E-2</v>
      </c>
      <c r="P25" s="1">
        <f t="shared" si="4"/>
        <v>1.0971259607368784E-2</v>
      </c>
      <c r="Q25" s="120">
        <f t="shared" si="5"/>
        <v>14569.995999999999</v>
      </c>
      <c r="S25" s="1">
        <f t="shared" si="6"/>
        <v>1.8881619109469678E-4</v>
      </c>
      <c r="T25" s="1">
        <v>0.1</v>
      </c>
      <c r="U25" s="1">
        <f t="shared" si="7"/>
        <v>1.8881619109469678E-5</v>
      </c>
    </row>
    <row r="26" spans="1:39" x14ac:dyDescent="0.2">
      <c r="A26" s="27" t="s">
        <v>49</v>
      </c>
      <c r="B26" s="28" t="s">
        <v>51</v>
      </c>
      <c r="C26" s="29">
        <v>29688.216</v>
      </c>
      <c r="D26" s="27" t="s">
        <v>35</v>
      </c>
      <c r="E26" s="30">
        <f t="shared" si="0"/>
        <v>-26791.419646047878</v>
      </c>
      <c r="F26" s="1">
        <f t="shared" si="1"/>
        <v>-26791.5</v>
      </c>
      <c r="G26" s="1">
        <f t="shared" si="2"/>
        <v>5.3582450000249082E-2</v>
      </c>
      <c r="H26" s="1">
        <f t="shared" si="3"/>
        <v>5.3582450000249082E-2</v>
      </c>
      <c r="P26" s="1">
        <f t="shared" si="4"/>
        <v>1.1139094469966179E-2</v>
      </c>
      <c r="Q26" s="120">
        <f t="shared" si="5"/>
        <v>14669.716</v>
      </c>
      <c r="S26" s="1">
        <f t="shared" si="6"/>
        <v>1.8014384286699962E-3</v>
      </c>
      <c r="T26" s="1">
        <v>0.1</v>
      </c>
      <c r="U26" s="1">
        <f t="shared" si="7"/>
        <v>1.8014384286699962E-4</v>
      </c>
    </row>
    <row r="27" spans="1:39" x14ac:dyDescent="0.2">
      <c r="A27" s="27" t="s">
        <v>49</v>
      </c>
      <c r="B27" s="28" t="s">
        <v>51</v>
      </c>
      <c r="C27" s="29">
        <v>30080.295999999998</v>
      </c>
      <c r="D27" s="27" t="s">
        <v>35</v>
      </c>
      <c r="E27" s="30">
        <f t="shared" si="0"/>
        <v>-26203.443964678871</v>
      </c>
      <c r="F27" s="1">
        <f t="shared" si="1"/>
        <v>-26203.5</v>
      </c>
      <c r="G27" s="1">
        <f t="shared" si="2"/>
        <v>3.7366049997217488E-2</v>
      </c>
      <c r="H27" s="1">
        <f t="shared" si="3"/>
        <v>3.7366049997217488E-2</v>
      </c>
      <c r="P27" s="1">
        <f t="shared" si="4"/>
        <v>1.1769806044070331E-2</v>
      </c>
      <c r="Q27" s="120">
        <f t="shared" si="5"/>
        <v>15061.795999999998</v>
      </c>
      <c r="S27" s="1">
        <f t="shared" si="6"/>
        <v>6.5516770450902231E-4</v>
      </c>
      <c r="T27" s="1">
        <v>0.1</v>
      </c>
      <c r="U27" s="1">
        <f t="shared" si="7"/>
        <v>6.5516770450902228E-5</v>
      </c>
    </row>
    <row r="28" spans="1:39" x14ac:dyDescent="0.2">
      <c r="A28" s="27" t="s">
        <v>49</v>
      </c>
      <c r="B28" s="28" t="s">
        <v>50</v>
      </c>
      <c r="C28" s="29">
        <v>30101.275000000001</v>
      </c>
      <c r="D28" s="27" t="s">
        <v>35</v>
      </c>
      <c r="E28" s="30">
        <f t="shared" si="0"/>
        <v>-26171.983186726815</v>
      </c>
      <c r="F28" s="1">
        <f t="shared" si="1"/>
        <v>-26172</v>
      </c>
      <c r="G28" s="1">
        <f t="shared" si="2"/>
        <v>1.1211600001843181E-2</v>
      </c>
      <c r="H28" s="1">
        <f t="shared" si="3"/>
        <v>1.1211600001843181E-2</v>
      </c>
      <c r="P28" s="1">
        <f t="shared" si="4"/>
        <v>1.1802271098228408E-2</v>
      </c>
      <c r="Q28" s="120">
        <f t="shared" si="5"/>
        <v>15082.775000000001</v>
      </c>
      <c r="S28" s="1">
        <f t="shared" si="6"/>
        <v>3.4889234410492629E-7</v>
      </c>
      <c r="T28" s="1">
        <v>0.1</v>
      </c>
      <c r="U28" s="1">
        <f t="shared" si="7"/>
        <v>3.4889234410492631E-8</v>
      </c>
    </row>
    <row r="29" spans="1:39" x14ac:dyDescent="0.2">
      <c r="A29" s="27" t="s">
        <v>49</v>
      </c>
      <c r="B29" s="28" t="s">
        <v>51</v>
      </c>
      <c r="C29" s="29">
        <v>31475.267</v>
      </c>
      <c r="D29" s="27" t="s">
        <v>35</v>
      </c>
      <c r="E29" s="30">
        <f t="shared" si="0"/>
        <v>-24111.500932096216</v>
      </c>
      <c r="F29" s="1">
        <f t="shared" si="1"/>
        <v>-24111.5</v>
      </c>
      <c r="G29" s="1">
        <f t="shared" si="2"/>
        <v>-6.2154999977792613E-4</v>
      </c>
      <c r="H29" s="1">
        <f t="shared" si="3"/>
        <v>-6.2154999977792613E-4</v>
      </c>
      <c r="P29" s="1">
        <f t="shared" si="4"/>
        <v>1.3633641578952888E-2</v>
      </c>
      <c r="Q29" s="120">
        <f t="shared" si="5"/>
        <v>16456.767</v>
      </c>
      <c r="S29" s="1">
        <f t="shared" si="6"/>
        <v>2.032104869463179E-4</v>
      </c>
      <c r="T29" s="1">
        <v>0.1</v>
      </c>
      <c r="U29" s="1">
        <f t="shared" si="7"/>
        <v>2.0321048694631793E-5</v>
      </c>
    </row>
    <row r="30" spans="1:39" x14ac:dyDescent="0.2">
      <c r="A30" s="27" t="s">
        <v>52</v>
      </c>
      <c r="B30" s="28" t="s">
        <v>51</v>
      </c>
      <c r="C30" s="29">
        <v>32156.803</v>
      </c>
      <c r="D30" s="27" t="s">
        <v>36</v>
      </c>
      <c r="E30" s="30">
        <f t="shared" si="0"/>
        <v>-23089.447795038708</v>
      </c>
      <c r="F30" s="1">
        <f t="shared" si="1"/>
        <v>-23089.5</v>
      </c>
      <c r="G30" s="1">
        <f t="shared" si="2"/>
        <v>3.4811850000551203E-2</v>
      </c>
      <c r="I30" s="1">
        <f>G30</f>
        <v>3.4811850000551203E-2</v>
      </c>
      <c r="P30" s="1">
        <f t="shared" si="4"/>
        <v>1.432840291306807E-2</v>
      </c>
      <c r="Q30" s="120">
        <f t="shared" si="5"/>
        <v>17138.303</v>
      </c>
      <c r="S30" s="1">
        <f t="shared" si="6"/>
        <v>4.1957160458572126E-4</v>
      </c>
      <c r="T30" s="1">
        <v>0.1</v>
      </c>
      <c r="U30" s="1">
        <f t="shared" si="7"/>
        <v>4.1957160458572127E-5</v>
      </c>
    </row>
    <row r="31" spans="1:39" x14ac:dyDescent="0.2">
      <c r="A31" s="29" t="s">
        <v>53</v>
      </c>
      <c r="B31" s="31" t="s">
        <v>50</v>
      </c>
      <c r="C31" s="29">
        <v>32703.27</v>
      </c>
      <c r="D31" s="29"/>
      <c r="E31" s="1">
        <f t="shared" si="0"/>
        <v>-22269.948441155117</v>
      </c>
      <c r="F31" s="1">
        <f t="shared" si="1"/>
        <v>-22270</v>
      </c>
      <c r="P31" s="1">
        <f t="shared" si="4"/>
        <v>1.4783186024501745E-2</v>
      </c>
      <c r="Q31" s="120">
        <f t="shared" si="5"/>
        <v>17684.77</v>
      </c>
      <c r="R31" s="1">
        <f>+C31-(C$7+F31*C$8)</f>
        <v>3.4381000001303619E-2</v>
      </c>
      <c r="U31" s="1">
        <f t="shared" si="7"/>
        <v>0</v>
      </c>
    </row>
    <row r="32" spans="1:39" x14ac:dyDescent="0.2">
      <c r="A32" s="27" t="s">
        <v>49</v>
      </c>
      <c r="B32" s="28" t="s">
        <v>50</v>
      </c>
      <c r="C32" s="29">
        <v>33189.406000000003</v>
      </c>
      <c r="D32" s="27" t="s">
        <v>35</v>
      </c>
      <c r="E32" s="30">
        <f t="shared" si="0"/>
        <v>-21540.923380356286</v>
      </c>
      <c r="F32" s="1">
        <f t="shared" si="1"/>
        <v>-21541</v>
      </c>
      <c r="G32" s="1">
        <f>+C32-(C$7+F32*C$8)</f>
        <v>5.1092300003801938E-2</v>
      </c>
      <c r="H32" s="1">
        <f>G32</f>
        <v>5.1092300003801938E-2</v>
      </c>
      <c r="P32" s="1">
        <f t="shared" si="4"/>
        <v>1.5111209530473228E-2</v>
      </c>
      <c r="Q32" s="120">
        <f t="shared" si="5"/>
        <v>18170.906000000003</v>
      </c>
      <c r="S32" s="1">
        <f>+(P32-G32)^2</f>
        <v>1.2946388716498661E-3</v>
      </c>
      <c r="T32" s="1">
        <v>0.1</v>
      </c>
      <c r="U32" s="1">
        <f t="shared" si="7"/>
        <v>1.2946388716498662E-4</v>
      </c>
    </row>
    <row r="33" spans="1:39" x14ac:dyDescent="0.2">
      <c r="A33" s="27" t="s">
        <v>52</v>
      </c>
      <c r="B33" s="28" t="s">
        <v>51</v>
      </c>
      <c r="C33" s="29">
        <v>33403.762999999999</v>
      </c>
      <c r="D33" s="27" t="s">
        <v>36</v>
      </c>
      <c r="E33" s="30">
        <f t="shared" si="0"/>
        <v>-21219.466781878389</v>
      </c>
      <c r="F33" s="1">
        <f t="shared" si="1"/>
        <v>-21219.5</v>
      </c>
      <c r="G33" s="1">
        <f>+C33-(C$7+F33*C$8)</f>
        <v>2.2150850003527012E-2</v>
      </c>
      <c r="I33" s="1">
        <f>G33</f>
        <v>2.2150850003527012E-2</v>
      </c>
      <c r="P33" s="1">
        <f t="shared" si="4"/>
        <v>1.5232974366974114E-2</v>
      </c>
      <c r="Q33" s="120">
        <f t="shared" si="5"/>
        <v>18385.262999999999</v>
      </c>
      <c r="S33" s="1">
        <f>+(P33-G33)^2</f>
        <v>4.7857003322812158E-5</v>
      </c>
      <c r="T33" s="1">
        <v>0.1</v>
      </c>
      <c r="U33" s="1">
        <f t="shared" si="7"/>
        <v>4.7857003322812163E-6</v>
      </c>
    </row>
    <row r="34" spans="1:39" x14ac:dyDescent="0.2">
      <c r="A34" s="29" t="s">
        <v>53</v>
      </c>
      <c r="B34" s="31" t="s">
        <v>50</v>
      </c>
      <c r="C34" s="29">
        <v>33463.442999999999</v>
      </c>
      <c r="D34" s="29"/>
      <c r="E34" s="1">
        <f t="shared" si="0"/>
        <v>-21129.968749170515</v>
      </c>
      <c r="F34" s="1">
        <f t="shared" si="1"/>
        <v>-21130</v>
      </c>
      <c r="P34" s="1">
        <f t="shared" si="4"/>
        <v>1.5264377587916128E-2</v>
      </c>
      <c r="Q34" s="120">
        <f t="shared" si="5"/>
        <v>18444.942999999999</v>
      </c>
      <c r="R34" s="1">
        <f>+C34-(C$7+F34*C$8)</f>
        <v>2.0838999997067731E-2</v>
      </c>
      <c r="U34" s="1">
        <f t="shared" si="7"/>
        <v>0</v>
      </c>
    </row>
    <row r="35" spans="1:39" x14ac:dyDescent="0.2">
      <c r="A35" s="29" t="s">
        <v>53</v>
      </c>
      <c r="B35" s="31" t="s">
        <v>50</v>
      </c>
      <c r="C35" s="29">
        <v>34310.315000000002</v>
      </c>
      <c r="D35" s="30"/>
      <c r="E35" s="1">
        <f t="shared" si="0"/>
        <v>-19859.972469757293</v>
      </c>
      <c r="F35" s="1">
        <f t="shared" si="1"/>
        <v>-19860</v>
      </c>
      <c r="P35" s="1">
        <f t="shared" si="4"/>
        <v>1.5592926455317492E-2</v>
      </c>
      <c r="Q35" s="120">
        <f t="shared" si="5"/>
        <v>19291.815000000002</v>
      </c>
      <c r="R35" s="1">
        <f>+C35-(C$7+F35*C$8)</f>
        <v>1.8358000001171604E-2</v>
      </c>
      <c r="U35" s="1">
        <f t="shared" si="7"/>
        <v>0</v>
      </c>
    </row>
    <row r="36" spans="1:39" x14ac:dyDescent="0.2">
      <c r="A36" s="27" t="s">
        <v>52</v>
      </c>
      <c r="B36" s="28" t="s">
        <v>51</v>
      </c>
      <c r="C36" s="29">
        <v>34444.008999999998</v>
      </c>
      <c r="D36" s="27" t="s">
        <v>36</v>
      </c>
      <c r="E36" s="30">
        <f t="shared" si="0"/>
        <v>-19659.480680466982</v>
      </c>
      <c r="F36" s="1">
        <f t="shared" si="1"/>
        <v>-19659.5</v>
      </c>
      <c r="G36" s="1">
        <f>+C36-(C$7+F36*C$8)</f>
        <v>1.28828499946394E-2</v>
      </c>
      <c r="I36" s="1">
        <f>G36</f>
        <v>1.28828499946394E-2</v>
      </c>
      <c r="P36" s="1">
        <f t="shared" si="4"/>
        <v>1.5624805958464352E-2</v>
      </c>
      <c r="Q36" s="120">
        <f t="shared" si="5"/>
        <v>19425.508999999998</v>
      </c>
      <c r="S36" s="1">
        <f>+(P36-G36)^2</f>
        <v>7.5183225075552166E-6</v>
      </c>
      <c r="T36" s="1">
        <v>0.1</v>
      </c>
      <c r="U36" s="1">
        <f t="shared" si="7"/>
        <v>7.5183225075552166E-7</v>
      </c>
    </row>
    <row r="37" spans="1:39" x14ac:dyDescent="0.2">
      <c r="A37" s="29" t="s">
        <v>53</v>
      </c>
      <c r="B37" s="31" t="s">
        <v>50</v>
      </c>
      <c r="C37" s="29">
        <v>34451.678</v>
      </c>
      <c r="D37" s="29"/>
      <c r="E37" s="1">
        <f t="shared" si="0"/>
        <v>-19647.980003308188</v>
      </c>
      <c r="F37" s="1">
        <f t="shared" si="1"/>
        <v>-19648</v>
      </c>
      <c r="P37" s="1">
        <f t="shared" si="4"/>
        <v>1.5626469162278171E-2</v>
      </c>
      <c r="Q37" s="120">
        <f t="shared" si="5"/>
        <v>19433.178</v>
      </c>
      <c r="R37" s="1">
        <f>+C37-(C$7+F37*C$8)</f>
        <v>1.3334399998711888E-2</v>
      </c>
      <c r="U37" s="1">
        <f t="shared" si="7"/>
        <v>0</v>
      </c>
    </row>
    <row r="38" spans="1:39" x14ac:dyDescent="0.2">
      <c r="A38" s="27" t="s">
        <v>52</v>
      </c>
      <c r="B38" s="28" t="s">
        <v>51</v>
      </c>
      <c r="C38" s="29">
        <v>36495.85</v>
      </c>
      <c r="D38" s="27" t="s">
        <v>36</v>
      </c>
      <c r="E38" s="30">
        <f t="shared" si="0"/>
        <v>-16582.474431650753</v>
      </c>
      <c r="F38" s="1">
        <f t="shared" si="1"/>
        <v>-16582.5</v>
      </c>
      <c r="G38" s="1">
        <f t="shared" ref="G38:G69" si="8">+C38-(C$7+F38*C$8)</f>
        <v>1.7049750000296626E-2</v>
      </c>
      <c r="I38" s="1">
        <f>G38</f>
        <v>1.7049750000296626E-2</v>
      </c>
      <c r="P38" s="1">
        <f t="shared" si="4"/>
        <v>1.5430295128129563E-2</v>
      </c>
      <c r="Q38" s="120">
        <f t="shared" si="5"/>
        <v>21477.35</v>
      </c>
      <c r="S38" s="1">
        <f t="shared" ref="S38:S69" si="9">+(P38-G38)^2</f>
        <v>2.6226340829856404E-6</v>
      </c>
      <c r="T38" s="1">
        <v>0.1</v>
      </c>
      <c r="U38" s="1">
        <f t="shared" si="7"/>
        <v>2.6226340829856407E-7</v>
      </c>
    </row>
    <row r="39" spans="1:39" x14ac:dyDescent="0.2">
      <c r="A39" s="29" t="s">
        <v>53</v>
      </c>
      <c r="B39" s="31" t="s">
        <v>50</v>
      </c>
      <c r="C39" s="29">
        <v>36655.542000000001</v>
      </c>
      <c r="D39" s="29"/>
      <c r="E39" s="1">
        <f t="shared" si="0"/>
        <v>-16342.995211825255</v>
      </c>
      <c r="F39" s="1">
        <f t="shared" si="1"/>
        <v>-16343</v>
      </c>
      <c r="G39" s="1">
        <f t="shared" si="8"/>
        <v>3.1929000033414923E-3</v>
      </c>
      <c r="I39" s="1">
        <f>G39</f>
        <v>3.1929000033414923E-3</v>
      </c>
      <c r="P39" s="1">
        <f t="shared" si="4"/>
        <v>1.5361301622078834E-2</v>
      </c>
      <c r="Q39" s="120">
        <f t="shared" si="5"/>
        <v>21637.042000000001</v>
      </c>
      <c r="S39" s="1">
        <f t="shared" si="9"/>
        <v>1.4806999795488956E-4</v>
      </c>
      <c r="T39" s="1">
        <v>0.1</v>
      </c>
      <c r="U39" s="1">
        <f t="shared" si="7"/>
        <v>1.4806999795488957E-5</v>
      </c>
    </row>
    <row r="40" spans="1:39" x14ac:dyDescent="0.2">
      <c r="A40" s="27" t="s">
        <v>54</v>
      </c>
      <c r="B40" s="28" t="s">
        <v>50</v>
      </c>
      <c r="C40" s="29">
        <v>36930.298000000003</v>
      </c>
      <c r="D40" s="27" t="s">
        <v>35</v>
      </c>
      <c r="E40" s="30">
        <f t="shared" si="0"/>
        <v>-15930.962345292344</v>
      </c>
      <c r="F40" s="1">
        <f t="shared" si="1"/>
        <v>-15931</v>
      </c>
      <c r="G40" s="1">
        <f t="shared" si="8"/>
        <v>2.5109300004260149E-2</v>
      </c>
      <c r="H40" s="1">
        <f>G40</f>
        <v>2.5109300004260149E-2</v>
      </c>
      <c r="P40" s="1">
        <f t="shared" si="4"/>
        <v>1.5224416770555527E-2</v>
      </c>
      <c r="Q40" s="120">
        <f t="shared" si="5"/>
        <v>21911.798000000003</v>
      </c>
      <c r="S40" s="1">
        <f t="shared" si="9"/>
        <v>9.7710916543974747E-5</v>
      </c>
      <c r="T40" s="1">
        <v>0.1</v>
      </c>
      <c r="U40" s="1">
        <f t="shared" si="7"/>
        <v>9.7710916543974761E-6</v>
      </c>
    </row>
    <row r="41" spans="1:39" x14ac:dyDescent="0.2">
      <c r="A41" s="27" t="s">
        <v>54</v>
      </c>
      <c r="B41" s="28" t="s">
        <v>51</v>
      </c>
      <c r="C41" s="29">
        <v>36957.286999999997</v>
      </c>
      <c r="D41" s="27" t="s">
        <v>35</v>
      </c>
      <c r="E41" s="30">
        <f t="shared" si="0"/>
        <v>-15890.488779529069</v>
      </c>
      <c r="F41" s="1">
        <f t="shared" si="1"/>
        <v>-15890.5</v>
      </c>
      <c r="G41" s="1">
        <f t="shared" si="8"/>
        <v>7.4821499947574921E-3</v>
      </c>
      <c r="H41" s="1">
        <f>G41</f>
        <v>7.4821499947574921E-3</v>
      </c>
      <c r="P41" s="1">
        <f t="shared" si="4"/>
        <v>1.5209718337253413E-2</v>
      </c>
      <c r="Q41" s="120">
        <f t="shared" si="5"/>
        <v>21938.786999999997</v>
      </c>
      <c r="S41" s="1">
        <f t="shared" si="9"/>
        <v>5.9715312487945161E-5</v>
      </c>
      <c r="T41" s="1">
        <v>0.1</v>
      </c>
      <c r="U41" s="1">
        <f t="shared" si="7"/>
        <v>5.9715312487945162E-6</v>
      </c>
    </row>
    <row r="42" spans="1:39" x14ac:dyDescent="0.2">
      <c r="A42" s="29" t="s">
        <v>53</v>
      </c>
      <c r="B42" s="31" t="s">
        <v>50</v>
      </c>
      <c r="C42" s="29">
        <v>37312.368999999999</v>
      </c>
      <c r="D42" s="30"/>
      <c r="E42" s="1">
        <f t="shared" si="0"/>
        <v>-15357.996479764042</v>
      </c>
      <c r="F42" s="1">
        <f t="shared" si="1"/>
        <v>-15358</v>
      </c>
      <c r="G42" s="1">
        <f t="shared" si="8"/>
        <v>2.3473999972338788E-3</v>
      </c>
      <c r="I42" s="1">
        <f>G42</f>
        <v>2.3473999972338788E-3</v>
      </c>
      <c r="P42" s="1">
        <f t="shared" si="4"/>
        <v>1.4995773857322908E-2</v>
      </c>
      <c r="Q42" s="120">
        <f t="shared" si="5"/>
        <v>22293.868999999999</v>
      </c>
      <c r="S42" s="1">
        <f t="shared" si="9"/>
        <v>1.5998136130458343E-4</v>
      </c>
      <c r="T42" s="1">
        <v>0.1</v>
      </c>
      <c r="U42" s="1">
        <f t="shared" si="7"/>
        <v>1.5998136130458345E-5</v>
      </c>
      <c r="AD42" s="1">
        <v>12</v>
      </c>
      <c r="AF42" s="1" t="s">
        <v>55</v>
      </c>
      <c r="AH42" s="1" t="s">
        <v>56</v>
      </c>
      <c r="AL42" s="1">
        <v>-7684.5</v>
      </c>
      <c r="AM42" s="1">
        <v>1.7040349994204007E-2</v>
      </c>
    </row>
    <row r="43" spans="1:39" x14ac:dyDescent="0.2">
      <c r="A43" s="27" t="s">
        <v>57</v>
      </c>
      <c r="B43" s="28" t="s">
        <v>50</v>
      </c>
      <c r="C43" s="29">
        <v>37312.417999999998</v>
      </c>
      <c r="D43" s="27" t="s">
        <v>35</v>
      </c>
      <c r="E43" s="30">
        <f t="shared" si="0"/>
        <v>-15357.922997800193</v>
      </c>
      <c r="F43" s="1">
        <f t="shared" si="1"/>
        <v>-15358</v>
      </c>
      <c r="G43" s="1">
        <f t="shared" si="8"/>
        <v>5.1347399996302556E-2</v>
      </c>
      <c r="H43" s="1">
        <f t="shared" ref="H43:H56" si="10">G43</f>
        <v>5.1347399996302556E-2</v>
      </c>
      <c r="P43" s="1">
        <f t="shared" si="4"/>
        <v>1.4995773857322908E-2</v>
      </c>
      <c r="Q43" s="120">
        <f t="shared" si="5"/>
        <v>22293.917999999998</v>
      </c>
      <c r="S43" s="1">
        <f t="shared" si="9"/>
        <v>1.3214407229481483E-3</v>
      </c>
      <c r="T43" s="1">
        <v>0.1</v>
      </c>
      <c r="U43" s="1">
        <f t="shared" si="7"/>
        <v>1.3214407229481483E-4</v>
      </c>
      <c r="AD43" s="1">
        <v>11</v>
      </c>
      <c r="AF43" s="1" t="s">
        <v>58</v>
      </c>
      <c r="AH43" s="1" t="s">
        <v>56</v>
      </c>
      <c r="AL43" s="1">
        <v>-7659</v>
      </c>
      <c r="AM43" s="1">
        <v>1.4867699996102601E-2</v>
      </c>
    </row>
    <row r="44" spans="1:39" x14ac:dyDescent="0.2">
      <c r="A44" s="27" t="s">
        <v>57</v>
      </c>
      <c r="B44" s="28" t="s">
        <v>50</v>
      </c>
      <c r="C44" s="29">
        <v>37316.366000000002</v>
      </c>
      <c r="D44" s="27" t="s">
        <v>35</v>
      </c>
      <c r="E44" s="30">
        <f t="shared" si="0"/>
        <v>-15352.0024509984</v>
      </c>
      <c r="F44" s="1">
        <f t="shared" si="1"/>
        <v>-15352</v>
      </c>
      <c r="G44" s="1">
        <f t="shared" si="8"/>
        <v>-1.6343999959644862E-3</v>
      </c>
      <c r="H44" s="1">
        <f t="shared" si="10"/>
        <v>-1.6343999959644862E-3</v>
      </c>
      <c r="P44" s="1">
        <f t="shared" si="4"/>
        <v>1.4993144153539691E-2</v>
      </c>
      <c r="Q44" s="120">
        <f t="shared" si="5"/>
        <v>22297.866000000002</v>
      </c>
      <c r="S44" s="1">
        <f t="shared" si="9"/>
        <v>2.7647522444371062E-4</v>
      </c>
      <c r="T44" s="1">
        <v>0.1</v>
      </c>
      <c r="U44" s="1">
        <f t="shared" si="7"/>
        <v>2.7647522444371064E-5</v>
      </c>
      <c r="AD44" s="1">
        <v>7</v>
      </c>
      <c r="AF44" s="1" t="s">
        <v>58</v>
      </c>
      <c r="AH44" s="1" t="s">
        <v>56</v>
      </c>
      <c r="AL44" s="1">
        <v>-7657.5</v>
      </c>
      <c r="AM44" s="1">
        <v>9.6222499996656552E-3</v>
      </c>
    </row>
    <row r="45" spans="1:39" x14ac:dyDescent="0.2">
      <c r="A45" s="27" t="s">
        <v>57</v>
      </c>
      <c r="B45" s="28" t="s">
        <v>50</v>
      </c>
      <c r="C45" s="29">
        <v>37318.353999999999</v>
      </c>
      <c r="D45" s="27" t="s">
        <v>35</v>
      </c>
      <c r="E45" s="30">
        <f t="shared" si="0"/>
        <v>-15349.021182750694</v>
      </c>
      <c r="F45" s="1">
        <f t="shared" si="1"/>
        <v>-15349</v>
      </c>
      <c r="G45" s="1">
        <f t="shared" si="8"/>
        <v>-1.412529999652179E-2</v>
      </c>
      <c r="H45" s="1">
        <f t="shared" si="10"/>
        <v>-1.412529999652179E-2</v>
      </c>
      <c r="P45" s="1">
        <f t="shared" si="4"/>
        <v>1.4991827471048453E-2</v>
      </c>
      <c r="Q45" s="120">
        <f t="shared" si="5"/>
        <v>22299.853999999999</v>
      </c>
      <c r="S45" s="1">
        <f t="shared" si="9"/>
        <v>8.4780711196273347E-4</v>
      </c>
      <c r="T45" s="1">
        <v>0.1</v>
      </c>
      <c r="U45" s="1">
        <f t="shared" si="7"/>
        <v>8.4780711196273353E-5</v>
      </c>
      <c r="AD45" s="1">
        <v>8</v>
      </c>
      <c r="AF45" s="1" t="s">
        <v>58</v>
      </c>
      <c r="AH45" s="1" t="s">
        <v>56</v>
      </c>
      <c r="AL45" s="1">
        <v>-7656</v>
      </c>
      <c r="AM45" s="1">
        <v>-7.6231999992160127E-3</v>
      </c>
    </row>
    <row r="46" spans="1:39" x14ac:dyDescent="0.2">
      <c r="A46" s="27" t="s">
        <v>54</v>
      </c>
      <c r="B46" s="28" t="s">
        <v>51</v>
      </c>
      <c r="C46" s="29">
        <v>37319.385999999999</v>
      </c>
      <c r="D46" s="27" t="s">
        <v>35</v>
      </c>
      <c r="E46" s="30">
        <f t="shared" si="0"/>
        <v>-15347.473562614057</v>
      </c>
      <c r="F46" s="1">
        <f t="shared" si="1"/>
        <v>-15347.5</v>
      </c>
      <c r="G46" s="1">
        <f t="shared" si="8"/>
        <v>1.7629249996389262E-2</v>
      </c>
      <c r="H46" s="1">
        <f t="shared" si="10"/>
        <v>1.7629249996389262E-2</v>
      </c>
      <c r="P46" s="1">
        <f t="shared" si="4"/>
        <v>1.4991168672152923E-2</v>
      </c>
      <c r="Q46" s="120">
        <f t="shared" si="5"/>
        <v>22300.885999999999</v>
      </c>
      <c r="S46" s="1">
        <f t="shared" si="9"/>
        <v>6.9594730732845591E-6</v>
      </c>
      <c r="T46" s="1">
        <v>0.1</v>
      </c>
      <c r="U46" s="1">
        <f t="shared" si="7"/>
        <v>6.9594730732845593E-7</v>
      </c>
      <c r="AD46" s="1">
        <v>8</v>
      </c>
      <c r="AF46" s="1" t="s">
        <v>58</v>
      </c>
      <c r="AH46" s="1" t="s">
        <v>56</v>
      </c>
      <c r="AL46" s="1">
        <v>-7656</v>
      </c>
      <c r="AM46" s="1">
        <v>2.037679999921238E-2</v>
      </c>
    </row>
    <row r="47" spans="1:39" x14ac:dyDescent="0.2">
      <c r="A47" s="27" t="s">
        <v>54</v>
      </c>
      <c r="B47" s="28" t="s">
        <v>51</v>
      </c>
      <c r="C47" s="29">
        <v>37345.368000000002</v>
      </c>
      <c r="D47" s="27" t="s">
        <v>35</v>
      </c>
      <c r="E47" s="30">
        <f t="shared" si="0"/>
        <v>-15308.510126189523</v>
      </c>
      <c r="F47" s="1">
        <f t="shared" si="1"/>
        <v>-15308.5</v>
      </c>
      <c r="G47" s="1">
        <f t="shared" si="8"/>
        <v>-6.7524499972932972E-3</v>
      </c>
      <c r="H47" s="1">
        <f t="shared" si="10"/>
        <v>-6.7524499972932972E-3</v>
      </c>
      <c r="P47" s="1">
        <f t="shared" si="4"/>
        <v>1.4973932810790822E-2</v>
      </c>
      <c r="Q47" s="120">
        <f t="shared" si="5"/>
        <v>22326.868000000002</v>
      </c>
      <c r="S47" s="1">
        <f t="shared" si="9"/>
        <v>4.7203570992341318E-4</v>
      </c>
      <c r="T47" s="1">
        <v>0.1</v>
      </c>
      <c r="U47" s="1">
        <f t="shared" si="7"/>
        <v>4.7203570992341322E-5</v>
      </c>
      <c r="AC47" s="1" t="s">
        <v>59</v>
      </c>
      <c r="AD47" s="1">
        <v>5</v>
      </c>
      <c r="AF47" s="1" t="s">
        <v>58</v>
      </c>
      <c r="AH47" s="1" t="s">
        <v>56</v>
      </c>
      <c r="AL47" s="1">
        <v>-7653</v>
      </c>
      <c r="AM47" s="1">
        <v>-3.1140999999479391E-3</v>
      </c>
    </row>
    <row r="48" spans="1:39" x14ac:dyDescent="0.2">
      <c r="A48" s="27" t="s">
        <v>54</v>
      </c>
      <c r="B48" s="28" t="s">
        <v>50</v>
      </c>
      <c r="C48" s="29">
        <v>37346.374000000003</v>
      </c>
      <c r="D48" s="27" t="s">
        <v>35</v>
      </c>
      <c r="E48" s="30">
        <f t="shared" si="0"/>
        <v>-15307.001496482682</v>
      </c>
      <c r="F48" s="1">
        <f t="shared" si="1"/>
        <v>-15307</v>
      </c>
      <c r="G48" s="1">
        <f t="shared" si="8"/>
        <v>-9.9789999512722716E-4</v>
      </c>
      <c r="H48" s="1">
        <f t="shared" si="10"/>
        <v>-9.9789999512722716E-4</v>
      </c>
      <c r="P48" s="1">
        <f t="shared" si="4"/>
        <v>1.4973265774196956E-2</v>
      </c>
      <c r="Q48" s="120">
        <f t="shared" si="5"/>
        <v>22327.874000000003</v>
      </c>
      <c r="S48" s="1">
        <f t="shared" si="9"/>
        <v>2.550781360312325E-4</v>
      </c>
      <c r="T48" s="1">
        <v>0.1</v>
      </c>
      <c r="U48" s="1">
        <f t="shared" si="7"/>
        <v>2.5507813603123253E-5</v>
      </c>
      <c r="AC48" s="1" t="s">
        <v>59</v>
      </c>
      <c r="AD48" s="1">
        <v>7</v>
      </c>
      <c r="AF48" s="1" t="s">
        <v>58</v>
      </c>
      <c r="AH48" s="1" t="s">
        <v>56</v>
      </c>
      <c r="AL48" s="1">
        <v>-7648.5</v>
      </c>
      <c r="AM48" s="1">
        <v>2.1495499968295917E-3</v>
      </c>
    </row>
    <row r="49" spans="1:39" x14ac:dyDescent="0.2">
      <c r="A49" s="27" t="s">
        <v>57</v>
      </c>
      <c r="B49" s="28" t="s">
        <v>51</v>
      </c>
      <c r="C49" s="29">
        <v>37347.413999999997</v>
      </c>
      <c r="D49" s="27" t="s">
        <v>35</v>
      </c>
      <c r="E49" s="30">
        <f t="shared" si="0"/>
        <v>-15305.441879290731</v>
      </c>
      <c r="F49" s="1">
        <f t="shared" si="1"/>
        <v>-15305.5</v>
      </c>
      <c r="G49" s="1">
        <f t="shared" si="8"/>
        <v>3.8756649999413639E-2</v>
      </c>
      <c r="H49" s="1">
        <f t="shared" si="10"/>
        <v>3.8756649999413639E-2</v>
      </c>
      <c r="P49" s="1">
        <f t="shared" si="4"/>
        <v>1.4972598432503152E-2</v>
      </c>
      <c r="Q49" s="120">
        <f t="shared" si="5"/>
        <v>22328.913999999997</v>
      </c>
      <c r="S49" s="1">
        <f t="shared" si="9"/>
        <v>5.6568110893745721E-4</v>
      </c>
      <c r="T49" s="1">
        <v>0.1</v>
      </c>
      <c r="U49" s="1">
        <f t="shared" si="7"/>
        <v>5.6568110893745722E-5</v>
      </c>
      <c r="AC49" s="1" t="s">
        <v>59</v>
      </c>
      <c r="AD49" s="1">
        <v>6</v>
      </c>
      <c r="AF49" s="1" t="s">
        <v>58</v>
      </c>
      <c r="AH49" s="1" t="s">
        <v>56</v>
      </c>
      <c r="AL49" s="1">
        <v>-7636.5</v>
      </c>
      <c r="AM49" s="1">
        <v>7.1859499948914163E-3</v>
      </c>
    </row>
    <row r="50" spans="1:39" x14ac:dyDescent="0.2">
      <c r="A50" s="27" t="s">
        <v>54</v>
      </c>
      <c r="B50" s="28" t="s">
        <v>50</v>
      </c>
      <c r="C50" s="29">
        <v>37348.360999999997</v>
      </c>
      <c r="D50" s="27" t="s">
        <v>35</v>
      </c>
      <c r="E50" s="30">
        <f t="shared" si="0"/>
        <v>-15304.021727866899</v>
      </c>
      <c r="F50" s="1">
        <f t="shared" si="1"/>
        <v>-15304</v>
      </c>
      <c r="G50" s="1">
        <f t="shared" si="8"/>
        <v>-1.4488799999526236E-2</v>
      </c>
      <c r="H50" s="1">
        <f t="shared" si="10"/>
        <v>-1.4488799999526236E-2</v>
      </c>
      <c r="P50" s="1">
        <f t="shared" si="4"/>
        <v>1.4971930785709412E-2</v>
      </c>
      <c r="Q50" s="120">
        <f t="shared" si="5"/>
        <v>22329.860999999997</v>
      </c>
      <c r="S50" s="1">
        <f t="shared" si="9"/>
        <v>8.6793465840013151E-4</v>
      </c>
      <c r="T50" s="1">
        <v>0.1</v>
      </c>
      <c r="U50" s="1">
        <f t="shared" si="7"/>
        <v>8.6793465840013151E-5</v>
      </c>
      <c r="AC50" s="1" t="s">
        <v>59</v>
      </c>
      <c r="AD50" s="1">
        <v>6</v>
      </c>
      <c r="AF50" s="1" t="s">
        <v>58</v>
      </c>
      <c r="AH50" s="1" t="s">
        <v>56</v>
      </c>
      <c r="AL50" s="1">
        <v>-7624.5</v>
      </c>
      <c r="AM50" s="1">
        <v>1.2223500016261823E-3</v>
      </c>
    </row>
    <row r="51" spans="1:39" x14ac:dyDescent="0.2">
      <c r="A51" s="27" t="s">
        <v>54</v>
      </c>
      <c r="B51" s="28" t="s">
        <v>51</v>
      </c>
      <c r="C51" s="29">
        <v>37349.396999999997</v>
      </c>
      <c r="D51" s="27" t="s">
        <v>35</v>
      </c>
      <c r="E51" s="30">
        <f t="shared" si="0"/>
        <v>-15302.4681092026</v>
      </c>
      <c r="F51" s="1">
        <f t="shared" si="1"/>
        <v>-15302.5</v>
      </c>
      <c r="G51" s="1">
        <f t="shared" si="8"/>
        <v>2.1265749994199723E-2</v>
      </c>
      <c r="H51" s="1">
        <f t="shared" si="10"/>
        <v>2.1265749994199723E-2</v>
      </c>
      <c r="P51" s="1">
        <f t="shared" si="4"/>
        <v>1.4971262833815724E-2</v>
      </c>
      <c r="Q51" s="120">
        <f t="shared" si="5"/>
        <v>22330.896999999997</v>
      </c>
      <c r="S51" s="1">
        <f t="shared" si="9"/>
        <v>3.9620568612239023E-5</v>
      </c>
      <c r="T51" s="1">
        <v>0.1</v>
      </c>
      <c r="U51" s="1">
        <f t="shared" si="7"/>
        <v>3.9620568612239028E-6</v>
      </c>
      <c r="AC51" s="1" t="s">
        <v>59</v>
      </c>
      <c r="AD51" s="1">
        <v>7</v>
      </c>
      <c r="AF51" s="1" t="s">
        <v>58</v>
      </c>
      <c r="AH51" s="1" t="s">
        <v>56</v>
      </c>
      <c r="AL51" s="1">
        <v>-7624.5</v>
      </c>
      <c r="AM51" s="1">
        <v>1.9222349998017307E-2</v>
      </c>
    </row>
    <row r="52" spans="1:39" x14ac:dyDescent="0.2">
      <c r="A52" s="27" t="s">
        <v>57</v>
      </c>
      <c r="B52" s="28" t="s">
        <v>50</v>
      </c>
      <c r="C52" s="29">
        <v>37366.404999999999</v>
      </c>
      <c r="D52" s="27" t="s">
        <v>35</v>
      </c>
      <c r="E52" s="30">
        <f t="shared" si="0"/>
        <v>-15276.962369586387</v>
      </c>
      <c r="F52" s="1">
        <f t="shared" si="1"/>
        <v>-15277</v>
      </c>
      <c r="G52" s="1">
        <f t="shared" si="8"/>
        <v>2.5093099997320678E-2</v>
      </c>
      <c r="H52" s="1">
        <f t="shared" si="10"/>
        <v>2.5093099997320678E-2</v>
      </c>
      <c r="P52" s="1">
        <f t="shared" si="4"/>
        <v>1.4959860971332561E-2</v>
      </c>
      <c r="Q52" s="120">
        <f t="shared" si="5"/>
        <v>22347.904999999999</v>
      </c>
      <c r="S52" s="1">
        <f t="shared" si="9"/>
        <v>1.026825331578086E-4</v>
      </c>
      <c r="T52" s="1">
        <v>0.1</v>
      </c>
      <c r="U52" s="1">
        <f t="shared" si="7"/>
        <v>1.026825331578086E-5</v>
      </c>
      <c r="AC52" s="1" t="s">
        <v>59</v>
      </c>
      <c r="AD52" s="1">
        <v>7</v>
      </c>
      <c r="AF52" s="1" t="s">
        <v>58</v>
      </c>
      <c r="AH52" s="1" t="s">
        <v>56</v>
      </c>
      <c r="AL52" s="1">
        <v>-7621.5</v>
      </c>
      <c r="AM52" s="1">
        <v>1.8731449999904726E-2</v>
      </c>
    </row>
    <row r="53" spans="1:39" x14ac:dyDescent="0.2">
      <c r="A53" s="27" t="s">
        <v>57</v>
      </c>
      <c r="B53" s="28" t="s">
        <v>50</v>
      </c>
      <c r="C53" s="29">
        <v>37374.372000000003</v>
      </c>
      <c r="D53" s="27" t="s">
        <v>35</v>
      </c>
      <c r="E53" s="30">
        <f t="shared" si="0"/>
        <v>-15265.014802116815</v>
      </c>
      <c r="F53" s="1">
        <f t="shared" si="1"/>
        <v>-15265</v>
      </c>
      <c r="G53" s="1">
        <f t="shared" si="8"/>
        <v>-9.8704999982146546E-3</v>
      </c>
      <c r="H53" s="1">
        <f t="shared" si="10"/>
        <v>-9.8704999982146546E-3</v>
      </c>
      <c r="P53" s="1">
        <f t="shared" si="4"/>
        <v>1.4954464878993691E-2</v>
      </c>
      <c r="Q53" s="120">
        <f t="shared" si="5"/>
        <v>22355.872000000003</v>
      </c>
      <c r="S53" s="1">
        <f t="shared" si="9"/>
        <v>6.1627888115462794E-4</v>
      </c>
      <c r="T53" s="1">
        <v>0.1</v>
      </c>
      <c r="U53" s="1">
        <f t="shared" si="7"/>
        <v>6.1627888115462802E-5</v>
      </c>
      <c r="AC53" s="1" t="s">
        <v>59</v>
      </c>
      <c r="AD53" s="1">
        <v>10</v>
      </c>
      <c r="AF53" s="1" t="s">
        <v>58</v>
      </c>
      <c r="AH53" s="1" t="s">
        <v>56</v>
      </c>
      <c r="AL53" s="1">
        <v>-7620</v>
      </c>
      <c r="AM53" s="1">
        <v>1.048599999921862E-2</v>
      </c>
    </row>
    <row r="54" spans="1:39" x14ac:dyDescent="0.2">
      <c r="A54" s="27" t="s">
        <v>57</v>
      </c>
      <c r="B54" s="28" t="s">
        <v>50</v>
      </c>
      <c r="C54" s="29">
        <v>37400.375</v>
      </c>
      <c r="D54" s="27" t="s">
        <v>35</v>
      </c>
      <c r="E54" s="30">
        <f t="shared" si="0"/>
        <v>-15226.019873422068</v>
      </c>
      <c r="F54" s="1">
        <f t="shared" si="1"/>
        <v>-15226</v>
      </c>
      <c r="G54" s="1">
        <f t="shared" si="8"/>
        <v>-1.3252199998532888E-2</v>
      </c>
      <c r="H54" s="1">
        <f t="shared" si="10"/>
        <v>-1.3252199998532888E-2</v>
      </c>
      <c r="P54" s="1">
        <f t="shared" si="4"/>
        <v>1.4936792724719563E-2</v>
      </c>
      <c r="Q54" s="120">
        <f t="shared" si="5"/>
        <v>22381.875</v>
      </c>
      <c r="S54" s="1">
        <f t="shared" si="9"/>
        <v>7.9461931075157962E-4</v>
      </c>
      <c r="T54" s="1">
        <v>0.1</v>
      </c>
      <c r="U54" s="1">
        <f t="shared" si="7"/>
        <v>7.9461931075157962E-5</v>
      </c>
      <c r="AC54" s="1" t="s">
        <v>59</v>
      </c>
      <c r="AD54" s="1">
        <v>6</v>
      </c>
      <c r="AF54" s="1" t="s">
        <v>58</v>
      </c>
      <c r="AH54" s="1" t="s">
        <v>56</v>
      </c>
      <c r="AL54" s="1">
        <v>-7576.5</v>
      </c>
      <c r="AM54" s="1">
        <v>1.3367949999519624E-2</v>
      </c>
    </row>
    <row r="55" spans="1:39" x14ac:dyDescent="0.2">
      <c r="A55" s="27" t="s">
        <v>57</v>
      </c>
      <c r="B55" s="28" t="s">
        <v>51</v>
      </c>
      <c r="C55" s="29">
        <v>37403.374000000003</v>
      </c>
      <c r="D55" s="27" t="s">
        <v>35</v>
      </c>
      <c r="E55" s="30">
        <f t="shared" si="0"/>
        <v>-15221.522477307939</v>
      </c>
      <c r="F55" s="1">
        <f t="shared" si="1"/>
        <v>-15221.5</v>
      </c>
      <c r="G55" s="1">
        <f t="shared" si="8"/>
        <v>-1.4988549992267508E-2</v>
      </c>
      <c r="H55" s="1">
        <f t="shared" si="10"/>
        <v>-1.4988549992267508E-2</v>
      </c>
      <c r="P55" s="1">
        <f t="shared" si="4"/>
        <v>1.4934740358148298E-2</v>
      </c>
      <c r="Q55" s="120">
        <f t="shared" si="5"/>
        <v>22384.874000000003</v>
      </c>
      <c r="S55" s="1">
        <f t="shared" si="9"/>
        <v>8.9540330539528764E-4</v>
      </c>
      <c r="T55" s="1">
        <v>0.1</v>
      </c>
      <c r="U55" s="1">
        <f t="shared" si="7"/>
        <v>8.9540330539528772E-5</v>
      </c>
      <c r="AC55" s="1" t="s">
        <v>59</v>
      </c>
      <c r="AD55" s="1">
        <v>6</v>
      </c>
      <c r="AF55" s="1" t="s">
        <v>60</v>
      </c>
      <c r="AH55" s="1" t="s">
        <v>56</v>
      </c>
      <c r="AL55" s="1">
        <v>-7191</v>
      </c>
      <c r="AM55" s="1">
        <v>-4.7126999997999519E-3</v>
      </c>
    </row>
    <row r="56" spans="1:39" x14ac:dyDescent="0.2">
      <c r="A56" s="27" t="s">
        <v>57</v>
      </c>
      <c r="B56" s="28" t="s">
        <v>50</v>
      </c>
      <c r="C56" s="29">
        <v>37406.372000000003</v>
      </c>
      <c r="D56" s="27" t="s">
        <v>35</v>
      </c>
      <c r="E56" s="30">
        <f t="shared" si="0"/>
        <v>-15217.026580825732</v>
      </c>
      <c r="F56" s="1">
        <f t="shared" si="1"/>
        <v>-15217</v>
      </c>
      <c r="G56" s="1">
        <f t="shared" si="8"/>
        <v>-1.7724899997119792E-2</v>
      </c>
      <c r="H56" s="1">
        <f t="shared" si="10"/>
        <v>-1.7724899997119792E-2</v>
      </c>
      <c r="P56" s="1">
        <f t="shared" si="4"/>
        <v>1.4932685245677594E-2</v>
      </c>
      <c r="Q56" s="120">
        <f t="shared" si="5"/>
        <v>22387.872000000003</v>
      </c>
      <c r="S56" s="1">
        <f t="shared" si="9"/>
        <v>1.0665178738905774E-3</v>
      </c>
      <c r="T56" s="1">
        <v>0.1</v>
      </c>
      <c r="U56" s="1">
        <f t="shared" si="7"/>
        <v>1.0665178738905774E-4</v>
      </c>
      <c r="AC56" s="1" t="s">
        <v>59</v>
      </c>
      <c r="AD56" s="1">
        <v>8</v>
      </c>
      <c r="AF56" s="1" t="s">
        <v>58</v>
      </c>
      <c r="AH56" s="1" t="s">
        <v>56</v>
      </c>
      <c r="AL56" s="1">
        <v>-7188</v>
      </c>
      <c r="AM56" s="1">
        <v>1.4796399998886045E-2</v>
      </c>
    </row>
    <row r="57" spans="1:39" x14ac:dyDescent="0.2">
      <c r="A57" s="27" t="s">
        <v>52</v>
      </c>
      <c r="B57" s="28" t="s">
        <v>51</v>
      </c>
      <c r="C57" s="29">
        <v>37416.071000000004</v>
      </c>
      <c r="D57" s="27" t="s">
        <v>36</v>
      </c>
      <c r="E57" s="30">
        <f t="shared" si="0"/>
        <v>-15202.481650878786</v>
      </c>
      <c r="F57" s="1">
        <f t="shared" si="1"/>
        <v>-15202.5</v>
      </c>
      <c r="G57" s="1">
        <f t="shared" si="8"/>
        <v>1.2235750000400003E-2</v>
      </c>
      <c r="I57" s="1">
        <f>G57</f>
        <v>1.2235750000400003E-2</v>
      </c>
      <c r="P57" s="1">
        <f t="shared" si="4"/>
        <v>1.4926044537709075E-2</v>
      </c>
      <c r="Q57" s="120">
        <f t="shared" si="5"/>
        <v>22397.571000000004</v>
      </c>
      <c r="S57" s="1">
        <f t="shared" si="9"/>
        <v>7.2376846974750314E-6</v>
      </c>
      <c r="T57" s="1">
        <v>0.1</v>
      </c>
      <c r="U57" s="1">
        <f t="shared" si="7"/>
        <v>7.2376846974750322E-7</v>
      </c>
      <c r="AC57" s="1" t="s">
        <v>59</v>
      </c>
      <c r="AD57" s="1">
        <v>14</v>
      </c>
      <c r="AF57" s="1" t="s">
        <v>60</v>
      </c>
      <c r="AH57" s="1" t="s">
        <v>56</v>
      </c>
      <c r="AL57" s="1">
        <v>-7186.5</v>
      </c>
      <c r="AM57" s="1">
        <v>-5.449050004244782E-3</v>
      </c>
    </row>
    <row r="58" spans="1:39" x14ac:dyDescent="0.2">
      <c r="A58" s="29" t="s">
        <v>53</v>
      </c>
      <c r="B58" s="31" t="s">
        <v>50</v>
      </c>
      <c r="C58" s="29">
        <v>37429.063000000002</v>
      </c>
      <c r="D58" s="29"/>
      <c r="E58" s="1">
        <f t="shared" si="0"/>
        <v>-15182.998433034609</v>
      </c>
      <c r="F58" s="1">
        <f t="shared" si="1"/>
        <v>-15183</v>
      </c>
      <c r="G58" s="1">
        <f t="shared" si="8"/>
        <v>1.0449000037624501E-3</v>
      </c>
      <c r="I58" s="1">
        <f>G58</f>
        <v>1.0449000037624501E-3</v>
      </c>
      <c r="P58" s="1">
        <f t="shared" si="4"/>
        <v>1.4917068979050135E-2</v>
      </c>
      <c r="Q58" s="120">
        <f t="shared" si="5"/>
        <v>22410.563000000002</v>
      </c>
      <c r="S58" s="1">
        <f t="shared" si="9"/>
        <v>1.9243707207893416E-4</v>
      </c>
      <c r="T58" s="1">
        <v>0.1</v>
      </c>
      <c r="U58" s="1">
        <f t="shared" si="7"/>
        <v>1.9243707207893418E-5</v>
      </c>
      <c r="AC58" s="1" t="s">
        <v>59</v>
      </c>
      <c r="AD58" s="1">
        <v>10</v>
      </c>
      <c r="AF58" s="1" t="s">
        <v>58</v>
      </c>
      <c r="AH58" s="1" t="s">
        <v>56</v>
      </c>
      <c r="AL58" s="1">
        <v>-7176</v>
      </c>
      <c r="AM58" s="1">
        <v>9.8328000021865591E-3</v>
      </c>
    </row>
    <row r="59" spans="1:39" x14ac:dyDescent="0.2">
      <c r="A59" s="29" t="s">
        <v>53</v>
      </c>
      <c r="B59" s="31" t="s">
        <v>50</v>
      </c>
      <c r="C59" s="29">
        <v>37429.063000000002</v>
      </c>
      <c r="D59" s="30"/>
      <c r="E59" s="1">
        <f t="shared" si="0"/>
        <v>-15182.998433034609</v>
      </c>
      <c r="F59" s="1">
        <f t="shared" si="1"/>
        <v>-15183</v>
      </c>
      <c r="G59" s="1">
        <f t="shared" si="8"/>
        <v>1.0449000037624501E-3</v>
      </c>
      <c r="I59" s="1">
        <f>G59</f>
        <v>1.0449000037624501E-3</v>
      </c>
      <c r="P59" s="1">
        <f t="shared" si="4"/>
        <v>1.4917068979050135E-2</v>
      </c>
      <c r="Q59" s="120">
        <f t="shared" si="5"/>
        <v>22410.563000000002</v>
      </c>
      <c r="S59" s="1">
        <f t="shared" si="9"/>
        <v>1.9243707207893416E-4</v>
      </c>
      <c r="T59" s="1">
        <v>0.1</v>
      </c>
      <c r="U59" s="1">
        <f t="shared" si="7"/>
        <v>1.9243707207893418E-5</v>
      </c>
      <c r="AC59" s="1" t="s">
        <v>59</v>
      </c>
      <c r="AD59" s="1">
        <v>8</v>
      </c>
      <c r="AF59" s="1" t="s">
        <v>61</v>
      </c>
      <c r="AH59" s="1" t="s">
        <v>56</v>
      </c>
      <c r="AL59" s="1">
        <v>-7171.5</v>
      </c>
      <c r="AM59" s="1">
        <v>8.096450001175981E-3</v>
      </c>
    </row>
    <row r="60" spans="1:39" x14ac:dyDescent="0.2">
      <c r="A60" s="27" t="s">
        <v>57</v>
      </c>
      <c r="B60" s="28" t="s">
        <v>50</v>
      </c>
      <c r="C60" s="29">
        <v>37614.432999999997</v>
      </c>
      <c r="D60" s="27" t="s">
        <v>35</v>
      </c>
      <c r="E60" s="30">
        <f t="shared" si="0"/>
        <v>-14905.011664886857</v>
      </c>
      <c r="F60" s="1">
        <f t="shared" si="1"/>
        <v>-14905</v>
      </c>
      <c r="G60" s="1">
        <f t="shared" si="8"/>
        <v>-7.7785000030416995E-3</v>
      </c>
      <c r="H60" s="1">
        <f t="shared" ref="H60:H77" si="11">G60</f>
        <v>-7.7785000030416995E-3</v>
      </c>
      <c r="P60" s="1">
        <f t="shared" si="4"/>
        <v>1.4783502334658485E-2</v>
      </c>
      <c r="Q60" s="120">
        <f t="shared" si="5"/>
        <v>22595.932999999997</v>
      </c>
      <c r="S60" s="1">
        <f t="shared" si="9"/>
        <v>5.0904394948638864E-4</v>
      </c>
      <c r="T60" s="1">
        <v>0.1</v>
      </c>
      <c r="U60" s="1">
        <f t="shared" si="7"/>
        <v>5.0904394948638869E-5</v>
      </c>
      <c r="AD60" s="1">
        <v>7</v>
      </c>
      <c r="AF60" s="1" t="s">
        <v>62</v>
      </c>
      <c r="AH60" s="1" t="s">
        <v>63</v>
      </c>
      <c r="AL60" s="1">
        <v>-7167</v>
      </c>
      <c r="AM60" s="1">
        <v>1.036010000098031E-2</v>
      </c>
    </row>
    <row r="61" spans="1:39" x14ac:dyDescent="0.2">
      <c r="A61" s="27" t="s">
        <v>57</v>
      </c>
      <c r="B61" s="28" t="s">
        <v>51</v>
      </c>
      <c r="C61" s="29">
        <v>37615.455000000002</v>
      </c>
      <c r="D61" s="27" t="s">
        <v>35</v>
      </c>
      <c r="E61" s="30">
        <f t="shared" si="0"/>
        <v>-14903.479041069366</v>
      </c>
      <c r="F61" s="1">
        <f t="shared" si="1"/>
        <v>-14903.5</v>
      </c>
      <c r="G61" s="1">
        <f t="shared" si="8"/>
        <v>1.3976050002384E-2</v>
      </c>
      <c r="H61" s="1">
        <f t="shared" si="11"/>
        <v>1.3976050002384E-2</v>
      </c>
      <c r="P61" s="1">
        <f t="shared" si="4"/>
        <v>1.478275322618117E-2</v>
      </c>
      <c r="Q61" s="120">
        <f t="shared" si="5"/>
        <v>22596.955000000002</v>
      </c>
      <c r="S61" s="1">
        <f t="shared" si="9"/>
        <v>6.5077009128474803E-7</v>
      </c>
      <c r="T61" s="1">
        <v>0.1</v>
      </c>
      <c r="U61" s="1">
        <f t="shared" si="7"/>
        <v>6.5077009128474808E-8</v>
      </c>
      <c r="AD61" s="1">
        <v>9</v>
      </c>
      <c r="AF61" s="1" t="s">
        <v>64</v>
      </c>
      <c r="AH61" s="1" t="s">
        <v>63</v>
      </c>
      <c r="AL61" s="1">
        <v>-7156.5</v>
      </c>
      <c r="AM61" s="1">
        <v>9.6419500041520223E-3</v>
      </c>
    </row>
    <row r="62" spans="1:39" x14ac:dyDescent="0.2">
      <c r="A62" s="27" t="s">
        <v>57</v>
      </c>
      <c r="B62" s="28" t="s">
        <v>50</v>
      </c>
      <c r="C62" s="29">
        <v>37668.411</v>
      </c>
      <c r="D62" s="27" t="s">
        <v>35</v>
      </c>
      <c r="E62" s="30">
        <f t="shared" si="0"/>
        <v>-14824.064533360286</v>
      </c>
      <c r="F62" s="1">
        <f t="shared" si="1"/>
        <v>-14824</v>
      </c>
      <c r="G62" s="1">
        <f t="shared" si="8"/>
        <v>-4.303280000021914E-2</v>
      </c>
      <c r="H62" s="1">
        <f t="shared" si="11"/>
        <v>-4.303280000021914E-2</v>
      </c>
      <c r="P62" s="1">
        <f t="shared" si="4"/>
        <v>1.4742613878871411E-2</v>
      </c>
      <c r="Q62" s="120">
        <f t="shared" si="5"/>
        <v>22649.911</v>
      </c>
      <c r="S62" s="1">
        <f t="shared" si="9"/>
        <v>3.3379984489002087E-3</v>
      </c>
      <c r="T62" s="1">
        <v>0.1</v>
      </c>
      <c r="U62" s="1">
        <f t="shared" si="7"/>
        <v>3.3379984489002087E-4</v>
      </c>
      <c r="AC62" s="1" t="s">
        <v>59</v>
      </c>
      <c r="AD62" s="1">
        <v>8</v>
      </c>
      <c r="AF62" s="1" t="s">
        <v>58</v>
      </c>
      <c r="AH62" s="1" t="s">
        <v>56</v>
      </c>
      <c r="AL62" s="1">
        <v>-7155</v>
      </c>
      <c r="AM62" s="1">
        <v>-2.6034999973489903E-3</v>
      </c>
    </row>
    <row r="63" spans="1:39" x14ac:dyDescent="0.2">
      <c r="A63" s="27" t="s">
        <v>57</v>
      </c>
      <c r="B63" s="28" t="s">
        <v>51</v>
      </c>
      <c r="C63" s="29">
        <v>37705.436999999998</v>
      </c>
      <c r="D63" s="27" t="s">
        <v>35</v>
      </c>
      <c r="E63" s="30">
        <f t="shared" si="0"/>
        <v>-14768.539162062674</v>
      </c>
      <c r="F63" s="1">
        <f t="shared" si="1"/>
        <v>-14768.5</v>
      </c>
      <c r="G63" s="1">
        <f t="shared" si="8"/>
        <v>-2.611445000366075E-2</v>
      </c>
      <c r="H63" s="1">
        <f t="shared" si="11"/>
        <v>-2.611445000366075E-2</v>
      </c>
      <c r="P63" s="1">
        <f t="shared" si="4"/>
        <v>1.4714084078974572E-2</v>
      </c>
      <c r="Q63" s="120">
        <f t="shared" si="5"/>
        <v>22686.936999999998</v>
      </c>
      <c r="S63" s="1">
        <f t="shared" si="9"/>
        <v>1.6669691953369141E-3</v>
      </c>
      <c r="T63" s="1">
        <v>0.1</v>
      </c>
      <c r="U63" s="1">
        <f t="shared" si="7"/>
        <v>1.6669691953369141E-4</v>
      </c>
      <c r="AD63" s="1">
        <v>8</v>
      </c>
      <c r="AF63" s="1" t="s">
        <v>62</v>
      </c>
      <c r="AH63" s="1" t="s">
        <v>63</v>
      </c>
      <c r="AL63" s="1">
        <v>-7119</v>
      </c>
      <c r="AM63" s="1">
        <v>1.2505699996836483E-2</v>
      </c>
    </row>
    <row r="64" spans="1:39" x14ac:dyDescent="0.2">
      <c r="A64" s="27" t="s">
        <v>57</v>
      </c>
      <c r="B64" s="28" t="s">
        <v>50</v>
      </c>
      <c r="C64" s="29">
        <v>37932.508999999998</v>
      </c>
      <c r="D64" s="27" t="s">
        <v>35</v>
      </c>
      <c r="E64" s="30">
        <f t="shared" si="0"/>
        <v>-14428.014743781141</v>
      </c>
      <c r="F64" s="1">
        <f t="shared" si="1"/>
        <v>-14428</v>
      </c>
      <c r="G64" s="1">
        <f t="shared" si="8"/>
        <v>-9.8316000003251247E-3</v>
      </c>
      <c r="H64" s="1">
        <f t="shared" si="11"/>
        <v>-9.8316000003251247E-3</v>
      </c>
      <c r="P64" s="1">
        <f t="shared" si="4"/>
        <v>1.452990788667252E-2</v>
      </c>
      <c r="Q64" s="120">
        <f t="shared" si="5"/>
        <v>22914.008999999998</v>
      </c>
      <c r="S64" s="1">
        <f t="shared" si="9"/>
        <v>5.9348306652824852E-4</v>
      </c>
      <c r="T64" s="1">
        <v>0.1</v>
      </c>
      <c r="U64" s="1">
        <f t="shared" si="7"/>
        <v>5.9348306652824852E-5</v>
      </c>
      <c r="AC64" s="1" t="s">
        <v>59</v>
      </c>
      <c r="AD64" s="1">
        <v>6</v>
      </c>
      <c r="AF64" s="1" t="s">
        <v>58</v>
      </c>
      <c r="AH64" s="1" t="s">
        <v>56</v>
      </c>
      <c r="AL64" s="1">
        <v>-7075.5</v>
      </c>
      <c r="AM64" s="1">
        <v>4.3876499985344708E-3</v>
      </c>
    </row>
    <row r="65" spans="1:39" x14ac:dyDescent="0.2">
      <c r="A65" s="27" t="s">
        <v>57</v>
      </c>
      <c r="B65" s="28" t="s">
        <v>51</v>
      </c>
      <c r="C65" s="29">
        <v>37939.523999999998</v>
      </c>
      <c r="D65" s="27" t="s">
        <v>35</v>
      </c>
      <c r="E65" s="30">
        <f t="shared" si="0"/>
        <v>-14417.494825894986</v>
      </c>
      <c r="F65" s="1">
        <f t="shared" si="1"/>
        <v>-14417.5</v>
      </c>
      <c r="G65" s="1">
        <f t="shared" si="8"/>
        <v>3.4502499984228052E-3</v>
      </c>
      <c r="H65" s="1">
        <f t="shared" si="11"/>
        <v>3.4502499984228052E-3</v>
      </c>
      <c r="P65" s="1">
        <f t="shared" si="4"/>
        <v>1.452397856776954E-2</v>
      </c>
      <c r="Q65" s="120">
        <f t="shared" si="5"/>
        <v>22921.023999999998</v>
      </c>
      <c r="S65" s="1">
        <f t="shared" si="9"/>
        <v>1.2262746442756608E-4</v>
      </c>
      <c r="T65" s="1">
        <v>0.1</v>
      </c>
      <c r="U65" s="1">
        <f t="shared" si="7"/>
        <v>1.226274644275661E-5</v>
      </c>
      <c r="AD65" s="1">
        <v>13</v>
      </c>
      <c r="AF65" s="1" t="s">
        <v>62</v>
      </c>
      <c r="AH65" s="1" t="s">
        <v>63</v>
      </c>
      <c r="AL65" s="1">
        <v>-7032</v>
      </c>
      <c r="AM65" s="1">
        <v>2.269600001454819E-3</v>
      </c>
    </row>
    <row r="66" spans="1:39" x14ac:dyDescent="0.2">
      <c r="A66" s="27" t="s">
        <v>57</v>
      </c>
      <c r="B66" s="28" t="s">
        <v>50</v>
      </c>
      <c r="C66" s="29">
        <v>37940.553</v>
      </c>
      <c r="D66" s="27" t="s">
        <v>35</v>
      </c>
      <c r="E66" s="30">
        <f t="shared" si="0"/>
        <v>-14415.951704654091</v>
      </c>
      <c r="F66" s="1">
        <f t="shared" si="1"/>
        <v>-14416</v>
      </c>
      <c r="G66" s="1">
        <f t="shared" si="8"/>
        <v>3.2204800001636613E-2</v>
      </c>
      <c r="H66" s="1">
        <f t="shared" si="11"/>
        <v>3.2204800001636613E-2</v>
      </c>
      <c r="P66" s="1">
        <f t="shared" si="4"/>
        <v>1.4523130301812218E-2</v>
      </c>
      <c r="Q66" s="120">
        <f t="shared" si="5"/>
        <v>22922.053</v>
      </c>
      <c r="S66" s="1">
        <f t="shared" si="9"/>
        <v>3.1264144337368819E-4</v>
      </c>
      <c r="T66" s="1">
        <v>0.1</v>
      </c>
      <c r="U66" s="1">
        <f t="shared" si="7"/>
        <v>3.1264144337368823E-5</v>
      </c>
      <c r="AC66" s="1" t="s">
        <v>59</v>
      </c>
      <c r="AD66" s="1">
        <v>9</v>
      </c>
      <c r="AF66" s="1" t="s">
        <v>58</v>
      </c>
      <c r="AH66" s="1" t="s">
        <v>56</v>
      </c>
      <c r="AL66" s="1">
        <v>-6724</v>
      </c>
      <c r="AM66" s="1">
        <v>-6.4627999963704497E-3</v>
      </c>
    </row>
    <row r="67" spans="1:39" x14ac:dyDescent="0.2">
      <c r="A67" s="27" t="s">
        <v>57</v>
      </c>
      <c r="B67" s="28" t="s">
        <v>50</v>
      </c>
      <c r="C67" s="29">
        <v>37942.552000000003</v>
      </c>
      <c r="D67" s="27" t="s">
        <v>35</v>
      </c>
      <c r="E67" s="30">
        <f t="shared" si="0"/>
        <v>-14412.953940455309</v>
      </c>
      <c r="F67" s="1">
        <f t="shared" si="1"/>
        <v>-14413</v>
      </c>
      <c r="G67" s="1">
        <f t="shared" si="8"/>
        <v>3.0713899999682326E-2</v>
      </c>
      <c r="H67" s="1">
        <f t="shared" si="11"/>
        <v>3.0713899999682326E-2</v>
      </c>
      <c r="P67" s="1">
        <f t="shared" si="4"/>
        <v>1.4521432854597753E-2</v>
      </c>
      <c r="Q67" s="120">
        <f t="shared" si="5"/>
        <v>22924.052000000003</v>
      </c>
      <c r="S67" s="1">
        <f t="shared" si="9"/>
        <v>2.6219599224464328E-4</v>
      </c>
      <c r="T67" s="1">
        <v>0.1</v>
      </c>
      <c r="U67" s="1">
        <f t="shared" si="7"/>
        <v>2.621959922446433E-5</v>
      </c>
      <c r="AC67" s="1" t="s">
        <v>59</v>
      </c>
      <c r="AH67" s="1" t="s">
        <v>65</v>
      </c>
      <c r="AL67" s="1">
        <v>-6724</v>
      </c>
      <c r="AM67" s="1">
        <v>-4.6279999514808878E-4</v>
      </c>
    </row>
    <row r="68" spans="1:39" x14ac:dyDescent="0.2">
      <c r="A68" s="27" t="s">
        <v>57</v>
      </c>
      <c r="B68" s="28" t="s">
        <v>50</v>
      </c>
      <c r="C68" s="29">
        <v>37944.553999999996</v>
      </c>
      <c r="D68" s="27" t="s">
        <v>35</v>
      </c>
      <c r="E68" s="30">
        <f t="shared" si="0"/>
        <v>-14409.951677360796</v>
      </c>
      <c r="F68" s="1">
        <f t="shared" si="1"/>
        <v>-14410</v>
      </c>
      <c r="G68" s="1">
        <f t="shared" si="8"/>
        <v>3.222299999470124E-2</v>
      </c>
      <c r="H68" s="1">
        <f t="shared" si="11"/>
        <v>3.222299999470124E-2</v>
      </c>
      <c r="P68" s="1">
        <f t="shared" si="4"/>
        <v>1.4519734186983539E-2</v>
      </c>
      <c r="Q68" s="120">
        <f t="shared" si="5"/>
        <v>22926.053999999996</v>
      </c>
      <c r="S68" s="1">
        <f t="shared" si="9"/>
        <v>3.1340562025870665E-4</v>
      </c>
      <c r="T68" s="1">
        <v>0.1</v>
      </c>
      <c r="U68" s="1">
        <f t="shared" si="7"/>
        <v>3.1340562025870669E-5</v>
      </c>
      <c r="AC68" s="1" t="s">
        <v>59</v>
      </c>
      <c r="AD68" s="1">
        <v>8</v>
      </c>
      <c r="AF68" s="1" t="s">
        <v>58</v>
      </c>
      <c r="AH68" s="1" t="s">
        <v>56</v>
      </c>
      <c r="AL68" s="1">
        <v>-6639</v>
      </c>
      <c r="AM68" s="1">
        <v>2.9617000036523677E-3</v>
      </c>
    </row>
    <row r="69" spans="1:39" x14ac:dyDescent="0.2">
      <c r="A69" s="27" t="s">
        <v>57</v>
      </c>
      <c r="B69" s="28" t="s">
        <v>50</v>
      </c>
      <c r="C69" s="29">
        <v>37960.476000000002</v>
      </c>
      <c r="D69" s="27" t="s">
        <v>35</v>
      </c>
      <c r="E69" s="30">
        <f t="shared" si="0"/>
        <v>-14386.074538004643</v>
      </c>
      <c r="F69" s="1">
        <f t="shared" si="1"/>
        <v>-14386</v>
      </c>
      <c r="G69" s="1">
        <f t="shared" si="8"/>
        <v>-4.9704199998814147E-2</v>
      </c>
      <c r="H69" s="1">
        <f t="shared" si="11"/>
        <v>-4.9704199998814147E-2</v>
      </c>
      <c r="P69" s="1">
        <f t="shared" si="4"/>
        <v>1.4506100911678676E-2</v>
      </c>
      <c r="Q69" s="120">
        <f t="shared" si="5"/>
        <v>22941.976000000002</v>
      </c>
      <c r="S69" s="1">
        <f t="shared" si="9"/>
        <v>4.122962743016035E-3</v>
      </c>
      <c r="T69" s="1">
        <v>0.1</v>
      </c>
      <c r="U69" s="1">
        <f t="shared" si="7"/>
        <v>4.122962743016035E-4</v>
      </c>
      <c r="AC69" s="1" t="s">
        <v>59</v>
      </c>
      <c r="AH69" s="1" t="s">
        <v>65</v>
      </c>
      <c r="AL69" s="1">
        <v>-6631</v>
      </c>
      <c r="AM69" s="1">
        <v>-1.3680699994438328E-2</v>
      </c>
    </row>
    <row r="70" spans="1:39" x14ac:dyDescent="0.2">
      <c r="A70" s="27" t="s">
        <v>54</v>
      </c>
      <c r="B70" s="28" t="s">
        <v>51</v>
      </c>
      <c r="C70" s="29">
        <v>37961.508000000002</v>
      </c>
      <c r="D70" s="27" t="s">
        <v>35</v>
      </c>
      <c r="E70" s="30">
        <f t="shared" si="0"/>
        <v>-14384.526917868006</v>
      </c>
      <c r="F70" s="1">
        <f t="shared" si="1"/>
        <v>-14384.5</v>
      </c>
      <c r="G70" s="1">
        <f t="shared" ref="G70:G94" si="12">+C70-(C$7+F70*C$8)</f>
        <v>-1.7949649998627137E-2</v>
      </c>
      <c r="H70" s="1">
        <f t="shared" si="11"/>
        <v>-1.7949649998627137E-2</v>
      </c>
      <c r="P70" s="1">
        <f t="shared" si="4"/>
        <v>1.4505246238622647E-2</v>
      </c>
      <c r="Q70" s="120">
        <f t="shared" si="5"/>
        <v>22943.008000000002</v>
      </c>
      <c r="S70" s="1">
        <f t="shared" ref="S70:S94" si="13">+(P70-G70)^2</f>
        <v>1.0533202897706504E-3</v>
      </c>
      <c r="T70" s="1">
        <v>0.1</v>
      </c>
      <c r="U70" s="1">
        <f t="shared" si="7"/>
        <v>1.0533202897706504E-4</v>
      </c>
      <c r="AC70" s="1" t="s">
        <v>59</v>
      </c>
      <c r="AD70" s="1">
        <v>6</v>
      </c>
      <c r="AF70" s="1" t="s">
        <v>58</v>
      </c>
      <c r="AH70" s="1" t="s">
        <v>56</v>
      </c>
      <c r="AL70" s="1">
        <v>-6631</v>
      </c>
      <c r="AM70" s="1">
        <v>-2.6806999958353117E-3</v>
      </c>
    </row>
    <row r="71" spans="1:39" x14ac:dyDescent="0.2">
      <c r="A71" s="27" t="s">
        <v>57</v>
      </c>
      <c r="B71" s="28" t="s">
        <v>50</v>
      </c>
      <c r="C71" s="29">
        <v>37970.53</v>
      </c>
      <c r="D71" s="27" t="s">
        <v>35</v>
      </c>
      <c r="E71" s="30">
        <f t="shared" si="0"/>
        <v>-14370.997238727756</v>
      </c>
      <c r="F71" s="1">
        <f t="shared" si="1"/>
        <v>-14371</v>
      </c>
      <c r="G71" s="1">
        <f t="shared" si="12"/>
        <v>1.8412999997963198E-3</v>
      </c>
      <c r="H71" s="1">
        <f t="shared" si="11"/>
        <v>1.8412999997963198E-3</v>
      </c>
      <c r="P71" s="1">
        <f t="shared" si="4"/>
        <v>1.4497540451621141E-2</v>
      </c>
      <c r="Q71" s="120">
        <f t="shared" si="5"/>
        <v>22952.03</v>
      </c>
      <c r="S71" s="1">
        <f t="shared" si="13"/>
        <v>1.6018042237440696E-4</v>
      </c>
      <c r="T71" s="1">
        <v>0.1</v>
      </c>
      <c r="U71" s="1">
        <f t="shared" si="7"/>
        <v>1.6018042237440696E-5</v>
      </c>
      <c r="AD71" s="1">
        <v>12</v>
      </c>
      <c r="AF71" s="1" t="s">
        <v>62</v>
      </c>
      <c r="AH71" s="1" t="s">
        <v>63</v>
      </c>
      <c r="AL71" s="1">
        <v>-6621</v>
      </c>
      <c r="AM71" s="1">
        <v>2.2016300004906952E-2</v>
      </c>
    </row>
    <row r="72" spans="1:39" x14ac:dyDescent="0.2">
      <c r="A72" s="27" t="s">
        <v>57</v>
      </c>
      <c r="B72" s="28" t="s">
        <v>50</v>
      </c>
      <c r="C72" s="29">
        <v>38000.516000000003</v>
      </c>
      <c r="D72" s="27" t="s">
        <v>35</v>
      </c>
      <c r="E72" s="30">
        <f t="shared" si="0"/>
        <v>-14326.029276114172</v>
      </c>
      <c r="F72" s="1">
        <f t="shared" si="1"/>
        <v>-14326</v>
      </c>
      <c r="G72" s="1">
        <f t="shared" si="12"/>
        <v>-1.9522199996572454E-2</v>
      </c>
      <c r="H72" s="1">
        <f t="shared" si="11"/>
        <v>-1.9522199996572454E-2</v>
      </c>
      <c r="P72" s="1">
        <f t="shared" si="4"/>
        <v>1.4471676011485432E-2</v>
      </c>
      <c r="Q72" s="120">
        <f t="shared" si="5"/>
        <v>22982.016000000003</v>
      </c>
      <c r="S72" s="1">
        <f t="shared" si="13"/>
        <v>1.1555836060512135E-3</v>
      </c>
      <c r="T72" s="1">
        <v>0.1</v>
      </c>
      <c r="U72" s="1">
        <f t="shared" si="7"/>
        <v>1.1555836060512136E-4</v>
      </c>
      <c r="AC72" s="1" t="s">
        <v>59</v>
      </c>
      <c r="AD72" s="1">
        <v>6</v>
      </c>
      <c r="AF72" s="1" t="s">
        <v>58</v>
      </c>
      <c r="AH72" s="1" t="s">
        <v>56</v>
      </c>
      <c r="AL72" s="1">
        <v>-6615</v>
      </c>
      <c r="AM72" s="1">
        <v>1.3034499999776017E-2</v>
      </c>
    </row>
    <row r="73" spans="1:39" x14ac:dyDescent="0.2">
      <c r="A73" s="27" t="s">
        <v>57</v>
      </c>
      <c r="B73" s="28" t="s">
        <v>51</v>
      </c>
      <c r="C73" s="29">
        <v>38001.523000000001</v>
      </c>
      <c r="D73" s="27" t="s">
        <v>35</v>
      </c>
      <c r="E73" s="30">
        <f t="shared" si="0"/>
        <v>-14324.519146775421</v>
      </c>
      <c r="F73" s="1">
        <f t="shared" si="1"/>
        <v>-14324.5</v>
      </c>
      <c r="G73" s="1">
        <f t="shared" si="12"/>
        <v>-1.2767649997840635E-2</v>
      </c>
      <c r="H73" s="1">
        <f t="shared" si="11"/>
        <v>-1.2767649997840635E-2</v>
      </c>
      <c r="P73" s="1">
        <f t="shared" si="4"/>
        <v>1.4470809134431856E-2</v>
      </c>
      <c r="Q73" s="120">
        <f t="shared" si="5"/>
        <v>22983.023000000001</v>
      </c>
      <c r="S73" s="1">
        <f t="shared" si="13"/>
        <v>7.4193365590047864E-4</v>
      </c>
      <c r="T73" s="1">
        <v>0.1</v>
      </c>
      <c r="U73" s="1">
        <f t="shared" si="7"/>
        <v>7.4193365590047872E-5</v>
      </c>
      <c r="AC73" s="1" t="s">
        <v>59</v>
      </c>
      <c r="AH73" s="1" t="s">
        <v>65</v>
      </c>
      <c r="AL73" s="1">
        <v>-6577.5</v>
      </c>
      <c r="AM73" s="1">
        <v>1.5898249999736436E-2</v>
      </c>
    </row>
    <row r="74" spans="1:39" x14ac:dyDescent="0.2">
      <c r="A74" s="27" t="s">
        <v>57</v>
      </c>
      <c r="B74" s="28" t="s">
        <v>50</v>
      </c>
      <c r="C74" s="29">
        <v>38002.559000000001</v>
      </c>
      <c r="D74" s="27" t="s">
        <v>35</v>
      </c>
      <c r="E74" s="30">
        <f t="shared" si="0"/>
        <v>-14322.965528111123</v>
      </c>
      <c r="F74" s="1">
        <f t="shared" si="1"/>
        <v>-14323</v>
      </c>
      <c r="G74" s="1">
        <f t="shared" si="12"/>
        <v>2.2986900003161281E-2</v>
      </c>
      <c r="H74" s="1">
        <f t="shared" si="11"/>
        <v>2.2986900003161281E-2</v>
      </c>
      <c r="P74" s="1">
        <f t="shared" si="4"/>
        <v>1.4469941952278348E-2</v>
      </c>
      <c r="Q74" s="120">
        <f t="shared" si="5"/>
        <v>22984.059000000001</v>
      </c>
      <c r="S74" s="1">
        <f t="shared" si="13"/>
        <v>7.2538574440499605E-5</v>
      </c>
      <c r="T74" s="1">
        <v>0.1</v>
      </c>
      <c r="U74" s="1">
        <f t="shared" si="7"/>
        <v>7.2538574440499609E-6</v>
      </c>
      <c r="AC74" s="1" t="s">
        <v>59</v>
      </c>
      <c r="AD74" s="1">
        <v>6</v>
      </c>
      <c r="AF74" s="1" t="s">
        <v>58</v>
      </c>
      <c r="AH74" s="1" t="s">
        <v>56</v>
      </c>
      <c r="AL74" s="1">
        <v>-6546</v>
      </c>
      <c r="AM74" s="1">
        <v>-8.2562000025063753E-3</v>
      </c>
    </row>
    <row r="75" spans="1:39" x14ac:dyDescent="0.2">
      <c r="A75" s="27" t="s">
        <v>57</v>
      </c>
      <c r="B75" s="28" t="s">
        <v>51</v>
      </c>
      <c r="C75" s="29">
        <v>38003.563999999998</v>
      </c>
      <c r="D75" s="27" t="s">
        <v>35</v>
      </c>
      <c r="E75" s="30">
        <f t="shared" si="0"/>
        <v>-14321.458398036204</v>
      </c>
      <c r="F75" s="1">
        <f t="shared" si="1"/>
        <v>-14321.5</v>
      </c>
      <c r="G75" s="1">
        <f t="shared" si="12"/>
        <v>2.7741450001485646E-2</v>
      </c>
      <c r="H75" s="1">
        <f t="shared" si="11"/>
        <v>2.7741450001485646E-2</v>
      </c>
      <c r="P75" s="1">
        <f t="shared" si="4"/>
        <v>1.4469074465024902E-2</v>
      </c>
      <c r="Q75" s="120">
        <f t="shared" si="5"/>
        <v>22985.063999999998</v>
      </c>
      <c r="S75" s="1">
        <f t="shared" si="13"/>
        <v>1.7615595238084161E-4</v>
      </c>
      <c r="T75" s="1">
        <v>0.1</v>
      </c>
      <c r="U75" s="1">
        <f t="shared" si="7"/>
        <v>1.7615595238084161E-5</v>
      </c>
    </row>
    <row r="76" spans="1:39" x14ac:dyDescent="0.2">
      <c r="A76" s="27" t="s">
        <v>57</v>
      </c>
      <c r="B76" s="28" t="s">
        <v>50</v>
      </c>
      <c r="C76" s="29">
        <v>38288.601000000002</v>
      </c>
      <c r="D76" s="27" t="s">
        <v>35</v>
      </c>
      <c r="E76" s="30">
        <f t="shared" si="0"/>
        <v>-13894.007815781611</v>
      </c>
      <c r="F76" s="1">
        <f t="shared" si="1"/>
        <v>-13894</v>
      </c>
      <c r="G76" s="1">
        <f t="shared" si="12"/>
        <v>-5.2117999948677607E-3</v>
      </c>
      <c r="H76" s="1">
        <f t="shared" si="11"/>
        <v>-5.2117999948677607E-3</v>
      </c>
      <c r="P76" s="1">
        <f t="shared" si="4"/>
        <v>1.4209406249799744E-2</v>
      </c>
      <c r="Q76" s="120">
        <f t="shared" si="5"/>
        <v>23270.101000000002</v>
      </c>
      <c r="S76" s="1">
        <f t="shared" si="13"/>
        <v>3.7718325199791208E-4</v>
      </c>
      <c r="T76" s="1">
        <v>0.1</v>
      </c>
      <c r="U76" s="1">
        <f t="shared" si="7"/>
        <v>3.7718325199791209E-5</v>
      </c>
      <c r="AC76" s="1" t="s">
        <v>59</v>
      </c>
      <c r="AH76" s="1" t="s">
        <v>65</v>
      </c>
      <c r="AL76" s="1">
        <v>-5635.5</v>
      </c>
      <c r="AM76" s="1">
        <v>4.7556499994243495E-3</v>
      </c>
    </row>
    <row r="77" spans="1:39" x14ac:dyDescent="0.2">
      <c r="A77" s="27" t="s">
        <v>57</v>
      </c>
      <c r="B77" s="28" t="s">
        <v>51</v>
      </c>
      <c r="C77" s="29">
        <v>38289.597000000002</v>
      </c>
      <c r="D77" s="27" t="s">
        <v>35</v>
      </c>
      <c r="E77" s="30">
        <f t="shared" si="0"/>
        <v>-13892.514182393928</v>
      </c>
      <c r="F77" s="1">
        <f t="shared" si="1"/>
        <v>-13892.5</v>
      </c>
      <c r="G77" s="1">
        <f t="shared" si="12"/>
        <v>-9.4572500020149164E-3</v>
      </c>
      <c r="H77" s="1">
        <f t="shared" si="11"/>
        <v>-9.4572500020149164E-3</v>
      </c>
      <c r="P77" s="1">
        <f t="shared" si="4"/>
        <v>1.4208451503963894E-2</v>
      </c>
      <c r="Q77" s="120">
        <f t="shared" si="5"/>
        <v>23271.097000000002</v>
      </c>
      <c r="S77" s="1">
        <f t="shared" si="13"/>
        <v>5.600654277700878E-4</v>
      </c>
      <c r="T77" s="1">
        <v>0.1</v>
      </c>
      <c r="U77" s="1">
        <f t="shared" si="7"/>
        <v>5.6006542777008782E-5</v>
      </c>
      <c r="AC77" s="1" t="s">
        <v>59</v>
      </c>
      <c r="AH77" s="1" t="s">
        <v>65</v>
      </c>
      <c r="AL77" s="1">
        <v>-5538</v>
      </c>
      <c r="AM77" s="1">
        <v>-1.0198600000876468E-2</v>
      </c>
    </row>
    <row r="78" spans="1:39" x14ac:dyDescent="0.2">
      <c r="A78" s="29" t="s">
        <v>53</v>
      </c>
      <c r="B78" s="31" t="s">
        <v>50</v>
      </c>
      <c r="C78" s="29">
        <v>38301.273999999998</v>
      </c>
      <c r="D78" s="29"/>
      <c r="E78" s="1">
        <f t="shared" si="0"/>
        <v>-13875.002980518435</v>
      </c>
      <c r="F78" s="1">
        <f t="shared" si="1"/>
        <v>-13875</v>
      </c>
      <c r="G78" s="1">
        <f t="shared" si="12"/>
        <v>-1.9874999998137355E-3</v>
      </c>
      <c r="I78" s="1">
        <f>G78</f>
        <v>-1.9874999998137355E-3</v>
      </c>
      <c r="P78" s="1">
        <f t="shared" si="4"/>
        <v>1.4197290259050161E-2</v>
      </c>
      <c r="Q78" s="120">
        <f t="shared" si="5"/>
        <v>23282.773999999998</v>
      </c>
      <c r="S78" s="1">
        <f t="shared" si="13"/>
        <v>2.6194743572341569E-4</v>
      </c>
      <c r="T78" s="1">
        <v>0.1</v>
      </c>
      <c r="U78" s="1">
        <f t="shared" si="7"/>
        <v>2.6194743572341571E-5</v>
      </c>
      <c r="AD78" s="1">
        <v>13</v>
      </c>
      <c r="AF78" s="1" t="s">
        <v>62</v>
      </c>
      <c r="AH78" s="1" t="s">
        <v>63</v>
      </c>
      <c r="AL78" s="1">
        <v>-5430.5</v>
      </c>
      <c r="AM78" s="1">
        <v>7.5441500011947937E-3</v>
      </c>
    </row>
    <row r="79" spans="1:39" x14ac:dyDescent="0.2">
      <c r="A79" s="27" t="s">
        <v>57</v>
      </c>
      <c r="B79" s="28" t="s">
        <v>50</v>
      </c>
      <c r="C79" s="29">
        <v>38318.625</v>
      </c>
      <c r="D79" s="27" t="s">
        <v>35</v>
      </c>
      <c r="E79" s="30">
        <f t="shared" si="0"/>
        <v>-13848.982867155255</v>
      </c>
      <c r="F79" s="1">
        <f t="shared" si="1"/>
        <v>-13849</v>
      </c>
      <c r="G79" s="1">
        <f t="shared" si="12"/>
        <v>1.142470000195317E-2</v>
      </c>
      <c r="H79" s="1">
        <f>G79</f>
        <v>1.142470000195317E-2</v>
      </c>
      <c r="P79" s="1">
        <f t="shared" si="4"/>
        <v>1.4180631156250937E-2</v>
      </c>
      <c r="Q79" s="120">
        <f t="shared" si="5"/>
        <v>23300.125</v>
      </c>
      <c r="S79" s="1">
        <f t="shared" si="13"/>
        <v>7.5951565272290217E-6</v>
      </c>
      <c r="T79" s="1">
        <v>0.1</v>
      </c>
      <c r="U79" s="1">
        <f t="shared" si="7"/>
        <v>7.5951565272290219E-7</v>
      </c>
      <c r="AC79" s="1" t="s">
        <v>59</v>
      </c>
      <c r="AH79" s="1" t="s">
        <v>65</v>
      </c>
      <c r="AL79" s="1">
        <v>-5417</v>
      </c>
      <c r="AM79" s="1">
        <v>2.133509999839589E-2</v>
      </c>
    </row>
    <row r="80" spans="1:39" x14ac:dyDescent="0.2">
      <c r="A80" s="27" t="s">
        <v>57</v>
      </c>
      <c r="B80" s="28" t="s">
        <v>51</v>
      </c>
      <c r="C80" s="29">
        <v>38321.646000000001</v>
      </c>
      <c r="D80" s="27" t="s">
        <v>35</v>
      </c>
      <c r="E80" s="30">
        <f t="shared" si="0"/>
        <v>-13844.452479138994</v>
      </c>
      <c r="F80" s="1">
        <f t="shared" si="1"/>
        <v>-13844.5</v>
      </c>
      <c r="G80" s="1">
        <f t="shared" si="12"/>
        <v>3.1688349998148624E-2</v>
      </c>
      <c r="H80" s="1">
        <f>G80</f>
        <v>3.1688349998148624E-2</v>
      </c>
      <c r="P80" s="1">
        <f t="shared" si="4"/>
        <v>1.4177738544449097E-2</v>
      </c>
      <c r="Q80" s="120">
        <f t="shared" si="5"/>
        <v>23303.146000000001</v>
      </c>
      <c r="S80" s="1">
        <f t="shared" si="13"/>
        <v>3.0662151348243298E-4</v>
      </c>
      <c r="T80" s="1">
        <v>0.1</v>
      </c>
      <c r="U80" s="1">
        <f t="shared" si="7"/>
        <v>3.0662151348243297E-5</v>
      </c>
      <c r="AL80" s="1">
        <v>-5406</v>
      </c>
      <c r="AM80" s="1">
        <v>-1.0798200004501268E-2</v>
      </c>
    </row>
    <row r="81" spans="1:39" x14ac:dyDescent="0.2">
      <c r="A81" s="27" t="s">
        <v>52</v>
      </c>
      <c r="B81" s="28" t="s">
        <v>51</v>
      </c>
      <c r="C81" s="29">
        <v>38368.303999999996</v>
      </c>
      <c r="D81" s="27" t="s">
        <v>36</v>
      </c>
      <c r="E81" s="30">
        <f t="shared" si="0"/>
        <v>-13774.482653232768</v>
      </c>
      <c r="F81" s="1">
        <f t="shared" si="1"/>
        <v>-13774.5</v>
      </c>
      <c r="G81" s="1">
        <f t="shared" si="12"/>
        <v>1.1567349996767007E-2</v>
      </c>
      <c r="I81" s="1">
        <f>G81</f>
        <v>1.1567349996767007E-2</v>
      </c>
      <c r="P81" s="1">
        <f t="shared" si="4"/>
        <v>1.413238878393629E-2</v>
      </c>
      <c r="Q81" s="120">
        <f t="shared" si="5"/>
        <v>23349.803999999996</v>
      </c>
      <c r="S81" s="1">
        <f t="shared" si="13"/>
        <v>6.5794239796828677E-6</v>
      </c>
      <c r="T81" s="1">
        <v>0.1</v>
      </c>
      <c r="U81" s="1">
        <f t="shared" si="7"/>
        <v>6.5794239796828681E-7</v>
      </c>
      <c r="AC81" s="1" t="s">
        <v>59</v>
      </c>
      <c r="AD81" s="1">
        <v>6</v>
      </c>
      <c r="AF81" s="1" t="s">
        <v>58</v>
      </c>
      <c r="AH81" s="1" t="s">
        <v>56</v>
      </c>
      <c r="AL81" s="1">
        <v>-5393</v>
      </c>
      <c r="AM81" s="1">
        <v>-7.5921000025118701E-3</v>
      </c>
    </row>
    <row r="82" spans="1:39" x14ac:dyDescent="0.2">
      <c r="A82" s="27" t="s">
        <v>57</v>
      </c>
      <c r="B82" s="28" t="s">
        <v>50</v>
      </c>
      <c r="C82" s="29">
        <v>38378.599000000002</v>
      </c>
      <c r="D82" s="27" t="s">
        <v>35</v>
      </c>
      <c r="E82" s="30">
        <f t="shared" si="0"/>
        <v>-13759.04394266427</v>
      </c>
      <c r="F82" s="1">
        <f t="shared" si="1"/>
        <v>-13759</v>
      </c>
      <c r="G82" s="1">
        <f t="shared" si="12"/>
        <v>-2.9302299997652881E-2</v>
      </c>
      <c r="H82" s="1">
        <f t="shared" ref="H82:H87" si="14">G82</f>
        <v>-2.9302299997652881E-2</v>
      </c>
      <c r="P82" s="1">
        <f t="shared" si="4"/>
        <v>1.4122257199319426E-2</v>
      </c>
      <c r="Q82" s="120">
        <f t="shared" si="5"/>
        <v>23360.099000000002</v>
      </c>
      <c r="S82" s="1">
        <f t="shared" si="13"/>
        <v>1.8856921677531196E-3</v>
      </c>
      <c r="T82" s="1">
        <v>0.1</v>
      </c>
      <c r="U82" s="1">
        <f t="shared" si="7"/>
        <v>1.8856921677531198E-4</v>
      </c>
      <c r="AC82" s="1" t="s">
        <v>59</v>
      </c>
      <c r="AD82" s="1">
        <v>14</v>
      </c>
      <c r="AF82" s="1" t="s">
        <v>60</v>
      </c>
      <c r="AH82" s="1" t="s">
        <v>56</v>
      </c>
      <c r="AL82" s="1">
        <v>-4923</v>
      </c>
      <c r="AM82" s="1">
        <v>-2.3833100000047125E-2</v>
      </c>
    </row>
    <row r="83" spans="1:39" x14ac:dyDescent="0.2">
      <c r="A83" s="27" t="s">
        <v>57</v>
      </c>
      <c r="B83" s="28" t="s">
        <v>51</v>
      </c>
      <c r="C83" s="29">
        <v>38387.633000000002</v>
      </c>
      <c r="D83" s="27" t="s">
        <v>35</v>
      </c>
      <c r="E83" s="30">
        <f t="shared" si="0"/>
        <v>-13745.496267941031</v>
      </c>
      <c r="F83" s="1">
        <f t="shared" si="1"/>
        <v>-13745.5</v>
      </c>
      <c r="G83" s="1">
        <f t="shared" si="12"/>
        <v>2.4886500032152981E-3</v>
      </c>
      <c r="H83" s="1">
        <f t="shared" si="14"/>
        <v>2.4886500032152981E-3</v>
      </c>
      <c r="P83" s="1">
        <f t="shared" si="4"/>
        <v>1.4113406372248798E-2</v>
      </c>
      <c r="Q83" s="120">
        <f t="shared" si="5"/>
        <v>23369.133000000002</v>
      </c>
      <c r="S83" s="1">
        <f t="shared" si="13"/>
        <v>1.3513496063938493E-4</v>
      </c>
      <c r="T83" s="1">
        <v>0.1</v>
      </c>
      <c r="U83" s="1">
        <f t="shared" si="7"/>
        <v>1.3513496063938493E-5</v>
      </c>
      <c r="AC83" s="1" t="s">
        <v>59</v>
      </c>
      <c r="AH83" s="1" t="s">
        <v>65</v>
      </c>
      <c r="AL83" s="1">
        <v>-4874</v>
      </c>
      <c r="AM83" s="1">
        <v>7.4822000024141744E-3</v>
      </c>
    </row>
    <row r="84" spans="1:39" x14ac:dyDescent="0.2">
      <c r="A84" s="27" t="s">
        <v>57</v>
      </c>
      <c r="B84" s="28" t="s">
        <v>51</v>
      </c>
      <c r="C84" s="29">
        <v>38398.347999999998</v>
      </c>
      <c r="D84" s="27" t="s">
        <v>35</v>
      </c>
      <c r="E84" s="30">
        <f t="shared" si="0"/>
        <v>-13729.427711968099</v>
      </c>
      <c r="F84" s="1">
        <f t="shared" si="1"/>
        <v>-13729.5</v>
      </c>
      <c r="G84" s="1">
        <f t="shared" si="12"/>
        <v>4.8203849997662473E-2</v>
      </c>
      <c r="H84" s="1">
        <f t="shared" si="14"/>
        <v>4.8203849997662473E-2</v>
      </c>
      <c r="P84" s="1">
        <f t="shared" si="4"/>
        <v>1.4102884501534515E-2</v>
      </c>
      <c r="Q84" s="120">
        <f t="shared" si="5"/>
        <v>23379.847999999998</v>
      </c>
      <c r="S84" s="1">
        <f t="shared" si="13"/>
        <v>1.1628758477681092E-3</v>
      </c>
      <c r="T84" s="1">
        <v>0.1</v>
      </c>
      <c r="U84" s="1">
        <f t="shared" si="7"/>
        <v>1.1628758477681092E-4</v>
      </c>
      <c r="AC84" s="1" t="s">
        <v>59</v>
      </c>
      <c r="AD84" s="1">
        <v>5</v>
      </c>
      <c r="AF84" s="1" t="s">
        <v>58</v>
      </c>
      <c r="AH84" s="1" t="s">
        <v>56</v>
      </c>
      <c r="AL84" s="1">
        <v>-4431</v>
      </c>
      <c r="AM84" s="1">
        <v>-1.0340699998778291E-2</v>
      </c>
    </row>
    <row r="85" spans="1:39" x14ac:dyDescent="0.2">
      <c r="A85" s="27" t="s">
        <v>54</v>
      </c>
      <c r="B85" s="28" t="s">
        <v>50</v>
      </c>
      <c r="C85" s="29">
        <v>38399.298999999999</v>
      </c>
      <c r="D85" s="27" t="s">
        <v>35</v>
      </c>
      <c r="E85" s="30">
        <f t="shared" ref="E85:E148" si="15">+(C85-C$7)/C$8</f>
        <v>-13728.001562016603</v>
      </c>
      <c r="F85" s="1">
        <f t="shared" ref="F85:F148" si="16">ROUND(2*E85,0)/2</f>
        <v>-13728</v>
      </c>
      <c r="G85" s="1">
        <f t="shared" si="12"/>
        <v>-1.0416000004624948E-3</v>
      </c>
      <c r="H85" s="1">
        <f t="shared" si="14"/>
        <v>-1.0416000004624948E-3</v>
      </c>
      <c r="P85" s="1">
        <f t="shared" ref="P85:P148" si="17">+D$11+D$12*F85+D$13*F85^2</f>
        <v>1.4101896296405405E-2</v>
      </c>
      <c r="Q85" s="120">
        <f t="shared" ref="Q85:Q148" si="18">+C85-15018.5</f>
        <v>23380.798999999999</v>
      </c>
      <c r="S85" s="1">
        <f t="shared" si="13"/>
        <v>2.2932548009325178E-4</v>
      </c>
      <c r="T85" s="1">
        <v>0.1</v>
      </c>
      <c r="U85" s="1">
        <f t="shared" ref="U85:U148" si="19">+S85*T85</f>
        <v>2.2932548009325178E-5</v>
      </c>
      <c r="AC85" s="1" t="s">
        <v>59</v>
      </c>
      <c r="AD85" s="1">
        <v>6</v>
      </c>
      <c r="AF85" s="1" t="s">
        <v>58</v>
      </c>
      <c r="AH85" s="1" t="s">
        <v>56</v>
      </c>
      <c r="AL85" s="1">
        <v>-4431</v>
      </c>
      <c r="AM85" s="1">
        <v>3.6592999967979267E-3</v>
      </c>
    </row>
    <row r="86" spans="1:39" x14ac:dyDescent="0.2">
      <c r="A86" s="27" t="s">
        <v>54</v>
      </c>
      <c r="B86" s="28" t="s">
        <v>51</v>
      </c>
      <c r="C86" s="29">
        <v>38406.298999999999</v>
      </c>
      <c r="D86" s="27" t="s">
        <v>35</v>
      </c>
      <c r="E86" s="30">
        <f t="shared" si="15"/>
        <v>-13717.50413860918</v>
      </c>
      <c r="F86" s="1">
        <f t="shared" si="16"/>
        <v>-13717.5</v>
      </c>
      <c r="G86" s="1">
        <f t="shared" si="12"/>
        <v>-2.7597500011324883E-3</v>
      </c>
      <c r="H86" s="1">
        <f t="shared" si="14"/>
        <v>-2.7597500011324883E-3</v>
      </c>
      <c r="P86" s="1">
        <f t="shared" si="17"/>
        <v>1.409497031770339E-2</v>
      </c>
      <c r="Q86" s="120">
        <f t="shared" si="18"/>
        <v>23387.798999999999</v>
      </c>
      <c r="S86" s="1">
        <f t="shared" si="13"/>
        <v>2.8408159702617898E-4</v>
      </c>
      <c r="T86" s="1">
        <v>0.1</v>
      </c>
      <c r="U86" s="1">
        <f t="shared" si="19"/>
        <v>2.84081597026179E-5</v>
      </c>
      <c r="AC86" s="1" t="s">
        <v>59</v>
      </c>
      <c r="AD86" s="1">
        <v>10</v>
      </c>
      <c r="AF86" s="1" t="s">
        <v>60</v>
      </c>
      <c r="AH86" s="1" t="s">
        <v>56</v>
      </c>
      <c r="AL86" s="1">
        <v>-4407</v>
      </c>
      <c r="AM86" s="1">
        <v>-2.2267899999860674E-2</v>
      </c>
    </row>
    <row r="87" spans="1:39" x14ac:dyDescent="0.2">
      <c r="A87" s="27" t="s">
        <v>57</v>
      </c>
      <c r="B87" s="28" t="s">
        <v>50</v>
      </c>
      <c r="C87" s="29">
        <v>38406.627</v>
      </c>
      <c r="D87" s="27" t="s">
        <v>35</v>
      </c>
      <c r="E87" s="30">
        <f t="shared" si="15"/>
        <v>-13717.012259340943</v>
      </c>
      <c r="F87" s="1">
        <f t="shared" si="16"/>
        <v>-13717</v>
      </c>
      <c r="G87" s="1">
        <f t="shared" si="12"/>
        <v>-8.1749000019044615E-3</v>
      </c>
      <c r="H87" s="1">
        <f t="shared" si="14"/>
        <v>-8.1749000019044615E-3</v>
      </c>
      <c r="P87" s="1">
        <f t="shared" si="17"/>
        <v>1.4094640136293845E-2</v>
      </c>
      <c r="Q87" s="120">
        <f t="shared" si="18"/>
        <v>23388.127</v>
      </c>
      <c r="S87" s="1">
        <f t="shared" si="13"/>
        <v>4.9593241796682536E-4</v>
      </c>
      <c r="T87" s="1">
        <v>0.1</v>
      </c>
      <c r="U87" s="1">
        <f t="shared" si="19"/>
        <v>4.9593241796682541E-5</v>
      </c>
      <c r="AD87" s="1">
        <v>13</v>
      </c>
      <c r="AF87" s="1" t="s">
        <v>66</v>
      </c>
      <c r="AH87" s="1" t="s">
        <v>63</v>
      </c>
      <c r="AL87" s="1">
        <v>-4404</v>
      </c>
      <c r="AM87" s="1">
        <v>3.2412000000476837E-3</v>
      </c>
    </row>
    <row r="88" spans="1:39" x14ac:dyDescent="0.2">
      <c r="A88" s="29" t="s">
        <v>53</v>
      </c>
      <c r="B88" s="31" t="s">
        <v>50</v>
      </c>
      <c r="C88" s="29">
        <v>38409.313999999998</v>
      </c>
      <c r="D88" s="29"/>
      <c r="E88" s="1">
        <f t="shared" si="15"/>
        <v>-13712.982748384411</v>
      </c>
      <c r="F88" s="1">
        <f t="shared" si="16"/>
        <v>-13713</v>
      </c>
      <c r="G88" s="1">
        <f t="shared" si="12"/>
        <v>1.1503900001116563E-2</v>
      </c>
      <c r="I88" s="1">
        <f>G88</f>
        <v>1.1503900001116563E-2</v>
      </c>
      <c r="P88" s="1">
        <f t="shared" si="17"/>
        <v>1.4091997464617737E-2</v>
      </c>
      <c r="Q88" s="120">
        <f t="shared" si="18"/>
        <v>23390.813999999998</v>
      </c>
      <c r="S88" s="1">
        <f t="shared" si="13"/>
        <v>6.6982484805812122E-6</v>
      </c>
      <c r="T88" s="1">
        <v>0.1</v>
      </c>
      <c r="U88" s="1">
        <f t="shared" si="19"/>
        <v>6.6982484805812124E-7</v>
      </c>
      <c r="AC88" s="1" t="s">
        <v>59</v>
      </c>
      <c r="AD88" s="1">
        <v>8</v>
      </c>
      <c r="AF88" s="1" t="s">
        <v>58</v>
      </c>
      <c r="AH88" s="1" t="s">
        <v>56</v>
      </c>
      <c r="AL88" s="1">
        <v>-3848.5</v>
      </c>
      <c r="AM88" s="1">
        <v>9.5499999588355422E-6</v>
      </c>
    </row>
    <row r="89" spans="1:39" x14ac:dyDescent="0.2">
      <c r="A89" s="27" t="s">
        <v>52</v>
      </c>
      <c r="B89" s="28" t="s">
        <v>51</v>
      </c>
      <c r="C89" s="29">
        <v>38410.311999999998</v>
      </c>
      <c r="D89" s="27" t="s">
        <v>36</v>
      </c>
      <c r="E89" s="30">
        <f t="shared" si="15"/>
        <v>-13711.486115732896</v>
      </c>
      <c r="F89" s="1">
        <f t="shared" si="16"/>
        <v>-13711.5</v>
      </c>
      <c r="G89" s="1">
        <f t="shared" si="12"/>
        <v>9.2584500016528182E-3</v>
      </c>
      <c r="I89" s="1">
        <f>G89</f>
        <v>9.2584500016528182E-3</v>
      </c>
      <c r="P89" s="1">
        <f t="shared" si="17"/>
        <v>1.409100590338931E-2</v>
      </c>
      <c r="Q89" s="120">
        <f t="shared" si="18"/>
        <v>23391.811999999998</v>
      </c>
      <c r="S89" s="1">
        <f t="shared" si="13"/>
        <v>2.3353596543408196E-5</v>
      </c>
      <c r="T89" s="1">
        <v>0.1</v>
      </c>
      <c r="U89" s="1">
        <f t="shared" si="19"/>
        <v>2.3353596543408199E-6</v>
      </c>
      <c r="AD89" s="1">
        <v>18</v>
      </c>
      <c r="AF89" s="1" t="s">
        <v>62</v>
      </c>
      <c r="AH89" s="1" t="s">
        <v>63</v>
      </c>
      <c r="AL89" s="1">
        <v>-3844</v>
      </c>
      <c r="AM89" s="1">
        <v>1.627320000261534E-2</v>
      </c>
    </row>
    <row r="90" spans="1:39" x14ac:dyDescent="0.2">
      <c r="A90" s="29" t="s">
        <v>53</v>
      </c>
      <c r="B90" s="31" t="s">
        <v>50</v>
      </c>
      <c r="C90" s="29">
        <v>38411.309000000001</v>
      </c>
      <c r="D90" s="29"/>
      <c r="E90" s="1">
        <f t="shared" si="15"/>
        <v>-13709.990982713291</v>
      </c>
      <c r="F90" s="1">
        <f t="shared" si="16"/>
        <v>-13710</v>
      </c>
      <c r="G90" s="1">
        <f t="shared" si="12"/>
        <v>6.0129999983473681E-3</v>
      </c>
      <c r="I90" s="1">
        <f>G90</f>
        <v>6.0129999983473681E-3</v>
      </c>
      <c r="P90" s="1">
        <f t="shared" si="17"/>
        <v>1.4090014037060936E-2</v>
      </c>
      <c r="Q90" s="120">
        <f t="shared" si="18"/>
        <v>23392.809000000001</v>
      </c>
      <c r="S90" s="1">
        <f t="shared" si="13"/>
        <v>6.5238155781576049E-5</v>
      </c>
      <c r="T90" s="1">
        <v>0.1</v>
      </c>
      <c r="U90" s="1">
        <f t="shared" si="19"/>
        <v>6.5238155781576054E-6</v>
      </c>
      <c r="AD90" s="1">
        <v>14</v>
      </c>
      <c r="AF90" s="1" t="s">
        <v>67</v>
      </c>
      <c r="AH90" s="1" t="s">
        <v>63</v>
      </c>
      <c r="AL90" s="1">
        <v>-3356</v>
      </c>
      <c r="AM90" s="1">
        <v>4.0867999996407889E-3</v>
      </c>
    </row>
    <row r="91" spans="1:39" x14ac:dyDescent="0.2">
      <c r="A91" s="27" t="s">
        <v>52</v>
      </c>
      <c r="B91" s="28" t="s">
        <v>51</v>
      </c>
      <c r="C91" s="29">
        <v>38412.311999999998</v>
      </c>
      <c r="D91" s="27" t="s">
        <v>36</v>
      </c>
      <c r="E91" s="30">
        <f t="shared" si="15"/>
        <v>-13708.486851902202</v>
      </c>
      <c r="F91" s="1">
        <f t="shared" si="16"/>
        <v>-13708.5</v>
      </c>
      <c r="G91" s="1">
        <f t="shared" si="12"/>
        <v>8.7675499962642789E-3</v>
      </c>
      <c r="I91" s="1">
        <f>G91</f>
        <v>8.7675499962642789E-3</v>
      </c>
      <c r="P91" s="1">
        <f t="shared" si="17"/>
        <v>1.4089021865632632E-2</v>
      </c>
      <c r="Q91" s="120">
        <f t="shared" si="18"/>
        <v>23393.811999999998</v>
      </c>
      <c r="S91" s="1">
        <f t="shared" si="13"/>
        <v>2.8318062856478712E-5</v>
      </c>
      <c r="T91" s="1">
        <v>0.1</v>
      </c>
      <c r="U91" s="1">
        <f t="shared" si="19"/>
        <v>2.8318062856478713E-6</v>
      </c>
      <c r="AC91" s="1" t="s">
        <v>59</v>
      </c>
      <c r="AD91" s="1">
        <v>6</v>
      </c>
      <c r="AF91" s="1" t="s">
        <v>68</v>
      </c>
      <c r="AH91" s="1" t="s">
        <v>56</v>
      </c>
      <c r="AL91" s="1">
        <v>-3301</v>
      </c>
      <c r="AM91" s="1">
        <v>1.2420300001394935E-2</v>
      </c>
    </row>
    <row r="92" spans="1:39" x14ac:dyDescent="0.2">
      <c r="A92" s="27" t="s">
        <v>54</v>
      </c>
      <c r="B92" s="28" t="s">
        <v>51</v>
      </c>
      <c r="C92" s="29">
        <v>38412.313000000002</v>
      </c>
      <c r="D92" s="27" t="s">
        <v>35</v>
      </c>
      <c r="E92" s="30">
        <f t="shared" si="15"/>
        <v>-13708.485352270282</v>
      </c>
      <c r="F92" s="1">
        <f t="shared" si="16"/>
        <v>-13708.5</v>
      </c>
      <c r="G92" s="1">
        <f t="shared" si="12"/>
        <v>9.7675500001059845E-3</v>
      </c>
      <c r="H92" s="1">
        <f>G92</f>
        <v>9.7675500001059845E-3</v>
      </c>
      <c r="P92" s="1">
        <f t="shared" si="17"/>
        <v>1.4089021865632632E-2</v>
      </c>
      <c r="Q92" s="120">
        <f t="shared" si="18"/>
        <v>23393.813000000002</v>
      </c>
      <c r="S92" s="1">
        <f t="shared" si="13"/>
        <v>1.8675119084538359E-5</v>
      </c>
      <c r="T92" s="1">
        <v>0.1</v>
      </c>
      <c r="U92" s="1">
        <f t="shared" si="19"/>
        <v>1.8675119084538359E-6</v>
      </c>
      <c r="AC92" s="1" t="s">
        <v>59</v>
      </c>
      <c r="AH92" s="1" t="s">
        <v>65</v>
      </c>
      <c r="AL92" s="1">
        <v>-3223</v>
      </c>
      <c r="AM92" s="1">
        <v>6.6568999973242171E-3</v>
      </c>
    </row>
    <row r="93" spans="1:39" x14ac:dyDescent="0.2">
      <c r="A93" s="29" t="s">
        <v>53</v>
      </c>
      <c r="B93" s="31" t="s">
        <v>50</v>
      </c>
      <c r="C93" s="29">
        <v>38413.309000000001</v>
      </c>
      <c r="D93" s="29"/>
      <c r="E93" s="1">
        <f t="shared" si="15"/>
        <v>-13706.991718882598</v>
      </c>
      <c r="F93" s="1">
        <f t="shared" si="16"/>
        <v>-13707</v>
      </c>
      <c r="G93" s="1">
        <f t="shared" si="12"/>
        <v>5.5221000002347864E-3</v>
      </c>
      <c r="I93" s="1">
        <f>G93</f>
        <v>5.5221000002347864E-3</v>
      </c>
      <c r="P93" s="1">
        <f t="shared" si="17"/>
        <v>1.4088029389104388E-2</v>
      </c>
      <c r="Q93" s="120">
        <f t="shared" si="18"/>
        <v>23394.809000000001</v>
      </c>
      <c r="S93" s="1">
        <f t="shared" si="13"/>
        <v>7.3375146295099944E-5</v>
      </c>
      <c r="T93" s="1">
        <v>0.1</v>
      </c>
      <c r="U93" s="1">
        <f t="shared" si="19"/>
        <v>7.3375146295099944E-6</v>
      </c>
      <c r="AC93" s="1" t="s">
        <v>59</v>
      </c>
      <c r="AH93" s="1" t="s">
        <v>65</v>
      </c>
      <c r="AL93" s="1">
        <v>-3223</v>
      </c>
      <c r="AM93" s="1">
        <v>6.6568999973242171E-3</v>
      </c>
    </row>
    <row r="94" spans="1:39" x14ac:dyDescent="0.2">
      <c r="A94" s="27" t="s">
        <v>52</v>
      </c>
      <c r="B94" s="28" t="s">
        <v>51</v>
      </c>
      <c r="C94" s="29">
        <v>38414.307999999997</v>
      </c>
      <c r="D94" s="27" t="s">
        <v>36</v>
      </c>
      <c r="E94" s="30">
        <f t="shared" si="15"/>
        <v>-13705.493586599172</v>
      </c>
      <c r="F94" s="1">
        <f t="shared" si="16"/>
        <v>-13705.5</v>
      </c>
      <c r="G94" s="1">
        <f t="shared" si="12"/>
        <v>4.27664999733679E-3</v>
      </c>
      <c r="I94" s="1">
        <f>G94</f>
        <v>4.27664999733679E-3</v>
      </c>
      <c r="P94" s="1">
        <f t="shared" si="17"/>
        <v>1.4087036607476207E-2</v>
      </c>
      <c r="Q94" s="120">
        <f t="shared" si="18"/>
        <v>23395.807999999997</v>
      </c>
      <c r="S94" s="1">
        <f t="shared" si="13"/>
        <v>9.6243685440402767E-5</v>
      </c>
      <c r="T94" s="1">
        <v>0.1</v>
      </c>
      <c r="U94" s="1">
        <f t="shared" si="19"/>
        <v>9.6243685440402781E-6</v>
      </c>
      <c r="AC94" s="1" t="s">
        <v>59</v>
      </c>
      <c r="AD94" s="1">
        <v>11</v>
      </c>
      <c r="AF94" s="1" t="s">
        <v>60</v>
      </c>
      <c r="AH94" s="1" t="s">
        <v>56</v>
      </c>
      <c r="AL94" s="1">
        <v>-3221</v>
      </c>
      <c r="AM94" s="1">
        <v>-2.1003699999710079E-2</v>
      </c>
    </row>
    <row r="95" spans="1:39" x14ac:dyDescent="0.2">
      <c r="A95" s="27" t="s">
        <v>57</v>
      </c>
      <c r="B95" s="28" t="s">
        <v>50</v>
      </c>
      <c r="C95" s="29">
        <v>38414.538</v>
      </c>
      <c r="D95" s="27" t="s">
        <v>35</v>
      </c>
      <c r="E95" s="30">
        <f t="shared" si="15"/>
        <v>-13705.148671258637</v>
      </c>
      <c r="F95" s="1">
        <f t="shared" si="16"/>
        <v>-13705</v>
      </c>
      <c r="P95" s="1">
        <f t="shared" si="17"/>
        <v>1.4086705612466827E-2</v>
      </c>
      <c r="Q95" s="120">
        <f t="shared" si="18"/>
        <v>23396.038</v>
      </c>
      <c r="R95" s="1">
        <f>+C95-(C$7+F95*C$8)</f>
        <v>-9.9138500001572538E-2</v>
      </c>
      <c r="S95" s="1">
        <f>+(P95-R95)^2</f>
        <v>1.2819947186341493E-2</v>
      </c>
      <c r="T95" s="1">
        <v>0</v>
      </c>
      <c r="U95" s="1">
        <f t="shared" si="19"/>
        <v>0</v>
      </c>
      <c r="AD95" s="1">
        <v>10</v>
      </c>
      <c r="AF95" s="1" t="s">
        <v>67</v>
      </c>
      <c r="AH95" s="1" t="s">
        <v>63</v>
      </c>
      <c r="AL95" s="1">
        <v>-3220</v>
      </c>
      <c r="AM95" s="1">
        <v>1.9166000005498063E-2</v>
      </c>
    </row>
    <row r="96" spans="1:39" x14ac:dyDescent="0.2">
      <c r="A96" s="29" t="s">
        <v>53</v>
      </c>
      <c r="B96" s="31" t="s">
        <v>50</v>
      </c>
      <c r="C96" s="29">
        <v>38415.303999999996</v>
      </c>
      <c r="D96" s="29"/>
      <c r="E96" s="1">
        <f t="shared" si="15"/>
        <v>-13703.999953211489</v>
      </c>
      <c r="F96" s="1">
        <f t="shared" si="16"/>
        <v>-13704</v>
      </c>
      <c r="G96" s="1">
        <f t="shared" ref="G96:G127" si="20">+C96-(C$7+F96*C$8)</f>
        <v>3.1199997465591878E-5</v>
      </c>
      <c r="I96" s="1">
        <f t="shared" ref="I96:I101" si="21">G96</f>
        <v>3.1199997465591878E-5</v>
      </c>
      <c r="P96" s="1">
        <f t="shared" si="17"/>
        <v>1.4086043520748086E-2</v>
      </c>
      <c r="Q96" s="120">
        <f t="shared" si="18"/>
        <v>23396.803999999996</v>
      </c>
      <c r="S96" s="1">
        <f t="shared" ref="S96:S127" si="22">+(P96-G96)^2</f>
        <v>1.9753862646395588E-4</v>
      </c>
      <c r="T96" s="1">
        <v>0.1</v>
      </c>
      <c r="U96" s="1">
        <f t="shared" si="19"/>
        <v>1.9753862646395589E-5</v>
      </c>
      <c r="AC96" s="1" t="s">
        <v>59</v>
      </c>
      <c r="AD96" s="1">
        <v>6</v>
      </c>
      <c r="AF96" s="1" t="s">
        <v>58</v>
      </c>
      <c r="AH96" s="1" t="s">
        <v>56</v>
      </c>
      <c r="AL96" s="1">
        <v>-3220</v>
      </c>
      <c r="AM96" s="1">
        <v>1.9166000005498063E-2</v>
      </c>
    </row>
    <row r="97" spans="1:39" x14ac:dyDescent="0.2">
      <c r="A97" s="29" t="s">
        <v>53</v>
      </c>
      <c r="B97" s="31" t="s">
        <v>50</v>
      </c>
      <c r="C97" s="29">
        <v>38431.31</v>
      </c>
      <c r="D97" s="29"/>
      <c r="E97" s="1">
        <f t="shared" si="15"/>
        <v>-13679.996844774452</v>
      </c>
      <c r="F97" s="1">
        <f t="shared" si="16"/>
        <v>-13680</v>
      </c>
      <c r="G97" s="1">
        <f t="shared" si="20"/>
        <v>2.1039999992353842E-3</v>
      </c>
      <c r="I97" s="1">
        <f t="shared" si="21"/>
        <v>2.1039999992353842E-3</v>
      </c>
      <c r="P97" s="1">
        <f t="shared" si="17"/>
        <v>1.4070112639506511E-2</v>
      </c>
      <c r="Q97" s="120">
        <f t="shared" si="18"/>
        <v>23412.809999999998</v>
      </c>
      <c r="S97" s="1">
        <f t="shared" si="22"/>
        <v>1.4318785171965644E-4</v>
      </c>
      <c r="T97" s="1">
        <v>0.1</v>
      </c>
      <c r="U97" s="1">
        <f t="shared" si="19"/>
        <v>1.4318785171965645E-5</v>
      </c>
      <c r="AC97" s="1" t="s">
        <v>59</v>
      </c>
      <c r="AH97" s="1" t="s">
        <v>65</v>
      </c>
      <c r="AL97" s="1">
        <v>-3218.5</v>
      </c>
      <c r="AM97" s="1">
        <v>-5.0794499984476715E-3</v>
      </c>
    </row>
    <row r="98" spans="1:39" x14ac:dyDescent="0.2">
      <c r="A98" s="27" t="s">
        <v>52</v>
      </c>
      <c r="B98" s="28" t="s">
        <v>51</v>
      </c>
      <c r="C98" s="29">
        <v>38432.324000000001</v>
      </c>
      <c r="D98" s="27" t="s">
        <v>36</v>
      </c>
      <c r="E98" s="30">
        <f t="shared" si="15"/>
        <v>-13678.476218012287</v>
      </c>
      <c r="F98" s="1">
        <f t="shared" si="16"/>
        <v>-13678.5</v>
      </c>
      <c r="G98" s="1">
        <f t="shared" si="20"/>
        <v>1.5858550003031269E-2</v>
      </c>
      <c r="I98" s="1">
        <f t="shared" si="21"/>
        <v>1.5858550003031269E-2</v>
      </c>
      <c r="P98" s="1">
        <f t="shared" si="17"/>
        <v>1.4069114366079436E-2</v>
      </c>
      <c r="Q98" s="120">
        <f t="shared" si="18"/>
        <v>23413.824000000001</v>
      </c>
      <c r="S98" s="1">
        <f t="shared" si="22"/>
        <v>3.2020798987932094E-6</v>
      </c>
      <c r="T98" s="1">
        <v>0.1</v>
      </c>
      <c r="U98" s="1">
        <f t="shared" si="19"/>
        <v>3.2020798987932099E-7</v>
      </c>
      <c r="AC98" s="1" t="s">
        <v>59</v>
      </c>
      <c r="AH98" s="1" t="s">
        <v>65</v>
      </c>
      <c r="AL98" s="1">
        <v>-3167.5</v>
      </c>
      <c r="AM98" s="1">
        <v>-3.4247500007040799E-3</v>
      </c>
    </row>
    <row r="99" spans="1:39" x14ac:dyDescent="0.2">
      <c r="A99" s="29" t="s">
        <v>53</v>
      </c>
      <c r="B99" s="31" t="s">
        <v>50</v>
      </c>
      <c r="C99" s="29">
        <v>38435.324000000001</v>
      </c>
      <c r="D99" s="30"/>
      <c r="E99" s="1">
        <f t="shared" si="15"/>
        <v>-13673.977322266248</v>
      </c>
      <c r="F99" s="1">
        <f t="shared" si="16"/>
        <v>-13674</v>
      </c>
      <c r="G99" s="1">
        <f t="shared" si="20"/>
        <v>1.5122199998586439E-2</v>
      </c>
      <c r="I99" s="1">
        <f t="shared" si="21"/>
        <v>1.5122199998586439E-2</v>
      </c>
      <c r="P99" s="1">
        <f t="shared" si="17"/>
        <v>1.4066117715198575E-2</v>
      </c>
      <c r="Q99" s="120">
        <f t="shared" si="18"/>
        <v>23416.824000000001</v>
      </c>
      <c r="S99" s="1">
        <f t="shared" si="22"/>
        <v>1.1153097892857235E-6</v>
      </c>
      <c r="T99" s="1">
        <v>0.1</v>
      </c>
      <c r="U99" s="1">
        <f t="shared" si="19"/>
        <v>1.1153097892857236E-7</v>
      </c>
      <c r="AC99" s="1" t="s">
        <v>59</v>
      </c>
      <c r="AD99" s="1">
        <v>19</v>
      </c>
      <c r="AF99" s="1" t="s">
        <v>68</v>
      </c>
      <c r="AH99" s="1" t="s">
        <v>56</v>
      </c>
      <c r="AL99" s="1">
        <v>-2822</v>
      </c>
      <c r="AM99" s="1">
        <v>-7.2933999981614761E-3</v>
      </c>
    </row>
    <row r="100" spans="1:39" x14ac:dyDescent="0.2">
      <c r="A100" s="29" t="s">
        <v>53</v>
      </c>
      <c r="B100" s="31" t="s">
        <v>50</v>
      </c>
      <c r="C100" s="29">
        <v>38437.317999999999</v>
      </c>
      <c r="D100" s="30"/>
      <c r="E100" s="1">
        <f t="shared" si="15"/>
        <v>-13670.98705622705</v>
      </c>
      <c r="F100" s="1">
        <f t="shared" si="16"/>
        <v>-13671</v>
      </c>
      <c r="G100" s="1">
        <f t="shared" si="20"/>
        <v>8.631299999251496E-3</v>
      </c>
      <c r="I100" s="1">
        <f t="shared" si="21"/>
        <v>8.631299999251496E-3</v>
      </c>
      <c r="P100" s="1">
        <f t="shared" si="17"/>
        <v>1.406411842244498E-2</v>
      </c>
      <c r="Q100" s="120">
        <f t="shared" si="18"/>
        <v>23418.817999999999</v>
      </c>
      <c r="S100" s="1">
        <f t="shared" si="22"/>
        <v>2.9515516019390538E-5</v>
      </c>
      <c r="T100" s="1">
        <v>0.1</v>
      </c>
      <c r="U100" s="1">
        <f t="shared" si="19"/>
        <v>2.9515516019390541E-6</v>
      </c>
      <c r="AD100" s="1">
        <v>15</v>
      </c>
      <c r="AF100" s="1" t="s">
        <v>67</v>
      </c>
      <c r="AH100" s="1" t="s">
        <v>63</v>
      </c>
      <c r="AL100" s="1">
        <v>-2809</v>
      </c>
      <c r="AM100" s="1">
        <v>9.1270000120857731E-4</v>
      </c>
    </row>
    <row r="101" spans="1:39" x14ac:dyDescent="0.2">
      <c r="A101" s="27" t="s">
        <v>52</v>
      </c>
      <c r="B101" s="28" t="s">
        <v>51</v>
      </c>
      <c r="C101" s="29">
        <v>38438.321000000004</v>
      </c>
      <c r="D101" s="27" t="s">
        <v>36</v>
      </c>
      <c r="E101" s="30">
        <f t="shared" si="15"/>
        <v>-13669.48292541595</v>
      </c>
      <c r="F101" s="1">
        <f t="shared" si="16"/>
        <v>-13669.5</v>
      </c>
      <c r="G101" s="1">
        <f t="shared" si="20"/>
        <v>1.1385850004444364E-2</v>
      </c>
      <c r="I101" s="1">
        <f t="shared" si="21"/>
        <v>1.1385850004444364E-2</v>
      </c>
      <c r="P101" s="1">
        <f t="shared" si="17"/>
        <v>1.4063118318418276E-2</v>
      </c>
      <c r="Q101" s="120">
        <f t="shared" si="18"/>
        <v>23419.821000000004</v>
      </c>
      <c r="S101" s="1">
        <f t="shared" si="22"/>
        <v>7.1677656250087087E-6</v>
      </c>
      <c r="T101" s="1">
        <v>0.1</v>
      </c>
      <c r="U101" s="1">
        <f t="shared" si="19"/>
        <v>7.1677656250087087E-7</v>
      </c>
      <c r="AD101" s="1">
        <v>8</v>
      </c>
      <c r="AF101" s="1" t="s">
        <v>67</v>
      </c>
      <c r="AH101" s="1" t="s">
        <v>63</v>
      </c>
      <c r="AL101" s="1">
        <v>-1675</v>
      </c>
      <c r="AM101" s="1">
        <v>-6.4749999728519469E-4</v>
      </c>
    </row>
    <row r="102" spans="1:39" x14ac:dyDescent="0.2">
      <c r="A102" s="27" t="s">
        <v>54</v>
      </c>
      <c r="B102" s="28" t="s">
        <v>50</v>
      </c>
      <c r="C102" s="29">
        <v>38439.303999999996</v>
      </c>
      <c r="D102" s="27" t="s">
        <v>35</v>
      </c>
      <c r="E102" s="30">
        <f t="shared" si="15"/>
        <v>-13668.008787243176</v>
      </c>
      <c r="F102" s="1">
        <f t="shared" si="16"/>
        <v>-13668</v>
      </c>
      <c r="G102" s="1">
        <f t="shared" si="20"/>
        <v>-5.859600001713261E-3</v>
      </c>
      <c r="H102" s="1">
        <f>G102</f>
        <v>-5.859600001713261E-3</v>
      </c>
      <c r="P102" s="1">
        <f t="shared" si="17"/>
        <v>1.4062117909291632E-2</v>
      </c>
      <c r="Q102" s="120">
        <f t="shared" si="18"/>
        <v>23420.803999999996</v>
      </c>
      <c r="S102" s="1">
        <f t="shared" si="22"/>
        <v>3.9687484452565326E-4</v>
      </c>
      <c r="T102" s="1">
        <v>0.1</v>
      </c>
      <c r="U102" s="1">
        <f t="shared" si="19"/>
        <v>3.9687484452565332E-5</v>
      </c>
      <c r="AC102" s="1" t="s">
        <v>69</v>
      </c>
      <c r="AD102" s="1">
        <v>31</v>
      </c>
      <c r="AF102" s="1" t="s">
        <v>68</v>
      </c>
      <c r="AH102" s="1" t="s">
        <v>56</v>
      </c>
      <c r="AL102" s="1">
        <v>-1672</v>
      </c>
      <c r="AM102" s="1">
        <v>-8.1384000004618429E-3</v>
      </c>
    </row>
    <row r="103" spans="1:39" x14ac:dyDescent="0.2">
      <c r="A103" s="29" t="s">
        <v>53</v>
      </c>
      <c r="B103" s="31" t="s">
        <v>50</v>
      </c>
      <c r="C103" s="29">
        <v>38439.324999999997</v>
      </c>
      <c r="D103" s="30"/>
      <c r="E103" s="1">
        <f t="shared" si="15"/>
        <v>-13667.977294972952</v>
      </c>
      <c r="F103" s="1">
        <f t="shared" si="16"/>
        <v>-13668</v>
      </c>
      <c r="G103" s="1">
        <f t="shared" si="20"/>
        <v>1.5140399998927023E-2</v>
      </c>
      <c r="I103" s="1">
        <f>G103</f>
        <v>1.5140399998927023E-2</v>
      </c>
      <c r="P103" s="1">
        <f t="shared" si="17"/>
        <v>1.4062117909291632E-2</v>
      </c>
      <c r="Q103" s="120">
        <f t="shared" si="18"/>
        <v>23420.824999999997</v>
      </c>
      <c r="S103" s="1">
        <f t="shared" si="22"/>
        <v>1.1626922648284653E-6</v>
      </c>
      <c r="T103" s="1">
        <v>0.1</v>
      </c>
      <c r="U103" s="1">
        <f t="shared" si="19"/>
        <v>1.1626922648284655E-7</v>
      </c>
      <c r="AC103" s="1" t="s">
        <v>59</v>
      </c>
      <c r="AD103" s="1">
        <v>8</v>
      </c>
      <c r="AF103" s="1" t="s">
        <v>60</v>
      </c>
      <c r="AH103" s="1" t="s">
        <v>56</v>
      </c>
      <c r="AL103" s="1">
        <v>-1666</v>
      </c>
      <c r="AM103" s="1">
        <v>-3.1202000027406029E-3</v>
      </c>
    </row>
    <row r="104" spans="1:39" x14ac:dyDescent="0.2">
      <c r="A104" s="27" t="s">
        <v>54</v>
      </c>
      <c r="B104" s="28" t="s">
        <v>51</v>
      </c>
      <c r="C104" s="29">
        <v>38440.317000000003</v>
      </c>
      <c r="D104" s="27" t="s">
        <v>35</v>
      </c>
      <c r="E104" s="30">
        <f t="shared" si="15"/>
        <v>-13666.48966011292</v>
      </c>
      <c r="F104" s="1">
        <f t="shared" si="16"/>
        <v>-13666.5</v>
      </c>
      <c r="G104" s="1">
        <f t="shared" si="20"/>
        <v>6.8949500055168755E-3</v>
      </c>
      <c r="H104" s="1">
        <f>G104</f>
        <v>6.8949500055168755E-3</v>
      </c>
      <c r="P104" s="1">
        <f t="shared" si="17"/>
        <v>1.4061117195065044E-2</v>
      </c>
      <c r="Q104" s="120">
        <f t="shared" si="18"/>
        <v>23421.817000000003</v>
      </c>
      <c r="S104" s="1">
        <f t="shared" si="22"/>
        <v>5.1353952188556688E-5</v>
      </c>
      <c r="T104" s="1">
        <v>0.1</v>
      </c>
      <c r="U104" s="1">
        <f t="shared" si="19"/>
        <v>5.1353952188556695E-6</v>
      </c>
      <c r="AC104" s="1" t="s">
        <v>59</v>
      </c>
      <c r="AD104" s="1">
        <v>13</v>
      </c>
      <c r="AF104" s="1" t="s">
        <v>60</v>
      </c>
      <c r="AH104" s="1" t="s">
        <v>56</v>
      </c>
      <c r="AL104" s="1">
        <v>-1660</v>
      </c>
      <c r="AM104" s="1">
        <v>4.8979999992297962E-3</v>
      </c>
    </row>
    <row r="105" spans="1:39" x14ac:dyDescent="0.2">
      <c r="A105" s="29" t="s">
        <v>53</v>
      </c>
      <c r="B105" s="31" t="s">
        <v>50</v>
      </c>
      <c r="C105" s="29">
        <v>38441.322999999997</v>
      </c>
      <c r="D105" s="30"/>
      <c r="E105" s="1">
        <f t="shared" si="15"/>
        <v>-13664.98103040609</v>
      </c>
      <c r="F105" s="1">
        <f t="shared" si="16"/>
        <v>-13665</v>
      </c>
      <c r="G105" s="1">
        <f t="shared" si="20"/>
        <v>1.264949999313103E-2</v>
      </c>
      <c r="I105" s="1">
        <f>G105</f>
        <v>1.264949999313103E-2</v>
      </c>
      <c r="P105" s="1">
        <f t="shared" si="17"/>
        <v>1.4060116175738522E-2</v>
      </c>
      <c r="Q105" s="120">
        <f t="shared" si="18"/>
        <v>23422.822999999997</v>
      </c>
      <c r="S105" s="1">
        <f t="shared" si="22"/>
        <v>1.9898380146341321E-6</v>
      </c>
      <c r="T105" s="1">
        <v>0.1</v>
      </c>
      <c r="U105" s="1">
        <f t="shared" si="19"/>
        <v>1.9898380146341323E-7</v>
      </c>
      <c r="AD105" s="1">
        <v>25</v>
      </c>
      <c r="AF105" s="1" t="s">
        <v>62</v>
      </c>
      <c r="AH105" s="1" t="s">
        <v>63</v>
      </c>
      <c r="AL105" s="1">
        <v>-1621</v>
      </c>
      <c r="AM105" s="1">
        <v>-1.6483700004755519E-2</v>
      </c>
    </row>
    <row r="106" spans="1:39" x14ac:dyDescent="0.2">
      <c r="A106" s="27" t="s">
        <v>57</v>
      </c>
      <c r="B106" s="28" t="s">
        <v>50</v>
      </c>
      <c r="C106" s="29">
        <v>38465.328999999998</v>
      </c>
      <c r="D106" s="27" t="s">
        <v>35</v>
      </c>
      <c r="E106" s="30">
        <f t="shared" si="15"/>
        <v>-13628.980866646283</v>
      </c>
      <c r="F106" s="1">
        <f t="shared" si="16"/>
        <v>-13629</v>
      </c>
      <c r="G106" s="1">
        <f t="shared" si="20"/>
        <v>1.2758700002450496E-2</v>
      </c>
      <c r="H106" s="1">
        <f>G106</f>
        <v>1.2758700002450496E-2</v>
      </c>
      <c r="P106" s="1">
        <f t="shared" si="17"/>
        <v>1.4036000181920456E-2</v>
      </c>
      <c r="Q106" s="120">
        <f t="shared" si="18"/>
        <v>23446.828999999998</v>
      </c>
      <c r="S106" s="1">
        <f t="shared" si="22"/>
        <v>1.6314957484739922E-6</v>
      </c>
      <c r="T106" s="1">
        <v>0.1</v>
      </c>
      <c r="U106" s="1">
        <f t="shared" si="19"/>
        <v>1.6314957484739923E-7</v>
      </c>
      <c r="AC106" s="1" t="s">
        <v>59</v>
      </c>
      <c r="AD106" s="1">
        <v>10</v>
      </c>
      <c r="AF106" s="1" t="s">
        <v>60</v>
      </c>
      <c r="AH106" s="1" t="s">
        <v>56</v>
      </c>
      <c r="AL106" s="1">
        <v>-1099</v>
      </c>
      <c r="AM106" s="1">
        <v>9.0997000006609596E-3</v>
      </c>
    </row>
    <row r="107" spans="1:39" ht="12.75" customHeight="1" x14ac:dyDescent="0.2">
      <c r="A107" s="29" t="s">
        <v>70</v>
      </c>
      <c r="B107" s="31" t="s">
        <v>50</v>
      </c>
      <c r="C107" s="29">
        <v>38755.383999999998</v>
      </c>
      <c r="D107" s="30"/>
      <c r="E107" s="1">
        <f t="shared" si="15"/>
        <v>-13194.00513144049</v>
      </c>
      <c r="F107" s="1">
        <f t="shared" si="16"/>
        <v>-13194</v>
      </c>
      <c r="G107" s="1">
        <f t="shared" si="20"/>
        <v>-3.4218000000691973E-3</v>
      </c>
      <c r="I107" s="1">
        <f>G107</f>
        <v>-3.4218000000691973E-3</v>
      </c>
      <c r="P107" s="1">
        <f t="shared" si="17"/>
        <v>1.3730707389753167E-2</v>
      </c>
      <c r="Q107" s="120">
        <f t="shared" si="18"/>
        <v>23736.883999999998</v>
      </c>
      <c r="S107" s="1">
        <f t="shared" si="22"/>
        <v>2.9420850975791086E-4</v>
      </c>
      <c r="T107" s="1">
        <v>0.1</v>
      </c>
      <c r="U107" s="1">
        <f t="shared" si="19"/>
        <v>2.9420850975791088E-5</v>
      </c>
      <c r="AC107" s="1" t="s">
        <v>71</v>
      </c>
      <c r="AD107" s="1">
        <v>17</v>
      </c>
      <c r="AF107" s="1" t="s">
        <v>55</v>
      </c>
      <c r="AH107" s="1" t="s">
        <v>56</v>
      </c>
      <c r="AL107" s="1">
        <v>-565.5</v>
      </c>
      <c r="AM107" s="1">
        <v>-4.8653499979991466E-3</v>
      </c>
    </row>
    <row r="108" spans="1:39" ht="12.75" customHeight="1" x14ac:dyDescent="0.2">
      <c r="A108" s="29" t="s">
        <v>70</v>
      </c>
      <c r="B108" s="31" t="s">
        <v>50</v>
      </c>
      <c r="C108" s="29">
        <v>38763.392</v>
      </c>
      <c r="D108" s="30"/>
      <c r="E108" s="1">
        <f t="shared" si="15"/>
        <v>-13181.996079062394</v>
      </c>
      <c r="F108" s="1">
        <f t="shared" si="16"/>
        <v>-13182</v>
      </c>
      <c r="G108" s="1">
        <f t="shared" si="20"/>
        <v>2.6146000018343329E-3</v>
      </c>
      <c r="I108" s="1">
        <f>G108</f>
        <v>2.6146000018343329E-3</v>
      </c>
      <c r="P108" s="1">
        <f t="shared" si="17"/>
        <v>1.3721921840497749E-2</v>
      </c>
      <c r="Q108" s="120">
        <f t="shared" si="18"/>
        <v>23744.892</v>
      </c>
      <c r="S108" s="1">
        <f t="shared" si="22"/>
        <v>1.2337259842764927E-4</v>
      </c>
      <c r="T108" s="1">
        <v>0.1</v>
      </c>
      <c r="U108" s="1">
        <f t="shared" si="19"/>
        <v>1.2337259842764927E-5</v>
      </c>
      <c r="AC108" s="1" t="s">
        <v>59</v>
      </c>
      <c r="AD108" s="1">
        <v>12</v>
      </c>
      <c r="AF108" s="1" t="s">
        <v>72</v>
      </c>
      <c r="AH108" s="1" t="s">
        <v>56</v>
      </c>
      <c r="AL108" s="1">
        <v>-516</v>
      </c>
      <c r="AM108" s="1">
        <v>1.0348000068916008E-3</v>
      </c>
    </row>
    <row r="109" spans="1:39" x14ac:dyDescent="0.2">
      <c r="A109" s="29" t="s">
        <v>70</v>
      </c>
      <c r="B109" s="31" t="s">
        <v>50</v>
      </c>
      <c r="C109" s="29">
        <v>38785.396999999997</v>
      </c>
      <c r="D109" s="30"/>
      <c r="E109" s="1">
        <f t="shared" si="15"/>
        <v>-13148.996678765201</v>
      </c>
      <c r="F109" s="1">
        <f t="shared" si="16"/>
        <v>-13149</v>
      </c>
      <c r="G109" s="1">
        <f t="shared" si="20"/>
        <v>2.214699998148717E-3</v>
      </c>
      <c r="I109" s="1">
        <f>G109</f>
        <v>2.214699998148717E-3</v>
      </c>
      <c r="P109" s="1">
        <f t="shared" si="17"/>
        <v>1.3697660897065643E-2</v>
      </c>
      <c r="Q109" s="120">
        <f t="shared" si="18"/>
        <v>23766.896999999997</v>
      </c>
      <c r="S109" s="1">
        <f t="shared" si="22"/>
        <v>1.31858391006055E-4</v>
      </c>
      <c r="T109" s="1">
        <v>0.1</v>
      </c>
      <c r="U109" s="1">
        <f t="shared" si="19"/>
        <v>1.3185839100605501E-5</v>
      </c>
      <c r="AD109" s="1">
        <v>20</v>
      </c>
      <c r="AF109" s="1" t="s">
        <v>67</v>
      </c>
      <c r="AH109" s="1" t="s">
        <v>63</v>
      </c>
      <c r="AL109" s="1">
        <v>-1.5</v>
      </c>
      <c r="AM109" s="1">
        <v>-2.9545500001404434E-3</v>
      </c>
    </row>
    <row r="110" spans="1:39" x14ac:dyDescent="0.2">
      <c r="A110" s="27" t="s">
        <v>54</v>
      </c>
      <c r="B110" s="28" t="s">
        <v>50</v>
      </c>
      <c r="C110" s="29">
        <v>39528.249000000003</v>
      </c>
      <c r="D110" s="27" t="s">
        <v>35</v>
      </c>
      <c r="E110" s="30">
        <f t="shared" si="15"/>
        <v>-12034.992111186304</v>
      </c>
      <c r="F110" s="1">
        <f t="shared" si="16"/>
        <v>-12035</v>
      </c>
      <c r="G110" s="1">
        <f t="shared" si="20"/>
        <v>5.2605000018957071E-3</v>
      </c>
      <c r="H110" s="1">
        <f t="shared" ref="H110:H118" si="23">G110</f>
        <v>5.2605000018957071E-3</v>
      </c>
      <c r="P110" s="1">
        <f t="shared" si="17"/>
        <v>1.2792038286274482E-2</v>
      </c>
      <c r="Q110" s="120">
        <f t="shared" si="18"/>
        <v>24509.749000000003</v>
      </c>
      <c r="S110" s="1">
        <f t="shared" si="22"/>
        <v>5.6724068929063176E-5</v>
      </c>
      <c r="T110" s="1">
        <v>0.1</v>
      </c>
      <c r="U110" s="1">
        <f t="shared" si="19"/>
        <v>5.6724068929063177E-6</v>
      </c>
      <c r="AD110" s="1">
        <v>17</v>
      </c>
      <c r="AF110" s="1" t="s">
        <v>67</v>
      </c>
      <c r="AH110" s="1" t="s">
        <v>63</v>
      </c>
      <c r="AL110" s="1">
        <v>-1.5</v>
      </c>
      <c r="AM110" s="1">
        <v>4.5449996832758188E-5</v>
      </c>
    </row>
    <row r="111" spans="1:39" x14ac:dyDescent="0.2">
      <c r="A111" s="27" t="s">
        <v>54</v>
      </c>
      <c r="B111" s="28" t="s">
        <v>51</v>
      </c>
      <c r="C111" s="29">
        <v>39535.26</v>
      </c>
      <c r="D111" s="27" t="s">
        <v>35</v>
      </c>
      <c r="E111" s="30">
        <f t="shared" si="15"/>
        <v>-12024.478191827811</v>
      </c>
      <c r="F111" s="1">
        <f t="shared" si="16"/>
        <v>-12024.5</v>
      </c>
      <c r="G111" s="1">
        <f t="shared" si="20"/>
        <v>1.454234999982873E-2</v>
      </c>
      <c r="H111" s="1">
        <f t="shared" si="23"/>
        <v>1.454234999982873E-2</v>
      </c>
      <c r="P111" s="1">
        <f t="shared" si="17"/>
        <v>1.2782701814658516E-2</v>
      </c>
      <c r="Q111" s="120">
        <f t="shared" si="18"/>
        <v>24516.760000000002</v>
      </c>
      <c r="S111" s="1">
        <f t="shared" si="22"/>
        <v>3.0963617355728254E-6</v>
      </c>
      <c r="T111" s="1">
        <v>0.1</v>
      </c>
      <c r="U111" s="1">
        <f t="shared" si="19"/>
        <v>3.0963617355728256E-7</v>
      </c>
      <c r="AC111" s="1" t="s">
        <v>59</v>
      </c>
      <c r="AD111" s="1">
        <v>10</v>
      </c>
      <c r="AF111" s="1" t="s">
        <v>60</v>
      </c>
      <c r="AH111" s="1" t="s">
        <v>56</v>
      </c>
      <c r="AL111" s="1">
        <v>0</v>
      </c>
      <c r="AM111" s="1">
        <v>-2.0999999978812411E-3</v>
      </c>
    </row>
    <row r="112" spans="1:39" x14ac:dyDescent="0.2">
      <c r="A112" s="27" t="s">
        <v>54</v>
      </c>
      <c r="B112" s="28" t="s">
        <v>51</v>
      </c>
      <c r="C112" s="29">
        <v>39551.279999999999</v>
      </c>
      <c r="D112" s="27" t="s">
        <v>35</v>
      </c>
      <c r="E112" s="30">
        <f t="shared" si="15"/>
        <v>-12000.454088543967</v>
      </c>
      <c r="F112" s="1">
        <f t="shared" si="16"/>
        <v>-12000.5</v>
      </c>
      <c r="G112" s="1">
        <f t="shared" si="20"/>
        <v>3.061514999717474E-2</v>
      </c>
      <c r="H112" s="1">
        <f t="shared" si="23"/>
        <v>3.061514999717474E-2</v>
      </c>
      <c r="P112" s="1">
        <f t="shared" si="17"/>
        <v>1.2761305169719054E-2</v>
      </c>
      <c r="Q112" s="120">
        <f t="shared" si="18"/>
        <v>24532.78</v>
      </c>
      <c r="S112" s="1">
        <f t="shared" si="22"/>
        <v>3.1875977512286623E-4</v>
      </c>
      <c r="T112" s="1">
        <v>0.1</v>
      </c>
      <c r="U112" s="1">
        <f t="shared" si="19"/>
        <v>3.1875977512286626E-5</v>
      </c>
      <c r="AL112" s="1">
        <v>0</v>
      </c>
      <c r="AM112" s="1">
        <v>2.2000000026309863E-3</v>
      </c>
    </row>
    <row r="113" spans="1:39" x14ac:dyDescent="0.2">
      <c r="A113" s="27" t="s">
        <v>54</v>
      </c>
      <c r="B113" s="28" t="s">
        <v>50</v>
      </c>
      <c r="C113" s="29">
        <v>41329.370000000003</v>
      </c>
      <c r="D113" s="27" t="s">
        <v>35</v>
      </c>
      <c r="E113" s="30">
        <f t="shared" si="15"/>
        <v>-9333.973576185721</v>
      </c>
      <c r="F113" s="1">
        <f t="shared" si="16"/>
        <v>-9334</v>
      </c>
      <c r="G113" s="1">
        <f t="shared" si="20"/>
        <v>1.7620200000237674E-2</v>
      </c>
      <c r="H113" s="1">
        <f t="shared" si="23"/>
        <v>1.7620200000237674E-2</v>
      </c>
      <c r="P113" s="1">
        <f t="shared" si="17"/>
        <v>9.8976368649873435E-3</v>
      </c>
      <c r="Q113" s="120">
        <f t="shared" si="18"/>
        <v>26310.870000000003</v>
      </c>
      <c r="S113" s="1">
        <f t="shared" si="22"/>
        <v>5.9637981377927407E-5</v>
      </c>
      <c r="T113" s="1">
        <v>0.1</v>
      </c>
      <c r="U113" s="1">
        <f t="shared" si="19"/>
        <v>5.9637981377927414E-6</v>
      </c>
      <c r="AL113" s="1">
        <v>403.5</v>
      </c>
      <c r="AM113" s="1">
        <v>-7.4260499968659133E-3</v>
      </c>
    </row>
    <row r="114" spans="1:39" x14ac:dyDescent="0.2">
      <c r="A114" s="27" t="s">
        <v>54</v>
      </c>
      <c r="B114" s="28" t="s">
        <v>51</v>
      </c>
      <c r="C114" s="29">
        <v>41330.364999999998</v>
      </c>
      <c r="D114" s="27" t="s">
        <v>35</v>
      </c>
      <c r="E114" s="30">
        <f t="shared" si="15"/>
        <v>-9332.4814424299584</v>
      </c>
      <c r="F114" s="1">
        <f t="shared" si="16"/>
        <v>-9332.5</v>
      </c>
      <c r="G114" s="1">
        <f t="shared" si="20"/>
        <v>1.237474999652477E-2</v>
      </c>
      <c r="H114" s="1">
        <f t="shared" si="23"/>
        <v>1.237474999652477E-2</v>
      </c>
      <c r="P114" s="1">
        <f t="shared" si="17"/>
        <v>9.895754615338509E-3</v>
      </c>
      <c r="Q114" s="120">
        <f t="shared" si="18"/>
        <v>26311.864999999998</v>
      </c>
      <c r="S114" s="1">
        <f t="shared" si="22"/>
        <v>6.1454180999428148E-6</v>
      </c>
      <c r="T114" s="1">
        <v>0.1</v>
      </c>
      <c r="U114" s="1">
        <f t="shared" si="19"/>
        <v>6.1454180999428152E-7</v>
      </c>
      <c r="AL114" s="1">
        <v>462</v>
      </c>
      <c r="AM114" s="1">
        <v>3.0014000003575347E-3</v>
      </c>
    </row>
    <row r="115" spans="1:39" x14ac:dyDescent="0.2">
      <c r="A115" s="27" t="s">
        <v>54</v>
      </c>
      <c r="B115" s="28" t="s">
        <v>50</v>
      </c>
      <c r="C115" s="29">
        <v>41331.362000000001</v>
      </c>
      <c r="D115" s="27" t="s">
        <v>35</v>
      </c>
      <c r="E115" s="30">
        <f t="shared" si="15"/>
        <v>-9330.986309410353</v>
      </c>
      <c r="F115" s="1">
        <f t="shared" si="16"/>
        <v>-9331</v>
      </c>
      <c r="G115" s="1">
        <f t="shared" si="20"/>
        <v>9.1293000004952773E-3</v>
      </c>
      <c r="H115" s="1">
        <f t="shared" si="23"/>
        <v>9.1293000004952773E-3</v>
      </c>
      <c r="P115" s="1">
        <f t="shared" si="17"/>
        <v>9.8938720605897413E-3</v>
      </c>
      <c r="Q115" s="120">
        <f t="shared" si="18"/>
        <v>26312.862000000001</v>
      </c>
      <c r="S115" s="1">
        <f t="shared" si="22"/>
        <v>5.8457043507709259E-7</v>
      </c>
      <c r="T115" s="1">
        <v>0.1</v>
      </c>
      <c r="U115" s="1">
        <f t="shared" si="19"/>
        <v>5.8457043507709261E-8</v>
      </c>
      <c r="AL115" s="1">
        <v>468</v>
      </c>
      <c r="AM115" s="1">
        <v>2.0196000041323714E-3</v>
      </c>
    </row>
    <row r="116" spans="1:39" x14ac:dyDescent="0.2">
      <c r="A116" s="27" t="s">
        <v>54</v>
      </c>
      <c r="B116" s="28" t="s">
        <v>50</v>
      </c>
      <c r="C116" s="29">
        <v>41333.360000000001</v>
      </c>
      <c r="D116" s="27" t="s">
        <v>35</v>
      </c>
      <c r="E116" s="30">
        <f t="shared" si="15"/>
        <v>-9327.990044843491</v>
      </c>
      <c r="F116" s="1">
        <f t="shared" si="16"/>
        <v>-9328</v>
      </c>
      <c r="G116" s="1">
        <f t="shared" si="20"/>
        <v>6.638400001975242E-3</v>
      </c>
      <c r="H116" s="1">
        <f t="shared" si="23"/>
        <v>6.638400001975242E-3</v>
      </c>
      <c r="P116" s="1">
        <f t="shared" si="17"/>
        <v>9.8901060357923856E-3</v>
      </c>
      <c r="Q116" s="120">
        <f t="shared" si="18"/>
        <v>26314.86</v>
      </c>
      <c r="S116" s="1">
        <f t="shared" si="22"/>
        <v>1.0573592130362819E-5</v>
      </c>
      <c r="T116" s="1">
        <v>0.1</v>
      </c>
      <c r="U116" s="1">
        <f t="shared" si="19"/>
        <v>1.057359213036282E-6</v>
      </c>
      <c r="AL116" s="1">
        <v>601</v>
      </c>
      <c r="AM116" s="1">
        <v>-1.4102999994065613E-3</v>
      </c>
    </row>
    <row r="117" spans="1:39" x14ac:dyDescent="0.2">
      <c r="A117" s="27" t="s">
        <v>54</v>
      </c>
      <c r="B117" s="28" t="s">
        <v>50</v>
      </c>
      <c r="C117" s="29">
        <v>41337.360000000001</v>
      </c>
      <c r="D117" s="27" t="s">
        <v>35</v>
      </c>
      <c r="E117" s="30">
        <f t="shared" si="15"/>
        <v>-9321.9915171821067</v>
      </c>
      <c r="F117" s="1">
        <f t="shared" si="16"/>
        <v>-9322</v>
      </c>
      <c r="G117" s="1">
        <f t="shared" si="20"/>
        <v>5.6565999984741211E-3</v>
      </c>
      <c r="H117" s="1">
        <f t="shared" si="23"/>
        <v>5.6565999984741211E-3</v>
      </c>
      <c r="P117" s="1">
        <f t="shared" si="17"/>
        <v>9.8825703249984138E-3</v>
      </c>
      <c r="Q117" s="120">
        <f t="shared" si="18"/>
        <v>26318.86</v>
      </c>
      <c r="S117" s="1">
        <f t="shared" si="22"/>
        <v>1.7858825200663837E-5</v>
      </c>
      <c r="T117" s="1">
        <v>0.1</v>
      </c>
      <c r="U117" s="1">
        <f t="shared" si="19"/>
        <v>1.7858825200663839E-6</v>
      </c>
      <c r="AL117" s="1">
        <v>622</v>
      </c>
      <c r="AM117" s="1">
        <v>1.1534000004758127E-3</v>
      </c>
    </row>
    <row r="118" spans="1:39" x14ac:dyDescent="0.2">
      <c r="A118" s="27" t="s">
        <v>54</v>
      </c>
      <c r="B118" s="28" t="s">
        <v>50</v>
      </c>
      <c r="C118" s="29">
        <v>41351.368999999999</v>
      </c>
      <c r="D118" s="27" t="s">
        <v>35</v>
      </c>
      <c r="E118" s="30">
        <f t="shared" si="15"/>
        <v>-9300.9831736800206</v>
      </c>
      <c r="F118" s="1">
        <f t="shared" si="16"/>
        <v>-9301</v>
      </c>
      <c r="G118" s="1">
        <f t="shared" si="20"/>
        <v>1.1220299995329697E-2</v>
      </c>
      <c r="H118" s="1">
        <f t="shared" si="23"/>
        <v>1.1220299995329697E-2</v>
      </c>
      <c r="P118" s="1">
        <f t="shared" si="17"/>
        <v>9.856156894627266E-3</v>
      </c>
      <c r="Q118" s="120">
        <f t="shared" si="18"/>
        <v>26332.868999999999</v>
      </c>
      <c r="S118" s="1">
        <f t="shared" si="22"/>
        <v>1.8608863991940421E-6</v>
      </c>
      <c r="T118" s="1">
        <v>0.1</v>
      </c>
      <c r="U118" s="1">
        <f t="shared" si="19"/>
        <v>1.8608863991940422E-7</v>
      </c>
      <c r="AL118" s="1">
        <v>625</v>
      </c>
      <c r="AM118" s="1">
        <v>-2.3374999946099706E-3</v>
      </c>
    </row>
    <row r="119" spans="1:39" x14ac:dyDescent="0.2">
      <c r="A119" s="30" t="s">
        <v>73</v>
      </c>
      <c r="B119" s="30"/>
      <c r="C119" s="29">
        <v>41411.374000000003</v>
      </c>
      <c r="D119" s="29"/>
      <c r="E119" s="1">
        <f t="shared" si="15"/>
        <v>-9210.9977605996555</v>
      </c>
      <c r="F119" s="1">
        <f t="shared" si="16"/>
        <v>-9211</v>
      </c>
      <c r="G119" s="1">
        <f t="shared" si="20"/>
        <v>1.4933000056771562E-3</v>
      </c>
      <c r="I119" s="1">
        <f t="shared" ref="I119:I134" si="24">G119</f>
        <v>1.4933000056771562E-3</v>
      </c>
      <c r="P119" s="1">
        <f t="shared" si="17"/>
        <v>9.7422791568874938E-3</v>
      </c>
      <c r="Q119" s="120">
        <f t="shared" si="18"/>
        <v>26392.874000000003</v>
      </c>
      <c r="S119" s="1">
        <f t="shared" si="22"/>
        <v>6.8045657037102829E-5</v>
      </c>
      <c r="T119" s="1">
        <v>0.1</v>
      </c>
      <c r="U119" s="1">
        <f t="shared" si="19"/>
        <v>6.8045657037102835E-6</v>
      </c>
      <c r="AL119" s="1">
        <v>648</v>
      </c>
      <c r="AM119" s="1">
        <v>-6.4343999983975664E-3</v>
      </c>
    </row>
    <row r="120" spans="1:39" x14ac:dyDescent="0.2">
      <c r="A120" s="30" t="s">
        <v>74</v>
      </c>
      <c r="B120" s="31"/>
      <c r="C120" s="29">
        <v>41595.423999999999</v>
      </c>
      <c r="D120" s="29"/>
      <c r="E120" s="1">
        <f t="shared" si="15"/>
        <v>-8934.9905065801595</v>
      </c>
      <c r="F120" s="1">
        <f t="shared" si="16"/>
        <v>-8935</v>
      </c>
      <c r="G120" s="1">
        <f t="shared" si="20"/>
        <v>6.3305000003310852E-3</v>
      </c>
      <c r="I120" s="1">
        <f t="shared" si="24"/>
        <v>6.3305000003310852E-3</v>
      </c>
      <c r="P120" s="1">
        <f t="shared" si="17"/>
        <v>9.3862052110665253E-3</v>
      </c>
      <c r="Q120" s="120">
        <f t="shared" si="18"/>
        <v>26576.923999999999</v>
      </c>
      <c r="S120" s="1">
        <f t="shared" si="22"/>
        <v>9.3373343349157203E-6</v>
      </c>
      <c r="T120" s="1">
        <v>0.1</v>
      </c>
      <c r="U120" s="1">
        <f t="shared" si="19"/>
        <v>9.3373343349157207E-7</v>
      </c>
      <c r="AA120" s="1">
        <v>-16343</v>
      </c>
      <c r="AB120" s="1">
        <v>3.1929000033414923E-3</v>
      </c>
      <c r="AL120" s="1">
        <v>654</v>
      </c>
      <c r="AM120" s="1">
        <v>-1.1416200002713595E-2</v>
      </c>
    </row>
    <row r="121" spans="1:39" x14ac:dyDescent="0.2">
      <c r="A121" s="30" t="s">
        <v>75</v>
      </c>
      <c r="B121" s="31" t="s">
        <v>51</v>
      </c>
      <c r="C121" s="29">
        <v>41722.463000000003</v>
      </c>
      <c r="D121" s="29"/>
      <c r="E121" s="1">
        <f t="shared" si="15"/>
        <v>-8744.4787676864653</v>
      </c>
      <c r="F121" s="1">
        <f t="shared" si="16"/>
        <v>-8744.5</v>
      </c>
      <c r="G121" s="1">
        <f t="shared" si="20"/>
        <v>1.4158350008074194E-2</v>
      </c>
      <c r="I121" s="1">
        <f t="shared" si="24"/>
        <v>1.4158350008074194E-2</v>
      </c>
      <c r="P121" s="1">
        <f t="shared" si="17"/>
        <v>9.1344115149354609E-3</v>
      </c>
      <c r="Q121" s="120">
        <f t="shared" si="18"/>
        <v>26703.963000000003</v>
      </c>
      <c r="S121" s="1">
        <f t="shared" si="22"/>
        <v>2.5239957982841085E-5</v>
      </c>
      <c r="T121" s="1">
        <v>0.1</v>
      </c>
      <c r="U121" s="1">
        <f t="shared" si="19"/>
        <v>2.5239957982841085E-6</v>
      </c>
      <c r="AA121" s="1">
        <v>-15358</v>
      </c>
      <c r="AB121" s="1">
        <v>2.3473999972338788E-3</v>
      </c>
      <c r="AL121" s="1">
        <v>655.5</v>
      </c>
      <c r="AM121" s="1">
        <v>-8.6616500047966838E-3</v>
      </c>
    </row>
    <row r="122" spans="1:39" x14ac:dyDescent="0.2">
      <c r="A122" s="30" t="s">
        <v>76</v>
      </c>
      <c r="B122" s="31"/>
      <c r="C122" s="29">
        <v>41931.523999999998</v>
      </c>
      <c r="D122" s="29"/>
      <c r="E122" s="1">
        <f t="shared" si="15"/>
        <v>-8430.9642198322454</v>
      </c>
      <c r="F122" s="1">
        <f t="shared" si="16"/>
        <v>-8431</v>
      </c>
      <c r="G122" s="1">
        <f t="shared" si="20"/>
        <v>2.3859299995820038E-2</v>
      </c>
      <c r="I122" s="1">
        <f t="shared" si="24"/>
        <v>2.3859299995820038E-2</v>
      </c>
      <c r="P122" s="1">
        <f t="shared" si="17"/>
        <v>8.7093296924200224E-3</v>
      </c>
      <c r="Q122" s="120">
        <f t="shared" si="18"/>
        <v>26913.023999999998</v>
      </c>
      <c r="S122" s="1">
        <f t="shared" si="22"/>
        <v>2.2952160019390236E-4</v>
      </c>
      <c r="T122" s="1">
        <v>0.1</v>
      </c>
      <c r="U122" s="1">
        <f t="shared" si="19"/>
        <v>2.2952160019390238E-5</v>
      </c>
      <c r="AA122" s="1">
        <v>-15183</v>
      </c>
      <c r="AB122" s="1">
        <v>1.0449000037624501E-3</v>
      </c>
      <c r="AL122" s="1">
        <v>999</v>
      </c>
      <c r="AM122" s="1">
        <v>-1.869699997769203E-3</v>
      </c>
    </row>
    <row r="123" spans="1:39" x14ac:dyDescent="0.2">
      <c r="A123" s="30" t="s">
        <v>77</v>
      </c>
      <c r="B123" s="31"/>
      <c r="C123" s="29">
        <v>42289.599000000002</v>
      </c>
      <c r="D123" s="29"/>
      <c r="E123" s="1">
        <f t="shared" si="15"/>
        <v>-7893.9835217445843</v>
      </c>
      <c r="F123" s="1">
        <f t="shared" si="16"/>
        <v>-7894</v>
      </c>
      <c r="G123" s="1">
        <f t="shared" si="20"/>
        <v>1.0988200003339443E-2</v>
      </c>
      <c r="I123" s="1">
        <f t="shared" si="24"/>
        <v>1.0988200003339443E-2</v>
      </c>
      <c r="P123" s="1">
        <f t="shared" si="17"/>
        <v>7.9502335984283495E-3</v>
      </c>
      <c r="Q123" s="120">
        <f t="shared" si="18"/>
        <v>27271.099000000002</v>
      </c>
      <c r="S123" s="1">
        <f t="shared" si="22"/>
        <v>9.2292398773684358E-6</v>
      </c>
      <c r="T123" s="1">
        <v>0.1</v>
      </c>
      <c r="U123" s="1">
        <f t="shared" si="19"/>
        <v>9.2292398773684367E-7</v>
      </c>
      <c r="AA123" s="1">
        <v>-15183</v>
      </c>
      <c r="AB123" s="1">
        <v>1.0449000037624501E-3</v>
      </c>
      <c r="AL123" s="1">
        <v>1105</v>
      </c>
      <c r="AM123" s="1">
        <v>-1.8815000003087334E-3</v>
      </c>
    </row>
    <row r="124" spans="1:39" x14ac:dyDescent="0.2">
      <c r="A124" s="30" t="s">
        <v>77</v>
      </c>
      <c r="B124" s="31"/>
      <c r="C124" s="29">
        <v>42291.603999999999</v>
      </c>
      <c r="D124" s="29"/>
      <c r="E124" s="1">
        <f t="shared" si="15"/>
        <v>-7890.9767597543187</v>
      </c>
      <c r="F124" s="1">
        <f t="shared" si="16"/>
        <v>-7891</v>
      </c>
      <c r="G124" s="1">
        <f t="shared" si="20"/>
        <v>1.5497300002607517E-2</v>
      </c>
      <c r="I124" s="1">
        <f t="shared" si="24"/>
        <v>1.5497300002607517E-2</v>
      </c>
      <c r="P124" s="1">
        <f t="shared" si="17"/>
        <v>7.9458830021488652E-3</v>
      </c>
      <c r="Q124" s="120">
        <f t="shared" si="18"/>
        <v>27273.103999999999</v>
      </c>
      <c r="S124" s="1">
        <f t="shared" si="22"/>
        <v>5.7023898714815938E-5</v>
      </c>
      <c r="T124" s="1">
        <v>0.1</v>
      </c>
      <c r="U124" s="1">
        <f t="shared" si="19"/>
        <v>5.7023898714815942E-6</v>
      </c>
      <c r="AA124" s="1">
        <v>-13875</v>
      </c>
      <c r="AB124" s="1">
        <v>-1.9874999998137355E-3</v>
      </c>
      <c r="AL124" s="1">
        <v>1166.5</v>
      </c>
      <c r="AM124" s="1">
        <v>-1.7944949999218807E-2</v>
      </c>
    </row>
    <row r="125" spans="1:39" x14ac:dyDescent="0.2">
      <c r="A125" s="30" t="s">
        <v>77</v>
      </c>
      <c r="B125" s="31"/>
      <c r="C125" s="29">
        <v>42299.608</v>
      </c>
      <c r="D125" s="29"/>
      <c r="E125" s="1">
        <f t="shared" si="15"/>
        <v>-7878.9737059038844</v>
      </c>
      <c r="F125" s="1">
        <f t="shared" si="16"/>
        <v>-7879</v>
      </c>
      <c r="G125" s="1">
        <f t="shared" si="20"/>
        <v>1.753370000369614E-2</v>
      </c>
      <c r="I125" s="1">
        <f t="shared" si="24"/>
        <v>1.753370000369614E-2</v>
      </c>
      <c r="P125" s="1">
        <f t="shared" si="17"/>
        <v>7.9284684130334002E-3</v>
      </c>
      <c r="Q125" s="120">
        <f t="shared" si="18"/>
        <v>27281.108</v>
      </c>
      <c r="S125" s="1">
        <f t="shared" si="22"/>
        <v>9.2260473910265469E-5</v>
      </c>
      <c r="T125" s="1">
        <v>0.1</v>
      </c>
      <c r="U125" s="1">
        <f t="shared" si="19"/>
        <v>9.2260473910265476E-6</v>
      </c>
      <c r="AA125" s="1">
        <v>-13713</v>
      </c>
      <c r="AB125" s="1">
        <v>1.1503900001116563E-2</v>
      </c>
      <c r="AL125" s="1">
        <v>1192</v>
      </c>
      <c r="AM125" s="1">
        <v>8.8240000332007185E-4</v>
      </c>
    </row>
    <row r="126" spans="1:39" x14ac:dyDescent="0.2">
      <c r="A126" s="30" t="s">
        <v>78</v>
      </c>
      <c r="B126" s="31"/>
      <c r="C126" s="32">
        <v>42375.614999999998</v>
      </c>
      <c r="D126" s="29"/>
      <c r="E126" s="1">
        <f t="shared" si="15"/>
        <v>-7764.9911829141556</v>
      </c>
      <c r="F126" s="1">
        <f t="shared" si="16"/>
        <v>-7765</v>
      </c>
      <c r="G126" s="1">
        <f t="shared" si="20"/>
        <v>5.8795000004465692E-3</v>
      </c>
      <c r="I126" s="1">
        <f t="shared" si="24"/>
        <v>5.8795000004465692E-3</v>
      </c>
      <c r="P126" s="1">
        <f t="shared" si="17"/>
        <v>7.7620559374328236E-3</v>
      </c>
      <c r="Q126" s="120">
        <f t="shared" si="18"/>
        <v>27357.114999999998</v>
      </c>
      <c r="S126" s="1">
        <f t="shared" si="22"/>
        <v>3.5440168558821943E-6</v>
      </c>
      <c r="T126" s="1">
        <v>0.1</v>
      </c>
      <c r="U126" s="1">
        <f t="shared" si="19"/>
        <v>3.5440168558821946E-7</v>
      </c>
      <c r="AA126" s="1">
        <v>-13710</v>
      </c>
      <c r="AB126" s="1">
        <v>6.0129999983473681E-3</v>
      </c>
      <c r="AL126" s="1">
        <v>1965</v>
      </c>
      <c r="AM126" s="1">
        <v>-4.9395000023650937E-3</v>
      </c>
    </row>
    <row r="127" spans="1:39" ht="12.75" customHeight="1" x14ac:dyDescent="0.2">
      <c r="A127" s="30" t="s">
        <v>79</v>
      </c>
      <c r="B127" s="31" t="s">
        <v>51</v>
      </c>
      <c r="C127" s="29">
        <v>42385.288999999997</v>
      </c>
      <c r="D127" s="29"/>
      <c r="E127" s="1">
        <f t="shared" si="15"/>
        <v>-7750.4837437650967</v>
      </c>
      <c r="F127" s="1">
        <f t="shared" si="16"/>
        <v>-7750.5</v>
      </c>
      <c r="G127" s="1">
        <f t="shared" si="20"/>
        <v>1.0840149996511173E-2</v>
      </c>
      <c r="I127" s="1">
        <f t="shared" si="24"/>
        <v>1.0840149996511173E-2</v>
      </c>
      <c r="P127" s="1">
        <f t="shared" si="17"/>
        <v>7.7407631100187505E-3</v>
      </c>
      <c r="Q127" s="120">
        <f t="shared" si="18"/>
        <v>27366.788999999997</v>
      </c>
      <c r="S127" s="1">
        <f t="shared" si="22"/>
        <v>9.60619907216119E-6</v>
      </c>
      <c r="T127" s="1">
        <v>0.1</v>
      </c>
      <c r="U127" s="1">
        <f t="shared" si="19"/>
        <v>9.6061990721611904E-7</v>
      </c>
      <c r="AA127" s="1">
        <v>-13707</v>
      </c>
      <c r="AB127" s="1">
        <v>5.5221000002347864E-3</v>
      </c>
      <c r="AL127" s="1">
        <v>2797</v>
      </c>
      <c r="AM127" s="1">
        <v>-3.1749099995067809E-2</v>
      </c>
    </row>
    <row r="128" spans="1:39" ht="12.75" customHeight="1" x14ac:dyDescent="0.2">
      <c r="A128" s="30" t="s">
        <v>79</v>
      </c>
      <c r="B128" s="31"/>
      <c r="C128" s="29">
        <v>42402.288999999997</v>
      </c>
      <c r="D128" s="29"/>
      <c r="E128" s="1">
        <f t="shared" si="15"/>
        <v>-7724.9900012042081</v>
      </c>
      <c r="F128" s="1">
        <f t="shared" si="16"/>
        <v>-7725</v>
      </c>
      <c r="G128" s="1">
        <f t="shared" ref="G128:G159" si="25">+C128-(C$7+F128*C$8)</f>
        <v>6.6674999980023131E-3</v>
      </c>
      <c r="I128" s="1">
        <f t="shared" si="24"/>
        <v>6.6674999980023131E-3</v>
      </c>
      <c r="P128" s="1">
        <f t="shared" si="17"/>
        <v>7.7032479472010466E-3</v>
      </c>
      <c r="Q128" s="120">
        <f t="shared" si="18"/>
        <v>27383.788999999997</v>
      </c>
      <c r="S128" s="1">
        <f t="shared" ref="S128:S159" si="26">+(P128-G128)^2</f>
        <v>1.0727738142693823E-6</v>
      </c>
      <c r="T128" s="1">
        <v>0.1</v>
      </c>
      <c r="U128" s="1">
        <f t="shared" si="19"/>
        <v>1.0727738142693824E-7</v>
      </c>
      <c r="AA128" s="1">
        <v>-13704</v>
      </c>
      <c r="AB128" s="1">
        <v>3.1199997465591878E-5</v>
      </c>
    </row>
    <row r="129" spans="1:39" x14ac:dyDescent="0.2">
      <c r="A129" s="30" t="s">
        <v>79</v>
      </c>
      <c r="B129" s="31" t="s">
        <v>51</v>
      </c>
      <c r="C129" s="29">
        <v>42403.286999999997</v>
      </c>
      <c r="D129" s="29"/>
      <c r="E129" s="1">
        <f t="shared" si="15"/>
        <v>-7723.493368552693</v>
      </c>
      <c r="F129" s="1">
        <f t="shared" si="16"/>
        <v>-7723.5</v>
      </c>
      <c r="G129" s="1">
        <f t="shared" si="25"/>
        <v>4.4220499985385686E-3</v>
      </c>
      <c r="I129" s="1">
        <f t="shared" si="24"/>
        <v>4.4220499985385686E-3</v>
      </c>
      <c r="P129" s="1">
        <f t="shared" si="17"/>
        <v>7.7010384270182067E-3</v>
      </c>
      <c r="Q129" s="120">
        <f t="shared" si="18"/>
        <v>27384.786999999997</v>
      </c>
      <c r="S129" s="1">
        <f t="shared" si="26"/>
        <v>1.0751765114103366E-5</v>
      </c>
      <c r="T129" s="1">
        <v>0.1</v>
      </c>
      <c r="U129" s="1">
        <f t="shared" si="19"/>
        <v>1.0751765114103368E-6</v>
      </c>
      <c r="AA129" s="1">
        <v>-13680</v>
      </c>
      <c r="AB129" s="1">
        <v>2.1039999992353842E-3</v>
      </c>
      <c r="AL129" s="1">
        <v>2812</v>
      </c>
      <c r="AM129" s="1">
        <v>-2.6203599998552818E-2</v>
      </c>
    </row>
    <row r="130" spans="1:39" x14ac:dyDescent="0.2">
      <c r="A130" s="30" t="s">
        <v>79</v>
      </c>
      <c r="B130" s="31" t="s">
        <v>51</v>
      </c>
      <c r="C130" s="29">
        <v>42405.281000000003</v>
      </c>
      <c r="D130" s="29"/>
      <c r="E130" s="1">
        <f t="shared" si="15"/>
        <v>-7720.5031025134831</v>
      </c>
      <c r="F130" s="1">
        <f t="shared" si="16"/>
        <v>-7720.5</v>
      </c>
      <c r="G130" s="1">
        <f t="shared" si="25"/>
        <v>-2.0688499935204163E-3</v>
      </c>
      <c r="I130" s="1">
        <f t="shared" si="24"/>
        <v>-2.0688499935204163E-3</v>
      </c>
      <c r="P130" s="1">
        <f t="shared" si="17"/>
        <v>7.6966184713527092E-3</v>
      </c>
      <c r="Q130" s="120">
        <f t="shared" si="18"/>
        <v>27386.781000000003</v>
      </c>
      <c r="S130" s="1">
        <f t="shared" si="26"/>
        <v>9.5364374338431472E-5</v>
      </c>
      <c r="T130" s="1">
        <v>0.1</v>
      </c>
      <c r="U130" s="1">
        <f t="shared" si="19"/>
        <v>9.5364374338431472E-6</v>
      </c>
      <c r="AA130" s="1">
        <v>-13674</v>
      </c>
      <c r="AB130" s="1">
        <v>1.5122199998586439E-2</v>
      </c>
      <c r="AL130" s="1">
        <v>6386</v>
      </c>
      <c r="AM130" s="1">
        <v>-2.7395800003432669E-2</v>
      </c>
    </row>
    <row r="131" spans="1:39" x14ac:dyDescent="0.2">
      <c r="A131" s="30" t="s">
        <v>80</v>
      </c>
      <c r="B131" s="31"/>
      <c r="C131" s="29">
        <v>42414.294999999998</v>
      </c>
      <c r="D131" s="29"/>
      <c r="E131" s="1">
        <f t="shared" si="15"/>
        <v>-7706.9854204285575</v>
      </c>
      <c r="F131" s="1">
        <f t="shared" si="16"/>
        <v>-7707</v>
      </c>
      <c r="G131" s="1">
        <f t="shared" si="25"/>
        <v>9.7220999959972687E-3</v>
      </c>
      <c r="I131" s="1">
        <f t="shared" si="24"/>
        <v>9.7220999959972687E-3</v>
      </c>
      <c r="P131" s="1">
        <f t="shared" si="17"/>
        <v>7.6767135684110196E-3</v>
      </c>
      <c r="Q131" s="120">
        <f t="shared" si="18"/>
        <v>27395.794999999998</v>
      </c>
      <c r="S131" s="1">
        <f t="shared" si="26"/>
        <v>4.1836056381540384E-6</v>
      </c>
      <c r="T131" s="1">
        <v>0.1</v>
      </c>
      <c r="U131" s="1">
        <f t="shared" si="19"/>
        <v>4.1836056381540386E-7</v>
      </c>
      <c r="AA131" s="1">
        <v>-13671</v>
      </c>
      <c r="AB131" s="1">
        <v>8.631299999251496E-3</v>
      </c>
      <c r="AL131" s="1">
        <v>7554</v>
      </c>
      <c r="AM131" s="1">
        <v>-3.1386199996632058E-2</v>
      </c>
    </row>
    <row r="132" spans="1:39" x14ac:dyDescent="0.2">
      <c r="A132" s="30" t="s">
        <v>80</v>
      </c>
      <c r="B132" s="31" t="s">
        <v>51</v>
      </c>
      <c r="C132" s="29">
        <v>42417.296000000002</v>
      </c>
      <c r="D132" s="29"/>
      <c r="E132" s="1">
        <f t="shared" si="15"/>
        <v>-7702.485025050597</v>
      </c>
      <c r="F132" s="1">
        <f t="shared" si="16"/>
        <v>-7702.5</v>
      </c>
      <c r="G132" s="1">
        <f t="shared" si="25"/>
        <v>9.9857500026701018E-3</v>
      </c>
      <c r="I132" s="1">
        <f t="shared" si="24"/>
        <v>9.9857500026701018E-3</v>
      </c>
      <c r="P132" s="1">
        <f t="shared" si="17"/>
        <v>7.6700731089648973E-3</v>
      </c>
      <c r="Q132" s="120">
        <f t="shared" si="18"/>
        <v>27398.796000000002</v>
      </c>
      <c r="S132" s="1">
        <f t="shared" si="26"/>
        <v>5.3623594760401846E-6</v>
      </c>
      <c r="T132" s="1">
        <v>0.1</v>
      </c>
      <c r="U132" s="1">
        <f t="shared" si="19"/>
        <v>5.3623594760401846E-7</v>
      </c>
      <c r="AA132" s="1">
        <v>-13668</v>
      </c>
      <c r="AB132" s="1">
        <v>1.5140399998927023E-2</v>
      </c>
      <c r="AL132" s="1">
        <v>7554</v>
      </c>
      <c r="AM132" s="1">
        <v>-3.1386199996632058E-2</v>
      </c>
    </row>
    <row r="133" spans="1:39" x14ac:dyDescent="0.2">
      <c r="A133" s="30" t="s">
        <v>80</v>
      </c>
      <c r="B133" s="31" t="s">
        <v>51</v>
      </c>
      <c r="C133" s="29">
        <v>42417.296999999999</v>
      </c>
      <c r="D133" s="29"/>
      <c r="E133" s="1">
        <f t="shared" si="15"/>
        <v>-7702.4835254186873</v>
      </c>
      <c r="F133" s="1">
        <f t="shared" si="16"/>
        <v>-7702.5</v>
      </c>
      <c r="G133" s="1">
        <f t="shared" si="25"/>
        <v>1.098574999923585E-2</v>
      </c>
      <c r="I133" s="1">
        <f t="shared" si="24"/>
        <v>1.098574999923585E-2</v>
      </c>
      <c r="P133" s="1">
        <f t="shared" si="17"/>
        <v>7.6700731089648973E-3</v>
      </c>
      <c r="Q133" s="120">
        <f t="shared" si="18"/>
        <v>27398.796999999999</v>
      </c>
      <c r="S133" s="1">
        <f t="shared" si="26"/>
        <v>1.0993713240676853E-5</v>
      </c>
      <c r="T133" s="1">
        <v>0.1</v>
      </c>
      <c r="U133" s="1">
        <f t="shared" si="19"/>
        <v>1.0993713240676853E-6</v>
      </c>
      <c r="AA133" s="1">
        <v>-13665</v>
      </c>
      <c r="AB133" s="1">
        <v>1.264949999313103E-2</v>
      </c>
      <c r="AL133" s="1">
        <v>8091</v>
      </c>
      <c r="AM133" s="1">
        <v>-3.3857300004456192E-2</v>
      </c>
    </row>
    <row r="134" spans="1:39" x14ac:dyDescent="0.2">
      <c r="A134" s="30" t="s">
        <v>80</v>
      </c>
      <c r="B134" s="31" t="s">
        <v>51</v>
      </c>
      <c r="C134" s="29">
        <v>42425.296000000002</v>
      </c>
      <c r="D134" s="29"/>
      <c r="E134" s="1">
        <f t="shared" si="15"/>
        <v>-7690.4879697278266</v>
      </c>
      <c r="F134" s="1">
        <f t="shared" si="16"/>
        <v>-7690.5</v>
      </c>
      <c r="G134" s="1">
        <f t="shared" si="25"/>
        <v>8.0221500029438175E-3</v>
      </c>
      <c r="I134" s="1">
        <f t="shared" si="24"/>
        <v>8.0221500029438175E-3</v>
      </c>
      <c r="P134" s="1">
        <f t="shared" si="17"/>
        <v>7.6523517927112759E-3</v>
      </c>
      <c r="Q134" s="120">
        <f t="shared" si="18"/>
        <v>27406.796000000002</v>
      </c>
      <c r="S134" s="1">
        <f t="shared" si="26"/>
        <v>1.3675071629119106E-7</v>
      </c>
      <c r="T134" s="1">
        <v>0.1</v>
      </c>
      <c r="U134" s="1">
        <f t="shared" si="19"/>
        <v>1.3675071629119106E-8</v>
      </c>
      <c r="AA134" s="1">
        <v>-13194</v>
      </c>
      <c r="AB134" s="1">
        <v>-3.4218000000691973E-3</v>
      </c>
      <c r="AL134" s="1">
        <v>8731</v>
      </c>
      <c r="AM134" s="1">
        <v>-3.4649299996090122E-2</v>
      </c>
    </row>
    <row r="135" spans="1:39" x14ac:dyDescent="0.2">
      <c r="A135" s="27" t="s">
        <v>54</v>
      </c>
      <c r="B135" s="28" t="s">
        <v>51</v>
      </c>
      <c r="C135" s="29">
        <v>42427.315999999999</v>
      </c>
      <c r="D135" s="27" t="s">
        <v>35</v>
      </c>
      <c r="E135" s="30">
        <f t="shared" si="15"/>
        <v>-7687.4587132588313</v>
      </c>
      <c r="F135" s="1">
        <f t="shared" si="16"/>
        <v>-7687.5</v>
      </c>
      <c r="G135" s="1">
        <f t="shared" si="25"/>
        <v>2.7531250001629815E-2</v>
      </c>
      <c r="H135" s="1">
        <f>G135</f>
        <v>2.7531250001629815E-2</v>
      </c>
      <c r="P135" s="1">
        <f t="shared" si="17"/>
        <v>7.6479184126484884E-3</v>
      </c>
      <c r="Q135" s="120">
        <f t="shared" si="18"/>
        <v>27408.815999999999</v>
      </c>
      <c r="S135" s="1">
        <f t="shared" si="26"/>
        <v>3.9534687507738266E-4</v>
      </c>
      <c r="T135" s="1">
        <v>0.1</v>
      </c>
      <c r="U135" s="1">
        <f t="shared" si="19"/>
        <v>3.9534687507738271E-5</v>
      </c>
      <c r="AA135" s="1">
        <v>-13182</v>
      </c>
      <c r="AB135" s="1">
        <v>2.6146000018343329E-3</v>
      </c>
      <c r="AL135" s="1">
        <v>8813</v>
      </c>
      <c r="AM135" s="1">
        <v>-3.5003900004085153E-2</v>
      </c>
    </row>
    <row r="136" spans="1:39" x14ac:dyDescent="0.2">
      <c r="A136" s="30" t="s">
        <v>80</v>
      </c>
      <c r="B136" s="31"/>
      <c r="C136" s="29">
        <v>42428.286999999997</v>
      </c>
      <c r="D136" s="29"/>
      <c r="E136" s="1">
        <f t="shared" si="15"/>
        <v>-7686.002570669033</v>
      </c>
      <c r="F136" s="1">
        <f t="shared" si="16"/>
        <v>-7686</v>
      </c>
      <c r="G136" s="1">
        <f t="shared" si="25"/>
        <v>-1.7141999996965751E-3</v>
      </c>
      <c r="I136" s="1">
        <f>G136</f>
        <v>-1.7141999996965751E-3</v>
      </c>
      <c r="P136" s="1">
        <f t="shared" si="17"/>
        <v>7.645701264967184E-3</v>
      </c>
      <c r="Q136" s="120">
        <f t="shared" si="18"/>
        <v>27409.786999999997</v>
      </c>
      <c r="S136" s="1">
        <f t="shared" si="26"/>
        <v>8.7607751684254259E-5</v>
      </c>
      <c r="T136" s="1">
        <v>0.1</v>
      </c>
      <c r="U136" s="1">
        <f t="shared" si="19"/>
        <v>8.7607751684254263E-6</v>
      </c>
      <c r="AA136" s="1">
        <v>-13149</v>
      </c>
      <c r="AB136" s="1">
        <v>2.214699998148717E-3</v>
      </c>
      <c r="AL136" s="1">
        <v>8861</v>
      </c>
      <c r="AM136" s="1">
        <v>-3.3658300002571195E-2</v>
      </c>
    </row>
    <row r="137" spans="1:39" x14ac:dyDescent="0.2">
      <c r="A137" s="30" t="s">
        <v>80</v>
      </c>
      <c r="B137" s="31" t="s">
        <v>51</v>
      </c>
      <c r="C137" s="29">
        <v>42429.305999999997</v>
      </c>
      <c r="D137" s="29"/>
      <c r="E137" s="1">
        <f t="shared" si="15"/>
        <v>-7684.4744457472952</v>
      </c>
      <c r="F137" s="1">
        <f t="shared" si="16"/>
        <v>-7684.5</v>
      </c>
      <c r="G137" s="1">
        <f t="shared" si="25"/>
        <v>1.7040349994204007E-2</v>
      </c>
      <c r="I137" s="1">
        <f>G137</f>
        <v>1.7040349994204007E-2</v>
      </c>
      <c r="P137" s="1">
        <f t="shared" si="17"/>
        <v>7.6434838121859439E-3</v>
      </c>
      <c r="Q137" s="120">
        <f t="shared" si="18"/>
        <v>27410.805999999997</v>
      </c>
      <c r="S137" s="1">
        <f t="shared" si="26"/>
        <v>8.8301094042754751E-5</v>
      </c>
      <c r="T137" s="1">
        <v>0.1</v>
      </c>
      <c r="U137" s="1">
        <f t="shared" si="19"/>
        <v>8.8301094042754748E-6</v>
      </c>
      <c r="AA137" s="1">
        <v>-9211</v>
      </c>
      <c r="AB137" s="1">
        <v>1.4933000056771562E-3</v>
      </c>
      <c r="AL137" s="1">
        <v>9315.5</v>
      </c>
      <c r="AM137" s="1">
        <v>-3.8059649996284861E-2</v>
      </c>
    </row>
    <row r="138" spans="1:39" x14ac:dyDescent="0.2">
      <c r="A138" s="30" t="s">
        <v>81</v>
      </c>
      <c r="B138" s="31"/>
      <c r="C138" s="29">
        <v>42446.307999999997</v>
      </c>
      <c r="D138" s="29"/>
      <c r="E138" s="1">
        <f t="shared" si="15"/>
        <v>-7658.9777039225755</v>
      </c>
      <c r="F138" s="1">
        <f t="shared" si="16"/>
        <v>-7659</v>
      </c>
      <c r="G138" s="1">
        <f t="shared" si="25"/>
        <v>1.4867699996102601E-2</v>
      </c>
      <c r="I138" s="1">
        <f>G138</f>
        <v>1.4867699996102601E-2</v>
      </c>
      <c r="P138" s="1">
        <f t="shared" si="17"/>
        <v>7.6057404346142566E-3</v>
      </c>
      <c r="Q138" s="120">
        <f t="shared" si="18"/>
        <v>27427.807999999997</v>
      </c>
      <c r="S138" s="1">
        <f t="shared" si="26"/>
        <v>5.2736056672691989E-5</v>
      </c>
      <c r="T138" s="1">
        <v>0.1</v>
      </c>
      <c r="U138" s="1">
        <f t="shared" si="19"/>
        <v>5.2736056672691991E-6</v>
      </c>
      <c r="AA138" s="1">
        <v>-8935</v>
      </c>
      <c r="AB138" s="1">
        <v>6.3305000003310852E-3</v>
      </c>
      <c r="AL138" s="1">
        <v>9359</v>
      </c>
      <c r="AM138" s="1">
        <v>-3.7077699998917524E-2</v>
      </c>
    </row>
    <row r="139" spans="1:39" x14ac:dyDescent="0.2">
      <c r="A139" s="30" t="s">
        <v>81</v>
      </c>
      <c r="B139" s="31" t="s">
        <v>51</v>
      </c>
      <c r="C139" s="29">
        <v>42447.303</v>
      </c>
      <c r="D139" s="29"/>
      <c r="E139" s="1">
        <f t="shared" si="15"/>
        <v>-7657.4855701668021</v>
      </c>
      <c r="F139" s="1">
        <f t="shared" si="16"/>
        <v>-7657.5</v>
      </c>
      <c r="G139" s="1">
        <f t="shared" si="25"/>
        <v>9.6222499996656552E-3</v>
      </c>
      <c r="I139" s="1">
        <f>G139</f>
        <v>9.6222499996656552E-3</v>
      </c>
      <c r="P139" s="1">
        <f t="shared" si="17"/>
        <v>7.6035174900341241E-3</v>
      </c>
      <c r="Q139" s="120">
        <f t="shared" si="18"/>
        <v>27428.803</v>
      </c>
      <c r="S139" s="1">
        <f t="shared" si="26"/>
        <v>4.0752809454432197E-6</v>
      </c>
      <c r="T139" s="1">
        <v>0.1</v>
      </c>
      <c r="U139" s="1">
        <f t="shared" si="19"/>
        <v>4.0752809454432197E-7</v>
      </c>
      <c r="AA139" s="1">
        <v>-8744.5</v>
      </c>
      <c r="AB139" s="1">
        <v>1.4158350008074194E-2</v>
      </c>
      <c r="AL139" s="1">
        <v>9367</v>
      </c>
      <c r="AM139" s="1">
        <v>-3.7620099996274803E-2</v>
      </c>
    </row>
    <row r="140" spans="1:39" x14ac:dyDescent="0.2">
      <c r="A140" s="30" t="s">
        <v>81</v>
      </c>
      <c r="B140" s="31"/>
      <c r="C140" s="29">
        <v>42448.286</v>
      </c>
      <c r="D140" s="29"/>
      <c r="E140" s="1">
        <f t="shared" si="15"/>
        <v>-7656.0114319940158</v>
      </c>
      <c r="F140" s="1">
        <f t="shared" si="16"/>
        <v>-7656</v>
      </c>
      <c r="G140" s="1">
        <f t="shared" si="25"/>
        <v>-7.6231999992160127E-3</v>
      </c>
      <c r="I140" s="1">
        <f>G140</f>
        <v>-7.6231999992160127E-3</v>
      </c>
      <c r="P140" s="1">
        <f t="shared" si="17"/>
        <v>7.6012942403540498E-3</v>
      </c>
      <c r="Q140" s="120">
        <f t="shared" si="18"/>
        <v>27429.786</v>
      </c>
      <c r="S140" s="1">
        <f t="shared" si="26"/>
        <v>2.3178522485070205E-4</v>
      </c>
      <c r="T140" s="1">
        <v>0.1</v>
      </c>
      <c r="U140" s="1">
        <f t="shared" si="19"/>
        <v>2.3178522485070207E-5</v>
      </c>
      <c r="AA140" s="1">
        <v>-8431</v>
      </c>
      <c r="AB140" s="1">
        <v>2.3859299995820038E-2</v>
      </c>
      <c r="AL140" s="1">
        <v>9416</v>
      </c>
      <c r="AM140" s="1">
        <v>-3.6754799999471288E-2</v>
      </c>
    </row>
    <row r="141" spans="1:39" x14ac:dyDescent="0.2">
      <c r="A141" s="27" t="s">
        <v>54</v>
      </c>
      <c r="B141" s="28" t="s">
        <v>50</v>
      </c>
      <c r="C141" s="29">
        <v>42448.311999999998</v>
      </c>
      <c r="D141" s="27" t="s">
        <v>35</v>
      </c>
      <c r="E141" s="30">
        <f t="shared" si="15"/>
        <v>-7655.9724415642204</v>
      </c>
      <c r="F141" s="1">
        <f t="shared" si="16"/>
        <v>-7656</v>
      </c>
      <c r="G141" s="1">
        <f t="shared" si="25"/>
        <v>1.8376799998804927E-2</v>
      </c>
      <c r="H141" s="1">
        <f>G141</f>
        <v>1.8376799998804927E-2</v>
      </c>
      <c r="P141" s="1">
        <f t="shared" si="17"/>
        <v>7.6012942403540498E-3</v>
      </c>
      <c r="Q141" s="120">
        <f t="shared" si="18"/>
        <v>27429.811999999998</v>
      </c>
      <c r="S141" s="1">
        <f t="shared" si="26"/>
        <v>1.16111524350408E-4</v>
      </c>
      <c r="T141" s="1">
        <v>0.1</v>
      </c>
      <c r="U141" s="1">
        <f t="shared" si="19"/>
        <v>1.1611152435040801E-5</v>
      </c>
      <c r="AA141" s="1">
        <v>-7894</v>
      </c>
      <c r="AB141" s="1">
        <v>1.0988200003339443E-2</v>
      </c>
      <c r="AL141" s="1">
        <v>10291</v>
      </c>
      <c r="AM141" s="1">
        <v>-4.1517300000123214E-2</v>
      </c>
    </row>
    <row r="142" spans="1:39" x14ac:dyDescent="0.2">
      <c r="A142" s="30" t="s">
        <v>81</v>
      </c>
      <c r="B142" s="31"/>
      <c r="C142" s="29">
        <v>42448.313999999998</v>
      </c>
      <c r="D142" s="29"/>
      <c r="E142" s="1">
        <f t="shared" si="15"/>
        <v>-7655.9694423003884</v>
      </c>
      <c r="F142" s="1">
        <f t="shared" si="16"/>
        <v>-7656</v>
      </c>
      <c r="G142" s="1">
        <f t="shared" si="25"/>
        <v>2.037679999921238E-2</v>
      </c>
      <c r="I142" s="1">
        <f>G142</f>
        <v>2.037679999921238E-2</v>
      </c>
      <c r="P142" s="1">
        <f t="shared" si="17"/>
        <v>7.6012942403540498E-3</v>
      </c>
      <c r="Q142" s="120">
        <f t="shared" si="18"/>
        <v>27429.813999999998</v>
      </c>
      <c r="S142" s="1">
        <f t="shared" si="26"/>
        <v>1.6321354739462236E-4</v>
      </c>
      <c r="T142" s="1">
        <v>0.1</v>
      </c>
      <c r="U142" s="1">
        <f t="shared" si="19"/>
        <v>1.6321354739462236E-5</v>
      </c>
      <c r="AA142" s="1">
        <v>-7891</v>
      </c>
      <c r="AB142" s="1">
        <v>1.5497300002607517E-2</v>
      </c>
      <c r="AL142" s="1">
        <v>10753</v>
      </c>
      <c r="AM142" s="1">
        <v>-4.3515899997146334E-2</v>
      </c>
    </row>
    <row r="143" spans="1:39" x14ac:dyDescent="0.2">
      <c r="A143" s="30" t="s">
        <v>81</v>
      </c>
      <c r="B143" s="31"/>
      <c r="C143" s="29">
        <v>42450.290999999997</v>
      </c>
      <c r="D143" s="29"/>
      <c r="E143" s="1">
        <f t="shared" si="15"/>
        <v>-7653.0046700037501</v>
      </c>
      <c r="F143" s="1">
        <f t="shared" si="16"/>
        <v>-7653</v>
      </c>
      <c r="G143" s="1">
        <f t="shared" si="25"/>
        <v>-3.1140999999479391E-3</v>
      </c>
      <c r="I143" s="1">
        <f>G143</f>
        <v>-3.1140999999479391E-3</v>
      </c>
      <c r="P143" s="1">
        <f t="shared" si="17"/>
        <v>7.5968468256940921E-3</v>
      </c>
      <c r="Q143" s="120">
        <f t="shared" si="18"/>
        <v>27431.790999999997</v>
      </c>
      <c r="S143" s="1">
        <f t="shared" si="26"/>
        <v>1.147243819017311E-4</v>
      </c>
      <c r="T143" s="1">
        <v>0.1</v>
      </c>
      <c r="U143" s="1">
        <f t="shared" si="19"/>
        <v>1.1472438190173111E-5</v>
      </c>
      <c r="AA143" s="1">
        <v>-7879</v>
      </c>
      <c r="AB143" s="1">
        <v>1.753370000369614E-2</v>
      </c>
    </row>
    <row r="144" spans="1:39" x14ac:dyDescent="0.2">
      <c r="A144" s="27" t="s">
        <v>54</v>
      </c>
      <c r="B144" s="28" t="s">
        <v>50</v>
      </c>
      <c r="C144" s="29">
        <v>42452.288999999997</v>
      </c>
      <c r="D144" s="27" t="s">
        <v>35</v>
      </c>
      <c r="E144" s="30">
        <f t="shared" si="15"/>
        <v>-7650.008405436889</v>
      </c>
      <c r="F144" s="1">
        <f t="shared" si="16"/>
        <v>-7650</v>
      </c>
      <c r="G144" s="1">
        <f t="shared" si="25"/>
        <v>-5.605000005743932E-3</v>
      </c>
      <c r="H144" s="1">
        <f>G144</f>
        <v>-5.605000005743932E-3</v>
      </c>
      <c r="P144" s="1">
        <f t="shared" si="17"/>
        <v>7.5923981906343774E-3</v>
      </c>
      <c r="Q144" s="120">
        <f t="shared" si="18"/>
        <v>27433.788999999997</v>
      </c>
      <c r="S144" s="1">
        <f t="shared" si="26"/>
        <v>1.7417131915376942E-4</v>
      </c>
      <c r="T144" s="1">
        <v>0.1</v>
      </c>
      <c r="U144" s="1">
        <f t="shared" si="19"/>
        <v>1.7417131915376944E-5</v>
      </c>
      <c r="AA144" s="1">
        <v>-7765</v>
      </c>
      <c r="AB144" s="1">
        <v>5.8795000004465692E-3</v>
      </c>
    </row>
    <row r="145" spans="1:28" x14ac:dyDescent="0.2">
      <c r="A145" s="27" t="s">
        <v>54</v>
      </c>
      <c r="B145" s="28" t="s">
        <v>51</v>
      </c>
      <c r="C145" s="29">
        <v>42453.292999999998</v>
      </c>
      <c r="D145" s="27" t="s">
        <v>35</v>
      </c>
      <c r="E145" s="30">
        <f t="shared" si="15"/>
        <v>-7648.5027749938799</v>
      </c>
      <c r="F145" s="1">
        <f t="shared" si="16"/>
        <v>-7648.5</v>
      </c>
      <c r="G145" s="1">
        <f t="shared" si="25"/>
        <v>-1.8504500039853156E-3</v>
      </c>
      <c r="H145" s="1">
        <f>G145</f>
        <v>-1.8504500039853156E-3</v>
      </c>
      <c r="P145" s="1">
        <f t="shared" si="17"/>
        <v>7.5901734154546138E-3</v>
      </c>
      <c r="Q145" s="120">
        <f t="shared" si="18"/>
        <v>27434.792999999998</v>
      </c>
      <c r="S145" s="1">
        <f t="shared" si="26"/>
        <v>8.9125370547677663E-5</v>
      </c>
      <c r="T145" s="1">
        <v>0.1</v>
      </c>
      <c r="U145" s="1">
        <f t="shared" si="19"/>
        <v>8.9125370547677673E-6</v>
      </c>
      <c r="AA145" s="1">
        <v>-7750.5</v>
      </c>
      <c r="AB145" s="1">
        <v>1.0840149996511173E-2</v>
      </c>
    </row>
    <row r="146" spans="1:28" x14ac:dyDescent="0.2">
      <c r="A146" s="30" t="s">
        <v>81</v>
      </c>
      <c r="B146" s="31" t="s">
        <v>51</v>
      </c>
      <c r="C146" s="29">
        <v>42453.296999999999</v>
      </c>
      <c r="D146" s="29"/>
      <c r="E146" s="1">
        <f t="shared" si="15"/>
        <v>-7648.4967764662179</v>
      </c>
      <c r="F146" s="1">
        <f t="shared" si="16"/>
        <v>-7648.5</v>
      </c>
      <c r="G146" s="1">
        <f t="shared" si="25"/>
        <v>2.1495499968295917E-3</v>
      </c>
      <c r="I146" s="1">
        <f>G146</f>
        <v>2.1495499968295917E-3</v>
      </c>
      <c r="P146" s="1">
        <f t="shared" si="17"/>
        <v>7.5901734154546138E-3</v>
      </c>
      <c r="Q146" s="120">
        <f t="shared" si="18"/>
        <v>27434.796999999999</v>
      </c>
      <c r="S146" s="1">
        <f t="shared" si="26"/>
        <v>2.9600383183291024E-5</v>
      </c>
      <c r="T146" s="1">
        <v>0.1</v>
      </c>
      <c r="U146" s="1">
        <f t="shared" si="19"/>
        <v>2.9600383183291027E-6</v>
      </c>
      <c r="AA146" s="1">
        <v>-7725</v>
      </c>
      <c r="AB146" s="1">
        <v>6.6674999980023131E-3</v>
      </c>
    </row>
    <row r="147" spans="1:28" x14ac:dyDescent="0.2">
      <c r="A147" s="27" t="s">
        <v>54</v>
      </c>
      <c r="B147" s="28" t="s">
        <v>50</v>
      </c>
      <c r="C147" s="29">
        <v>42454.292000000001</v>
      </c>
      <c r="D147" s="27" t="s">
        <v>35</v>
      </c>
      <c r="E147" s="30">
        <f t="shared" si="15"/>
        <v>-7647.0046427104435</v>
      </c>
      <c r="F147" s="1">
        <f t="shared" si="16"/>
        <v>-7647</v>
      </c>
      <c r="G147" s="1">
        <f t="shared" si="25"/>
        <v>-3.0958999996073544E-3</v>
      </c>
      <c r="H147" s="1">
        <f>G147</f>
        <v>-3.0958999996073544E-3</v>
      </c>
      <c r="P147" s="1">
        <f t="shared" si="17"/>
        <v>7.5879483351749084E-3</v>
      </c>
      <c r="Q147" s="120">
        <f t="shared" si="18"/>
        <v>27435.792000000001</v>
      </c>
      <c r="S147" s="1">
        <f t="shared" si="26"/>
        <v>1.1414461524062975E-4</v>
      </c>
      <c r="T147" s="1">
        <v>0.1</v>
      </c>
      <c r="U147" s="1">
        <f t="shared" si="19"/>
        <v>1.1414461524062975E-5</v>
      </c>
      <c r="AA147" s="1">
        <v>-7723.5</v>
      </c>
      <c r="AB147" s="1">
        <v>4.4220499985385686E-3</v>
      </c>
    </row>
    <row r="148" spans="1:28" x14ac:dyDescent="0.2">
      <c r="A148" s="27" t="s">
        <v>54</v>
      </c>
      <c r="B148" s="28" t="s">
        <v>50</v>
      </c>
      <c r="C148" s="29">
        <v>42460.298999999999</v>
      </c>
      <c r="D148" s="27" t="s">
        <v>35</v>
      </c>
      <c r="E148" s="30">
        <f t="shared" si="15"/>
        <v>-7637.9963537949616</v>
      </c>
      <c r="F148" s="1">
        <f t="shared" si="16"/>
        <v>-7638</v>
      </c>
      <c r="G148" s="1">
        <f t="shared" si="25"/>
        <v>2.4313999965670519E-3</v>
      </c>
      <c r="H148" s="1">
        <f>G148</f>
        <v>2.4313999965670519E-3</v>
      </c>
      <c r="P148" s="1">
        <f t="shared" si="17"/>
        <v>7.5745914463979823E-3</v>
      </c>
      <c r="Q148" s="120">
        <f t="shared" si="18"/>
        <v>27441.798999999999</v>
      </c>
      <c r="S148" s="1">
        <f t="shared" si="26"/>
        <v>2.6452418289613989E-5</v>
      </c>
      <c r="T148" s="1">
        <v>0.1</v>
      </c>
      <c r="U148" s="1">
        <f t="shared" si="19"/>
        <v>2.6452418289613991E-6</v>
      </c>
      <c r="AA148" s="1">
        <v>-7720.5</v>
      </c>
      <c r="AB148" s="1">
        <v>-2.0688499935204163E-3</v>
      </c>
    </row>
    <row r="149" spans="1:28" x14ac:dyDescent="0.2">
      <c r="A149" s="30" t="s">
        <v>81</v>
      </c>
      <c r="B149" s="31" t="s">
        <v>51</v>
      </c>
      <c r="C149" s="29">
        <v>42461.303999999996</v>
      </c>
      <c r="D149" s="29"/>
      <c r="E149" s="1">
        <f t="shared" ref="E149:E212" si="27">+(C149-C$7)/C$8</f>
        <v>-7636.489223720042</v>
      </c>
      <c r="F149" s="1">
        <f t="shared" ref="F149:F212" si="28">ROUND(2*E149,0)/2</f>
        <v>-7636.5</v>
      </c>
      <c r="G149" s="1">
        <f t="shared" si="25"/>
        <v>7.1859499948914163E-3</v>
      </c>
      <c r="I149" s="1">
        <f t="shared" ref="I149:I161" si="29">G149</f>
        <v>7.1859499948914163E-3</v>
      </c>
      <c r="P149" s="1">
        <f t="shared" ref="P149:P212" si="30">+D$11+D$12*F149+D$13*F149^2</f>
        <v>7.5723642304187109E-3</v>
      </c>
      <c r="Q149" s="120">
        <f t="shared" ref="Q149:Q212" si="31">+C149-15018.5</f>
        <v>27442.803999999996</v>
      </c>
      <c r="S149" s="1">
        <f t="shared" si="26"/>
        <v>1.4931596141814348E-7</v>
      </c>
      <c r="T149" s="1">
        <v>0.1</v>
      </c>
      <c r="U149" s="1">
        <f t="shared" ref="U149:U212" si="32">+S149*T149</f>
        <v>1.493159614181435E-8</v>
      </c>
      <c r="AA149" s="1">
        <v>-7707</v>
      </c>
      <c r="AB149" s="1">
        <v>9.7220999959972687E-3</v>
      </c>
    </row>
    <row r="150" spans="1:28" x14ac:dyDescent="0.2">
      <c r="A150" s="30" t="s">
        <v>81</v>
      </c>
      <c r="B150" s="31" t="s">
        <v>51</v>
      </c>
      <c r="C150" s="29">
        <v>42469.3</v>
      </c>
      <c r="D150" s="29"/>
      <c r="E150" s="1">
        <f t="shared" si="27"/>
        <v>-7624.4981669249228</v>
      </c>
      <c r="F150" s="1">
        <f t="shared" si="28"/>
        <v>-7624.5</v>
      </c>
      <c r="G150" s="1">
        <f t="shared" si="25"/>
        <v>1.2223500016261823E-3</v>
      </c>
      <c r="I150" s="1">
        <f t="shared" si="29"/>
        <v>1.2223500016261823E-3</v>
      </c>
      <c r="P150" s="1">
        <f t="shared" si="30"/>
        <v>7.5545355189867453E-3</v>
      </c>
      <c r="Q150" s="120">
        <f t="shared" si="31"/>
        <v>27450.800000000003</v>
      </c>
      <c r="S150" s="1">
        <f t="shared" si="26"/>
        <v>4.009657342627086E-5</v>
      </c>
      <c r="T150" s="1">
        <v>0.1</v>
      </c>
      <c r="U150" s="1">
        <f t="shared" si="32"/>
        <v>4.009657342627086E-6</v>
      </c>
      <c r="AA150" s="1">
        <v>-7702.5</v>
      </c>
      <c r="AB150" s="1">
        <v>9.9857500026701018E-3</v>
      </c>
    </row>
    <row r="151" spans="1:28" x14ac:dyDescent="0.2">
      <c r="A151" s="30" t="s">
        <v>81</v>
      </c>
      <c r="B151" s="31" t="s">
        <v>51</v>
      </c>
      <c r="C151" s="29">
        <v>42469.317999999999</v>
      </c>
      <c r="D151" s="29"/>
      <c r="E151" s="1">
        <f t="shared" si="27"/>
        <v>-7624.4711735504525</v>
      </c>
      <c r="F151" s="1">
        <f t="shared" si="28"/>
        <v>-7624.5</v>
      </c>
      <c r="G151" s="1">
        <f t="shared" si="25"/>
        <v>1.9222349998017307E-2</v>
      </c>
      <c r="I151" s="1">
        <f t="shared" si="29"/>
        <v>1.9222349998017307E-2</v>
      </c>
      <c r="P151" s="1">
        <f t="shared" si="30"/>
        <v>7.5545355189867453E-3</v>
      </c>
      <c r="Q151" s="120">
        <f t="shared" si="31"/>
        <v>27450.817999999999</v>
      </c>
      <c r="S151" s="1">
        <f t="shared" si="26"/>
        <v>1.3613789471707524E-4</v>
      </c>
      <c r="T151" s="1">
        <v>0.1</v>
      </c>
      <c r="U151" s="1">
        <f t="shared" si="32"/>
        <v>1.3613789471707524E-5</v>
      </c>
      <c r="AA151" s="1">
        <v>-7702.5</v>
      </c>
      <c r="AB151" s="1">
        <v>1.098574999923585E-2</v>
      </c>
    </row>
    <row r="152" spans="1:28" x14ac:dyDescent="0.2">
      <c r="A152" s="30" t="s">
        <v>81</v>
      </c>
      <c r="B152" s="31" t="s">
        <v>51</v>
      </c>
      <c r="C152" s="29">
        <v>42471.317999999999</v>
      </c>
      <c r="D152" s="29"/>
      <c r="E152" s="1">
        <f t="shared" si="27"/>
        <v>-7621.4719097197594</v>
      </c>
      <c r="F152" s="1">
        <f t="shared" si="28"/>
        <v>-7621.5</v>
      </c>
      <c r="G152" s="1">
        <f t="shared" si="25"/>
        <v>1.8731449999904726E-2</v>
      </c>
      <c r="I152" s="1">
        <f t="shared" si="29"/>
        <v>1.8731449999904726E-2</v>
      </c>
      <c r="P152" s="1">
        <f t="shared" si="30"/>
        <v>7.5500752901293718E-3</v>
      </c>
      <c r="Q152" s="120">
        <f t="shared" si="31"/>
        <v>27452.817999999999</v>
      </c>
      <c r="S152" s="1">
        <f t="shared" si="26"/>
        <v>1.2502314040040388E-4</v>
      </c>
      <c r="T152" s="1">
        <v>0.1</v>
      </c>
      <c r="U152" s="1">
        <f t="shared" si="32"/>
        <v>1.2502314040040388E-5</v>
      </c>
      <c r="AA152" s="1">
        <v>-7690.5</v>
      </c>
      <c r="AB152" s="1">
        <v>8.0221500029438175E-3</v>
      </c>
    </row>
    <row r="153" spans="1:28" x14ac:dyDescent="0.2">
      <c r="A153" s="30" t="s">
        <v>81</v>
      </c>
      <c r="B153" s="31"/>
      <c r="C153" s="29">
        <v>42472.31</v>
      </c>
      <c r="D153" s="29"/>
      <c r="E153" s="1">
        <f t="shared" si="27"/>
        <v>-7619.9842748597384</v>
      </c>
      <c r="F153" s="1">
        <f t="shared" si="28"/>
        <v>-7620</v>
      </c>
      <c r="G153" s="1">
        <f t="shared" si="25"/>
        <v>1.048599999921862E-2</v>
      </c>
      <c r="I153" s="1">
        <f t="shared" si="29"/>
        <v>1.048599999921862E-2</v>
      </c>
      <c r="P153" s="1">
        <f t="shared" si="30"/>
        <v>7.5478447180507731E-3</v>
      </c>
      <c r="Q153" s="120">
        <f t="shared" si="31"/>
        <v>27453.809999999998</v>
      </c>
      <c r="S153" s="1">
        <f t="shared" si="26"/>
        <v>8.6327564562545116E-6</v>
      </c>
      <c r="T153" s="1">
        <v>0.1</v>
      </c>
      <c r="U153" s="1">
        <f t="shared" si="32"/>
        <v>8.6327564562545116E-7</v>
      </c>
      <c r="AA153" s="1">
        <v>-7686</v>
      </c>
      <c r="AB153" s="1">
        <v>-1.7141999996965751E-3</v>
      </c>
    </row>
    <row r="154" spans="1:28" x14ac:dyDescent="0.2">
      <c r="A154" s="30" t="s">
        <v>81</v>
      </c>
      <c r="B154" s="31" t="s">
        <v>51</v>
      </c>
      <c r="C154" s="29">
        <v>42501.32</v>
      </c>
      <c r="D154" s="29"/>
      <c r="E154" s="1">
        <f t="shared" si="27"/>
        <v>-7576.4799529955371</v>
      </c>
      <c r="F154" s="1">
        <f t="shared" si="28"/>
        <v>-7576.5</v>
      </c>
      <c r="G154" s="1">
        <f t="shared" si="25"/>
        <v>1.3367949999519624E-2</v>
      </c>
      <c r="I154" s="1">
        <f t="shared" si="29"/>
        <v>1.3367949999519624E-2</v>
      </c>
      <c r="P154" s="1">
        <f t="shared" si="30"/>
        <v>7.483025409298261E-3</v>
      </c>
      <c r="Q154" s="120">
        <f t="shared" si="31"/>
        <v>27482.82</v>
      </c>
      <c r="S154" s="1">
        <f t="shared" si="26"/>
        <v>3.4632337432592078E-5</v>
      </c>
      <c r="T154" s="1">
        <v>0.1</v>
      </c>
      <c r="U154" s="1">
        <f t="shared" si="32"/>
        <v>3.463233743259208E-6</v>
      </c>
      <c r="AA154" s="1">
        <v>-7684.5</v>
      </c>
      <c r="AB154" s="1">
        <v>1.7040349994204007E-2</v>
      </c>
    </row>
    <row r="155" spans="1:28" x14ac:dyDescent="0.2">
      <c r="A155" s="30" t="s">
        <v>82</v>
      </c>
      <c r="B155" s="31"/>
      <c r="C155" s="29">
        <v>42758.364999999998</v>
      </c>
      <c r="D155" s="29"/>
      <c r="E155" s="1">
        <f t="shared" si="27"/>
        <v>-7191.0070673153296</v>
      </c>
      <c r="F155" s="1">
        <f t="shared" si="28"/>
        <v>-7191</v>
      </c>
      <c r="G155" s="1">
        <f t="shared" si="25"/>
        <v>-4.7126999997999519E-3</v>
      </c>
      <c r="I155" s="1">
        <f t="shared" si="29"/>
        <v>-4.7126999997999519E-3</v>
      </c>
      <c r="P155" s="1">
        <f t="shared" si="30"/>
        <v>6.8973794969972458E-3</v>
      </c>
      <c r="Q155" s="120">
        <f t="shared" si="31"/>
        <v>27739.864999999998</v>
      </c>
      <c r="S155" s="1">
        <f t="shared" si="26"/>
        <v>1.3479394592195068E-4</v>
      </c>
      <c r="T155" s="1">
        <v>0.1</v>
      </c>
      <c r="U155" s="1">
        <f t="shared" si="32"/>
        <v>1.3479394592195069E-5</v>
      </c>
      <c r="AA155" s="1">
        <v>-7659</v>
      </c>
      <c r="AB155" s="1">
        <v>1.4867699996102601E-2</v>
      </c>
    </row>
    <row r="156" spans="1:28" x14ac:dyDescent="0.2">
      <c r="A156" s="30" t="s">
        <v>83</v>
      </c>
      <c r="B156" s="31"/>
      <c r="C156" s="29">
        <v>42760.385000000002</v>
      </c>
      <c r="D156" s="29"/>
      <c r="E156" s="1">
        <f t="shared" si="27"/>
        <v>-7187.9778108463233</v>
      </c>
      <c r="F156" s="1">
        <f t="shared" si="28"/>
        <v>-7188</v>
      </c>
      <c r="G156" s="1">
        <f t="shared" si="25"/>
        <v>1.4796399998886045E-2</v>
      </c>
      <c r="I156" s="1">
        <f t="shared" si="29"/>
        <v>1.4796399998886045E-2</v>
      </c>
      <c r="P156" s="1">
        <f t="shared" si="30"/>
        <v>6.8927429203754272E-3</v>
      </c>
      <c r="Q156" s="120">
        <f t="shared" si="31"/>
        <v>27741.885000000002</v>
      </c>
      <c r="S156" s="1">
        <f t="shared" si="26"/>
        <v>6.2467795214690995E-5</v>
      </c>
      <c r="T156" s="1">
        <v>0.1</v>
      </c>
      <c r="U156" s="1">
        <f t="shared" si="32"/>
        <v>6.2467795214691002E-6</v>
      </c>
      <c r="AA156" s="1">
        <v>-7657.5</v>
      </c>
      <c r="AB156" s="1">
        <v>9.6222499996656552E-3</v>
      </c>
    </row>
    <row r="157" spans="1:28" x14ac:dyDescent="0.2">
      <c r="A157" s="30" t="s">
        <v>83</v>
      </c>
      <c r="B157" s="31"/>
      <c r="C157" s="29">
        <v>42761.364999999998</v>
      </c>
      <c r="D157" s="29"/>
      <c r="E157" s="1">
        <f t="shared" si="27"/>
        <v>-7186.5081715692904</v>
      </c>
      <c r="F157" s="1">
        <f t="shared" si="28"/>
        <v>-7186.5</v>
      </c>
      <c r="G157" s="1">
        <f t="shared" si="25"/>
        <v>-5.449050004244782E-3</v>
      </c>
      <c r="I157" s="1">
        <f t="shared" si="29"/>
        <v>-5.449050004244782E-3</v>
      </c>
      <c r="P157" s="1">
        <f t="shared" si="30"/>
        <v>6.8904241744146121E-3</v>
      </c>
      <c r="Q157" s="120">
        <f t="shared" si="31"/>
        <v>27742.864999999998</v>
      </c>
      <c r="S157" s="1">
        <f t="shared" si="26"/>
        <v>1.5226262300580194E-4</v>
      </c>
      <c r="T157" s="1">
        <v>0.1</v>
      </c>
      <c r="U157" s="1">
        <f t="shared" si="32"/>
        <v>1.5226262300580195E-5</v>
      </c>
      <c r="AA157" s="1">
        <v>-7656</v>
      </c>
      <c r="AB157" s="1">
        <v>-7.6231999992160127E-3</v>
      </c>
    </row>
    <row r="158" spans="1:28" x14ac:dyDescent="0.2">
      <c r="A158" s="29" t="s">
        <v>53</v>
      </c>
      <c r="B158" s="31" t="s">
        <v>50</v>
      </c>
      <c r="C158" s="29">
        <v>42768.372000000003</v>
      </c>
      <c r="D158" s="30"/>
      <c r="E158" s="1">
        <f t="shared" si="27"/>
        <v>-7176.0002507384506</v>
      </c>
      <c r="F158" s="1">
        <f t="shared" si="28"/>
        <v>-7176</v>
      </c>
      <c r="G158" s="1">
        <f t="shared" si="25"/>
        <v>-1.6719999257475138E-4</v>
      </c>
      <c r="I158" s="1">
        <f t="shared" si="29"/>
        <v>-1.6719999257475138E-4</v>
      </c>
      <c r="P158" s="1">
        <f t="shared" si="30"/>
        <v>6.8741844098906208E-3</v>
      </c>
      <c r="Q158" s="120">
        <f t="shared" si="31"/>
        <v>27749.872000000003</v>
      </c>
      <c r="S158" s="1">
        <f t="shared" si="26"/>
        <v>4.9581094303282629E-5</v>
      </c>
      <c r="T158" s="1">
        <v>0.1</v>
      </c>
      <c r="U158" s="1">
        <f t="shared" si="32"/>
        <v>4.9581094303282631E-6</v>
      </c>
      <c r="AA158" s="1">
        <v>-7656</v>
      </c>
      <c r="AB158" s="1">
        <v>2.037679999921238E-2</v>
      </c>
    </row>
    <row r="159" spans="1:28" x14ac:dyDescent="0.2">
      <c r="A159" s="30" t="s">
        <v>82</v>
      </c>
      <c r="B159" s="31"/>
      <c r="C159" s="29">
        <v>42768.381999999998</v>
      </c>
      <c r="D159" s="29"/>
      <c r="E159" s="1">
        <f t="shared" si="27"/>
        <v>-7175.9852544193054</v>
      </c>
      <c r="F159" s="1">
        <f t="shared" si="28"/>
        <v>-7176</v>
      </c>
      <c r="G159" s="1">
        <f t="shared" si="25"/>
        <v>9.8328000021865591E-3</v>
      </c>
      <c r="I159" s="1">
        <f t="shared" si="29"/>
        <v>9.8328000021865591E-3</v>
      </c>
      <c r="P159" s="1">
        <f t="shared" si="30"/>
        <v>6.8741844098906208E-3</v>
      </c>
      <c r="Q159" s="120">
        <f t="shared" si="31"/>
        <v>27749.881999999998</v>
      </c>
      <c r="S159" s="1">
        <f t="shared" si="26"/>
        <v>8.7534062229766458E-6</v>
      </c>
      <c r="T159" s="1">
        <v>0.1</v>
      </c>
      <c r="U159" s="1">
        <f t="shared" si="32"/>
        <v>8.7534062229766462E-7</v>
      </c>
      <c r="AA159" s="1">
        <v>-7653</v>
      </c>
      <c r="AB159" s="1">
        <v>-3.1140999999479391E-3</v>
      </c>
    </row>
    <row r="160" spans="1:28" x14ac:dyDescent="0.2">
      <c r="A160" s="30" t="s">
        <v>83</v>
      </c>
      <c r="B160" s="31"/>
      <c r="C160" s="29">
        <v>42771.381000000001</v>
      </c>
      <c r="D160" s="29"/>
      <c r="E160" s="1">
        <f t="shared" si="27"/>
        <v>-7171.4878583051759</v>
      </c>
      <c r="F160" s="1">
        <f t="shared" si="28"/>
        <v>-7171.5</v>
      </c>
      <c r="G160" s="1">
        <f t="shared" ref="G160:G191" si="33">+C160-(C$7+F160*C$8)</f>
        <v>8.096450001175981E-3</v>
      </c>
      <c r="I160" s="1">
        <f t="shared" si="29"/>
        <v>8.096450001175981E-3</v>
      </c>
      <c r="P160" s="1">
        <f t="shared" si="30"/>
        <v>6.8672199343098326E-3</v>
      </c>
      <c r="Q160" s="120">
        <f t="shared" si="31"/>
        <v>27752.881000000001</v>
      </c>
      <c r="S160" s="1">
        <f t="shared" ref="S160:S191" si="34">+(P160-G160)^2</f>
        <v>1.5110065572877559E-6</v>
      </c>
      <c r="T160" s="1">
        <v>0.1</v>
      </c>
      <c r="U160" s="1">
        <f t="shared" si="32"/>
        <v>1.511006557287756E-7</v>
      </c>
      <c r="AA160" s="1">
        <v>-7648.5</v>
      </c>
      <c r="AB160" s="1">
        <v>2.1495499968295917E-3</v>
      </c>
    </row>
    <row r="161" spans="1:28" x14ac:dyDescent="0.2">
      <c r="A161" s="30" t="s">
        <v>82</v>
      </c>
      <c r="B161" s="31"/>
      <c r="C161" s="29">
        <v>42774.383999999998</v>
      </c>
      <c r="D161" s="29"/>
      <c r="E161" s="1">
        <f t="shared" si="27"/>
        <v>-7166.9844636633952</v>
      </c>
      <c r="F161" s="1">
        <f t="shared" si="28"/>
        <v>-7167</v>
      </c>
      <c r="G161" s="1">
        <f t="shared" si="33"/>
        <v>1.036010000098031E-2</v>
      </c>
      <c r="I161" s="1">
        <f t="shared" si="29"/>
        <v>1.036010000098031E-2</v>
      </c>
      <c r="P161" s="1">
        <f t="shared" si="30"/>
        <v>6.8602527128295981E-3</v>
      </c>
      <c r="Q161" s="120">
        <f t="shared" si="31"/>
        <v>27755.883999999998</v>
      </c>
      <c r="S161" s="1">
        <f t="shared" si="34"/>
        <v>1.2248931040375893E-5</v>
      </c>
      <c r="T161" s="1">
        <v>0.1</v>
      </c>
      <c r="U161" s="1">
        <f t="shared" si="32"/>
        <v>1.2248931040375893E-6</v>
      </c>
      <c r="AA161" s="1">
        <v>-7636.5</v>
      </c>
      <c r="AB161" s="1">
        <v>7.1859499948914163E-3</v>
      </c>
    </row>
    <row r="162" spans="1:28" x14ac:dyDescent="0.2">
      <c r="A162" s="27" t="s">
        <v>54</v>
      </c>
      <c r="B162" s="28" t="s">
        <v>51</v>
      </c>
      <c r="C162" s="29">
        <v>42775.383999999998</v>
      </c>
      <c r="D162" s="27" t="s">
        <v>35</v>
      </c>
      <c r="E162" s="30">
        <f t="shared" si="27"/>
        <v>-7165.4848317480491</v>
      </c>
      <c r="F162" s="1">
        <f t="shared" si="28"/>
        <v>-7165.5</v>
      </c>
      <c r="G162" s="1">
        <f t="shared" si="33"/>
        <v>1.0114650001924019E-2</v>
      </c>
      <c r="H162" s="1">
        <f>G162</f>
        <v>1.0114650001924019E-2</v>
      </c>
      <c r="P162" s="1">
        <f t="shared" si="30"/>
        <v>6.8579296954696407E-3</v>
      </c>
      <c r="Q162" s="120">
        <f t="shared" si="31"/>
        <v>27756.883999999998</v>
      </c>
      <c r="S162" s="1">
        <f t="shared" si="34"/>
        <v>1.0606227154472302E-5</v>
      </c>
      <c r="T162" s="1">
        <v>0.1</v>
      </c>
      <c r="U162" s="1">
        <f t="shared" si="32"/>
        <v>1.0606227154472302E-6</v>
      </c>
      <c r="AA162" s="1">
        <v>-7624.5</v>
      </c>
      <c r="AB162" s="1">
        <v>1.2223500016261823E-3</v>
      </c>
    </row>
    <row r="163" spans="1:28" x14ac:dyDescent="0.2">
      <c r="A163" s="30" t="s">
        <v>83</v>
      </c>
      <c r="B163" s="31"/>
      <c r="C163" s="29">
        <v>42781.385000000002</v>
      </c>
      <c r="D163" s="29"/>
      <c r="E163" s="1">
        <f t="shared" si="27"/>
        <v>-7156.4855406240495</v>
      </c>
      <c r="F163" s="1">
        <f t="shared" si="28"/>
        <v>-7156.5</v>
      </c>
      <c r="G163" s="1">
        <f t="shared" si="33"/>
        <v>9.6419500041520223E-3</v>
      </c>
      <c r="I163" s="1">
        <f>G163</f>
        <v>9.6419500041520223E-3</v>
      </c>
      <c r="P163" s="1">
        <f t="shared" si="30"/>
        <v>6.8439851842112022E-3</v>
      </c>
      <c r="Q163" s="120">
        <f t="shared" si="31"/>
        <v>27762.885000000002</v>
      </c>
      <c r="S163" s="1">
        <f t="shared" si="34"/>
        <v>7.8286071336264667E-6</v>
      </c>
      <c r="T163" s="1">
        <v>0.1</v>
      </c>
      <c r="U163" s="1">
        <f t="shared" si="32"/>
        <v>7.8286071336264673E-7</v>
      </c>
      <c r="AA163" s="1">
        <v>-7624.5</v>
      </c>
      <c r="AB163" s="1">
        <v>1.9222349998017307E-2</v>
      </c>
    </row>
    <row r="164" spans="1:28" x14ac:dyDescent="0.2">
      <c r="A164" s="30" t="s">
        <v>83</v>
      </c>
      <c r="B164" s="31"/>
      <c r="C164" s="29">
        <v>42782.373</v>
      </c>
      <c r="D164" s="29"/>
      <c r="E164" s="1">
        <f t="shared" si="27"/>
        <v>-7155.0039042916915</v>
      </c>
      <c r="F164" s="1">
        <f t="shared" si="28"/>
        <v>-7155</v>
      </c>
      <c r="G164" s="1">
        <f t="shared" si="33"/>
        <v>-2.6034999973489903E-3</v>
      </c>
      <c r="I164" s="1">
        <f>G164</f>
        <v>-2.6034999973489903E-3</v>
      </c>
      <c r="P164" s="1">
        <f t="shared" si="30"/>
        <v>6.8416600311516787E-3</v>
      </c>
      <c r="Q164" s="120">
        <f t="shared" si="31"/>
        <v>27763.873</v>
      </c>
      <c r="S164" s="1">
        <f t="shared" si="34"/>
        <v>8.9211047963986742E-5</v>
      </c>
      <c r="T164" s="1">
        <v>0.1</v>
      </c>
      <c r="U164" s="1">
        <f t="shared" si="32"/>
        <v>8.9211047963986739E-6</v>
      </c>
      <c r="AA164" s="1">
        <v>-7621.5</v>
      </c>
      <c r="AB164" s="1">
        <v>1.8731449999904726E-2</v>
      </c>
    </row>
    <row r="165" spans="1:28" x14ac:dyDescent="0.2">
      <c r="A165" s="27" t="s">
        <v>54</v>
      </c>
      <c r="B165" s="28" t="s">
        <v>50</v>
      </c>
      <c r="C165" s="29">
        <v>42804.39</v>
      </c>
      <c r="D165" s="27" t="s">
        <v>35</v>
      </c>
      <c r="E165" s="30">
        <f t="shared" si="27"/>
        <v>-7121.9865084115099</v>
      </c>
      <c r="F165" s="1">
        <f t="shared" si="28"/>
        <v>-7122</v>
      </c>
      <c r="G165" s="1">
        <f t="shared" si="33"/>
        <v>8.9966000014101155E-3</v>
      </c>
      <c r="H165" s="1">
        <f>G165</f>
        <v>8.9966000014101155E-3</v>
      </c>
      <c r="P165" s="1">
        <f t="shared" si="30"/>
        <v>6.7904294735577023E-3</v>
      </c>
      <c r="Q165" s="120">
        <f t="shared" si="31"/>
        <v>27785.89</v>
      </c>
      <c r="S165" s="1">
        <f t="shared" si="34"/>
        <v>4.8671883979645951E-6</v>
      </c>
      <c r="T165" s="1">
        <v>0.1</v>
      </c>
      <c r="U165" s="1">
        <f t="shared" si="32"/>
        <v>4.8671883979645955E-7</v>
      </c>
      <c r="AA165" s="1">
        <v>-7620</v>
      </c>
      <c r="AB165" s="1">
        <v>1.048599999921862E-2</v>
      </c>
    </row>
    <row r="166" spans="1:28" x14ac:dyDescent="0.2">
      <c r="A166" s="30" t="s">
        <v>83</v>
      </c>
      <c r="B166" s="31"/>
      <c r="C166" s="29">
        <v>42806.394</v>
      </c>
      <c r="D166" s="29"/>
      <c r="E166" s="1">
        <f t="shared" si="27"/>
        <v>-7118.9812460531548</v>
      </c>
      <c r="F166" s="1">
        <f t="shared" si="28"/>
        <v>-7119</v>
      </c>
      <c r="G166" s="1">
        <f t="shared" si="33"/>
        <v>1.2505699996836483E-2</v>
      </c>
      <c r="I166" s="1">
        <f t="shared" ref="I166:I173" si="35">G166</f>
        <v>1.2505699996836483E-2</v>
      </c>
      <c r="P166" s="1">
        <f t="shared" si="30"/>
        <v>6.7857648277415469E-3</v>
      </c>
      <c r="Q166" s="120">
        <f t="shared" si="31"/>
        <v>27787.894</v>
      </c>
      <c r="S166" s="1">
        <f t="shared" si="34"/>
        <v>3.2717658338649124E-5</v>
      </c>
      <c r="T166" s="1">
        <v>0.1</v>
      </c>
      <c r="U166" s="1">
        <f t="shared" si="32"/>
        <v>3.2717658338649128E-6</v>
      </c>
      <c r="AA166" s="1">
        <v>-7576.5</v>
      </c>
      <c r="AB166" s="1">
        <v>1.3367949999519624E-2</v>
      </c>
    </row>
    <row r="167" spans="1:28" x14ac:dyDescent="0.2">
      <c r="A167" s="30" t="s">
        <v>83</v>
      </c>
      <c r="B167" s="31" t="s">
        <v>51</v>
      </c>
      <c r="C167" s="29">
        <v>42835.392999999996</v>
      </c>
      <c r="D167" s="29"/>
      <c r="E167" s="1">
        <f t="shared" si="27"/>
        <v>-7075.493420140031</v>
      </c>
      <c r="F167" s="1">
        <f t="shared" si="28"/>
        <v>-7075.5</v>
      </c>
      <c r="G167" s="1">
        <f t="shared" si="33"/>
        <v>4.3876499985344708E-3</v>
      </c>
      <c r="I167" s="1">
        <f t="shared" si="35"/>
        <v>4.3876499985344708E-3</v>
      </c>
      <c r="P167" s="1">
        <f t="shared" si="30"/>
        <v>6.7179903209849158E-3</v>
      </c>
      <c r="Q167" s="120">
        <f t="shared" si="31"/>
        <v>27816.892999999996</v>
      </c>
      <c r="S167" s="1">
        <f t="shared" si="34"/>
        <v>5.4304860184384444E-6</v>
      </c>
      <c r="T167" s="1">
        <v>0.1</v>
      </c>
      <c r="U167" s="1">
        <f t="shared" si="32"/>
        <v>5.4304860184384444E-7</v>
      </c>
      <c r="AA167" s="1">
        <v>-7188</v>
      </c>
      <c r="AB167" s="1">
        <v>1.4796399998886045E-2</v>
      </c>
    </row>
    <row r="168" spans="1:28" x14ac:dyDescent="0.2">
      <c r="A168" s="30" t="s">
        <v>84</v>
      </c>
      <c r="B168" s="31"/>
      <c r="C168" s="29">
        <v>42864.398000000001</v>
      </c>
      <c r="D168" s="29"/>
      <c r="E168" s="1">
        <f t="shared" si="27"/>
        <v>-7031.9965964354024</v>
      </c>
      <c r="F168" s="1">
        <f t="shared" si="28"/>
        <v>-7032</v>
      </c>
      <c r="G168" s="1">
        <f t="shared" si="33"/>
        <v>2.269600001454819E-3</v>
      </c>
      <c r="I168" s="1">
        <f t="shared" si="35"/>
        <v>2.269600001454819E-3</v>
      </c>
      <c r="P168" s="1">
        <f t="shared" si="30"/>
        <v>6.6499592251800226E-3</v>
      </c>
      <c r="Q168" s="120">
        <f t="shared" si="31"/>
        <v>27845.898000000001</v>
      </c>
      <c r="S168" s="1">
        <f t="shared" si="34"/>
        <v>1.9187546928874468E-5</v>
      </c>
      <c r="T168" s="1">
        <v>0.1</v>
      </c>
      <c r="U168" s="1">
        <f t="shared" si="32"/>
        <v>1.9187546928874467E-6</v>
      </c>
      <c r="AA168" s="1">
        <v>-7176</v>
      </c>
      <c r="AB168" s="1">
        <v>9.8328000021865591E-3</v>
      </c>
    </row>
    <row r="169" spans="1:28" x14ac:dyDescent="0.2">
      <c r="A169" s="30" t="s">
        <v>85</v>
      </c>
      <c r="B169" s="31"/>
      <c r="C169" s="29">
        <v>43069.773000000001</v>
      </c>
      <c r="D169" s="29" t="s">
        <v>86</v>
      </c>
      <c r="E169" s="1">
        <f t="shared" si="27"/>
        <v>-6724.0096918211402</v>
      </c>
      <c r="F169" s="1">
        <f t="shared" si="28"/>
        <v>-6724</v>
      </c>
      <c r="G169" s="1">
        <f t="shared" si="33"/>
        <v>-6.4627999963704497E-3</v>
      </c>
      <c r="I169" s="1">
        <f t="shared" si="35"/>
        <v>-6.4627999963704497E-3</v>
      </c>
      <c r="P169" s="1">
        <f t="shared" si="30"/>
        <v>6.160927626096711E-3</v>
      </c>
      <c r="Q169" s="120">
        <f t="shared" si="31"/>
        <v>28051.273000000001</v>
      </c>
      <c r="S169" s="1">
        <f t="shared" si="34"/>
        <v>1.5935849908624039E-4</v>
      </c>
      <c r="T169" s="1">
        <v>0.1</v>
      </c>
      <c r="U169" s="1">
        <f t="shared" si="32"/>
        <v>1.5935849908624042E-5</v>
      </c>
      <c r="AA169" s="1">
        <v>-7171.5</v>
      </c>
      <c r="AB169" s="1">
        <v>8.096450001175981E-3</v>
      </c>
    </row>
    <row r="170" spans="1:28" x14ac:dyDescent="0.2">
      <c r="A170" s="30" t="s">
        <v>85</v>
      </c>
      <c r="B170" s="31"/>
      <c r="C170" s="29">
        <v>43069.779000000002</v>
      </c>
      <c r="D170" s="29" t="s">
        <v>86</v>
      </c>
      <c r="E170" s="1">
        <f t="shared" si="27"/>
        <v>-6724.0006940296462</v>
      </c>
      <c r="F170" s="1">
        <f t="shared" si="28"/>
        <v>-6724</v>
      </c>
      <c r="G170" s="1">
        <f t="shared" si="33"/>
        <v>-4.6279999514808878E-4</v>
      </c>
      <c r="I170" s="1">
        <f t="shared" si="35"/>
        <v>-4.6279999514808878E-4</v>
      </c>
      <c r="P170" s="1">
        <f t="shared" si="30"/>
        <v>6.160927626096711E-3</v>
      </c>
      <c r="Q170" s="120">
        <f t="shared" si="31"/>
        <v>28051.279000000002</v>
      </c>
      <c r="S170" s="1">
        <f t="shared" si="34"/>
        <v>4.3873767600441297E-5</v>
      </c>
      <c r="T170" s="1">
        <v>0.1</v>
      </c>
      <c r="U170" s="1">
        <f t="shared" si="32"/>
        <v>4.3873767600441297E-6</v>
      </c>
      <c r="AA170" s="1">
        <v>-7191</v>
      </c>
      <c r="AB170" s="1">
        <v>-4.7126999997999519E-3</v>
      </c>
    </row>
    <row r="171" spans="1:28" x14ac:dyDescent="0.2">
      <c r="A171" s="30" t="s">
        <v>87</v>
      </c>
      <c r="B171" s="31"/>
      <c r="C171" s="29">
        <v>43126.463000000003</v>
      </c>
      <c r="D171" s="29"/>
      <c r="E171" s="1">
        <f t="shared" si="27"/>
        <v>-6638.9955585401503</v>
      </c>
      <c r="F171" s="1">
        <f t="shared" si="28"/>
        <v>-6639</v>
      </c>
      <c r="G171" s="1">
        <f t="shared" si="33"/>
        <v>2.9617000036523677E-3</v>
      </c>
      <c r="I171" s="1">
        <f t="shared" si="35"/>
        <v>2.9617000036523677E-3</v>
      </c>
      <c r="P171" s="1">
        <f t="shared" si="30"/>
        <v>6.0237027483258584E-3</v>
      </c>
      <c r="Q171" s="120">
        <f t="shared" si="31"/>
        <v>28107.963000000003</v>
      </c>
      <c r="S171" s="1">
        <f t="shared" si="34"/>
        <v>9.3758608083879907E-6</v>
      </c>
      <c r="T171" s="1">
        <v>0.1</v>
      </c>
      <c r="U171" s="1">
        <f t="shared" si="32"/>
        <v>9.3758608083879909E-7</v>
      </c>
      <c r="AA171" s="1">
        <v>-7186.5</v>
      </c>
      <c r="AB171" s="1">
        <v>-5.449050004244782E-3</v>
      </c>
    </row>
    <row r="172" spans="1:28" x14ac:dyDescent="0.2">
      <c r="A172" s="30" t="s">
        <v>85</v>
      </c>
      <c r="B172" s="31"/>
      <c r="C172" s="29">
        <v>43131.781000000003</v>
      </c>
      <c r="D172" s="29" t="s">
        <v>86</v>
      </c>
      <c r="E172" s="1">
        <f t="shared" si="27"/>
        <v>-6631.0205160143396</v>
      </c>
      <c r="F172" s="1">
        <f t="shared" si="28"/>
        <v>-6631</v>
      </c>
      <c r="G172" s="1">
        <f t="shared" si="33"/>
        <v>-1.3680699994438328E-2</v>
      </c>
      <c r="I172" s="1">
        <f t="shared" si="35"/>
        <v>-1.3680699994438328E-2</v>
      </c>
      <c r="P172" s="1">
        <f t="shared" si="30"/>
        <v>6.0107370225223021E-3</v>
      </c>
      <c r="Q172" s="120">
        <f t="shared" si="31"/>
        <v>28113.281000000003</v>
      </c>
      <c r="S172" s="1">
        <f t="shared" si="34"/>
        <v>3.8775269179292736E-4</v>
      </c>
      <c r="T172" s="1">
        <v>0.1</v>
      </c>
      <c r="U172" s="1">
        <f t="shared" si="32"/>
        <v>3.8775269179292741E-5</v>
      </c>
      <c r="AA172" s="1">
        <v>-7176</v>
      </c>
      <c r="AB172" s="1">
        <v>-1.6719999257475138E-4</v>
      </c>
    </row>
    <row r="173" spans="1:28" x14ac:dyDescent="0.2">
      <c r="A173" s="30" t="s">
        <v>85</v>
      </c>
      <c r="B173" s="31"/>
      <c r="C173" s="29">
        <v>43131.792000000001</v>
      </c>
      <c r="D173" s="29" t="s">
        <v>86</v>
      </c>
      <c r="E173" s="1">
        <f t="shared" si="27"/>
        <v>-6631.0040200632729</v>
      </c>
      <c r="F173" s="1">
        <f t="shared" si="28"/>
        <v>-6631</v>
      </c>
      <c r="G173" s="1">
        <f t="shared" si="33"/>
        <v>-2.6806999958353117E-3</v>
      </c>
      <c r="I173" s="1">
        <f t="shared" si="35"/>
        <v>-2.6806999958353117E-3</v>
      </c>
      <c r="P173" s="1">
        <f t="shared" si="30"/>
        <v>6.0107370225223021E-3</v>
      </c>
      <c r="Q173" s="120">
        <f t="shared" si="31"/>
        <v>28113.292000000001</v>
      </c>
      <c r="S173" s="1">
        <f t="shared" si="34"/>
        <v>7.5541077444077085E-5</v>
      </c>
      <c r="T173" s="1">
        <v>0.1</v>
      </c>
      <c r="U173" s="1">
        <f t="shared" si="32"/>
        <v>7.5541077444077087E-6</v>
      </c>
      <c r="AA173" s="1">
        <v>-7167</v>
      </c>
      <c r="AB173" s="1">
        <v>1.036010000098031E-2</v>
      </c>
    </row>
    <row r="174" spans="1:28" x14ac:dyDescent="0.2">
      <c r="A174" s="30" t="s">
        <v>88</v>
      </c>
      <c r="B174" s="31"/>
      <c r="C174" s="29">
        <v>43138.485000000001</v>
      </c>
      <c r="D174" s="29"/>
      <c r="E174" s="1">
        <f t="shared" si="27"/>
        <v>-6620.9669836538606</v>
      </c>
      <c r="F174" s="1">
        <f t="shared" si="28"/>
        <v>-6621</v>
      </c>
      <c r="G174" s="1">
        <f t="shared" si="33"/>
        <v>2.2016300004906952E-2</v>
      </c>
      <c r="J174" s="1">
        <f>G174</f>
        <v>2.2016300004906952E-2</v>
      </c>
      <c r="P174" s="1">
        <f t="shared" si="30"/>
        <v>5.9945176612703184E-3</v>
      </c>
      <c r="Q174" s="120">
        <f t="shared" si="31"/>
        <v>28119.985000000001</v>
      </c>
      <c r="S174" s="1">
        <f t="shared" si="34"/>
        <v>2.566975094668666E-4</v>
      </c>
      <c r="T174" s="1">
        <v>1</v>
      </c>
      <c r="U174" s="1">
        <f t="shared" si="32"/>
        <v>2.566975094668666E-4</v>
      </c>
      <c r="AA174" s="1">
        <v>-7156.5</v>
      </c>
      <c r="AB174" s="1">
        <v>9.6419500041520223E-3</v>
      </c>
    </row>
    <row r="175" spans="1:28" x14ac:dyDescent="0.2">
      <c r="A175" s="30" t="s">
        <v>89</v>
      </c>
      <c r="B175" s="31"/>
      <c r="C175" s="29">
        <v>43142.476999999999</v>
      </c>
      <c r="D175" s="29"/>
      <c r="E175" s="1">
        <f t="shared" si="27"/>
        <v>-6614.9804530478004</v>
      </c>
      <c r="F175" s="1">
        <f t="shared" si="28"/>
        <v>-6615</v>
      </c>
      <c r="G175" s="1">
        <f t="shared" si="33"/>
        <v>1.3034499999776017E-2</v>
      </c>
      <c r="I175" s="1">
        <f>G175</f>
        <v>1.3034499999776017E-2</v>
      </c>
      <c r="P175" s="1">
        <f t="shared" si="30"/>
        <v>5.9847795357204376E-3</v>
      </c>
      <c r="Q175" s="120">
        <f t="shared" si="31"/>
        <v>28123.976999999999</v>
      </c>
      <c r="S175" s="1">
        <f t="shared" si="34"/>
        <v>4.9698558621324014E-5</v>
      </c>
      <c r="T175" s="1">
        <v>0.1</v>
      </c>
      <c r="U175" s="1">
        <f t="shared" si="32"/>
        <v>4.9698558621324021E-6</v>
      </c>
      <c r="AA175" s="1">
        <v>-7155</v>
      </c>
      <c r="AB175" s="1">
        <v>-2.6034999973489903E-3</v>
      </c>
    </row>
    <row r="176" spans="1:28" x14ac:dyDescent="0.2">
      <c r="A176" s="30" t="s">
        <v>88</v>
      </c>
      <c r="B176" s="31" t="s">
        <v>51</v>
      </c>
      <c r="C176" s="29">
        <v>43167.485999999997</v>
      </c>
      <c r="D176" s="29"/>
      <c r="E176" s="1">
        <f t="shared" si="27"/>
        <v>-6577.4761584769049</v>
      </c>
      <c r="F176" s="1">
        <f t="shared" si="28"/>
        <v>-6577.5</v>
      </c>
      <c r="G176" s="1">
        <f t="shared" si="33"/>
        <v>1.5898249999736436E-2</v>
      </c>
      <c r="J176" s="1">
        <f>G176</f>
        <v>1.5898249999736436E-2</v>
      </c>
      <c r="P176" s="1">
        <f t="shared" si="30"/>
        <v>5.9238056523060016E-3</v>
      </c>
      <c r="Q176" s="120">
        <f t="shared" si="31"/>
        <v>28148.985999999997</v>
      </c>
      <c r="S176" s="1">
        <f t="shared" si="34"/>
        <v>9.9489540039986941E-5</v>
      </c>
      <c r="T176" s="1">
        <v>1</v>
      </c>
      <c r="U176" s="1">
        <f t="shared" si="32"/>
        <v>9.9489540039986941E-5</v>
      </c>
      <c r="AA176" s="1">
        <v>-7119</v>
      </c>
      <c r="AB176" s="1">
        <v>1.2505699996836483E-2</v>
      </c>
    </row>
    <row r="177" spans="1:28" x14ac:dyDescent="0.2">
      <c r="A177" s="30" t="s">
        <v>90</v>
      </c>
      <c r="B177" s="31"/>
      <c r="C177" s="29">
        <v>43188.466999999997</v>
      </c>
      <c r="D177" s="29"/>
      <c r="E177" s="1">
        <f t="shared" si="27"/>
        <v>-6546.0123812610227</v>
      </c>
      <c r="F177" s="1">
        <f t="shared" si="28"/>
        <v>-6546</v>
      </c>
      <c r="G177" s="1">
        <f t="shared" si="33"/>
        <v>-8.2562000025063753E-3</v>
      </c>
      <c r="I177" s="1">
        <f t="shared" ref="I177:I210" si="36">G177</f>
        <v>-8.2562000025063753E-3</v>
      </c>
      <c r="P177" s="1">
        <f t="shared" si="30"/>
        <v>5.8724402269675893E-3</v>
      </c>
      <c r="Q177" s="120">
        <f t="shared" si="31"/>
        <v>28169.966999999997</v>
      </c>
      <c r="S177" s="1">
        <f t="shared" si="34"/>
        <v>1.9961847473391015E-4</v>
      </c>
      <c r="T177" s="1">
        <v>0.1</v>
      </c>
      <c r="U177" s="1">
        <f t="shared" si="32"/>
        <v>1.9961847473391018E-5</v>
      </c>
      <c r="AA177" s="1">
        <v>-7075.5</v>
      </c>
      <c r="AB177" s="1">
        <v>4.3876499985344708E-3</v>
      </c>
    </row>
    <row r="178" spans="1:28" x14ac:dyDescent="0.2">
      <c r="A178" s="30" t="s">
        <v>91</v>
      </c>
      <c r="B178" s="31" t="s">
        <v>51</v>
      </c>
      <c r="C178" s="29">
        <v>43795.629000000001</v>
      </c>
      <c r="D178" s="29"/>
      <c r="E178" s="1">
        <f t="shared" si="27"/>
        <v>-5635.4928682754799</v>
      </c>
      <c r="F178" s="1">
        <f t="shared" si="28"/>
        <v>-5635.5</v>
      </c>
      <c r="G178" s="1">
        <f t="shared" si="33"/>
        <v>4.7556499994243495E-3</v>
      </c>
      <c r="I178" s="1">
        <f t="shared" si="36"/>
        <v>4.7556499994243495E-3</v>
      </c>
      <c r="P178" s="1">
        <f t="shared" si="30"/>
        <v>4.3295833993495462E-3</v>
      </c>
      <c r="Q178" s="120">
        <f t="shared" si="31"/>
        <v>28777.129000000001</v>
      </c>
      <c r="S178" s="1">
        <f t="shared" si="34"/>
        <v>1.815327476993024E-7</v>
      </c>
      <c r="T178" s="1">
        <v>0.1</v>
      </c>
      <c r="U178" s="1">
        <f t="shared" si="32"/>
        <v>1.8153274769930243E-8</v>
      </c>
      <c r="AA178" s="1">
        <v>-7032</v>
      </c>
      <c r="AB178" s="1">
        <v>2.269600001454819E-3</v>
      </c>
    </row>
    <row r="179" spans="1:28" x14ac:dyDescent="0.2">
      <c r="A179" s="30" t="s">
        <v>85</v>
      </c>
      <c r="B179" s="31"/>
      <c r="C179" s="29">
        <v>43860.63</v>
      </c>
      <c r="D179" s="29" t="s">
        <v>86</v>
      </c>
      <c r="E179" s="1">
        <f t="shared" si="27"/>
        <v>-5538.0152941460547</v>
      </c>
      <c r="F179" s="1">
        <f t="shared" si="28"/>
        <v>-5538</v>
      </c>
      <c r="G179" s="1">
        <f t="shared" si="33"/>
        <v>-1.0198600000876468E-2</v>
      </c>
      <c r="I179" s="1">
        <f t="shared" si="36"/>
        <v>-1.0198600000876468E-2</v>
      </c>
      <c r="P179" s="1">
        <f t="shared" si="30"/>
        <v>4.1577047056632057E-3</v>
      </c>
      <c r="Q179" s="120">
        <f t="shared" si="31"/>
        <v>28842.129999999997</v>
      </c>
      <c r="S179" s="1">
        <f t="shared" si="34"/>
        <v>2.0610348482701321E-4</v>
      </c>
      <c r="T179" s="1">
        <v>0.1</v>
      </c>
      <c r="U179" s="1">
        <f t="shared" si="32"/>
        <v>2.0610348482701321E-5</v>
      </c>
      <c r="AA179" s="1">
        <v>-6724</v>
      </c>
      <c r="AB179" s="1">
        <v>-6.4627999963704497E-3</v>
      </c>
    </row>
    <row r="180" spans="1:28" x14ac:dyDescent="0.2">
      <c r="A180" s="30" t="s">
        <v>92</v>
      </c>
      <c r="B180" s="31" t="s">
        <v>51</v>
      </c>
      <c r="C180" s="29">
        <v>43932.332000000002</v>
      </c>
      <c r="D180" s="29"/>
      <c r="E180" s="1">
        <f t="shared" si="27"/>
        <v>-5430.488686551882</v>
      </c>
      <c r="F180" s="1">
        <f t="shared" si="28"/>
        <v>-5430.5</v>
      </c>
      <c r="G180" s="1">
        <f t="shared" si="33"/>
        <v>7.5441500011947937E-3</v>
      </c>
      <c r="I180" s="1">
        <f t="shared" si="36"/>
        <v>7.5441500011947937E-3</v>
      </c>
      <c r="P180" s="1">
        <f t="shared" si="30"/>
        <v>3.9667032858103149E-3</v>
      </c>
      <c r="Q180" s="120">
        <f t="shared" si="31"/>
        <v>28913.832000000002</v>
      </c>
      <c r="S180" s="1">
        <f t="shared" si="34"/>
        <v>1.2798125001415196E-5</v>
      </c>
      <c r="T180" s="1">
        <v>0.1</v>
      </c>
      <c r="U180" s="1">
        <f t="shared" si="32"/>
        <v>1.2798125001415198E-6</v>
      </c>
      <c r="AA180" s="1">
        <v>-6724</v>
      </c>
      <c r="AB180" s="1">
        <v>-4.6279999514808878E-4</v>
      </c>
    </row>
    <row r="181" spans="1:28" x14ac:dyDescent="0.2">
      <c r="A181" s="30" t="s">
        <v>92</v>
      </c>
      <c r="B181" s="31"/>
      <c r="C181" s="29">
        <v>43941.347999999998</v>
      </c>
      <c r="D181" s="29"/>
      <c r="E181" s="1">
        <f t="shared" si="27"/>
        <v>-5416.9680052031244</v>
      </c>
      <c r="F181" s="1">
        <f t="shared" si="28"/>
        <v>-5417</v>
      </c>
      <c r="G181" s="1">
        <f t="shared" si="33"/>
        <v>2.133509999839589E-2</v>
      </c>
      <c r="I181" s="1">
        <f t="shared" si="36"/>
        <v>2.133509999839589E-2</v>
      </c>
      <c r="P181" s="1">
        <f t="shared" si="30"/>
        <v>3.942606309713912E-3</v>
      </c>
      <c r="Q181" s="120">
        <f t="shared" si="31"/>
        <v>28922.847999999998</v>
      </c>
      <c r="S181" s="1">
        <f t="shared" si="34"/>
        <v>3.0249883671084243E-4</v>
      </c>
      <c r="T181" s="1">
        <v>0.1</v>
      </c>
      <c r="U181" s="1">
        <f t="shared" si="32"/>
        <v>3.0249883671084245E-5</v>
      </c>
      <c r="AA181" s="1">
        <v>-6639</v>
      </c>
      <c r="AB181" s="1">
        <v>2.9617000036523677E-3</v>
      </c>
    </row>
    <row r="182" spans="1:28" x14ac:dyDescent="0.2">
      <c r="A182" s="30" t="s">
        <v>85</v>
      </c>
      <c r="B182" s="31"/>
      <c r="C182" s="29">
        <v>43948.650999999998</v>
      </c>
      <c r="D182" s="29" t="s">
        <v>86</v>
      </c>
      <c r="E182" s="1">
        <f t="shared" si="27"/>
        <v>-5406.0161933253503</v>
      </c>
      <c r="F182" s="1">
        <f t="shared" si="28"/>
        <v>-5406</v>
      </c>
      <c r="G182" s="1">
        <f t="shared" si="33"/>
        <v>-1.0798200004501268E-2</v>
      </c>
      <c r="I182" s="1">
        <f t="shared" si="36"/>
        <v>-1.0798200004501268E-2</v>
      </c>
      <c r="P182" s="1">
        <f t="shared" si="30"/>
        <v>3.9229534645020079E-3</v>
      </c>
      <c r="Q182" s="120">
        <f t="shared" si="31"/>
        <v>28930.150999999998</v>
      </c>
      <c r="S182" s="1">
        <f t="shared" si="34"/>
        <v>2.1671235945794719E-4</v>
      </c>
      <c r="T182" s="1">
        <v>0.1</v>
      </c>
      <c r="U182" s="1">
        <f t="shared" si="32"/>
        <v>2.1671235945794721E-5</v>
      </c>
      <c r="AA182" s="1">
        <v>-6631</v>
      </c>
      <c r="AB182" s="1">
        <v>-1.3680699994438328E-2</v>
      </c>
    </row>
    <row r="183" spans="1:28" x14ac:dyDescent="0.2">
      <c r="A183" s="30" t="s">
        <v>92</v>
      </c>
      <c r="B183" s="31"/>
      <c r="C183" s="29">
        <v>43957.322999999997</v>
      </c>
      <c r="D183" s="29"/>
      <c r="E183" s="1">
        <f t="shared" si="27"/>
        <v>-5393.0113853554685</v>
      </c>
      <c r="F183" s="1">
        <f t="shared" si="28"/>
        <v>-5393</v>
      </c>
      <c r="G183" s="1">
        <f t="shared" si="33"/>
        <v>-7.5921000025118701E-3</v>
      </c>
      <c r="I183" s="1">
        <f t="shared" si="36"/>
        <v>-7.5921000025118701E-3</v>
      </c>
      <c r="P183" s="1">
        <f t="shared" si="30"/>
        <v>3.8997062211103867E-3</v>
      </c>
      <c r="Q183" s="120">
        <f t="shared" si="31"/>
        <v>28938.822999999997</v>
      </c>
      <c r="S183" s="1">
        <f t="shared" si="34"/>
        <v>1.3206161028128321E-4</v>
      </c>
      <c r="T183" s="1">
        <v>0.1</v>
      </c>
      <c r="U183" s="1">
        <f t="shared" si="32"/>
        <v>1.3206161028128322E-5</v>
      </c>
      <c r="AA183" s="1">
        <v>-6631</v>
      </c>
      <c r="AB183" s="1">
        <v>-2.6806999958353117E-3</v>
      </c>
    </row>
    <row r="184" spans="1:28" x14ac:dyDescent="0.2">
      <c r="A184" s="30" t="s">
        <v>85</v>
      </c>
      <c r="B184" s="31"/>
      <c r="C184" s="29">
        <v>44270.716999999997</v>
      </c>
      <c r="D184" s="29" t="s">
        <v>86</v>
      </c>
      <c r="E184" s="1">
        <f t="shared" si="27"/>
        <v>-4923.0357408774053</v>
      </c>
      <c r="F184" s="1">
        <f t="shared" si="28"/>
        <v>-4923</v>
      </c>
      <c r="G184" s="1">
        <f t="shared" si="33"/>
        <v>-2.3833100000047125E-2</v>
      </c>
      <c r="I184" s="1">
        <f t="shared" si="36"/>
        <v>-2.3833100000047125E-2</v>
      </c>
      <c r="P184" s="1">
        <f t="shared" si="30"/>
        <v>3.0438376851322007E-3</v>
      </c>
      <c r="Q184" s="120">
        <f t="shared" si="31"/>
        <v>29252.216999999997</v>
      </c>
      <c r="S184" s="1">
        <f t="shared" si="34"/>
        <v>7.2236977933301267E-4</v>
      </c>
      <c r="T184" s="1">
        <v>0.1</v>
      </c>
      <c r="U184" s="1">
        <f t="shared" si="32"/>
        <v>7.2236977933301264E-5</v>
      </c>
      <c r="AA184" s="1">
        <v>-6621</v>
      </c>
      <c r="AB184" s="1">
        <v>2.2016300004906952E-2</v>
      </c>
    </row>
    <row r="185" spans="1:28" x14ac:dyDescent="0.2">
      <c r="A185" s="30" t="s">
        <v>93</v>
      </c>
      <c r="B185" s="31"/>
      <c r="C185" s="29">
        <v>44303.423000000003</v>
      </c>
      <c r="D185" s="29"/>
      <c r="E185" s="1">
        <f t="shared" si="27"/>
        <v>-4873.9887794540782</v>
      </c>
      <c r="F185" s="1">
        <f t="shared" si="28"/>
        <v>-4874</v>
      </c>
      <c r="G185" s="1">
        <f t="shared" si="33"/>
        <v>7.4822000024141744E-3</v>
      </c>
      <c r="I185" s="1">
        <f t="shared" si="36"/>
        <v>7.4822000024141744E-3</v>
      </c>
      <c r="P185" s="1">
        <f t="shared" si="30"/>
        <v>2.9528846163119331E-3</v>
      </c>
      <c r="Q185" s="120">
        <f t="shared" si="31"/>
        <v>29284.923000000003</v>
      </c>
      <c r="S185" s="1">
        <f t="shared" si="34"/>
        <v>2.0514697866782493E-5</v>
      </c>
      <c r="T185" s="1">
        <v>0.1</v>
      </c>
      <c r="U185" s="1">
        <f t="shared" si="32"/>
        <v>2.0514697866782494E-6</v>
      </c>
      <c r="AA185" s="1">
        <v>-6615</v>
      </c>
      <c r="AB185" s="1">
        <v>1.3034499999776017E-2</v>
      </c>
    </row>
    <row r="186" spans="1:28" x14ac:dyDescent="0.2">
      <c r="A186" s="30" t="s">
        <v>85</v>
      </c>
      <c r="B186" s="31"/>
      <c r="C186" s="29">
        <v>44598.811000000002</v>
      </c>
      <c r="D186" s="29" t="s">
        <v>86</v>
      </c>
      <c r="E186" s="1">
        <f t="shared" si="27"/>
        <v>-4431.0155072437437</v>
      </c>
      <c r="F186" s="1">
        <f t="shared" si="28"/>
        <v>-4431</v>
      </c>
      <c r="G186" s="1">
        <f t="shared" si="33"/>
        <v>-1.0340699998778291E-2</v>
      </c>
      <c r="I186" s="1">
        <f t="shared" si="36"/>
        <v>-1.0340699998778291E-2</v>
      </c>
      <c r="P186" s="1">
        <f t="shared" si="30"/>
        <v>2.1158172129532981E-3</v>
      </c>
      <c r="Q186" s="120">
        <f t="shared" si="31"/>
        <v>29580.311000000002</v>
      </c>
      <c r="S186" s="1">
        <f t="shared" si="34"/>
        <v>1.5516482104616533E-4</v>
      </c>
      <c r="T186" s="1">
        <v>0.1</v>
      </c>
      <c r="U186" s="1">
        <f t="shared" si="32"/>
        <v>1.5516482104616535E-5</v>
      </c>
      <c r="AA186" s="1">
        <v>-6577.5</v>
      </c>
      <c r="AB186" s="1">
        <v>1.5898249999736436E-2</v>
      </c>
    </row>
    <row r="187" spans="1:28" x14ac:dyDescent="0.2">
      <c r="A187" s="30" t="s">
        <v>85</v>
      </c>
      <c r="B187" s="31"/>
      <c r="C187" s="29">
        <v>44598.824999999997</v>
      </c>
      <c r="D187" s="29" t="s">
        <v>86</v>
      </c>
      <c r="E187" s="1">
        <f t="shared" si="27"/>
        <v>-4430.9945123969355</v>
      </c>
      <c r="F187" s="1">
        <f t="shared" si="28"/>
        <v>-4431</v>
      </c>
      <c r="G187" s="1">
        <f t="shared" si="33"/>
        <v>3.6592999967979267E-3</v>
      </c>
      <c r="I187" s="1">
        <f t="shared" si="36"/>
        <v>3.6592999967979267E-3</v>
      </c>
      <c r="P187" s="1">
        <f t="shared" si="30"/>
        <v>2.1158172129532981E-3</v>
      </c>
      <c r="Q187" s="120">
        <f t="shared" si="31"/>
        <v>29580.324999999997</v>
      </c>
      <c r="S187" s="1">
        <f t="shared" si="34"/>
        <v>2.3823391040247647E-6</v>
      </c>
      <c r="T187" s="1">
        <v>0.1</v>
      </c>
      <c r="U187" s="1">
        <f t="shared" si="32"/>
        <v>2.3823391040247647E-7</v>
      </c>
      <c r="AA187" s="1">
        <v>-6546</v>
      </c>
      <c r="AB187" s="1">
        <v>-8.2562000025063753E-3</v>
      </c>
    </row>
    <row r="188" spans="1:28" x14ac:dyDescent="0.2">
      <c r="A188" s="30" t="s">
        <v>85</v>
      </c>
      <c r="B188" s="31"/>
      <c r="C188" s="29">
        <v>44614.803</v>
      </c>
      <c r="D188" s="29" t="s">
        <v>86</v>
      </c>
      <c r="E188" s="1">
        <f t="shared" si="27"/>
        <v>-4407.0333936535271</v>
      </c>
      <c r="F188" s="1">
        <f t="shared" si="28"/>
        <v>-4407</v>
      </c>
      <c r="G188" s="1">
        <f t="shared" si="33"/>
        <v>-2.2267899999860674E-2</v>
      </c>
      <c r="I188" s="1">
        <f t="shared" si="36"/>
        <v>-2.2267899999860674E-2</v>
      </c>
      <c r="P188" s="1">
        <f t="shared" si="30"/>
        <v>2.0697082865968009E-3</v>
      </c>
      <c r="Q188" s="120">
        <f t="shared" si="31"/>
        <v>29596.303</v>
      </c>
      <c r="S188" s="1">
        <f t="shared" si="34"/>
        <v>5.9231917710504363E-4</v>
      </c>
      <c r="T188" s="1">
        <v>0.1</v>
      </c>
      <c r="U188" s="1">
        <f t="shared" si="32"/>
        <v>5.9231917710504366E-5</v>
      </c>
      <c r="AA188" s="1">
        <v>-5635.5</v>
      </c>
      <c r="AB188" s="1">
        <v>4.7556499994243495E-3</v>
      </c>
    </row>
    <row r="189" spans="1:28" x14ac:dyDescent="0.2">
      <c r="A189" s="33" t="s">
        <v>85</v>
      </c>
      <c r="B189" s="34"/>
      <c r="C189" s="29">
        <v>44616.828999999998</v>
      </c>
      <c r="D189" s="35" t="s">
        <v>86</v>
      </c>
      <c r="E189" s="1">
        <f t="shared" si="27"/>
        <v>-4403.9951393930378</v>
      </c>
      <c r="F189" s="1">
        <f t="shared" si="28"/>
        <v>-4404</v>
      </c>
      <c r="G189" s="1">
        <f t="shared" si="33"/>
        <v>3.2412000000476837E-3</v>
      </c>
      <c r="I189" s="1">
        <f t="shared" si="36"/>
        <v>3.2412000000476837E-3</v>
      </c>
      <c r="P189" s="1">
        <f t="shared" si="30"/>
        <v>2.0639391790033467E-3</v>
      </c>
      <c r="Q189" s="120">
        <f t="shared" si="31"/>
        <v>29598.328999999998</v>
      </c>
      <c r="S189" s="1">
        <f t="shared" si="34"/>
        <v>1.3859430407659865E-6</v>
      </c>
      <c r="T189" s="1">
        <v>0.1</v>
      </c>
      <c r="U189" s="1">
        <f t="shared" si="32"/>
        <v>1.3859430407659867E-7</v>
      </c>
      <c r="AA189" s="1">
        <v>-5538</v>
      </c>
      <c r="AB189" s="1">
        <v>-1.0198600000876468E-2</v>
      </c>
    </row>
    <row r="190" spans="1:28" x14ac:dyDescent="0.2">
      <c r="A190" s="33" t="s">
        <v>94</v>
      </c>
      <c r="B190" s="34" t="s">
        <v>51</v>
      </c>
      <c r="C190" s="29">
        <v>44987.25</v>
      </c>
      <c r="D190" s="35"/>
      <c r="E190" s="1">
        <f t="shared" si="27"/>
        <v>-3848.4999856785143</v>
      </c>
      <c r="F190" s="1">
        <f t="shared" si="28"/>
        <v>-3848.5</v>
      </c>
      <c r="G190" s="1">
        <f t="shared" si="33"/>
        <v>9.5499999588355422E-6</v>
      </c>
      <c r="I190" s="1">
        <f t="shared" si="36"/>
        <v>9.5499999588355422E-6</v>
      </c>
      <c r="P190" s="1">
        <f t="shared" si="30"/>
        <v>9.7465803087340257E-4</v>
      </c>
      <c r="Q190" s="120">
        <f t="shared" si="31"/>
        <v>29968.75</v>
      </c>
      <c r="S190" s="1">
        <f t="shared" si="34"/>
        <v>9.3143351133579287E-7</v>
      </c>
      <c r="T190" s="1">
        <v>0.1</v>
      </c>
      <c r="U190" s="1">
        <f t="shared" si="32"/>
        <v>9.3143351133579298E-8</v>
      </c>
      <c r="AA190" s="1">
        <v>-5430.5</v>
      </c>
      <c r="AB190" s="1">
        <v>7.5441500011947937E-3</v>
      </c>
    </row>
    <row r="191" spans="1:28" x14ac:dyDescent="0.2">
      <c r="A191" s="33" t="s">
        <v>94</v>
      </c>
      <c r="B191" s="34"/>
      <c r="C191" s="29">
        <v>44990.267</v>
      </c>
      <c r="D191" s="35"/>
      <c r="E191" s="1">
        <f t="shared" si="27"/>
        <v>-3843.9755961899145</v>
      </c>
      <c r="F191" s="1">
        <f t="shared" si="28"/>
        <v>-3844</v>
      </c>
      <c r="G191" s="1">
        <f t="shared" si="33"/>
        <v>1.627320000261534E-2</v>
      </c>
      <c r="I191" s="1">
        <f t="shared" si="36"/>
        <v>1.627320000261534E-2</v>
      </c>
      <c r="P191" s="1">
        <f t="shared" si="30"/>
        <v>9.6566311520203071E-4</v>
      </c>
      <c r="Q191" s="120">
        <f t="shared" si="31"/>
        <v>29971.767</v>
      </c>
      <c r="S191" s="1">
        <f t="shared" si="34"/>
        <v>2.3432068555951917E-4</v>
      </c>
      <c r="T191" s="1">
        <v>0.1</v>
      </c>
      <c r="U191" s="1">
        <f t="shared" si="32"/>
        <v>2.3432068555951919E-5</v>
      </c>
      <c r="AA191" s="1">
        <v>-5417</v>
      </c>
      <c r="AB191" s="1">
        <v>2.133509999839589E-2</v>
      </c>
    </row>
    <row r="192" spans="1:28" x14ac:dyDescent="0.2">
      <c r="A192" s="33" t="s">
        <v>85</v>
      </c>
      <c r="B192" s="34"/>
      <c r="C192" s="29">
        <v>45315.667999999998</v>
      </c>
      <c r="D192" s="35" t="s">
        <v>86</v>
      </c>
      <c r="E192" s="1">
        <f t="shared" si="27"/>
        <v>-3355.9938713042907</v>
      </c>
      <c r="F192" s="1">
        <f t="shared" si="28"/>
        <v>-3356</v>
      </c>
      <c r="G192" s="1">
        <f t="shared" ref="G192:G223" si="37">+C192-(C$7+F192*C$8)</f>
        <v>4.0867999996407889E-3</v>
      </c>
      <c r="I192" s="1">
        <f t="shared" si="36"/>
        <v>4.0867999996407889E-3</v>
      </c>
      <c r="P192" s="1">
        <f t="shared" si="30"/>
        <v>-2.6080566318798979E-5</v>
      </c>
      <c r="Q192" s="120">
        <f t="shared" si="31"/>
        <v>30297.167999999998</v>
      </c>
      <c r="S192" s="1">
        <f t="shared" ref="S192:S223" si="38">+(P192-G192)^2</f>
        <v>1.6915786549848056E-5</v>
      </c>
      <c r="T192" s="1">
        <v>0.1</v>
      </c>
      <c r="U192" s="1">
        <f t="shared" si="32"/>
        <v>1.6915786549848057E-6</v>
      </c>
      <c r="AA192" s="1">
        <v>-5406</v>
      </c>
      <c r="AB192" s="1">
        <v>-1.0798200004501268E-2</v>
      </c>
    </row>
    <row r="193" spans="1:28" x14ac:dyDescent="0.2">
      <c r="A193" s="33" t="s">
        <v>95</v>
      </c>
      <c r="B193" s="34" t="s">
        <v>51</v>
      </c>
      <c r="C193" s="29">
        <v>45352.351999999999</v>
      </c>
      <c r="D193" s="35"/>
      <c r="E193" s="1">
        <f t="shared" si="27"/>
        <v>-3300.9813741217222</v>
      </c>
      <c r="F193" s="1">
        <f t="shared" si="28"/>
        <v>-3301</v>
      </c>
      <c r="G193" s="1">
        <f t="shared" si="37"/>
        <v>1.2420300001394935E-2</v>
      </c>
      <c r="I193" s="1">
        <f t="shared" si="36"/>
        <v>1.2420300001394935E-2</v>
      </c>
      <c r="P193" s="1">
        <f t="shared" si="30"/>
        <v>-1.3987980324585024E-4</v>
      </c>
      <c r="Q193" s="120">
        <f t="shared" si="31"/>
        <v>30333.851999999999</v>
      </c>
      <c r="S193" s="1">
        <f t="shared" si="38"/>
        <v>1.5775811672490625E-4</v>
      </c>
      <c r="T193" s="1">
        <v>0.1</v>
      </c>
      <c r="U193" s="1">
        <f t="shared" si="32"/>
        <v>1.5775811672490627E-5</v>
      </c>
      <c r="AA193" s="1">
        <v>-5393</v>
      </c>
      <c r="AB193" s="1">
        <v>-7.5921000025118701E-3</v>
      </c>
    </row>
    <row r="194" spans="1:28" x14ac:dyDescent="0.2">
      <c r="A194" s="33" t="s">
        <v>96</v>
      </c>
      <c r="B194" s="34"/>
      <c r="C194" s="29">
        <v>45404.358999999997</v>
      </c>
      <c r="D194" s="35"/>
      <c r="E194" s="1">
        <f t="shared" si="27"/>
        <v>-3222.9900171003064</v>
      </c>
      <c r="F194" s="1">
        <f t="shared" si="28"/>
        <v>-3223</v>
      </c>
      <c r="G194" s="1">
        <f t="shared" si="37"/>
        <v>6.6568999973242171E-3</v>
      </c>
      <c r="I194" s="1">
        <f t="shared" si="36"/>
        <v>6.6568999973242171E-3</v>
      </c>
      <c r="P194" s="1">
        <f t="shared" si="30"/>
        <v>-3.0197116903693424E-4</v>
      </c>
      <c r="Q194" s="120">
        <f t="shared" si="31"/>
        <v>30385.858999999997</v>
      </c>
      <c r="S194" s="1">
        <f t="shared" si="38"/>
        <v>4.8425887910012616E-5</v>
      </c>
      <c r="T194" s="1">
        <v>0.1</v>
      </c>
      <c r="U194" s="1">
        <f t="shared" si="32"/>
        <v>4.8425887910012618E-6</v>
      </c>
      <c r="AA194" s="1">
        <v>-4923</v>
      </c>
      <c r="AB194" s="1">
        <v>-2.3833100000047125E-2</v>
      </c>
    </row>
    <row r="195" spans="1:28" x14ac:dyDescent="0.2">
      <c r="A195" s="33" t="s">
        <v>97</v>
      </c>
      <c r="B195" s="34"/>
      <c r="C195" s="29">
        <v>45404.358999999997</v>
      </c>
      <c r="D195" s="35" t="s">
        <v>86</v>
      </c>
      <c r="E195" s="1">
        <f t="shared" si="27"/>
        <v>-3222.9900171003064</v>
      </c>
      <c r="F195" s="1">
        <f t="shared" si="28"/>
        <v>-3223</v>
      </c>
      <c r="G195" s="1">
        <f t="shared" si="37"/>
        <v>6.6568999973242171E-3</v>
      </c>
      <c r="I195" s="1">
        <f t="shared" si="36"/>
        <v>6.6568999973242171E-3</v>
      </c>
      <c r="P195" s="1">
        <f t="shared" si="30"/>
        <v>-3.0197116903693424E-4</v>
      </c>
      <c r="Q195" s="120">
        <f t="shared" si="31"/>
        <v>30385.858999999997</v>
      </c>
      <c r="S195" s="1">
        <f t="shared" si="38"/>
        <v>4.8425887910012616E-5</v>
      </c>
      <c r="T195" s="1">
        <v>0.1</v>
      </c>
      <c r="U195" s="1">
        <f t="shared" si="32"/>
        <v>4.8425887910012618E-6</v>
      </c>
      <c r="AA195" s="1">
        <v>-4874</v>
      </c>
      <c r="AB195" s="1">
        <v>7.4822000024141744E-3</v>
      </c>
    </row>
    <row r="196" spans="1:28" x14ac:dyDescent="0.2">
      <c r="A196" s="33" t="s">
        <v>85</v>
      </c>
      <c r="B196" s="34"/>
      <c r="C196" s="29">
        <v>45405.665000000001</v>
      </c>
      <c r="D196" s="35" t="s">
        <v>86</v>
      </c>
      <c r="E196" s="1">
        <f t="shared" si="27"/>
        <v>-3221.031497818858</v>
      </c>
      <c r="F196" s="1">
        <f t="shared" si="28"/>
        <v>-3221</v>
      </c>
      <c r="G196" s="1">
        <f t="shared" si="37"/>
        <v>-2.1003699999710079E-2</v>
      </c>
      <c r="I196" s="1">
        <f t="shared" si="36"/>
        <v>-2.1003699999710079E-2</v>
      </c>
      <c r="P196" s="1">
        <f t="shared" si="30"/>
        <v>-3.0613820590118333E-4</v>
      </c>
      <c r="Q196" s="120">
        <f t="shared" si="31"/>
        <v>30387.165000000001</v>
      </c>
      <c r="S196" s="1">
        <f t="shared" si="38"/>
        <v>4.2838906420853773E-4</v>
      </c>
      <c r="T196" s="1">
        <v>0.1</v>
      </c>
      <c r="U196" s="1">
        <f t="shared" si="32"/>
        <v>4.2838906420853779E-5</v>
      </c>
      <c r="AA196" s="1">
        <v>-4431</v>
      </c>
      <c r="AB196" s="1">
        <v>-1.0340699998778291E-2</v>
      </c>
    </row>
    <row r="197" spans="1:28" ht="12.75" customHeight="1" x14ac:dyDescent="0.2">
      <c r="A197" s="33" t="s">
        <v>98</v>
      </c>
      <c r="B197" s="34"/>
      <c r="C197" s="29">
        <v>45406.372000000003</v>
      </c>
      <c r="D197" s="35"/>
      <c r="E197" s="1">
        <f t="shared" si="27"/>
        <v>-3219.9712580547048</v>
      </c>
      <c r="F197" s="1">
        <f t="shared" si="28"/>
        <v>-3220</v>
      </c>
      <c r="G197" s="1">
        <f t="shared" si="37"/>
        <v>1.9166000005498063E-2</v>
      </c>
      <c r="I197" s="1">
        <f t="shared" si="36"/>
        <v>1.9166000005498063E-2</v>
      </c>
      <c r="P197" s="1">
        <f t="shared" si="30"/>
        <v>-3.0822192773326859E-4</v>
      </c>
      <c r="Q197" s="120">
        <f t="shared" si="31"/>
        <v>30387.872000000003</v>
      </c>
      <c r="S197" s="1">
        <f t="shared" si="38"/>
        <v>3.7924531990474831E-4</v>
      </c>
      <c r="T197" s="1">
        <v>0.1</v>
      </c>
      <c r="U197" s="1">
        <f t="shared" si="32"/>
        <v>3.7924531990474837E-5</v>
      </c>
      <c r="AA197" s="1">
        <v>-4431</v>
      </c>
      <c r="AB197" s="1">
        <v>3.6592999967979267E-3</v>
      </c>
    </row>
    <row r="198" spans="1:28" ht="12.75" customHeight="1" x14ac:dyDescent="0.2">
      <c r="A198" s="33" t="s">
        <v>98</v>
      </c>
      <c r="B198" s="34"/>
      <c r="C198" s="29">
        <v>45406.372000000003</v>
      </c>
      <c r="D198" s="35"/>
      <c r="E198" s="1">
        <f t="shared" si="27"/>
        <v>-3219.9712580547048</v>
      </c>
      <c r="F198" s="1">
        <f t="shared" si="28"/>
        <v>-3220</v>
      </c>
      <c r="G198" s="1">
        <f t="shared" si="37"/>
        <v>1.9166000005498063E-2</v>
      </c>
      <c r="I198" s="1">
        <f t="shared" si="36"/>
        <v>1.9166000005498063E-2</v>
      </c>
      <c r="P198" s="1">
        <f t="shared" si="30"/>
        <v>-3.0822192773326859E-4</v>
      </c>
      <c r="Q198" s="120">
        <f t="shared" si="31"/>
        <v>30387.872000000003</v>
      </c>
      <c r="S198" s="1">
        <f t="shared" si="38"/>
        <v>3.7924531990474831E-4</v>
      </c>
      <c r="T198" s="1">
        <v>0.1</v>
      </c>
      <c r="U198" s="1">
        <f t="shared" si="32"/>
        <v>3.7924531990474837E-5</v>
      </c>
      <c r="AA198" s="1">
        <v>-4407</v>
      </c>
      <c r="AB198" s="1">
        <v>-2.2267899999860674E-2</v>
      </c>
    </row>
    <row r="199" spans="1:28" x14ac:dyDescent="0.2">
      <c r="A199" s="33" t="s">
        <v>96</v>
      </c>
      <c r="B199" s="34" t="s">
        <v>51</v>
      </c>
      <c r="C199" s="29">
        <v>45407.347999999998</v>
      </c>
      <c r="D199" s="35"/>
      <c r="E199" s="1">
        <f t="shared" si="27"/>
        <v>-3218.507617305334</v>
      </c>
      <c r="F199" s="1">
        <f t="shared" si="28"/>
        <v>-3218.5</v>
      </c>
      <c r="G199" s="1">
        <f t="shared" si="37"/>
        <v>-5.0794499984476715E-3</v>
      </c>
      <c r="I199" s="1">
        <f t="shared" si="36"/>
        <v>-5.0794499984476715E-3</v>
      </c>
      <c r="P199" s="1">
        <f t="shared" si="30"/>
        <v>-3.1134776473134445E-4</v>
      </c>
      <c r="Q199" s="120">
        <f t="shared" si="31"/>
        <v>30388.847999999998</v>
      </c>
      <c r="S199" s="1">
        <f t="shared" si="38"/>
        <v>2.273479891117063E-5</v>
      </c>
      <c r="T199" s="1">
        <v>0.1</v>
      </c>
      <c r="U199" s="1">
        <f t="shared" si="32"/>
        <v>2.2734798911170633E-6</v>
      </c>
      <c r="AA199" s="1">
        <v>-4404</v>
      </c>
      <c r="AB199" s="1">
        <v>3.2412000000476837E-3</v>
      </c>
    </row>
    <row r="200" spans="1:28" x14ac:dyDescent="0.2">
      <c r="A200" s="33" t="s">
        <v>99</v>
      </c>
      <c r="B200" s="34" t="s">
        <v>51</v>
      </c>
      <c r="C200" s="29">
        <v>45441.358</v>
      </c>
      <c r="D200" s="35"/>
      <c r="E200" s="1">
        <f t="shared" si="27"/>
        <v>-3167.5051358644009</v>
      </c>
      <c r="F200" s="1">
        <f t="shared" si="28"/>
        <v>-3167.5</v>
      </c>
      <c r="G200" s="1">
        <f t="shared" si="37"/>
        <v>-3.4247500007040799E-3</v>
      </c>
      <c r="I200" s="1">
        <f t="shared" si="36"/>
        <v>-3.4247500007040799E-3</v>
      </c>
      <c r="P200" s="1">
        <f t="shared" si="30"/>
        <v>-4.1780775712929748E-4</v>
      </c>
      <c r="Q200" s="120">
        <f t="shared" si="31"/>
        <v>30422.858</v>
      </c>
      <c r="S200" s="1">
        <f t="shared" si="38"/>
        <v>9.0417016561945451E-6</v>
      </c>
      <c r="T200" s="1">
        <v>0.1</v>
      </c>
      <c r="U200" s="1">
        <f t="shared" si="32"/>
        <v>9.0417016561945451E-7</v>
      </c>
      <c r="AA200" s="1">
        <v>-3848.5</v>
      </c>
      <c r="AB200" s="1">
        <v>9.5499999588355422E-6</v>
      </c>
    </row>
    <row r="201" spans="1:28" x14ac:dyDescent="0.2">
      <c r="A201" s="33" t="s">
        <v>85</v>
      </c>
      <c r="B201" s="34"/>
      <c r="C201" s="29">
        <v>45671.743999999999</v>
      </c>
      <c r="D201" s="35" t="s">
        <v>86</v>
      </c>
      <c r="E201" s="1">
        <f t="shared" si="27"/>
        <v>-2822.0109374154122</v>
      </c>
      <c r="F201" s="1">
        <f t="shared" si="28"/>
        <v>-2822</v>
      </c>
      <c r="G201" s="1">
        <f t="shared" si="37"/>
        <v>-7.2933999981614761E-3</v>
      </c>
      <c r="I201" s="1">
        <f t="shared" si="36"/>
        <v>-7.2933999981614761E-3</v>
      </c>
      <c r="P201" s="1">
        <f t="shared" si="30"/>
        <v>-1.1483099903318258E-3</v>
      </c>
      <c r="Q201" s="120">
        <f t="shared" si="31"/>
        <v>30653.243999999999</v>
      </c>
      <c r="S201" s="1">
        <f t="shared" si="38"/>
        <v>3.776213120432782E-5</v>
      </c>
      <c r="T201" s="1">
        <v>0.1</v>
      </c>
      <c r="U201" s="1">
        <f t="shared" si="32"/>
        <v>3.7762131204327823E-6</v>
      </c>
      <c r="AA201" s="1">
        <v>-3844</v>
      </c>
      <c r="AB201" s="1">
        <v>1.627320000261534E-2</v>
      </c>
    </row>
    <row r="202" spans="1:28" x14ac:dyDescent="0.2">
      <c r="A202" s="33" t="s">
        <v>100</v>
      </c>
      <c r="B202" s="34"/>
      <c r="C202" s="29">
        <v>45680.421000000002</v>
      </c>
      <c r="D202" s="35"/>
      <c r="E202" s="1">
        <f t="shared" si="27"/>
        <v>-2808.9986312859469</v>
      </c>
      <c r="F202" s="1">
        <f t="shared" si="28"/>
        <v>-2809</v>
      </c>
      <c r="G202" s="1">
        <f t="shared" si="37"/>
        <v>9.1270000120857731E-4</v>
      </c>
      <c r="I202" s="1">
        <f t="shared" si="36"/>
        <v>9.1270000120857731E-4</v>
      </c>
      <c r="P202" s="1">
        <f t="shared" si="30"/>
        <v>-1.1761123080049651E-3</v>
      </c>
      <c r="Q202" s="120">
        <f t="shared" si="31"/>
        <v>30661.921000000002</v>
      </c>
      <c r="S202" s="1">
        <f t="shared" si="38"/>
        <v>4.3631368631220119E-6</v>
      </c>
      <c r="T202" s="1">
        <v>0.1</v>
      </c>
      <c r="U202" s="1">
        <f t="shared" si="32"/>
        <v>4.363136863122012E-7</v>
      </c>
      <c r="AA202" s="1">
        <v>-3356</v>
      </c>
      <c r="AB202" s="1">
        <v>4.0867999996407889E-3</v>
      </c>
    </row>
    <row r="203" spans="1:28" x14ac:dyDescent="0.2">
      <c r="A203" s="33" t="s">
        <v>85</v>
      </c>
      <c r="B203" s="34"/>
      <c r="C203" s="29">
        <v>46436.605000000003</v>
      </c>
      <c r="D203" s="35" t="s">
        <v>86</v>
      </c>
      <c r="E203" s="1">
        <f t="shared" si="27"/>
        <v>-1675.0009710116594</v>
      </c>
      <c r="F203" s="1">
        <f t="shared" si="28"/>
        <v>-1675</v>
      </c>
      <c r="G203" s="1">
        <f t="shared" si="37"/>
        <v>-6.4749999728519469E-4</v>
      </c>
      <c r="I203" s="1">
        <f t="shared" si="36"/>
        <v>-6.4749999728519469E-4</v>
      </c>
      <c r="P203" s="1">
        <f t="shared" si="30"/>
        <v>-3.6895171716490845E-3</v>
      </c>
      <c r="Q203" s="120">
        <f t="shared" si="31"/>
        <v>31418.105000000003</v>
      </c>
      <c r="S203" s="1">
        <f t="shared" si="38"/>
        <v>9.2538684891248645E-6</v>
      </c>
      <c r="T203" s="1">
        <v>0.1</v>
      </c>
      <c r="U203" s="1">
        <f t="shared" si="32"/>
        <v>9.2538684891248647E-7</v>
      </c>
      <c r="AA203" s="1">
        <v>-3301</v>
      </c>
      <c r="AB203" s="1">
        <v>1.2420300001394935E-2</v>
      </c>
    </row>
    <row r="204" spans="1:28" x14ac:dyDescent="0.2">
      <c r="A204" s="33" t="s">
        <v>85</v>
      </c>
      <c r="B204" s="34"/>
      <c r="C204" s="29">
        <v>46438.597999999998</v>
      </c>
      <c r="D204" s="35" t="s">
        <v>86</v>
      </c>
      <c r="E204" s="1">
        <f t="shared" si="27"/>
        <v>-1672.0122046043816</v>
      </c>
      <c r="F204" s="1">
        <f t="shared" si="28"/>
        <v>-1672</v>
      </c>
      <c r="G204" s="1">
        <f t="shared" si="37"/>
        <v>-8.1384000004618429E-3</v>
      </c>
      <c r="I204" s="1">
        <f t="shared" si="36"/>
        <v>-8.1384000004618429E-3</v>
      </c>
      <c r="P204" s="1">
        <f t="shared" si="30"/>
        <v>-3.696397656618442E-3</v>
      </c>
      <c r="Q204" s="120">
        <f t="shared" si="31"/>
        <v>31420.097999999998</v>
      </c>
      <c r="S204" s="1">
        <f t="shared" si="38"/>
        <v>1.9731384822710262E-5</v>
      </c>
      <c r="T204" s="1">
        <v>0.1</v>
      </c>
      <c r="U204" s="1">
        <f t="shared" si="32"/>
        <v>1.9731384822710262E-6</v>
      </c>
      <c r="AA204" s="1">
        <v>-3223</v>
      </c>
      <c r="AB204" s="1">
        <v>6.6568999973242171E-3</v>
      </c>
    </row>
    <row r="205" spans="1:28" x14ac:dyDescent="0.2">
      <c r="A205" s="33" t="s">
        <v>85</v>
      </c>
      <c r="B205" s="34"/>
      <c r="C205" s="29">
        <v>46442.603999999999</v>
      </c>
      <c r="D205" s="35" t="s">
        <v>86</v>
      </c>
      <c r="E205" s="1">
        <f t="shared" si="27"/>
        <v>-1666.0046791515022</v>
      </c>
      <c r="F205" s="1">
        <f t="shared" si="28"/>
        <v>-1666</v>
      </c>
      <c r="G205" s="1">
        <f t="shared" si="37"/>
        <v>-3.1202000027406029E-3</v>
      </c>
      <c r="I205" s="1">
        <f t="shared" si="36"/>
        <v>-3.1202000027406029E-3</v>
      </c>
      <c r="P205" s="1">
        <f t="shared" si="30"/>
        <v>-3.7101622877564193E-3</v>
      </c>
      <c r="Q205" s="120">
        <f t="shared" si="31"/>
        <v>31424.103999999999</v>
      </c>
      <c r="S205" s="1">
        <f t="shared" si="38"/>
        <v>3.4805549774108334E-7</v>
      </c>
      <c r="T205" s="1">
        <v>0.1</v>
      </c>
      <c r="U205" s="1">
        <f t="shared" si="32"/>
        <v>3.4805549774108333E-8</v>
      </c>
      <c r="AA205" s="1">
        <v>-3223</v>
      </c>
      <c r="AB205" s="1">
        <v>6.6568999973242171E-3</v>
      </c>
    </row>
    <row r="206" spans="1:28" x14ac:dyDescent="0.2">
      <c r="A206" s="33" t="s">
        <v>85</v>
      </c>
      <c r="B206" s="34"/>
      <c r="C206" s="29">
        <v>46446.612999999998</v>
      </c>
      <c r="D206" s="35" t="s">
        <v>86</v>
      </c>
      <c r="E206" s="1">
        <f t="shared" si="27"/>
        <v>-1659.9926548028811</v>
      </c>
      <c r="F206" s="1">
        <f t="shared" si="28"/>
        <v>-1660</v>
      </c>
      <c r="G206" s="1">
        <f t="shared" si="37"/>
        <v>4.8979999992297962E-3</v>
      </c>
      <c r="I206" s="1">
        <f t="shared" si="36"/>
        <v>4.8979999992297962E-3</v>
      </c>
      <c r="P206" s="1">
        <f t="shared" si="30"/>
        <v>-3.7239318004934113E-3</v>
      </c>
      <c r="Q206" s="120">
        <f t="shared" si="31"/>
        <v>31428.112999999998</v>
      </c>
      <c r="S206" s="1">
        <f t="shared" si="38"/>
        <v>7.4337707959078259E-5</v>
      </c>
      <c r="T206" s="1">
        <v>0.1</v>
      </c>
      <c r="U206" s="1">
        <f t="shared" si="32"/>
        <v>7.4337707959078261E-6</v>
      </c>
      <c r="AA206" s="1">
        <v>-3221</v>
      </c>
      <c r="AB206" s="1">
        <v>-2.1003699999710079E-2</v>
      </c>
    </row>
    <row r="207" spans="1:28" x14ac:dyDescent="0.2">
      <c r="A207" s="33" t="s">
        <v>85</v>
      </c>
      <c r="B207" s="34"/>
      <c r="C207" s="29">
        <v>46472.597999999998</v>
      </c>
      <c r="D207" s="35" t="s">
        <v>86</v>
      </c>
      <c r="E207" s="1">
        <f t="shared" si="27"/>
        <v>-1621.0247194826047</v>
      </c>
      <c r="F207" s="1">
        <f t="shared" si="28"/>
        <v>-1621</v>
      </c>
      <c r="G207" s="1">
        <f t="shared" si="37"/>
        <v>-1.6483700004755519E-2</v>
      </c>
      <c r="I207" s="1">
        <f t="shared" si="36"/>
        <v>-1.6483700004755519E-2</v>
      </c>
      <c r="P207" s="1">
        <f t="shared" si="30"/>
        <v>-3.8135526222598691E-3</v>
      </c>
      <c r="Q207" s="120">
        <f t="shared" si="31"/>
        <v>31454.097999999998</v>
      </c>
      <c r="S207" s="1">
        <f t="shared" si="38"/>
        <v>1.6053263469416136E-4</v>
      </c>
      <c r="T207" s="1">
        <v>0.1</v>
      </c>
      <c r="U207" s="1">
        <f t="shared" si="32"/>
        <v>1.6053263469416138E-5</v>
      </c>
      <c r="AA207" s="1">
        <v>-3220</v>
      </c>
      <c r="AB207" s="1">
        <v>1.9166000005498063E-2</v>
      </c>
    </row>
    <row r="208" spans="1:28" x14ac:dyDescent="0.2">
      <c r="A208" s="33" t="s">
        <v>85</v>
      </c>
      <c r="B208" s="34"/>
      <c r="C208" s="29">
        <v>46820.709000000003</v>
      </c>
      <c r="D208" s="35" t="s">
        <v>86</v>
      </c>
      <c r="E208" s="1">
        <f t="shared" si="27"/>
        <v>-1098.9863537994549</v>
      </c>
      <c r="F208" s="1">
        <f t="shared" si="28"/>
        <v>-1099</v>
      </c>
      <c r="G208" s="1">
        <f t="shared" si="37"/>
        <v>9.0997000006609596E-3</v>
      </c>
      <c r="I208" s="1">
        <f t="shared" si="36"/>
        <v>9.0997000006609596E-3</v>
      </c>
      <c r="P208" s="1">
        <f t="shared" si="30"/>
        <v>-5.032947535653593E-3</v>
      </c>
      <c r="Q208" s="120">
        <f t="shared" si="31"/>
        <v>31802.209000000003</v>
      </c>
      <c r="S208" s="1">
        <f t="shared" si="38"/>
        <v>1.9973172638569782E-4</v>
      </c>
      <c r="T208" s="1">
        <v>0.1</v>
      </c>
      <c r="U208" s="1">
        <f t="shared" si="32"/>
        <v>1.9973172638569784E-5</v>
      </c>
      <c r="AA208" s="1">
        <v>-3220</v>
      </c>
      <c r="AB208" s="1">
        <v>1.9166000005498063E-2</v>
      </c>
    </row>
    <row r="209" spans="1:28" x14ac:dyDescent="0.2">
      <c r="A209" s="33" t="s">
        <v>101</v>
      </c>
      <c r="B209" s="34" t="s">
        <v>51</v>
      </c>
      <c r="C209" s="29">
        <v>47176.449000000001</v>
      </c>
      <c r="D209" s="35"/>
      <c r="E209" s="1">
        <f t="shared" si="27"/>
        <v>-565.50729623413747</v>
      </c>
      <c r="F209" s="1">
        <f t="shared" si="28"/>
        <v>-565.5</v>
      </c>
      <c r="G209" s="1">
        <f t="shared" si="37"/>
        <v>-4.8653499979991466E-3</v>
      </c>
      <c r="I209" s="1">
        <f t="shared" si="36"/>
        <v>-4.8653499979991466E-3</v>
      </c>
      <c r="P209" s="1">
        <f t="shared" si="30"/>
        <v>-6.3173853126829351E-3</v>
      </c>
      <c r="Q209" s="120">
        <f t="shared" si="31"/>
        <v>32157.949000000001</v>
      </c>
      <c r="S209" s="1">
        <f t="shared" si="38"/>
        <v>2.1084065550888488E-6</v>
      </c>
      <c r="T209" s="1">
        <v>0.1</v>
      </c>
      <c r="U209" s="1">
        <f t="shared" si="32"/>
        <v>2.108406555088849E-7</v>
      </c>
      <c r="AA209" s="1">
        <v>-3218.5</v>
      </c>
      <c r="AB209" s="1">
        <v>-5.0794499984476715E-3</v>
      </c>
    </row>
    <row r="210" spans="1:28" x14ac:dyDescent="0.2">
      <c r="A210" s="33" t="s">
        <v>101</v>
      </c>
      <c r="B210" s="34"/>
      <c r="C210" s="29">
        <v>47209.463000000003</v>
      </c>
      <c r="D210" s="35"/>
      <c r="E210" s="1">
        <f t="shared" si="27"/>
        <v>-515.99844818088786</v>
      </c>
      <c r="F210" s="1">
        <f t="shared" si="28"/>
        <v>-516</v>
      </c>
      <c r="G210" s="1">
        <f t="shared" si="37"/>
        <v>1.0348000068916008E-3</v>
      </c>
      <c r="I210" s="1">
        <f t="shared" si="36"/>
        <v>1.0348000068916008E-3</v>
      </c>
      <c r="P210" s="1">
        <f t="shared" si="30"/>
        <v>-6.4385165576942216E-3</v>
      </c>
      <c r="Q210" s="120">
        <f t="shared" si="31"/>
        <v>32190.963000000003</v>
      </c>
      <c r="S210" s="1">
        <f t="shared" si="38"/>
        <v>5.5850460474512838E-5</v>
      </c>
      <c r="T210" s="1">
        <v>0.1</v>
      </c>
      <c r="U210" s="1">
        <f t="shared" si="32"/>
        <v>5.5850460474512845E-6</v>
      </c>
      <c r="AA210" s="1">
        <v>-3167.5</v>
      </c>
      <c r="AB210" s="1">
        <v>-3.4247500007040799E-3</v>
      </c>
    </row>
    <row r="211" spans="1:28" x14ac:dyDescent="0.2">
      <c r="A211" s="36" t="s">
        <v>102</v>
      </c>
      <c r="B211" s="37" t="s">
        <v>51</v>
      </c>
      <c r="C211" s="38">
        <v>47552.5432</v>
      </c>
      <c r="D211" s="39">
        <v>8.0000000000000004E-4</v>
      </c>
      <c r="E211" s="1">
        <f t="shared" si="27"/>
        <v>-1.504430737474282</v>
      </c>
      <c r="F211" s="1">
        <f t="shared" si="28"/>
        <v>-1.5</v>
      </c>
      <c r="G211" s="1">
        <f t="shared" si="37"/>
        <v>-2.9545500001404434E-3</v>
      </c>
      <c r="K211" s="1">
        <f>G211</f>
        <v>-2.9545500001404434E-3</v>
      </c>
      <c r="P211" s="1">
        <f t="shared" si="30"/>
        <v>-7.7172214414868981E-3</v>
      </c>
      <c r="Q211" s="120">
        <f t="shared" si="31"/>
        <v>32534.0432</v>
      </c>
      <c r="S211" s="1">
        <f t="shared" si="38"/>
        <v>2.2683039258217116E-5</v>
      </c>
      <c r="T211" s="1">
        <v>1</v>
      </c>
      <c r="U211" s="1">
        <f t="shared" si="32"/>
        <v>2.2683039258217116E-5</v>
      </c>
      <c r="AA211" s="1">
        <v>-2822</v>
      </c>
      <c r="AB211" s="1">
        <v>-7.2933999981614761E-3</v>
      </c>
    </row>
    <row r="212" spans="1:28" x14ac:dyDescent="0.2">
      <c r="A212" s="40" t="s">
        <v>103</v>
      </c>
      <c r="B212" s="41" t="s">
        <v>51</v>
      </c>
      <c r="C212" s="29">
        <v>47552.544699999999</v>
      </c>
      <c r="D212" s="40" t="s">
        <v>37</v>
      </c>
      <c r="E212" s="30">
        <f t="shared" si="27"/>
        <v>-1.502181289603532</v>
      </c>
      <c r="F212" s="1">
        <f t="shared" si="28"/>
        <v>-1.5</v>
      </c>
      <c r="G212" s="1">
        <f t="shared" si="37"/>
        <v>-1.4545500016538426E-3</v>
      </c>
      <c r="J212" s="1">
        <f>G212</f>
        <v>-1.4545500016538426E-3</v>
      </c>
      <c r="P212" s="1">
        <f t="shared" si="30"/>
        <v>-7.7172214414868981E-3</v>
      </c>
      <c r="Q212" s="120">
        <f t="shared" si="31"/>
        <v>32534.044699999999</v>
      </c>
      <c r="S212" s="1">
        <f t="shared" si="38"/>
        <v>3.9221053563300635E-5</v>
      </c>
      <c r="T212" s="1">
        <v>1</v>
      </c>
      <c r="U212" s="1">
        <f t="shared" si="32"/>
        <v>3.9221053563300635E-5</v>
      </c>
      <c r="AA212" s="1">
        <v>-2809</v>
      </c>
      <c r="AB212" s="1">
        <v>9.1270000120857731E-4</v>
      </c>
    </row>
    <row r="213" spans="1:28" x14ac:dyDescent="0.2">
      <c r="A213" s="36" t="s">
        <v>102</v>
      </c>
      <c r="B213" s="37" t="s">
        <v>51</v>
      </c>
      <c r="C213" s="38">
        <v>47552.546199999997</v>
      </c>
      <c r="D213" s="39">
        <v>2.9999999999999997E-4</v>
      </c>
      <c r="E213" s="1">
        <f t="shared" ref="E213:E276" si="39">+(C213-C$7)/C$8</f>
        <v>-1.499931841732782</v>
      </c>
      <c r="F213" s="1">
        <f t="shared" ref="F213:F276" si="40">ROUND(2*E213,0)/2</f>
        <v>-1.5</v>
      </c>
      <c r="G213" s="1">
        <f t="shared" si="37"/>
        <v>4.5449996832758188E-5</v>
      </c>
      <c r="K213" s="1">
        <f>G213</f>
        <v>4.5449996832758188E-5</v>
      </c>
      <c r="P213" s="1">
        <f t="shared" ref="P213:P276" si="41">+D$11+D$12*F213+D$13*F213^2</f>
        <v>-7.7172214414868981E-3</v>
      </c>
      <c r="Q213" s="120">
        <f t="shared" ref="Q213:Q276" si="42">+C213-15018.5</f>
        <v>32534.046199999997</v>
      </c>
      <c r="S213" s="1">
        <f t="shared" si="38"/>
        <v>6.0259067859303761E-5</v>
      </c>
      <c r="T213" s="1">
        <v>1</v>
      </c>
      <c r="U213" s="1">
        <f t="shared" ref="U213:U276" si="43">+S213*T213</f>
        <v>6.0259067859303761E-5</v>
      </c>
      <c r="AA213" s="1">
        <v>-1675</v>
      </c>
      <c r="AB213" s="1">
        <v>-6.4749999728519469E-4</v>
      </c>
    </row>
    <row r="214" spans="1:28" x14ac:dyDescent="0.2">
      <c r="A214" s="35" t="s">
        <v>53</v>
      </c>
      <c r="B214" s="34" t="s">
        <v>50</v>
      </c>
      <c r="C214" s="29">
        <v>47553.540999999997</v>
      </c>
      <c r="D214" s="33"/>
      <c r="E214" s="1">
        <f t="shared" si="39"/>
        <v>-8.0980123456113502E-3</v>
      </c>
      <c r="F214" s="1">
        <f t="shared" si="40"/>
        <v>0</v>
      </c>
      <c r="G214" s="1">
        <f t="shared" si="37"/>
        <v>-5.4000000018277206E-3</v>
      </c>
      <c r="I214" s="1">
        <f>G214</f>
        <v>-5.4000000018277206E-3</v>
      </c>
      <c r="P214" s="1">
        <f t="shared" si="41"/>
        <v>-7.7210019212529714E-3</v>
      </c>
      <c r="Q214" s="120">
        <f t="shared" si="42"/>
        <v>32535.040999999997</v>
      </c>
      <c r="S214" s="1">
        <f t="shared" si="38"/>
        <v>5.3870499099756989E-6</v>
      </c>
      <c r="T214" s="1">
        <v>0.1</v>
      </c>
      <c r="U214" s="1">
        <f t="shared" si="43"/>
        <v>5.3870499099756989E-7</v>
      </c>
      <c r="AA214" s="1">
        <v>-1672</v>
      </c>
      <c r="AB214" s="1">
        <v>-8.1384000004618429E-3</v>
      </c>
    </row>
    <row r="215" spans="1:28" x14ac:dyDescent="0.2">
      <c r="A215" s="36" t="s">
        <v>102</v>
      </c>
      <c r="B215" s="37" t="s">
        <v>50</v>
      </c>
      <c r="C215" s="38">
        <v>47553.544300000001</v>
      </c>
      <c r="D215" s="39">
        <v>4.0000000000000002E-4</v>
      </c>
      <c r="E215" s="1">
        <f t="shared" si="39"/>
        <v>-3.149227019050036E-3</v>
      </c>
      <c r="F215" s="1">
        <f t="shared" si="40"/>
        <v>0</v>
      </c>
      <c r="G215" s="1">
        <f t="shared" si="37"/>
        <v>-2.0999999978812411E-3</v>
      </c>
      <c r="K215" s="1">
        <f>G215</f>
        <v>-2.0999999978812411E-3</v>
      </c>
      <c r="P215" s="1">
        <f t="shared" si="41"/>
        <v>-7.7210019212529714E-3</v>
      </c>
      <c r="Q215" s="120">
        <f t="shared" si="42"/>
        <v>32535.044300000001</v>
      </c>
      <c r="S215" s="1">
        <f t="shared" si="38"/>
        <v>3.1595662622548693E-5</v>
      </c>
      <c r="T215" s="1">
        <v>1</v>
      </c>
      <c r="U215" s="1">
        <f t="shared" si="43"/>
        <v>3.1595662622548693E-5</v>
      </c>
      <c r="AA215" s="1">
        <v>-1666</v>
      </c>
      <c r="AB215" s="1">
        <v>-3.1202000027406029E-3</v>
      </c>
    </row>
    <row r="216" spans="1:28" x14ac:dyDescent="0.2">
      <c r="A216" s="40" t="s">
        <v>103</v>
      </c>
      <c r="B216" s="41" t="s">
        <v>50</v>
      </c>
      <c r="C216" s="29">
        <v>47553.546399999999</v>
      </c>
      <c r="D216" s="40" t="s">
        <v>37</v>
      </c>
      <c r="E216" s="30">
        <f t="shared" si="39"/>
        <v>0</v>
      </c>
      <c r="F216" s="1">
        <f t="shared" si="40"/>
        <v>0</v>
      </c>
      <c r="G216" s="1">
        <f t="shared" si="37"/>
        <v>0</v>
      </c>
      <c r="J216" s="1">
        <f>G216</f>
        <v>0</v>
      </c>
      <c r="P216" s="1">
        <f t="shared" si="41"/>
        <v>-7.7210019212529714E-3</v>
      </c>
      <c r="Q216" s="120">
        <f t="shared" si="42"/>
        <v>32535.046399999999</v>
      </c>
      <c r="S216" s="1">
        <f t="shared" si="38"/>
        <v>5.9613870667992076E-5</v>
      </c>
      <c r="T216" s="1">
        <v>1</v>
      </c>
      <c r="U216" s="1">
        <f t="shared" si="43"/>
        <v>5.9613870667992076E-5</v>
      </c>
      <c r="AA216" s="1">
        <v>-1660</v>
      </c>
      <c r="AB216" s="1">
        <v>4.8979999992297962E-3</v>
      </c>
    </row>
    <row r="217" spans="1:28" x14ac:dyDescent="0.2">
      <c r="A217" s="36" t="s">
        <v>102</v>
      </c>
      <c r="B217" s="37" t="s">
        <v>50</v>
      </c>
      <c r="C217" s="38">
        <v>47553.548600000002</v>
      </c>
      <c r="D217" s="39">
        <v>4.0000000000000002E-4</v>
      </c>
      <c r="E217" s="1">
        <f t="shared" si="39"/>
        <v>3.299190217707543E-3</v>
      </c>
      <c r="F217" s="1">
        <f t="shared" si="40"/>
        <v>0</v>
      </c>
      <c r="G217" s="1">
        <f t="shared" si="37"/>
        <v>2.2000000026309863E-3</v>
      </c>
      <c r="K217" s="1">
        <f>G217</f>
        <v>2.2000000026309863E-3</v>
      </c>
      <c r="P217" s="1">
        <f t="shared" si="41"/>
        <v>-7.7210019212529714E-3</v>
      </c>
      <c r="Q217" s="120">
        <f t="shared" si="42"/>
        <v>32535.048600000002</v>
      </c>
      <c r="S217" s="1">
        <f t="shared" si="38"/>
        <v>9.8426279173709184E-5</v>
      </c>
      <c r="T217" s="1">
        <v>1</v>
      </c>
      <c r="U217" s="1">
        <f t="shared" si="43"/>
        <v>9.8426279173709184E-5</v>
      </c>
      <c r="AA217" s="1">
        <v>-1621</v>
      </c>
      <c r="AB217" s="1">
        <v>-1.6483700004755519E-2</v>
      </c>
    </row>
    <row r="218" spans="1:28" x14ac:dyDescent="0.2">
      <c r="A218" s="33" t="s">
        <v>104</v>
      </c>
      <c r="B218" s="34" t="s">
        <v>51</v>
      </c>
      <c r="C218" s="29">
        <v>47822.605000000003</v>
      </c>
      <c r="D218" s="35"/>
      <c r="E218" s="1">
        <f t="shared" si="39"/>
        <v>403.48886365842094</v>
      </c>
      <c r="F218" s="1">
        <f t="shared" si="40"/>
        <v>403.5</v>
      </c>
      <c r="G218" s="1">
        <f t="shared" si="37"/>
        <v>-7.4260499968659133E-3</v>
      </c>
      <c r="I218" s="1">
        <f t="shared" ref="I218:I238" si="44">G218</f>
        <v>-7.4260499968659133E-3</v>
      </c>
      <c r="P218" s="1">
        <f t="shared" si="41"/>
        <v>-8.7490306825926609E-3</v>
      </c>
      <c r="Q218" s="120">
        <f t="shared" si="42"/>
        <v>32804.105000000003</v>
      </c>
      <c r="S218" s="1">
        <f t="shared" si="38"/>
        <v>1.7502778948060152E-6</v>
      </c>
      <c r="T218" s="1">
        <v>0.1</v>
      </c>
      <c r="U218" s="1">
        <f t="shared" si="43"/>
        <v>1.7502778948060154E-7</v>
      </c>
      <c r="AA218" s="1">
        <v>-1099</v>
      </c>
      <c r="AB218" s="1">
        <v>9.0997000006609596E-3</v>
      </c>
    </row>
    <row r="219" spans="1:28" x14ac:dyDescent="0.2">
      <c r="A219" s="33" t="s">
        <v>85</v>
      </c>
      <c r="B219" s="34"/>
      <c r="C219" s="29">
        <v>47861.625</v>
      </c>
      <c r="D219" s="35" t="s">
        <v>86</v>
      </c>
      <c r="E219" s="1">
        <f t="shared" si="39"/>
        <v>462.00450099523181</v>
      </c>
      <c r="F219" s="1">
        <f t="shared" si="40"/>
        <v>462</v>
      </c>
      <c r="G219" s="1">
        <f t="shared" si="37"/>
        <v>3.0014000003575347E-3</v>
      </c>
      <c r="I219" s="1">
        <f t="shared" si="44"/>
        <v>3.0014000003575347E-3</v>
      </c>
      <c r="O219" s="1">
        <f t="shared" ref="O219:O250" ca="1" si="45">+C$11+C$12*F219</f>
        <v>-5.6691863564215959E-3</v>
      </c>
      <c r="P219" s="1">
        <f t="shared" si="41"/>
        <v>-8.8999081748761359E-3</v>
      </c>
      <c r="Q219" s="120">
        <f t="shared" si="42"/>
        <v>32843.125</v>
      </c>
      <c r="S219" s="1">
        <f t="shared" si="38"/>
        <v>1.416411362818838E-4</v>
      </c>
      <c r="T219" s="1">
        <v>0.1</v>
      </c>
      <c r="U219" s="1">
        <f t="shared" si="43"/>
        <v>1.4164113628188381E-5</v>
      </c>
      <c r="AA219" s="1">
        <v>-565.5</v>
      </c>
      <c r="AB219" s="1">
        <v>-4.8653499979991466E-3</v>
      </c>
    </row>
    <row r="220" spans="1:28" x14ac:dyDescent="0.2">
      <c r="A220" s="33" t="s">
        <v>85</v>
      </c>
      <c r="B220" s="34"/>
      <c r="C220" s="29">
        <v>47865.625</v>
      </c>
      <c r="D220" s="35" t="s">
        <v>86</v>
      </c>
      <c r="E220" s="1">
        <f t="shared" si="39"/>
        <v>468.00302865661735</v>
      </c>
      <c r="F220" s="1">
        <f t="shared" si="40"/>
        <v>468</v>
      </c>
      <c r="G220" s="1">
        <f t="shared" si="37"/>
        <v>2.0196000041323714E-3</v>
      </c>
      <c r="I220" s="1">
        <f t="shared" si="44"/>
        <v>2.0196000041323714E-3</v>
      </c>
      <c r="O220" s="1">
        <f t="shared" ca="1" si="45"/>
        <v>-5.6909631384761926E-3</v>
      </c>
      <c r="P220" s="1">
        <f t="shared" si="41"/>
        <v>-8.9154090280640225E-3</v>
      </c>
      <c r="Q220" s="120">
        <f t="shared" si="42"/>
        <v>32847.125</v>
      </c>
      <c r="S220" s="1">
        <f t="shared" si="38"/>
        <v>1.1957442253421671E-4</v>
      </c>
      <c r="T220" s="1">
        <v>0.1</v>
      </c>
      <c r="U220" s="1">
        <f t="shared" si="43"/>
        <v>1.1957442253421672E-5</v>
      </c>
      <c r="AA220" s="1">
        <v>-516</v>
      </c>
      <c r="AB220" s="1">
        <v>1.0348000068916008E-3</v>
      </c>
    </row>
    <row r="221" spans="1:28" x14ac:dyDescent="0.2">
      <c r="A221" s="33" t="s">
        <v>105</v>
      </c>
      <c r="B221" s="34"/>
      <c r="C221" s="29">
        <v>47954.31</v>
      </c>
      <c r="D221" s="35"/>
      <c r="E221" s="1">
        <f t="shared" si="39"/>
        <v>600.99788506910738</v>
      </c>
      <c r="F221" s="1">
        <f t="shared" si="40"/>
        <v>601</v>
      </c>
      <c r="G221" s="1">
        <f t="shared" si="37"/>
        <v>-1.4102999994065613E-3</v>
      </c>
      <c r="I221" s="1">
        <f t="shared" si="44"/>
        <v>-1.4102999994065613E-3</v>
      </c>
      <c r="O221" s="1">
        <f t="shared" ca="1" si="45"/>
        <v>-6.1736818073530701E-3</v>
      </c>
      <c r="P221" s="1">
        <f t="shared" si="41"/>
        <v>-9.2602646920760968E-3</v>
      </c>
      <c r="Q221" s="120">
        <f t="shared" si="42"/>
        <v>32935.81</v>
      </c>
      <c r="S221" s="1">
        <f t="shared" si="38"/>
        <v>6.1621945676158311E-5</v>
      </c>
      <c r="T221" s="1">
        <v>0.1</v>
      </c>
      <c r="U221" s="1">
        <f t="shared" si="43"/>
        <v>6.1621945676158314E-6</v>
      </c>
      <c r="AA221" s="1">
        <v>-1.5</v>
      </c>
      <c r="AB221" s="1">
        <v>-2.9545500001404434E-3</v>
      </c>
    </row>
    <row r="222" spans="1:28" x14ac:dyDescent="0.2">
      <c r="A222" s="33" t="s">
        <v>105</v>
      </c>
      <c r="B222" s="34"/>
      <c r="C222" s="29">
        <v>47968.315999999999</v>
      </c>
      <c r="D222" s="35"/>
      <c r="E222" s="1">
        <f t="shared" si="39"/>
        <v>622.00172967545063</v>
      </c>
      <c r="F222" s="1">
        <f t="shared" si="40"/>
        <v>622</v>
      </c>
      <c r="G222" s="1">
        <f t="shared" si="37"/>
        <v>1.1534000004758127E-3</v>
      </c>
      <c r="I222" s="1">
        <f t="shared" si="44"/>
        <v>1.1534000004758127E-3</v>
      </c>
      <c r="O222" s="1">
        <f t="shared" ca="1" si="45"/>
        <v>-6.2499005445441555E-3</v>
      </c>
      <c r="P222" s="1">
        <f t="shared" si="41"/>
        <v>-9.3149348515495813E-3</v>
      </c>
      <c r="Q222" s="120">
        <f t="shared" si="42"/>
        <v>32949.815999999999</v>
      </c>
      <c r="S222" s="1">
        <f t="shared" si="38"/>
        <v>1.0958603457412953E-4</v>
      </c>
      <c r="T222" s="1">
        <v>0.1</v>
      </c>
      <c r="U222" s="1">
        <f t="shared" si="43"/>
        <v>1.0958603457412954E-5</v>
      </c>
      <c r="AA222" s="1">
        <v>-1.5</v>
      </c>
      <c r="AB222" s="1">
        <v>4.5449996832758188E-5</v>
      </c>
    </row>
    <row r="223" spans="1:28" x14ac:dyDescent="0.2">
      <c r="A223" s="33" t="s">
        <v>105</v>
      </c>
      <c r="B223" s="34"/>
      <c r="C223" s="29">
        <v>47970.313000000002</v>
      </c>
      <c r="D223" s="35"/>
      <c r="E223" s="1">
        <f t="shared" si="39"/>
        <v>624.9964946104019</v>
      </c>
      <c r="F223" s="1">
        <f t="shared" si="40"/>
        <v>625</v>
      </c>
      <c r="G223" s="1">
        <f t="shared" si="37"/>
        <v>-2.3374999946099706E-3</v>
      </c>
      <c r="I223" s="1">
        <f t="shared" si="44"/>
        <v>-2.3374999946099706E-3</v>
      </c>
      <c r="O223" s="1">
        <f t="shared" ca="1" si="45"/>
        <v>-6.2607889355714543E-3</v>
      </c>
      <c r="P223" s="1">
        <f t="shared" si="41"/>
        <v>-9.322749755930523E-3</v>
      </c>
      <c r="Q223" s="120">
        <f t="shared" si="42"/>
        <v>32951.813000000002</v>
      </c>
      <c r="S223" s="1">
        <f t="shared" si="38"/>
        <v>4.8793714228028837E-5</v>
      </c>
      <c r="T223" s="1">
        <v>0.1</v>
      </c>
      <c r="U223" s="1">
        <f t="shared" si="43"/>
        <v>4.879371422802884E-6</v>
      </c>
      <c r="AA223" s="1">
        <v>0</v>
      </c>
      <c r="AB223" s="1">
        <v>-5.4000000018277206E-3</v>
      </c>
    </row>
    <row r="224" spans="1:28" x14ac:dyDescent="0.2">
      <c r="A224" s="33" t="s">
        <v>85</v>
      </c>
      <c r="B224" s="34"/>
      <c r="C224" s="29">
        <v>47985.646000000001</v>
      </c>
      <c r="D224" s="35" t="s">
        <v>86</v>
      </c>
      <c r="E224" s="1">
        <f t="shared" si="39"/>
        <v>647.99035076840596</v>
      </c>
      <c r="F224" s="1">
        <f t="shared" si="40"/>
        <v>648</v>
      </c>
      <c r="G224" s="1">
        <f t="shared" ref="G224:G239" si="46">+C224-(C$7+F224*C$8)</f>
        <v>-6.4343999983975664E-3</v>
      </c>
      <c r="I224" s="1">
        <f t="shared" si="44"/>
        <v>-6.4343999983975664E-3</v>
      </c>
      <c r="O224" s="1">
        <f t="shared" ca="1" si="45"/>
        <v>-6.3442666001140725E-3</v>
      </c>
      <c r="P224" s="1">
        <f t="shared" si="41"/>
        <v>-9.3827045672429023E-3</v>
      </c>
      <c r="Q224" s="120">
        <f t="shared" si="42"/>
        <v>32967.146000000001</v>
      </c>
      <c r="S224" s="1">
        <f t="shared" ref="S224:S239" si="47">+(P224-G224)^2</f>
        <v>8.6924998306742821E-6</v>
      </c>
      <c r="T224" s="1">
        <v>0.1</v>
      </c>
      <c r="U224" s="1">
        <f t="shared" si="43"/>
        <v>8.6924998306742829E-7</v>
      </c>
      <c r="AA224" s="1">
        <v>0</v>
      </c>
      <c r="AB224" s="1">
        <v>-2.0999999978812411E-3</v>
      </c>
    </row>
    <row r="225" spans="1:28" x14ac:dyDescent="0.2">
      <c r="A225" s="33" t="s">
        <v>85</v>
      </c>
      <c r="B225" s="34"/>
      <c r="C225" s="29">
        <v>47989.642</v>
      </c>
      <c r="D225" s="35" t="s">
        <v>86</v>
      </c>
      <c r="E225" s="1">
        <f t="shared" si="39"/>
        <v>653.98287990212884</v>
      </c>
      <c r="F225" s="1">
        <f t="shared" si="40"/>
        <v>654</v>
      </c>
      <c r="G225" s="1">
        <f t="shared" si="46"/>
        <v>-1.1416200002713595E-2</v>
      </c>
      <c r="I225" s="1">
        <f t="shared" si="44"/>
        <v>-1.1416200002713595E-2</v>
      </c>
      <c r="O225" s="1">
        <f t="shared" ca="1" si="45"/>
        <v>-6.3660433821686683E-3</v>
      </c>
      <c r="P225" s="1">
        <f t="shared" si="41"/>
        <v>-9.3983567500002755E-3</v>
      </c>
      <c r="Q225" s="120">
        <f t="shared" si="42"/>
        <v>32971.142</v>
      </c>
      <c r="S225" s="1">
        <f t="shared" si="47"/>
        <v>4.0716913925206674E-6</v>
      </c>
      <c r="T225" s="1">
        <v>0.1</v>
      </c>
      <c r="U225" s="1">
        <f t="shared" si="43"/>
        <v>4.0716913925206675E-7</v>
      </c>
      <c r="AA225" s="1">
        <v>0</v>
      </c>
      <c r="AB225" s="1">
        <v>2.2000000026309863E-3</v>
      </c>
    </row>
    <row r="226" spans="1:28" x14ac:dyDescent="0.2">
      <c r="A226" s="33" t="s">
        <v>85</v>
      </c>
      <c r="B226" s="34"/>
      <c r="C226" s="29">
        <v>47990.644999999997</v>
      </c>
      <c r="D226" s="35" t="s">
        <v>86</v>
      </c>
      <c r="E226" s="1">
        <f t="shared" si="39"/>
        <v>655.4870107132167</v>
      </c>
      <c r="F226" s="1">
        <f t="shared" si="40"/>
        <v>655.5</v>
      </c>
      <c r="G226" s="1">
        <f t="shared" si="46"/>
        <v>-8.6616500047966838E-3</v>
      </c>
      <c r="I226" s="1">
        <f t="shared" si="44"/>
        <v>-8.6616500047966838E-3</v>
      </c>
      <c r="O226" s="1">
        <f t="shared" ca="1" si="45"/>
        <v>-6.3714875776823172E-3</v>
      </c>
      <c r="P226" s="1">
        <f t="shared" si="41"/>
        <v>-9.4022705584394638E-3</v>
      </c>
      <c r="Q226" s="120">
        <f t="shared" si="42"/>
        <v>32972.144999999997</v>
      </c>
      <c r="S226" s="1">
        <f t="shared" si="47"/>
        <v>5.4851880447813807E-7</v>
      </c>
      <c r="T226" s="1">
        <v>0.1</v>
      </c>
      <c r="U226" s="1">
        <f t="shared" si="43"/>
        <v>5.4851880447813807E-8</v>
      </c>
      <c r="AA226" s="1">
        <v>403.5</v>
      </c>
      <c r="AB226" s="1">
        <v>-7.4260499968659133E-3</v>
      </c>
    </row>
    <row r="227" spans="1:28" x14ac:dyDescent="0.2">
      <c r="A227" s="33" t="s">
        <v>85</v>
      </c>
      <c r="B227" s="34"/>
      <c r="C227" s="29">
        <v>48219.707999999999</v>
      </c>
      <c r="D227" s="35" t="s">
        <v>86</v>
      </c>
      <c r="E227" s="1">
        <f t="shared" si="39"/>
        <v>998.99719613820707</v>
      </c>
      <c r="F227" s="1">
        <f t="shared" si="40"/>
        <v>999</v>
      </c>
      <c r="G227" s="1">
        <f t="shared" si="46"/>
        <v>-1.869699997769203E-3</v>
      </c>
      <c r="I227" s="1">
        <f t="shared" si="44"/>
        <v>-1.869699997769203E-3</v>
      </c>
      <c r="O227" s="1">
        <f t="shared" ca="1" si="45"/>
        <v>-7.6182083503079376E-3</v>
      </c>
      <c r="P227" s="1">
        <f t="shared" si="41"/>
        <v>-1.0306567497893679E-2</v>
      </c>
      <c r="Q227" s="120">
        <f t="shared" si="42"/>
        <v>33201.207999999999</v>
      </c>
      <c r="S227" s="1">
        <f t="shared" si="47"/>
        <v>7.1180733214656612E-5</v>
      </c>
      <c r="T227" s="1">
        <v>0.1</v>
      </c>
      <c r="U227" s="1">
        <f t="shared" si="43"/>
        <v>7.1180733214656612E-6</v>
      </c>
      <c r="AA227" s="1">
        <v>462</v>
      </c>
      <c r="AB227" s="1">
        <v>3.0014000003575347E-3</v>
      </c>
    </row>
    <row r="228" spans="1:28" x14ac:dyDescent="0.2">
      <c r="A228" s="33" t="s">
        <v>106</v>
      </c>
      <c r="B228" s="34"/>
      <c r="C228" s="29">
        <v>48290.392</v>
      </c>
      <c r="D228" s="35"/>
      <c r="E228" s="1">
        <f t="shared" si="39"/>
        <v>1104.9971784425522</v>
      </c>
      <c r="F228" s="1">
        <f t="shared" si="40"/>
        <v>1105</v>
      </c>
      <c r="G228" s="1">
        <f t="shared" si="46"/>
        <v>-1.8815000003087334E-3</v>
      </c>
      <c r="I228" s="1">
        <f t="shared" si="44"/>
        <v>-1.8815000003087334E-3</v>
      </c>
      <c r="O228" s="1">
        <f t="shared" ca="1" si="45"/>
        <v>-8.0029314999391331E-3</v>
      </c>
      <c r="P228" s="1">
        <f t="shared" si="41"/>
        <v>-1.0588853205711714E-2</v>
      </c>
      <c r="Q228" s="120">
        <f t="shared" si="42"/>
        <v>33271.892</v>
      </c>
      <c r="S228" s="1">
        <f t="shared" si="47"/>
        <v>7.5817999843641551E-5</v>
      </c>
      <c r="T228" s="1">
        <v>0.1</v>
      </c>
      <c r="U228" s="1">
        <f t="shared" si="43"/>
        <v>7.5817999843641555E-6</v>
      </c>
      <c r="AA228" s="1">
        <v>468</v>
      </c>
      <c r="AB228" s="1">
        <v>2.0196000041323714E-3</v>
      </c>
    </row>
    <row r="229" spans="1:28" x14ac:dyDescent="0.2">
      <c r="A229" s="33" t="s">
        <v>106</v>
      </c>
      <c r="B229" s="34" t="s">
        <v>51</v>
      </c>
      <c r="C229" s="29">
        <v>48331.385999999999</v>
      </c>
      <c r="D229" s="35"/>
      <c r="E229" s="1">
        <f t="shared" si="39"/>
        <v>1166.4730891802596</v>
      </c>
      <c r="F229" s="1">
        <f t="shared" si="40"/>
        <v>1166.5</v>
      </c>
      <c r="G229" s="1">
        <f t="shared" si="46"/>
        <v>-1.7944949999218807E-2</v>
      </c>
      <c r="I229" s="1">
        <f t="shared" si="44"/>
        <v>-1.7944949999218807E-2</v>
      </c>
      <c r="O229" s="1">
        <f t="shared" ca="1" si="45"/>
        <v>-8.226143515998742E-3</v>
      </c>
      <c r="P229" s="1">
        <f t="shared" si="41"/>
        <v>-1.0753330602309647E-2</v>
      </c>
      <c r="Q229" s="120">
        <f t="shared" si="42"/>
        <v>33312.885999999999</v>
      </c>
      <c r="S229" s="1">
        <f t="shared" si="47"/>
        <v>5.171938955000007E-5</v>
      </c>
      <c r="T229" s="1">
        <v>0.1</v>
      </c>
      <c r="U229" s="1">
        <f t="shared" si="43"/>
        <v>5.1719389550000071E-6</v>
      </c>
      <c r="AA229" s="1">
        <v>601</v>
      </c>
      <c r="AB229" s="1">
        <v>-1.4102999994065613E-3</v>
      </c>
    </row>
    <row r="230" spans="1:28" x14ac:dyDescent="0.2">
      <c r="A230" s="33" t="s">
        <v>106</v>
      </c>
      <c r="B230" s="34"/>
      <c r="C230" s="29">
        <v>48348.409</v>
      </c>
      <c r="D230" s="35"/>
      <c r="E230" s="1">
        <f t="shared" si="39"/>
        <v>1192.0013232752026</v>
      </c>
      <c r="F230" s="1">
        <f t="shared" si="40"/>
        <v>1192</v>
      </c>
      <c r="G230" s="1">
        <f t="shared" si="46"/>
        <v>8.8240000332007185E-4</v>
      </c>
      <c r="I230" s="1">
        <f t="shared" si="44"/>
        <v>8.8240000332007185E-4</v>
      </c>
      <c r="O230" s="1">
        <f t="shared" ca="1" si="45"/>
        <v>-8.318694839730776E-3</v>
      </c>
      <c r="P230" s="1">
        <f t="shared" si="41"/>
        <v>-1.082167896151017E-2</v>
      </c>
      <c r="Q230" s="120">
        <f t="shared" si="42"/>
        <v>33329.909</v>
      </c>
      <c r="S230" s="1">
        <f t="shared" si="47"/>
        <v>1.3698546441498174E-4</v>
      </c>
      <c r="T230" s="1">
        <v>0.1</v>
      </c>
      <c r="U230" s="1">
        <f t="shared" si="43"/>
        <v>1.3698546441498174E-5</v>
      </c>
      <c r="AA230" s="1">
        <v>622</v>
      </c>
      <c r="AB230" s="1">
        <v>1.1534000004758127E-3</v>
      </c>
    </row>
    <row r="231" spans="1:28" x14ac:dyDescent="0.2">
      <c r="A231" s="33" t="s">
        <v>85</v>
      </c>
      <c r="B231" s="34"/>
      <c r="C231" s="29">
        <v>48863.862999999998</v>
      </c>
      <c r="D231" s="35" t="s">
        <v>86</v>
      </c>
      <c r="E231" s="1">
        <f t="shared" si="39"/>
        <v>1964.9925925681516</v>
      </c>
      <c r="F231" s="1">
        <f t="shared" si="40"/>
        <v>1965</v>
      </c>
      <c r="G231" s="1">
        <f t="shared" si="46"/>
        <v>-4.9395000023650937E-3</v>
      </c>
      <c r="I231" s="1">
        <f t="shared" si="44"/>
        <v>-4.9395000023650937E-3</v>
      </c>
      <c r="O231" s="1">
        <f t="shared" ca="1" si="45"/>
        <v>-1.1124270261097892E-2</v>
      </c>
      <c r="P231" s="1">
        <f t="shared" si="41"/>
        <v>-1.2935421257481729E-2</v>
      </c>
      <c r="Q231" s="120">
        <f t="shared" si="42"/>
        <v>33845.362999999998</v>
      </c>
      <c r="S231" s="1">
        <f t="shared" si="47"/>
        <v>6.3934756718025997E-5</v>
      </c>
      <c r="T231" s="1">
        <v>0.1</v>
      </c>
      <c r="U231" s="1">
        <f t="shared" si="43"/>
        <v>6.3934756718026004E-6</v>
      </c>
      <c r="AA231" s="1">
        <v>625</v>
      </c>
      <c r="AB231" s="1">
        <v>-2.3374999946099706E-3</v>
      </c>
    </row>
    <row r="232" spans="1:28" x14ac:dyDescent="0.2">
      <c r="A232" s="33" t="s">
        <v>85</v>
      </c>
      <c r="B232" s="34"/>
      <c r="C232" s="29">
        <v>49418.639000000003</v>
      </c>
      <c r="D232" s="35" t="s">
        <v>86</v>
      </c>
      <c r="E232" s="1">
        <f t="shared" si="39"/>
        <v>2796.9523880363618</v>
      </c>
      <c r="F232" s="1">
        <f t="shared" si="40"/>
        <v>2797</v>
      </c>
      <c r="G232" s="1">
        <f t="shared" si="46"/>
        <v>-3.1749099995067809E-2</v>
      </c>
      <c r="I232" s="1">
        <f t="shared" si="44"/>
        <v>-3.1749099995067809E-2</v>
      </c>
      <c r="O232" s="1">
        <f t="shared" ca="1" si="45"/>
        <v>-1.4143984039335204E-2</v>
      </c>
      <c r="P232" s="1">
        <f t="shared" si="41"/>
        <v>-1.5301034443148658E-2</v>
      </c>
      <c r="Q232" s="120">
        <f t="shared" si="42"/>
        <v>34400.139000000003</v>
      </c>
      <c r="S232" s="1">
        <f t="shared" si="47"/>
        <v>2.7053886040022943E-4</v>
      </c>
      <c r="T232" s="1">
        <v>0.1</v>
      </c>
      <c r="U232" s="1">
        <f t="shared" si="43"/>
        <v>2.7053886040022944E-5</v>
      </c>
      <c r="AA232" s="1">
        <v>648</v>
      </c>
      <c r="AB232" s="1">
        <v>-6.4343999983975664E-3</v>
      </c>
    </row>
    <row r="233" spans="1:28" x14ac:dyDescent="0.2">
      <c r="A233" s="40" t="s">
        <v>107</v>
      </c>
      <c r="B233" s="41" t="s">
        <v>50</v>
      </c>
      <c r="C233" s="29">
        <v>49421.330999999998</v>
      </c>
      <c r="D233" s="40" t="s">
        <v>36</v>
      </c>
      <c r="E233" s="30">
        <f t="shared" si="39"/>
        <v>2800.9893971524675</v>
      </c>
      <c r="F233" s="1">
        <f t="shared" si="40"/>
        <v>2801</v>
      </c>
      <c r="G233" s="1">
        <f t="shared" si="46"/>
        <v>-7.070300001942087E-3</v>
      </c>
      <c r="I233" s="1">
        <f t="shared" si="44"/>
        <v>-7.070300001942087E-3</v>
      </c>
      <c r="O233" s="1">
        <f t="shared" ca="1" si="45"/>
        <v>-1.4158501894038269E-2</v>
      </c>
      <c r="P233" s="1">
        <f t="shared" si="41"/>
        <v>-1.5312634306618647E-2</v>
      </c>
      <c r="Q233" s="120">
        <f t="shared" si="42"/>
        <v>34402.830999999998</v>
      </c>
      <c r="S233" s="1">
        <f t="shared" si="47"/>
        <v>6.7936074790048037E-5</v>
      </c>
      <c r="T233" s="1">
        <v>0.1</v>
      </c>
      <c r="U233" s="1">
        <f t="shared" si="43"/>
        <v>6.7936074790048037E-6</v>
      </c>
      <c r="AA233" s="1">
        <v>654</v>
      </c>
      <c r="AB233" s="1">
        <v>-1.1416200002713595E-2</v>
      </c>
    </row>
    <row r="234" spans="1:28" x14ac:dyDescent="0.2">
      <c r="A234" s="33" t="s">
        <v>85</v>
      </c>
      <c r="B234" s="34"/>
      <c r="C234" s="29">
        <v>49428.646999999997</v>
      </c>
      <c r="D234" s="35" t="s">
        <v>86</v>
      </c>
      <c r="E234" s="1">
        <f t="shared" si="39"/>
        <v>2811.9607042451398</v>
      </c>
      <c r="F234" s="1">
        <f t="shared" si="40"/>
        <v>2812</v>
      </c>
      <c r="G234" s="1">
        <f t="shared" si="46"/>
        <v>-2.6203599998552818E-2</v>
      </c>
      <c r="I234" s="1">
        <f t="shared" si="44"/>
        <v>-2.6203599998552818E-2</v>
      </c>
      <c r="O234" s="1">
        <f t="shared" ca="1" si="45"/>
        <v>-1.4198425994471695E-2</v>
      </c>
      <c r="P234" s="1">
        <f t="shared" si="41"/>
        <v>-1.5344545118158864E-2</v>
      </c>
      <c r="Q234" s="120">
        <f t="shared" si="42"/>
        <v>34410.146999999997</v>
      </c>
      <c r="S234" s="1">
        <f t="shared" si="47"/>
        <v>1.1791907289540775E-4</v>
      </c>
      <c r="T234" s="1">
        <v>0.1</v>
      </c>
      <c r="U234" s="1">
        <f t="shared" si="43"/>
        <v>1.1791907289540775E-5</v>
      </c>
      <c r="AA234" s="1">
        <v>655.5</v>
      </c>
      <c r="AB234" s="1">
        <v>-8.6616500047966838E-3</v>
      </c>
    </row>
    <row r="235" spans="1:28" x14ac:dyDescent="0.2">
      <c r="A235" s="40" t="s">
        <v>108</v>
      </c>
      <c r="B235" s="41" t="s">
        <v>50</v>
      </c>
      <c r="C235" s="29">
        <v>49978.790999999997</v>
      </c>
      <c r="D235" s="40" t="s">
        <v>36</v>
      </c>
      <c r="E235" s="30">
        <f t="shared" si="39"/>
        <v>3636.9742046814581</v>
      </c>
      <c r="F235" s="1">
        <f t="shared" si="40"/>
        <v>3637</v>
      </c>
      <c r="G235" s="1">
        <f t="shared" si="46"/>
        <v>-1.7201100003148895E-2</v>
      </c>
      <c r="I235" s="1">
        <f t="shared" si="44"/>
        <v>-1.7201100003148895E-2</v>
      </c>
      <c r="O235" s="1">
        <f t="shared" ca="1" si="45"/>
        <v>-1.7192733526978643E-2</v>
      </c>
      <c r="P235" s="1">
        <f t="shared" si="41"/>
        <v>-1.7784617634246165E-2</v>
      </c>
      <c r="Q235" s="120">
        <f t="shared" si="42"/>
        <v>34960.290999999997</v>
      </c>
      <c r="S235" s="1">
        <f t="shared" si="47"/>
        <v>3.4049282580137007E-7</v>
      </c>
      <c r="T235" s="1">
        <v>0.1</v>
      </c>
      <c r="U235" s="1">
        <f t="shared" si="43"/>
        <v>3.4049282580137008E-8</v>
      </c>
      <c r="AA235" s="1">
        <v>999</v>
      </c>
      <c r="AB235" s="1">
        <v>-1.869699997769203E-3</v>
      </c>
    </row>
    <row r="236" spans="1:28" x14ac:dyDescent="0.2">
      <c r="A236" s="40" t="s">
        <v>108</v>
      </c>
      <c r="B236" s="41" t="s">
        <v>50</v>
      </c>
      <c r="C236" s="29">
        <v>49992.796000000002</v>
      </c>
      <c r="D236" s="40" t="s">
        <v>36</v>
      </c>
      <c r="E236" s="30">
        <f t="shared" si="39"/>
        <v>3657.9765496558912</v>
      </c>
      <c r="F236" s="1">
        <f t="shared" si="40"/>
        <v>3658</v>
      </c>
      <c r="G236" s="1">
        <f t="shared" si="46"/>
        <v>-1.5637399999832269E-2</v>
      </c>
      <c r="I236" s="1">
        <f t="shared" si="44"/>
        <v>-1.5637399999832269E-2</v>
      </c>
      <c r="O236" s="1">
        <f t="shared" ca="1" si="45"/>
        <v>-1.7268952264169732E-2</v>
      </c>
      <c r="P236" s="1">
        <f t="shared" si="41"/>
        <v>-1.7847933105576416E-2</v>
      </c>
      <c r="Q236" s="120">
        <f t="shared" si="42"/>
        <v>34974.296000000002</v>
      </c>
      <c r="S236" s="1">
        <f t="shared" si="47"/>
        <v>4.8864566115908631E-6</v>
      </c>
      <c r="T236" s="1">
        <v>0.1</v>
      </c>
      <c r="U236" s="1">
        <f t="shared" si="43"/>
        <v>4.8864566115908635E-7</v>
      </c>
      <c r="AA236" s="1">
        <v>1105</v>
      </c>
      <c r="AB236" s="1">
        <v>-1.8815000003087334E-3</v>
      </c>
    </row>
    <row r="237" spans="1:28" x14ac:dyDescent="0.2">
      <c r="A237" s="40" t="s">
        <v>107</v>
      </c>
      <c r="B237" s="41" t="s">
        <v>50</v>
      </c>
      <c r="C237" s="29">
        <v>50486.283000000003</v>
      </c>
      <c r="D237" s="40" t="s">
        <v>36</v>
      </c>
      <c r="E237" s="30">
        <f t="shared" si="39"/>
        <v>4398.0254046644313</v>
      </c>
      <c r="F237" s="1">
        <f t="shared" si="40"/>
        <v>4398</v>
      </c>
      <c r="G237" s="1">
        <f t="shared" si="46"/>
        <v>1.6940600005909801E-2</v>
      </c>
      <c r="I237" s="1">
        <f t="shared" si="44"/>
        <v>1.6940600005909801E-2</v>
      </c>
      <c r="O237" s="1">
        <f t="shared" ca="1" si="45"/>
        <v>-1.9954755384236571E-2</v>
      </c>
      <c r="P237" s="1">
        <f t="shared" si="41"/>
        <v>-2.0117230598657884E-2</v>
      </c>
      <c r="Q237" s="120">
        <f t="shared" si="42"/>
        <v>35467.783000000003</v>
      </c>
      <c r="S237" s="1">
        <f t="shared" si="47"/>
        <v>1.3732828091168336E-3</v>
      </c>
      <c r="T237" s="1">
        <v>0.1</v>
      </c>
      <c r="U237" s="1">
        <f t="shared" si="43"/>
        <v>1.3732828091168336E-4</v>
      </c>
      <c r="AA237" s="1">
        <v>1166.5</v>
      </c>
      <c r="AB237" s="1">
        <v>-1.7944949999218807E-2</v>
      </c>
    </row>
    <row r="238" spans="1:28" x14ac:dyDescent="0.2">
      <c r="A238" s="40" t="s">
        <v>107</v>
      </c>
      <c r="B238" s="41" t="s">
        <v>51</v>
      </c>
      <c r="C238" s="29">
        <v>50859.334999999999</v>
      </c>
      <c r="D238" s="40" t="s">
        <v>36</v>
      </c>
      <c r="E238" s="30">
        <f t="shared" si="39"/>
        <v>4957.4660899482224</v>
      </c>
      <c r="F238" s="1">
        <f t="shared" si="40"/>
        <v>4957.5</v>
      </c>
      <c r="G238" s="1">
        <f t="shared" si="46"/>
        <v>-2.2612250002566725E-2</v>
      </c>
      <c r="I238" s="1">
        <f t="shared" si="44"/>
        <v>-2.2612250002566725E-2</v>
      </c>
      <c r="O238" s="1">
        <f t="shared" ca="1" si="45"/>
        <v>-2.1985440310827647E-2</v>
      </c>
      <c r="P238" s="1">
        <f t="shared" si="41"/>
        <v>-2.1882298853531632E-2</v>
      </c>
      <c r="Q238" s="120">
        <f t="shared" si="42"/>
        <v>35840.834999999999</v>
      </c>
      <c r="S238" s="1">
        <f t="shared" si="47"/>
        <v>5.3282867997765227E-7</v>
      </c>
      <c r="T238" s="1">
        <v>0.1</v>
      </c>
      <c r="U238" s="1">
        <f t="shared" si="43"/>
        <v>5.3282867997765228E-8</v>
      </c>
      <c r="AA238" s="1">
        <v>1192</v>
      </c>
      <c r="AB238" s="1">
        <v>8.8240000332007185E-4</v>
      </c>
    </row>
    <row r="239" spans="1:28" x14ac:dyDescent="0.2">
      <c r="A239" s="36" t="s">
        <v>109</v>
      </c>
      <c r="B239" s="34"/>
      <c r="C239" s="29">
        <v>51811.897299999997</v>
      </c>
      <c r="D239" s="35">
        <v>1E-4</v>
      </c>
      <c r="E239" s="1">
        <f t="shared" si="39"/>
        <v>6385.9589163839701</v>
      </c>
      <c r="F239" s="1">
        <f t="shared" si="40"/>
        <v>6386</v>
      </c>
      <c r="G239" s="1">
        <f t="shared" si="46"/>
        <v>-2.7395800003432669E-2</v>
      </c>
      <c r="K239" s="1">
        <f>G239</f>
        <v>-2.7395800003432669E-2</v>
      </c>
      <c r="O239" s="1">
        <f t="shared" ca="1" si="45"/>
        <v>-2.7170129171659375E-2</v>
      </c>
      <c r="P239" s="1">
        <f t="shared" si="41"/>
        <v>-2.6581364872696737E-2</v>
      </c>
      <c r="Q239" s="120">
        <f t="shared" si="42"/>
        <v>36793.397299999997</v>
      </c>
      <c r="S239" s="1">
        <f t="shared" si="47"/>
        <v>6.6330458217685345E-7</v>
      </c>
      <c r="T239" s="1">
        <v>1</v>
      </c>
      <c r="U239" s="1">
        <f t="shared" si="43"/>
        <v>6.6330458217685345E-7</v>
      </c>
      <c r="AA239" s="1">
        <v>1965</v>
      </c>
      <c r="AB239" s="1">
        <v>-4.9395000023650937E-3</v>
      </c>
    </row>
    <row r="240" spans="1:28" x14ac:dyDescent="0.2">
      <c r="A240" s="35" t="s">
        <v>110</v>
      </c>
      <c r="B240" s="34" t="s">
        <v>51</v>
      </c>
      <c r="C240" s="29">
        <v>51923.365709999998</v>
      </c>
      <c r="D240" s="35">
        <v>4.0000000000000001E-3</v>
      </c>
      <c r="E240" s="30">
        <f t="shared" si="39"/>
        <v>6553.1205015728874</v>
      </c>
      <c r="F240" s="1">
        <f t="shared" si="40"/>
        <v>6553</v>
      </c>
      <c r="O240" s="1">
        <f t="shared" ca="1" si="45"/>
        <v>-2.7776249605512296E-2</v>
      </c>
      <c r="P240" s="1">
        <f t="shared" si="41"/>
        <v>-2.7148778362408737E-2</v>
      </c>
      <c r="Q240" s="120">
        <f t="shared" si="42"/>
        <v>36904.865709999998</v>
      </c>
      <c r="R240" s="18">
        <v>8.0354099998658057E-2</v>
      </c>
      <c r="U240" s="1">
        <f t="shared" si="43"/>
        <v>0</v>
      </c>
      <c r="AA240" s="1">
        <v>2797</v>
      </c>
      <c r="AB240" s="1">
        <v>-3.1749099995067809E-2</v>
      </c>
    </row>
    <row r="241" spans="1:28" x14ac:dyDescent="0.2">
      <c r="A241" s="35" t="s">
        <v>110</v>
      </c>
      <c r="B241" s="34" t="s">
        <v>50</v>
      </c>
      <c r="C241" s="29">
        <v>51968.47</v>
      </c>
      <c r="D241" s="35">
        <v>2.3E-3</v>
      </c>
      <c r="E241" s="30">
        <f t="shared" si="39"/>
        <v>6620.7603343759301</v>
      </c>
      <c r="F241" s="1">
        <f t="shared" si="40"/>
        <v>6621</v>
      </c>
      <c r="O241" s="1">
        <f t="shared" ca="1" si="45"/>
        <v>-2.8023053135464385E-2</v>
      </c>
      <c r="P241" s="1">
        <f t="shared" si="41"/>
        <v>-2.7380904424755641E-2</v>
      </c>
      <c r="Q241" s="120">
        <f t="shared" si="42"/>
        <v>36949.97</v>
      </c>
      <c r="R241" s="18">
        <v>-0.15981630000169389</v>
      </c>
      <c r="U241" s="1">
        <f t="shared" si="43"/>
        <v>0</v>
      </c>
      <c r="AA241" s="1">
        <v>2812</v>
      </c>
      <c r="AB241" s="1">
        <v>-2.6203599998552818E-2</v>
      </c>
    </row>
    <row r="242" spans="1:28" x14ac:dyDescent="0.2">
      <c r="A242" s="35" t="s">
        <v>110</v>
      </c>
      <c r="B242" s="34" t="s">
        <v>50</v>
      </c>
      <c r="C242" s="29">
        <v>52321.426229999997</v>
      </c>
      <c r="D242" s="35">
        <v>3.2000000000000002E-3</v>
      </c>
      <c r="E242" s="30">
        <f t="shared" si="39"/>
        <v>7150.0647616042615</v>
      </c>
      <c r="F242" s="1">
        <f t="shared" si="40"/>
        <v>7150</v>
      </c>
      <c r="O242" s="1">
        <f t="shared" ca="1" si="45"/>
        <v>-2.9943039419944598E-2</v>
      </c>
      <c r="P242" s="1">
        <f t="shared" si="41"/>
        <v>-2.9208120762154448E-2</v>
      </c>
      <c r="Q242" s="120">
        <f t="shared" si="42"/>
        <v>37302.926229999997</v>
      </c>
      <c r="R242" s="18">
        <v>4.3184999994991813E-2</v>
      </c>
      <c r="U242" s="1">
        <f t="shared" si="43"/>
        <v>0</v>
      </c>
      <c r="AA242" s="1">
        <v>6386</v>
      </c>
      <c r="AB242" s="1">
        <v>-2.7395800003432669E-2</v>
      </c>
    </row>
    <row r="243" spans="1:28" x14ac:dyDescent="0.2">
      <c r="A243" s="33" t="s">
        <v>111</v>
      </c>
      <c r="B243" s="34"/>
      <c r="C243" s="42">
        <v>52590.751100000001</v>
      </c>
      <c r="D243" s="43">
        <v>2.0000000000000001E-4</v>
      </c>
      <c r="E243" s="30">
        <f t="shared" si="39"/>
        <v>7553.9529322527815</v>
      </c>
      <c r="F243" s="1">
        <f t="shared" si="40"/>
        <v>7554</v>
      </c>
      <c r="G243" s="1">
        <f t="shared" ref="G243:G248" si="48">+C243-(C$7+F243*C$8)</f>
        <v>-3.1386199996632058E-2</v>
      </c>
      <c r="K243" s="1">
        <f>G243</f>
        <v>-3.1386199996632058E-2</v>
      </c>
      <c r="O243" s="1">
        <f t="shared" ca="1" si="45"/>
        <v>-3.1409342744954064E-2</v>
      </c>
      <c r="P243" s="1">
        <f t="shared" si="41"/>
        <v>-3.062913118952975E-2</v>
      </c>
      <c r="Q243" s="120">
        <f t="shared" si="42"/>
        <v>37572.251100000001</v>
      </c>
      <c r="S243" s="1">
        <f t="shared" ref="S243:S248" si="49">+(P243-G243)^2</f>
        <v>5.7315317868731203E-7</v>
      </c>
      <c r="T243" s="1">
        <v>1</v>
      </c>
      <c r="U243" s="1">
        <f t="shared" si="43"/>
        <v>5.7315317868731203E-7</v>
      </c>
      <c r="AA243" s="1">
        <v>7554</v>
      </c>
      <c r="AB243" s="1">
        <v>-3.1386199996632058E-2</v>
      </c>
    </row>
    <row r="244" spans="1:28" x14ac:dyDescent="0.2">
      <c r="A244" s="44" t="s">
        <v>112</v>
      </c>
      <c r="B244" s="45" t="s">
        <v>50</v>
      </c>
      <c r="C244" s="46">
        <v>52590.751100000001</v>
      </c>
      <c r="D244" s="47">
        <v>2.0000000000000001E-4</v>
      </c>
      <c r="E244" s="30">
        <f t="shared" si="39"/>
        <v>7553.9529322527815</v>
      </c>
      <c r="F244" s="1">
        <f t="shared" si="40"/>
        <v>7554</v>
      </c>
      <c r="G244" s="1">
        <f t="shared" si="48"/>
        <v>-3.1386199996632058E-2</v>
      </c>
      <c r="K244" s="1">
        <f>G244</f>
        <v>-3.1386199996632058E-2</v>
      </c>
      <c r="O244" s="1">
        <f t="shared" ca="1" si="45"/>
        <v>-3.1409342744954064E-2</v>
      </c>
      <c r="P244" s="1">
        <f t="shared" si="41"/>
        <v>-3.062913118952975E-2</v>
      </c>
      <c r="Q244" s="120">
        <f t="shared" si="42"/>
        <v>37572.251100000001</v>
      </c>
      <c r="S244" s="1">
        <f t="shared" si="49"/>
        <v>5.7315317868731203E-7</v>
      </c>
      <c r="T244" s="1">
        <v>1</v>
      </c>
      <c r="U244" s="1">
        <f t="shared" si="43"/>
        <v>5.7315317868731203E-7</v>
      </c>
      <c r="AA244" s="1">
        <v>7554</v>
      </c>
      <c r="AB244" s="1">
        <v>-3.1386199996632058E-2</v>
      </c>
    </row>
    <row r="245" spans="1:28" x14ac:dyDescent="0.2">
      <c r="A245" s="40" t="s">
        <v>113</v>
      </c>
      <c r="B245" s="41" t="s">
        <v>50</v>
      </c>
      <c r="C245" s="29">
        <v>52620.090799999998</v>
      </c>
      <c r="D245" s="40" t="s">
        <v>37</v>
      </c>
      <c r="E245" s="30">
        <f t="shared" si="39"/>
        <v>7597.9516827594653</v>
      </c>
      <c r="F245" s="1">
        <f t="shared" si="40"/>
        <v>7598</v>
      </c>
      <c r="G245" s="1">
        <f t="shared" si="48"/>
        <v>-3.2219400003668852E-2</v>
      </c>
      <c r="J245" s="1">
        <f>G245</f>
        <v>-3.2219400003668852E-2</v>
      </c>
      <c r="O245" s="1">
        <f t="shared" ca="1" si="45"/>
        <v>-3.1569039146687766E-2</v>
      </c>
      <c r="P245" s="1">
        <f t="shared" si="41"/>
        <v>-3.0785231174752622E-2</v>
      </c>
      <c r="Q245" s="120">
        <f t="shared" si="42"/>
        <v>37601.590799999998</v>
      </c>
      <c r="S245" s="1">
        <f t="shared" si="49"/>
        <v>2.0568402298349518E-6</v>
      </c>
      <c r="T245" s="1">
        <v>1</v>
      </c>
      <c r="U245" s="1">
        <f t="shared" si="43"/>
        <v>2.0568402298349518E-6</v>
      </c>
      <c r="AA245" s="1">
        <v>8091</v>
      </c>
      <c r="AB245" s="1">
        <v>-3.3857300004456192E-2</v>
      </c>
    </row>
    <row r="246" spans="1:28" x14ac:dyDescent="0.2">
      <c r="A246" s="36" t="s">
        <v>114</v>
      </c>
      <c r="B246" s="34"/>
      <c r="C246" s="29">
        <v>52948.836499999998</v>
      </c>
      <c r="D246" s="35">
        <v>1.4999999999999999E-4</v>
      </c>
      <c r="E246" s="30">
        <f t="shared" si="39"/>
        <v>8090.9492265123499</v>
      </c>
      <c r="F246" s="1">
        <f t="shared" si="40"/>
        <v>8091</v>
      </c>
      <c r="G246" s="1">
        <f t="shared" si="48"/>
        <v>-3.3857300004456192E-2</v>
      </c>
      <c r="K246" s="1">
        <f>G246</f>
        <v>-3.3857300004456192E-2</v>
      </c>
      <c r="O246" s="1">
        <f t="shared" ca="1" si="45"/>
        <v>-3.3358364738840407E-2</v>
      </c>
      <c r="P246" s="1">
        <f t="shared" si="41"/>
        <v>-3.2552209990816879E-2</v>
      </c>
      <c r="Q246" s="120">
        <f t="shared" si="42"/>
        <v>37930.336499999998</v>
      </c>
      <c r="S246" s="1">
        <f t="shared" si="49"/>
        <v>1.7032599437010641E-6</v>
      </c>
      <c r="T246" s="1">
        <v>1</v>
      </c>
      <c r="U246" s="1">
        <f t="shared" si="43"/>
        <v>1.7032599437010641E-6</v>
      </c>
      <c r="AA246" s="1">
        <v>8731</v>
      </c>
      <c r="AB246" s="1">
        <v>-3.4649299996090122E-2</v>
      </c>
    </row>
    <row r="247" spans="1:28" x14ac:dyDescent="0.2">
      <c r="A247" s="40" t="s">
        <v>113</v>
      </c>
      <c r="B247" s="41" t="s">
        <v>50</v>
      </c>
      <c r="C247" s="29">
        <v>53016.188099999999</v>
      </c>
      <c r="D247" s="40" t="s">
        <v>37</v>
      </c>
      <c r="E247" s="30">
        <f t="shared" si="39"/>
        <v>8191.9518354219963</v>
      </c>
      <c r="F247" s="1">
        <f t="shared" si="40"/>
        <v>8192</v>
      </c>
      <c r="G247" s="1">
        <f t="shared" si="48"/>
        <v>-3.2117599999764934E-2</v>
      </c>
      <c r="J247" s="1">
        <f>G247</f>
        <v>-3.2117599999764934E-2</v>
      </c>
      <c r="O247" s="1">
        <f t="shared" ca="1" si="45"/>
        <v>-3.3724940570092773E-2</v>
      </c>
      <c r="P247" s="1">
        <f t="shared" si="41"/>
        <v>-3.2918275271680446E-2</v>
      </c>
      <c r="Q247" s="120">
        <f t="shared" si="42"/>
        <v>37997.688099999999</v>
      </c>
      <c r="S247" s="1">
        <f t="shared" si="49"/>
        <v>6.4108089105697845E-7</v>
      </c>
      <c r="T247" s="1">
        <v>1</v>
      </c>
      <c r="U247" s="1">
        <f t="shared" si="43"/>
        <v>6.4108089105697845E-7</v>
      </c>
      <c r="AA247" s="1">
        <v>8813</v>
      </c>
      <c r="AB247" s="1">
        <v>-3.5003900004085153E-2</v>
      </c>
    </row>
    <row r="248" spans="1:28" x14ac:dyDescent="0.2">
      <c r="A248" s="40" t="s">
        <v>115</v>
      </c>
      <c r="B248" s="41" t="s">
        <v>50</v>
      </c>
      <c r="C248" s="29">
        <v>53029.524599999997</v>
      </c>
      <c r="D248" s="40" t="s">
        <v>38</v>
      </c>
      <c r="E248" s="30">
        <f t="shared" si="39"/>
        <v>8211.9516764610089</v>
      </c>
      <c r="F248" s="1">
        <f t="shared" si="40"/>
        <v>8212</v>
      </c>
      <c r="G248" s="1">
        <f t="shared" si="48"/>
        <v>-3.2223599999269936E-2</v>
      </c>
      <c r="K248" s="1">
        <f>G248</f>
        <v>-3.2223599999269936E-2</v>
      </c>
      <c r="O248" s="1">
        <f t="shared" ca="1" si="45"/>
        <v>-3.3797529843608093E-2</v>
      </c>
      <c r="P248" s="1">
        <f t="shared" si="41"/>
        <v>-3.2990927522075789E-2</v>
      </c>
      <c r="Q248" s="120">
        <f t="shared" si="42"/>
        <v>38011.024599999997</v>
      </c>
      <c r="S248" s="1">
        <f t="shared" si="49"/>
        <v>5.8879152725536588E-7</v>
      </c>
      <c r="T248" s="1">
        <v>1</v>
      </c>
      <c r="U248" s="1">
        <f t="shared" si="43"/>
        <v>5.8879152725536588E-7</v>
      </c>
      <c r="AA248" s="1">
        <v>8861</v>
      </c>
      <c r="AB248" s="1">
        <v>-3.3658300002571195E-2</v>
      </c>
    </row>
    <row r="249" spans="1:28" x14ac:dyDescent="0.2">
      <c r="A249" s="48" t="s">
        <v>116</v>
      </c>
      <c r="B249" s="49" t="s">
        <v>50</v>
      </c>
      <c r="C249" s="50">
        <v>53356.236599999997</v>
      </c>
      <c r="D249" s="35">
        <v>1E-4</v>
      </c>
      <c r="E249" s="30">
        <f t="shared" si="39"/>
        <v>8701.8994187876542</v>
      </c>
      <c r="F249" s="1">
        <f t="shared" si="40"/>
        <v>8702</v>
      </c>
      <c r="O249" s="1">
        <f t="shared" ca="1" si="45"/>
        <v>-3.5575967044733425E-2</v>
      </c>
      <c r="P249" s="1">
        <f t="shared" si="41"/>
        <v>-3.4787850873345329E-2</v>
      </c>
      <c r="Q249" s="120">
        <f t="shared" si="42"/>
        <v>38337.736599999997</v>
      </c>
      <c r="R249" s="18">
        <v>-6.7070600001898129E-2</v>
      </c>
      <c r="U249" s="1">
        <f t="shared" si="43"/>
        <v>0</v>
      </c>
      <c r="AA249" s="1">
        <v>9315.5</v>
      </c>
      <c r="AB249" s="1">
        <v>-3.8059649996284861E-2</v>
      </c>
    </row>
    <row r="250" spans="1:28" x14ac:dyDescent="0.2">
      <c r="A250" s="48" t="s">
        <v>117</v>
      </c>
      <c r="B250" s="49" t="s">
        <v>50</v>
      </c>
      <c r="C250" s="50">
        <v>53375.607100000001</v>
      </c>
      <c r="D250" s="51">
        <v>2.0000000000000001E-4</v>
      </c>
      <c r="E250" s="30">
        <f t="shared" si="39"/>
        <v>8730.9480388038792</v>
      </c>
      <c r="F250" s="1">
        <f t="shared" si="40"/>
        <v>8731</v>
      </c>
      <c r="G250" s="1">
        <f t="shared" ref="G250:G266" si="50">+C250-(C$7+F250*C$8)</f>
        <v>-3.4649299996090122E-2</v>
      </c>
      <c r="K250" s="1">
        <f t="shared" ref="K250:K255" si="51">G250</f>
        <v>-3.4649299996090122E-2</v>
      </c>
      <c r="O250" s="1">
        <f t="shared" ca="1" si="45"/>
        <v>-3.5681221491330642E-2</v>
      </c>
      <c r="P250" s="1">
        <f t="shared" si="41"/>
        <v>-3.4895219855810615E-2</v>
      </c>
      <c r="Q250" s="120">
        <f t="shared" si="42"/>
        <v>38357.107100000001</v>
      </c>
      <c r="S250" s="1">
        <f t="shared" ref="S250:S266" si="52">+(P250-G250)^2</f>
        <v>6.0476577404947149E-8</v>
      </c>
      <c r="T250" s="1">
        <v>1</v>
      </c>
      <c r="U250" s="1">
        <f t="shared" si="43"/>
        <v>6.0476577404947149E-8</v>
      </c>
      <c r="AA250" s="1">
        <v>9359</v>
      </c>
      <c r="AB250" s="1">
        <v>-3.7077699998917524E-2</v>
      </c>
    </row>
    <row r="251" spans="1:28" x14ac:dyDescent="0.2">
      <c r="A251" s="40" t="s">
        <v>118</v>
      </c>
      <c r="B251" s="41" t="s">
        <v>50</v>
      </c>
      <c r="C251" s="29">
        <v>53381.607000000004</v>
      </c>
      <c r="D251" s="40" t="s">
        <v>38</v>
      </c>
      <c r="E251" s="30">
        <f t="shared" si="39"/>
        <v>8739.9456803327685</v>
      </c>
      <c r="F251" s="1">
        <f t="shared" si="40"/>
        <v>8740</v>
      </c>
      <c r="G251" s="1">
        <f t="shared" si="50"/>
        <v>-3.6221999995177612E-2</v>
      </c>
      <c r="K251" s="1">
        <f t="shared" si="51"/>
        <v>-3.6221999995177612E-2</v>
      </c>
      <c r="O251" s="1">
        <f t="shared" ref="O251:O282" ca="1" si="53">+C$11+C$12*F251</f>
        <v>-3.5713886664412539E-2</v>
      </c>
      <c r="P251" s="1">
        <f t="shared" si="41"/>
        <v>-3.4928564451757238E-2</v>
      </c>
      <c r="Q251" s="120">
        <f t="shared" si="42"/>
        <v>38363.107000000004</v>
      </c>
      <c r="S251" s="1">
        <f t="shared" si="52"/>
        <v>1.6729755049831575E-6</v>
      </c>
      <c r="T251" s="1">
        <v>1</v>
      </c>
      <c r="U251" s="1">
        <f t="shared" si="43"/>
        <v>1.6729755049831575E-6</v>
      </c>
      <c r="AA251" s="1">
        <v>9367</v>
      </c>
      <c r="AB251" s="1">
        <v>-3.7620099996274803E-2</v>
      </c>
    </row>
    <row r="252" spans="1:28" x14ac:dyDescent="0.2">
      <c r="A252" s="40" t="s">
        <v>118</v>
      </c>
      <c r="B252" s="41" t="s">
        <v>50</v>
      </c>
      <c r="C252" s="29">
        <v>53405.61</v>
      </c>
      <c r="D252" s="40" t="s">
        <v>38</v>
      </c>
      <c r="E252" s="30">
        <f t="shared" si="39"/>
        <v>8775.941345196823</v>
      </c>
      <c r="F252" s="1">
        <f t="shared" si="40"/>
        <v>8776</v>
      </c>
      <c r="G252" s="1">
        <f t="shared" si="50"/>
        <v>-3.9112799997383263E-2</v>
      </c>
      <c r="K252" s="1">
        <f t="shared" si="51"/>
        <v>-3.9112799997383263E-2</v>
      </c>
      <c r="O252" s="1">
        <f t="shared" ca="1" si="53"/>
        <v>-3.5844547356740114E-2</v>
      </c>
      <c r="P252" s="1">
        <f t="shared" si="41"/>
        <v>-3.5062052671521571E-2</v>
      </c>
      <c r="Q252" s="120">
        <f t="shared" si="42"/>
        <v>38387.11</v>
      </c>
      <c r="S252" s="1">
        <f t="shared" si="52"/>
        <v>1.6408553897975649E-5</v>
      </c>
      <c r="T252" s="1">
        <v>1</v>
      </c>
      <c r="U252" s="1">
        <f t="shared" si="43"/>
        <v>1.6408553897975649E-5</v>
      </c>
      <c r="AA252" s="1">
        <v>9416</v>
      </c>
      <c r="AB252" s="1">
        <v>-3.6754799999471288E-2</v>
      </c>
    </row>
    <row r="253" spans="1:28" x14ac:dyDescent="0.2">
      <c r="A253" s="35" t="s">
        <v>110</v>
      </c>
      <c r="B253" s="34" t="s">
        <v>50</v>
      </c>
      <c r="C253" s="29">
        <v>53430.286829999997</v>
      </c>
      <c r="D253" s="35">
        <v>2.2000000000000001E-3</v>
      </c>
      <c r="E253" s="30">
        <f t="shared" si="39"/>
        <v>8812.947507034396</v>
      </c>
      <c r="F253" s="1">
        <f t="shared" si="40"/>
        <v>8813</v>
      </c>
      <c r="G253" s="1">
        <f t="shared" si="50"/>
        <v>-3.5003900004085153E-2</v>
      </c>
      <c r="K253" s="1">
        <f t="shared" si="51"/>
        <v>-3.5003900004085153E-2</v>
      </c>
      <c r="O253" s="1">
        <f t="shared" ca="1" si="53"/>
        <v>-3.5978837512743458E-2</v>
      </c>
      <c r="P253" s="1">
        <f t="shared" si="41"/>
        <v>-3.5199432025153549E-2</v>
      </c>
      <c r="Q253" s="120">
        <f t="shared" si="42"/>
        <v>38411.786829999997</v>
      </c>
      <c r="S253" s="1">
        <f t="shared" si="52"/>
        <v>3.8232771263091377E-8</v>
      </c>
      <c r="T253" s="1">
        <v>1</v>
      </c>
      <c r="U253" s="1">
        <f t="shared" si="43"/>
        <v>3.8232771263091377E-8</v>
      </c>
      <c r="AA253" s="1">
        <v>10291</v>
      </c>
      <c r="AB253" s="1">
        <v>-4.1517300000123214E-2</v>
      </c>
    </row>
    <row r="254" spans="1:28" x14ac:dyDescent="0.2">
      <c r="A254" s="40" t="s">
        <v>115</v>
      </c>
      <c r="B254" s="41" t="s">
        <v>50</v>
      </c>
      <c r="C254" s="29">
        <v>53435.619200000001</v>
      </c>
      <c r="D254" s="40" t="s">
        <v>38</v>
      </c>
      <c r="E254" s="30">
        <f t="shared" si="39"/>
        <v>8820.9440992708369</v>
      </c>
      <c r="F254" s="1">
        <f t="shared" si="40"/>
        <v>8821</v>
      </c>
      <c r="G254" s="1">
        <f t="shared" si="50"/>
        <v>-3.7276299997756723E-2</v>
      </c>
      <c r="K254" s="1">
        <f t="shared" si="51"/>
        <v>-3.7276299997756723E-2</v>
      </c>
      <c r="O254" s="1">
        <f t="shared" ca="1" si="53"/>
        <v>-3.6007873222149586E-2</v>
      </c>
      <c r="P254" s="1">
        <f t="shared" si="41"/>
        <v>-3.5229160077177163E-2</v>
      </c>
      <c r="Q254" s="120">
        <f t="shared" si="42"/>
        <v>38417.119200000001</v>
      </c>
      <c r="S254" s="1">
        <f t="shared" si="52"/>
        <v>4.1907818544304886E-6</v>
      </c>
      <c r="T254" s="1">
        <v>1</v>
      </c>
      <c r="U254" s="1">
        <f t="shared" si="43"/>
        <v>4.1907818544304886E-6</v>
      </c>
      <c r="AA254" s="1">
        <v>10753</v>
      </c>
      <c r="AB254" s="1">
        <v>-4.3515899997146334E-2</v>
      </c>
    </row>
    <row r="255" spans="1:28" x14ac:dyDescent="0.2">
      <c r="A255" s="35" t="s">
        <v>110</v>
      </c>
      <c r="B255" s="34" t="s">
        <v>50</v>
      </c>
      <c r="C255" s="29">
        <v>53462.296029999998</v>
      </c>
      <c r="D255" s="35">
        <v>2.7000000000000001E-3</v>
      </c>
      <c r="E255" s="30">
        <f t="shared" si="39"/>
        <v>8860.949524939102</v>
      </c>
      <c r="F255" s="1">
        <f t="shared" si="40"/>
        <v>8861</v>
      </c>
      <c r="G255" s="1">
        <f t="shared" si="50"/>
        <v>-3.3658300002571195E-2</v>
      </c>
      <c r="K255" s="1">
        <f t="shared" si="51"/>
        <v>-3.3658300002571195E-2</v>
      </c>
      <c r="O255" s="1">
        <f t="shared" ca="1" si="53"/>
        <v>-3.6153051769180225E-2</v>
      </c>
      <c r="P255" s="1">
        <f t="shared" si="41"/>
        <v>-3.5377930513268985E-2</v>
      </c>
      <c r="Q255" s="120">
        <f t="shared" si="42"/>
        <v>38443.796029999998</v>
      </c>
      <c r="S255" s="1">
        <f t="shared" si="52"/>
        <v>2.9571290933227399E-6</v>
      </c>
      <c r="T255" s="1">
        <v>1</v>
      </c>
      <c r="U255" s="1">
        <f t="shared" si="43"/>
        <v>2.9571290933227399E-6</v>
      </c>
    </row>
    <row r="256" spans="1:28" x14ac:dyDescent="0.2">
      <c r="A256" s="40" t="s">
        <v>119</v>
      </c>
      <c r="B256" s="41" t="s">
        <v>50</v>
      </c>
      <c r="C256" s="29">
        <v>53717.021500000003</v>
      </c>
      <c r="D256" s="40" t="s">
        <v>37</v>
      </c>
      <c r="E256" s="30">
        <f t="shared" si="39"/>
        <v>9242.9439694027151</v>
      </c>
      <c r="F256" s="1">
        <f t="shared" si="40"/>
        <v>9243</v>
      </c>
      <c r="G256" s="1">
        <f t="shared" si="50"/>
        <v>-3.7362899995059706E-2</v>
      </c>
      <c r="J256" s="1">
        <f>G256</f>
        <v>-3.7362899995059706E-2</v>
      </c>
      <c r="O256" s="1">
        <f t="shared" ca="1" si="53"/>
        <v>-3.7539506893322833E-2</v>
      </c>
      <c r="P256" s="1">
        <f t="shared" si="41"/>
        <v>-3.6809617806942037E-2</v>
      </c>
      <c r="Q256" s="120">
        <f t="shared" si="42"/>
        <v>38698.521500000003</v>
      </c>
      <c r="S256" s="1">
        <f t="shared" si="52"/>
        <v>3.0612117968827614E-7</v>
      </c>
      <c r="T256" s="1">
        <v>1</v>
      </c>
      <c r="U256" s="1">
        <f t="shared" si="43"/>
        <v>3.0612117968827614E-7</v>
      </c>
    </row>
    <row r="257" spans="1:21" x14ac:dyDescent="0.2">
      <c r="A257" s="40" t="s">
        <v>119</v>
      </c>
      <c r="B257" s="41" t="s">
        <v>51</v>
      </c>
      <c r="C257" s="29">
        <v>53717.354200000002</v>
      </c>
      <c r="D257" s="40" t="s">
        <v>37</v>
      </c>
      <c r="E257" s="30">
        <f t="shared" si="39"/>
        <v>9243.4428969409491</v>
      </c>
      <c r="F257" s="1">
        <f t="shared" si="40"/>
        <v>9243.5</v>
      </c>
      <c r="G257" s="1">
        <f t="shared" si="50"/>
        <v>-3.8078049998148344E-2</v>
      </c>
      <c r="J257" s="1">
        <f>G257</f>
        <v>-3.8078049998148344E-2</v>
      </c>
      <c r="O257" s="1">
        <f t="shared" ca="1" si="53"/>
        <v>-3.7541321625160717E-2</v>
      </c>
      <c r="P257" s="1">
        <f t="shared" si="41"/>
        <v>-3.6811504709937687E-2</v>
      </c>
      <c r="Q257" s="120">
        <f t="shared" si="42"/>
        <v>38698.854200000002</v>
      </c>
      <c r="S257" s="1">
        <f t="shared" si="52"/>
        <v>1.6041369670886176E-6</v>
      </c>
      <c r="T257" s="1">
        <v>1</v>
      </c>
      <c r="U257" s="1">
        <f t="shared" si="43"/>
        <v>1.6041369670886176E-6</v>
      </c>
    </row>
    <row r="258" spans="1:21" x14ac:dyDescent="0.2">
      <c r="A258" s="40" t="s">
        <v>119</v>
      </c>
      <c r="B258" s="41" t="s">
        <v>50</v>
      </c>
      <c r="C258" s="29">
        <v>53718.356899999999</v>
      </c>
      <c r="D258" s="40" t="s">
        <v>37</v>
      </c>
      <c r="E258" s="30">
        <f t="shared" si="39"/>
        <v>9244.9465778624635</v>
      </c>
      <c r="F258" s="1">
        <f t="shared" si="40"/>
        <v>9245</v>
      </c>
      <c r="G258" s="1">
        <f t="shared" si="50"/>
        <v>-3.5623499999928754E-2</v>
      </c>
      <c r="J258" s="1">
        <f>G258</f>
        <v>-3.5623499999928754E-2</v>
      </c>
      <c r="O258" s="1">
        <f t="shared" ca="1" si="53"/>
        <v>-3.7546765820674372E-2</v>
      </c>
      <c r="P258" s="1">
        <f t="shared" si="41"/>
        <v>-3.6817165622324594E-2</v>
      </c>
      <c r="Q258" s="120">
        <f t="shared" si="42"/>
        <v>38699.856899999999</v>
      </c>
      <c r="S258" s="1">
        <f t="shared" si="52"/>
        <v>1.4248376180896474E-6</v>
      </c>
      <c r="T258" s="1">
        <v>1</v>
      </c>
      <c r="U258" s="1">
        <f t="shared" si="43"/>
        <v>1.4248376180896474E-6</v>
      </c>
    </row>
    <row r="259" spans="1:21" x14ac:dyDescent="0.2">
      <c r="A259" s="40" t="s">
        <v>119</v>
      </c>
      <c r="B259" s="41" t="s">
        <v>51</v>
      </c>
      <c r="C259" s="29">
        <v>53722.023399999998</v>
      </c>
      <c r="D259" s="40" t="s">
        <v>37</v>
      </c>
      <c r="E259" s="30">
        <f t="shared" si="39"/>
        <v>9250.4449782800802</v>
      </c>
      <c r="F259" s="1">
        <f t="shared" si="40"/>
        <v>9250.5</v>
      </c>
      <c r="G259" s="1">
        <f t="shared" si="50"/>
        <v>-3.669015000195941E-2</v>
      </c>
      <c r="J259" s="1">
        <f>G259</f>
        <v>-3.669015000195941E-2</v>
      </c>
      <c r="O259" s="1">
        <f t="shared" ca="1" si="53"/>
        <v>-3.7566727870891076E-2</v>
      </c>
      <c r="P259" s="1">
        <f t="shared" si="41"/>
        <v>-3.6837924911376052E-2</v>
      </c>
      <c r="Q259" s="120">
        <f t="shared" si="42"/>
        <v>38703.523399999998</v>
      </c>
      <c r="S259" s="1">
        <f t="shared" si="52"/>
        <v>2.1837423853096897E-8</v>
      </c>
      <c r="T259" s="1">
        <v>1</v>
      </c>
      <c r="U259" s="1">
        <f t="shared" si="43"/>
        <v>2.1837423853096897E-8</v>
      </c>
    </row>
    <row r="260" spans="1:21" x14ac:dyDescent="0.2">
      <c r="A260" s="52" t="s">
        <v>120</v>
      </c>
      <c r="B260" s="34" t="s">
        <v>51</v>
      </c>
      <c r="C260" s="29">
        <v>53765.366000000002</v>
      </c>
      <c r="D260" s="35">
        <v>2.9999999999999997E-4</v>
      </c>
      <c r="E260" s="30">
        <f t="shared" si="39"/>
        <v>9315.4429245341762</v>
      </c>
      <c r="F260" s="1">
        <f t="shared" si="40"/>
        <v>9315.5</v>
      </c>
      <c r="G260" s="1">
        <f t="shared" si="50"/>
        <v>-3.8059649996284861E-2</v>
      </c>
      <c r="K260" s="1">
        <f t="shared" ref="K260:K266" si="54">G260</f>
        <v>-3.8059649996284861E-2</v>
      </c>
      <c r="O260" s="1">
        <f t="shared" ca="1" si="53"/>
        <v>-3.7802643009815867E-2</v>
      </c>
      <c r="P260" s="1">
        <f t="shared" si="41"/>
        <v>-3.7083572657239716E-2</v>
      </c>
      <c r="Q260" s="120">
        <f t="shared" si="42"/>
        <v>38746.866000000002</v>
      </c>
      <c r="S260" s="1">
        <f t="shared" si="52"/>
        <v>9.5272697179745082E-7</v>
      </c>
      <c r="T260" s="1">
        <v>1</v>
      </c>
      <c r="U260" s="1">
        <f t="shared" si="43"/>
        <v>9.5272697179745082E-7</v>
      </c>
    </row>
    <row r="261" spans="1:21" x14ac:dyDescent="0.2">
      <c r="A261" s="52" t="s">
        <v>120</v>
      </c>
      <c r="B261" s="53"/>
      <c r="C261" s="29">
        <v>53794.374100000001</v>
      </c>
      <c r="D261" s="35">
        <v>5.0000000000000001E-4</v>
      </c>
      <c r="E261" s="30">
        <f t="shared" si="39"/>
        <v>9358.9443970977354</v>
      </c>
      <c r="F261" s="1">
        <f t="shared" si="40"/>
        <v>9359</v>
      </c>
      <c r="G261" s="1">
        <f t="shared" si="50"/>
        <v>-3.7077699998917524E-2</v>
      </c>
      <c r="K261" s="1">
        <f t="shared" si="54"/>
        <v>-3.7077699998917524E-2</v>
      </c>
      <c r="O261" s="1">
        <f t="shared" ca="1" si="53"/>
        <v>-3.7960524679711685E-2</v>
      </c>
      <c r="P261" s="1">
        <f t="shared" si="41"/>
        <v>-3.724828768614933E-2</v>
      </c>
      <c r="Q261" s="120">
        <f t="shared" si="42"/>
        <v>38775.874100000001</v>
      </c>
      <c r="S261" s="1">
        <f t="shared" si="52"/>
        <v>2.910015903509647E-8</v>
      </c>
      <c r="T261" s="1">
        <v>1</v>
      </c>
      <c r="U261" s="1">
        <f t="shared" si="43"/>
        <v>2.910015903509647E-8</v>
      </c>
    </row>
    <row r="262" spans="1:21" x14ac:dyDescent="0.2">
      <c r="A262" s="36" t="s">
        <v>121</v>
      </c>
      <c r="B262" s="34"/>
      <c r="C262" s="54">
        <v>53799.708200000001</v>
      </c>
      <c r="D262" s="35">
        <v>1E-4</v>
      </c>
      <c r="E262" s="30">
        <f t="shared" si="39"/>
        <v>9366.9435836973844</v>
      </c>
      <c r="F262" s="1">
        <f t="shared" si="40"/>
        <v>9367</v>
      </c>
      <c r="G262" s="1">
        <f t="shared" si="50"/>
        <v>-3.7620099996274803E-2</v>
      </c>
      <c r="K262" s="1">
        <f t="shared" si="54"/>
        <v>-3.7620099996274803E-2</v>
      </c>
      <c r="O262" s="1">
        <f t="shared" ca="1" si="53"/>
        <v>-3.7989560389117813E-2</v>
      </c>
      <c r="P262" s="1">
        <f t="shared" si="41"/>
        <v>-3.7278608038853522E-2</v>
      </c>
      <c r="Q262" s="120">
        <f t="shared" si="42"/>
        <v>38781.208200000001</v>
      </c>
      <c r="S262" s="1">
        <f t="shared" si="52"/>
        <v>1.1661675698341763E-7</v>
      </c>
      <c r="T262" s="1">
        <v>1</v>
      </c>
      <c r="U262" s="1">
        <f t="shared" si="43"/>
        <v>1.1661675698341763E-7</v>
      </c>
    </row>
    <row r="263" spans="1:21" x14ac:dyDescent="0.2">
      <c r="A263" s="35" t="s">
        <v>110</v>
      </c>
      <c r="B263" s="34" t="s">
        <v>50</v>
      </c>
      <c r="C263" s="29">
        <v>53832.383750000001</v>
      </c>
      <c r="D263" s="35" t="s">
        <v>122</v>
      </c>
      <c r="E263" s="30">
        <f t="shared" si="39"/>
        <v>9415.94488132888</v>
      </c>
      <c r="F263" s="1">
        <f t="shared" si="40"/>
        <v>9416</v>
      </c>
      <c r="G263" s="1">
        <f t="shared" si="50"/>
        <v>-3.6754799999471288E-2</v>
      </c>
      <c r="K263" s="1">
        <f t="shared" si="54"/>
        <v>-3.6754799999471288E-2</v>
      </c>
      <c r="O263" s="1">
        <f t="shared" ca="1" si="53"/>
        <v>-3.8167404109230349E-2</v>
      </c>
      <c r="P263" s="1">
        <f t="shared" si="41"/>
        <v>-3.7464509564528459E-2</v>
      </c>
      <c r="Q263" s="120">
        <f t="shared" si="42"/>
        <v>38813.883750000001</v>
      </c>
      <c r="S263" s="1">
        <f t="shared" si="52"/>
        <v>5.0368766673363819E-7</v>
      </c>
      <c r="T263" s="1">
        <v>1</v>
      </c>
      <c r="U263" s="1">
        <f t="shared" si="43"/>
        <v>5.0368766673363819E-7</v>
      </c>
    </row>
    <row r="264" spans="1:21" x14ac:dyDescent="0.2">
      <c r="A264" s="40" t="s">
        <v>115</v>
      </c>
      <c r="B264" s="41" t="s">
        <v>51</v>
      </c>
      <c r="C264" s="29">
        <v>54015.758999999998</v>
      </c>
      <c r="D264" s="40" t="s">
        <v>38</v>
      </c>
      <c r="E264" s="30">
        <f t="shared" si="39"/>
        <v>9690.9402587134973</v>
      </c>
      <c r="F264" s="1">
        <f t="shared" si="40"/>
        <v>9691</v>
      </c>
      <c r="G264" s="1">
        <f t="shared" si="50"/>
        <v>-3.9837299998907838E-2</v>
      </c>
      <c r="K264" s="1">
        <f t="shared" si="54"/>
        <v>-3.9837299998907838E-2</v>
      </c>
      <c r="O264" s="1">
        <f t="shared" ca="1" si="53"/>
        <v>-3.9165506620066001E-2</v>
      </c>
      <c r="P264" s="1">
        <f t="shared" si="41"/>
        <v>-3.851387543230235E-2</v>
      </c>
      <c r="Q264" s="120">
        <f t="shared" si="42"/>
        <v>38997.258999999998</v>
      </c>
      <c r="S264" s="1">
        <f t="shared" si="52"/>
        <v>1.7514525834949247E-6</v>
      </c>
      <c r="T264" s="1">
        <v>1</v>
      </c>
      <c r="U264" s="1">
        <f t="shared" si="43"/>
        <v>1.7514525834949247E-6</v>
      </c>
    </row>
    <row r="265" spans="1:21" x14ac:dyDescent="0.2">
      <c r="A265" s="52" t="s">
        <v>123</v>
      </c>
      <c r="B265" s="34" t="s">
        <v>50</v>
      </c>
      <c r="C265" s="29">
        <v>54399.851799999997</v>
      </c>
      <c r="D265" s="35">
        <v>2.0000000000000001E-4</v>
      </c>
      <c r="E265" s="30">
        <f t="shared" si="39"/>
        <v>10266.938080048249</v>
      </c>
      <c r="F265" s="1">
        <f t="shared" si="40"/>
        <v>10267</v>
      </c>
      <c r="G265" s="1">
        <f t="shared" si="50"/>
        <v>-4.1290100001788232E-2</v>
      </c>
      <c r="K265" s="1">
        <f t="shared" si="54"/>
        <v>-4.1290100001788232E-2</v>
      </c>
      <c r="O265" s="1">
        <f t="shared" ca="1" si="53"/>
        <v>-4.1256077697307214E-2</v>
      </c>
      <c r="P265" s="1">
        <f t="shared" si="41"/>
        <v>-4.0745053866902053E-2</v>
      </c>
      <c r="Q265" s="120">
        <f t="shared" si="42"/>
        <v>39381.351799999997</v>
      </c>
      <c r="S265" s="1">
        <f t="shared" si="52"/>
        <v>2.9707528915436288E-7</v>
      </c>
      <c r="T265" s="1">
        <v>1</v>
      </c>
      <c r="U265" s="1">
        <f t="shared" si="43"/>
        <v>2.9707528915436288E-7</v>
      </c>
    </row>
    <row r="266" spans="1:21" x14ac:dyDescent="0.2">
      <c r="A266" s="51" t="s">
        <v>124</v>
      </c>
      <c r="B266" s="49" t="s">
        <v>50</v>
      </c>
      <c r="C266" s="50">
        <v>54415.855499999998</v>
      </c>
      <c r="D266" s="51">
        <v>1E-4</v>
      </c>
      <c r="E266" s="30">
        <f t="shared" si="39"/>
        <v>10290.937739331879</v>
      </c>
      <c r="F266" s="1">
        <f t="shared" si="40"/>
        <v>10291</v>
      </c>
      <c r="G266" s="1">
        <f t="shared" si="50"/>
        <v>-4.1517300000123214E-2</v>
      </c>
      <c r="K266" s="1">
        <f t="shared" si="54"/>
        <v>-4.1517300000123214E-2</v>
      </c>
      <c r="O266" s="1">
        <f t="shared" ca="1" si="53"/>
        <v>-4.1343184825525597E-2</v>
      </c>
      <c r="P266" s="1">
        <f t="shared" si="41"/>
        <v>-4.0838995954813509E-2</v>
      </c>
      <c r="Q266" s="120">
        <f t="shared" si="42"/>
        <v>39397.355499999998</v>
      </c>
      <c r="S266" s="1">
        <f t="shared" si="52"/>
        <v>4.6009637788351035E-7</v>
      </c>
      <c r="T266" s="1">
        <v>1</v>
      </c>
      <c r="U266" s="1">
        <f t="shared" si="43"/>
        <v>4.6009637788351035E-7</v>
      </c>
    </row>
    <row r="267" spans="1:21" x14ac:dyDescent="0.2">
      <c r="A267" s="35" t="s">
        <v>125</v>
      </c>
      <c r="B267" s="34" t="s">
        <v>50</v>
      </c>
      <c r="C267" s="29">
        <v>54556.297689999999</v>
      </c>
      <c r="D267" s="35">
        <v>5.9999999999999995E-4</v>
      </c>
      <c r="E267" s="30">
        <f t="shared" si="39"/>
        <v>10501.549329717021</v>
      </c>
      <c r="F267" s="1">
        <f t="shared" si="40"/>
        <v>10501.5</v>
      </c>
      <c r="O267" s="1">
        <f t="shared" ca="1" si="53"/>
        <v>-4.2107186929274343E-2</v>
      </c>
      <c r="P267" s="1">
        <f t="shared" si="41"/>
        <v>-4.1666293110745399E-2</v>
      </c>
      <c r="Q267" s="120">
        <f t="shared" si="42"/>
        <v>39537.797689999999</v>
      </c>
      <c r="R267" s="18">
        <v>3.2894550000492018E-2</v>
      </c>
      <c r="U267" s="1">
        <f t="shared" si="43"/>
        <v>0</v>
      </c>
    </row>
    <row r="268" spans="1:21" x14ac:dyDescent="0.2">
      <c r="A268" s="35" t="s">
        <v>125</v>
      </c>
      <c r="B268" s="34" t="s">
        <v>50</v>
      </c>
      <c r="C268" s="29">
        <v>54556.298289999999</v>
      </c>
      <c r="D268" s="35">
        <v>8.0000000000000004E-4</v>
      </c>
      <c r="E268" s="30">
        <f t="shared" si="39"/>
        <v>10501.55022949617</v>
      </c>
      <c r="F268" s="1">
        <f t="shared" si="40"/>
        <v>10501.5</v>
      </c>
      <c r="O268" s="1">
        <f t="shared" ca="1" si="53"/>
        <v>-4.2107186929274343E-2</v>
      </c>
      <c r="P268" s="1">
        <f t="shared" si="41"/>
        <v>-4.1666293110745399E-2</v>
      </c>
      <c r="Q268" s="120">
        <f t="shared" si="42"/>
        <v>39537.798289999999</v>
      </c>
      <c r="R268" s="18">
        <v>3.3494549999886658E-2</v>
      </c>
      <c r="U268" s="1">
        <f t="shared" si="43"/>
        <v>0</v>
      </c>
    </row>
    <row r="269" spans="1:21" x14ac:dyDescent="0.2">
      <c r="A269" s="36" t="s">
        <v>126</v>
      </c>
      <c r="B269" s="34"/>
      <c r="C269" s="29">
        <v>54723.929100000001</v>
      </c>
      <c r="D269" s="51">
        <v>1E-4</v>
      </c>
      <c r="E269" s="30">
        <f t="shared" si="39"/>
        <v>10752.934742167537</v>
      </c>
      <c r="F269" s="1">
        <f t="shared" si="40"/>
        <v>10753</v>
      </c>
      <c r="G269" s="1">
        <f>+C269-(C$7+F269*C$8)</f>
        <v>-4.3515899997146334E-2</v>
      </c>
      <c r="K269" s="1">
        <f>G269</f>
        <v>-4.3515899997146334E-2</v>
      </c>
      <c r="O269" s="1">
        <f t="shared" ca="1" si="53"/>
        <v>-4.3019997043729497E-2</v>
      </c>
      <c r="P269" s="1">
        <f t="shared" si="41"/>
        <v>-4.2662604413639435E-2</v>
      </c>
      <c r="Q269" s="120">
        <f t="shared" si="42"/>
        <v>39705.429100000001</v>
      </c>
      <c r="S269" s="1">
        <f>+(P269-G269)^2</f>
        <v>7.2811335283238013E-7</v>
      </c>
      <c r="T269" s="1">
        <v>1</v>
      </c>
      <c r="U269" s="1">
        <f t="shared" si="43"/>
        <v>7.2811335283238013E-7</v>
      </c>
    </row>
    <row r="270" spans="1:21" x14ac:dyDescent="0.2">
      <c r="A270" s="35" t="s">
        <v>125</v>
      </c>
      <c r="B270" s="34" t="s">
        <v>50</v>
      </c>
      <c r="C270" s="29">
        <v>54745.512940000001</v>
      </c>
      <c r="D270" s="35">
        <v>5.0000000000000001E-4</v>
      </c>
      <c r="E270" s="30">
        <f t="shared" si="39"/>
        <v>10785.302557487266</v>
      </c>
      <c r="F270" s="1">
        <f t="shared" si="40"/>
        <v>10785.5</v>
      </c>
      <c r="O270" s="1">
        <f t="shared" ca="1" si="53"/>
        <v>-4.3137954613191892E-2</v>
      </c>
      <c r="P270" s="1">
        <f t="shared" si="41"/>
        <v>-4.2791978189000546E-2</v>
      </c>
      <c r="Q270" s="120">
        <f t="shared" si="42"/>
        <v>39727.012940000001</v>
      </c>
      <c r="R270" s="18">
        <v>-0.13166064999677474</v>
      </c>
      <c r="U270" s="1">
        <f t="shared" si="43"/>
        <v>0</v>
      </c>
    </row>
    <row r="271" spans="1:21" x14ac:dyDescent="0.2">
      <c r="A271" s="52" t="s">
        <v>127</v>
      </c>
      <c r="B271" s="34" t="s">
        <v>50</v>
      </c>
      <c r="C271" s="29">
        <v>54797.9444</v>
      </c>
      <c r="D271" s="35">
        <v>5.0000000000000001E-4</v>
      </c>
      <c r="E271" s="30">
        <f t="shared" si="39"/>
        <v>10863.930448271474</v>
      </c>
      <c r="F271" s="1">
        <f t="shared" si="40"/>
        <v>10864</v>
      </c>
      <c r="G271" s="1">
        <f t="shared" ref="G271:G302" si="55">+C271-(C$7+F271*C$8)</f>
        <v>-4.6379200000956189E-2</v>
      </c>
      <c r="K271" s="1">
        <f t="shared" ref="K271:K302" si="56">G271</f>
        <v>-4.6379200000956189E-2</v>
      </c>
      <c r="O271" s="1">
        <f t="shared" ca="1" si="53"/>
        <v>-4.3422867511739516E-2</v>
      </c>
      <c r="P271" s="1">
        <f t="shared" si="41"/>
        <v>-4.3105056390822891E-2</v>
      </c>
      <c r="Q271" s="120">
        <f t="shared" si="42"/>
        <v>39779.4444</v>
      </c>
      <c r="S271" s="1">
        <f t="shared" ref="S271:S302" si="57">+(P271-G271)^2</f>
        <v>1.0720016379776708E-5</v>
      </c>
      <c r="T271" s="1">
        <v>1</v>
      </c>
      <c r="U271" s="1">
        <f t="shared" si="43"/>
        <v>1.0720016379776708E-5</v>
      </c>
    </row>
    <row r="272" spans="1:21" x14ac:dyDescent="0.2">
      <c r="A272" s="52" t="s">
        <v>128</v>
      </c>
      <c r="B272" s="55" t="s">
        <v>50</v>
      </c>
      <c r="C272" s="56">
        <v>54808.616000000002</v>
      </c>
      <c r="D272" s="57">
        <v>2E-3</v>
      </c>
      <c r="E272" s="30">
        <f t="shared" si="39"/>
        <v>10879.933920219286</v>
      </c>
      <c r="F272" s="1">
        <f t="shared" si="40"/>
        <v>10880</v>
      </c>
      <c r="G272" s="1">
        <f t="shared" si="55"/>
        <v>-4.406399999425048E-2</v>
      </c>
      <c r="K272" s="1">
        <f t="shared" si="56"/>
        <v>-4.406399999425048E-2</v>
      </c>
      <c r="O272" s="1">
        <f t="shared" ca="1" si="53"/>
        <v>-4.3480938930551771E-2</v>
      </c>
      <c r="P272" s="1">
        <f t="shared" si="41"/>
        <v>-4.3168971021971106E-2</v>
      </c>
      <c r="Q272" s="120">
        <f t="shared" si="42"/>
        <v>39790.116000000002</v>
      </c>
      <c r="S272" s="1">
        <f t="shared" si="57"/>
        <v>8.0107686121947277E-7</v>
      </c>
      <c r="T272" s="1">
        <v>1</v>
      </c>
      <c r="U272" s="1">
        <f t="shared" si="43"/>
        <v>8.0107686121947277E-7</v>
      </c>
    </row>
    <row r="273" spans="1:21" x14ac:dyDescent="0.2">
      <c r="A273" s="44" t="s">
        <v>129</v>
      </c>
      <c r="B273" s="58" t="s">
        <v>50</v>
      </c>
      <c r="C273" s="59">
        <v>54857.294500000004</v>
      </c>
      <c r="D273" s="44" t="s">
        <v>130</v>
      </c>
      <c r="E273" s="30">
        <f t="shared" si="39"/>
        <v>10952.933752410478</v>
      </c>
      <c r="F273" s="1">
        <f t="shared" si="40"/>
        <v>10953</v>
      </c>
      <c r="G273" s="1">
        <f t="shared" si="55"/>
        <v>-4.4175899995025247E-2</v>
      </c>
      <c r="K273" s="1">
        <f t="shared" si="56"/>
        <v>-4.4175899995025247E-2</v>
      </c>
      <c r="O273" s="1">
        <f t="shared" ca="1" si="53"/>
        <v>-4.3745889778882691E-2</v>
      </c>
      <c r="P273" s="1">
        <f t="shared" si="41"/>
        <v>-4.3461022023096013E-2</v>
      </c>
      <c r="Q273" s="120">
        <f t="shared" si="42"/>
        <v>39838.794500000004</v>
      </c>
      <c r="S273" s="1">
        <f t="shared" si="57"/>
        <v>5.1105051474965499E-7</v>
      </c>
      <c r="T273" s="1">
        <v>1</v>
      </c>
      <c r="U273" s="1">
        <f t="shared" si="43"/>
        <v>5.1105051474965499E-7</v>
      </c>
    </row>
    <row r="274" spans="1:21" x14ac:dyDescent="0.2">
      <c r="A274" s="44" t="s">
        <v>129</v>
      </c>
      <c r="B274" s="58" t="s">
        <v>51</v>
      </c>
      <c r="C274" s="59">
        <v>54866.297400000003</v>
      </c>
      <c r="D274" s="44" t="s">
        <v>131</v>
      </c>
      <c r="E274" s="30">
        <f t="shared" si="39"/>
        <v>10966.434788581149</v>
      </c>
      <c r="F274" s="1">
        <f t="shared" si="40"/>
        <v>10966.5</v>
      </c>
      <c r="G274" s="1">
        <f t="shared" si="55"/>
        <v>-4.3484949994308408E-2</v>
      </c>
      <c r="K274" s="1">
        <f t="shared" si="56"/>
        <v>-4.3484949994308408E-2</v>
      </c>
      <c r="O274" s="1">
        <f t="shared" ca="1" si="53"/>
        <v>-4.3794887538505536E-2</v>
      </c>
      <c r="P274" s="1">
        <f t="shared" si="41"/>
        <v>-4.3515110628244924E-2</v>
      </c>
      <c r="Q274" s="120">
        <f t="shared" si="42"/>
        <v>39847.797400000003</v>
      </c>
      <c r="S274" s="1">
        <f t="shared" si="57"/>
        <v>9.0966383945250196E-10</v>
      </c>
      <c r="T274" s="1">
        <v>1</v>
      </c>
      <c r="U274" s="1">
        <f t="shared" si="43"/>
        <v>9.0966383945250196E-10</v>
      </c>
    </row>
    <row r="275" spans="1:21" x14ac:dyDescent="0.2">
      <c r="A275" s="44" t="s">
        <v>132</v>
      </c>
      <c r="B275" s="58" t="s">
        <v>50</v>
      </c>
      <c r="C275" s="59">
        <v>54880.632899999997</v>
      </c>
      <c r="D275" s="44">
        <v>1E-4</v>
      </c>
      <c r="E275" s="30">
        <f t="shared" si="39"/>
        <v>10987.932761903587</v>
      </c>
      <c r="F275" s="1">
        <f t="shared" si="40"/>
        <v>10988</v>
      </c>
      <c r="G275" s="1">
        <f t="shared" si="55"/>
        <v>-4.4836400003987364E-2</v>
      </c>
      <c r="K275" s="1">
        <f t="shared" si="56"/>
        <v>-4.4836400003987364E-2</v>
      </c>
      <c r="O275" s="1">
        <f t="shared" ca="1" si="53"/>
        <v>-4.387292100753451E-2</v>
      </c>
      <c r="P275" s="1">
        <f t="shared" si="41"/>
        <v>-4.3601302759638465E-2</v>
      </c>
      <c r="Q275" s="120">
        <f t="shared" si="42"/>
        <v>39862.132899999997</v>
      </c>
      <c r="S275" s="1">
        <f t="shared" si="57"/>
        <v>1.5254652029982457E-6</v>
      </c>
      <c r="T275" s="1">
        <v>1</v>
      </c>
      <c r="U275" s="1">
        <f t="shared" si="43"/>
        <v>1.5254652029982457E-6</v>
      </c>
    </row>
    <row r="276" spans="1:21" x14ac:dyDescent="0.2">
      <c r="A276" s="52" t="s">
        <v>127</v>
      </c>
      <c r="B276" s="34" t="s">
        <v>50</v>
      </c>
      <c r="C276" s="29">
        <v>54888.6342</v>
      </c>
      <c r="D276" s="35">
        <v>2.9999999999999997E-4</v>
      </c>
      <c r="E276" s="30">
        <f t="shared" si="39"/>
        <v>10999.931766747854</v>
      </c>
      <c r="F276" s="1">
        <f t="shared" si="40"/>
        <v>11000</v>
      </c>
      <c r="G276" s="1">
        <f t="shared" si="55"/>
        <v>-4.5500000000174623E-2</v>
      </c>
      <c r="K276" s="1">
        <f t="shared" si="56"/>
        <v>-4.5500000000174623E-2</v>
      </c>
      <c r="O276" s="1">
        <f t="shared" ca="1" si="53"/>
        <v>-4.3916474571643702E-2</v>
      </c>
      <c r="P276" s="1">
        <f t="shared" si="41"/>
        <v>-4.3649437251359599E-2</v>
      </c>
      <c r="Q276" s="120">
        <f t="shared" si="42"/>
        <v>39870.1342</v>
      </c>
      <c r="S276" s="1">
        <f t="shared" si="57"/>
        <v>3.4245824873018172E-6</v>
      </c>
      <c r="T276" s="1">
        <v>1</v>
      </c>
      <c r="U276" s="1">
        <f t="shared" si="43"/>
        <v>3.4245824873018172E-6</v>
      </c>
    </row>
    <row r="277" spans="1:21" x14ac:dyDescent="0.2">
      <c r="A277" s="52" t="s">
        <v>133</v>
      </c>
      <c r="B277" s="34" t="s">
        <v>50</v>
      </c>
      <c r="C277" s="29">
        <v>55146.696499999998</v>
      </c>
      <c r="D277" s="35">
        <v>2.0000000000000001E-4</v>
      </c>
      <c r="E277" s="30">
        <f t="shared" ref="E277:E321" si="58">+(C277-C$7)/C$8</f>
        <v>11386.930227975541</v>
      </c>
      <c r="F277" s="1">
        <f t="shared" ref="F277:F323" si="59">ROUND(2*E277,0)/2</f>
        <v>11387</v>
      </c>
      <c r="G277" s="1">
        <f t="shared" si="55"/>
        <v>-4.6526099999027792E-2</v>
      </c>
      <c r="K277" s="1">
        <f t="shared" si="56"/>
        <v>-4.6526099999027792E-2</v>
      </c>
      <c r="O277" s="1">
        <f t="shared" ca="1" si="53"/>
        <v>-4.5321077014165143E-2</v>
      </c>
      <c r="P277" s="1">
        <f t="shared" ref="P277:P321" si="60">+D$11+D$12*F277+D$13*F277^2</f>
        <v>-4.521224380865508E-2</v>
      </c>
      <c r="Q277" s="120">
        <f t="shared" ref="Q277:Q321" si="61">+C277-15018.5</f>
        <v>40128.196499999998</v>
      </c>
      <c r="S277" s="1">
        <f t="shared" si="57"/>
        <v>1.7262180889806982E-6</v>
      </c>
      <c r="T277" s="1">
        <v>1</v>
      </c>
      <c r="U277" s="1">
        <f t="shared" ref="U277:U321" si="62">+S277*T277</f>
        <v>1.7262180889806982E-6</v>
      </c>
    </row>
    <row r="278" spans="1:21" x14ac:dyDescent="0.2">
      <c r="A278" s="52" t="s">
        <v>133</v>
      </c>
      <c r="B278" s="34" t="s">
        <v>50</v>
      </c>
      <c r="C278" s="29">
        <v>55180.705000000002</v>
      </c>
      <c r="D278" s="35">
        <v>1E-4</v>
      </c>
      <c r="E278" s="30">
        <f t="shared" si="58"/>
        <v>11437.930459968604</v>
      </c>
      <c r="F278" s="1">
        <f t="shared" si="59"/>
        <v>11438</v>
      </c>
      <c r="G278" s="1">
        <f t="shared" si="55"/>
        <v>-4.6371399999770802E-2</v>
      </c>
      <c r="K278" s="1">
        <f t="shared" si="56"/>
        <v>-4.6371399999770802E-2</v>
      </c>
      <c r="O278" s="1">
        <f t="shared" ca="1" si="53"/>
        <v>-4.5506179661629204E-2</v>
      </c>
      <c r="P278" s="1">
        <f t="shared" si="60"/>
        <v>-4.5419709576486313E-2</v>
      </c>
      <c r="Q278" s="120">
        <f t="shared" si="61"/>
        <v>40162.205000000002</v>
      </c>
      <c r="S278" s="1">
        <f t="shared" si="57"/>
        <v>9.0571466177140963E-7</v>
      </c>
      <c r="T278" s="1">
        <v>1</v>
      </c>
      <c r="U278" s="1">
        <f t="shared" si="62"/>
        <v>9.0571466177140963E-7</v>
      </c>
    </row>
    <row r="279" spans="1:21" x14ac:dyDescent="0.2">
      <c r="A279" s="52" t="s">
        <v>133</v>
      </c>
      <c r="B279" s="34" t="s">
        <v>50</v>
      </c>
      <c r="C279" s="29">
        <v>55240.719899999996</v>
      </c>
      <c r="D279" s="35">
        <v>1E-4</v>
      </c>
      <c r="E279" s="30">
        <f t="shared" si="58"/>
        <v>11527.930719404918</v>
      </c>
      <c r="F279" s="1">
        <f t="shared" si="59"/>
        <v>11528</v>
      </c>
      <c r="G279" s="1">
        <f t="shared" si="55"/>
        <v>-4.6198399999411777E-2</v>
      </c>
      <c r="K279" s="1">
        <f t="shared" si="56"/>
        <v>-4.6198399999411777E-2</v>
      </c>
      <c r="O279" s="1">
        <f t="shared" ca="1" si="53"/>
        <v>-4.5832831392448148E-2</v>
      </c>
      <c r="P279" s="1">
        <f t="shared" si="60"/>
        <v>-4.5786686019191461E-2</v>
      </c>
      <c r="Q279" s="120">
        <f t="shared" si="61"/>
        <v>40222.219899999996</v>
      </c>
      <c r="S279" s="1">
        <f t="shared" si="57"/>
        <v>1.695084015088545E-7</v>
      </c>
      <c r="T279" s="1">
        <v>1</v>
      </c>
      <c r="U279" s="1">
        <f t="shared" si="62"/>
        <v>1.695084015088545E-7</v>
      </c>
    </row>
    <row r="280" spans="1:21" x14ac:dyDescent="0.2">
      <c r="A280" s="52" t="s">
        <v>134</v>
      </c>
      <c r="B280" s="34" t="s">
        <v>50</v>
      </c>
      <c r="C280" s="29">
        <v>55263.3917</v>
      </c>
      <c r="D280" s="35">
        <v>2.0000000000000001E-4</v>
      </c>
      <c r="E280" s="30">
        <f t="shared" si="58"/>
        <v>11561.930074263273</v>
      </c>
      <c r="F280" s="1">
        <f t="shared" si="59"/>
        <v>11562</v>
      </c>
      <c r="G280" s="1">
        <f t="shared" si="55"/>
        <v>-4.6628600000985898E-2</v>
      </c>
      <c r="K280" s="1">
        <f t="shared" si="56"/>
        <v>-4.6628600000985898E-2</v>
      </c>
      <c r="O280" s="1">
        <f t="shared" ca="1" si="53"/>
        <v>-4.5956233157424184E-2</v>
      </c>
      <c r="P280" s="1">
        <f t="shared" si="60"/>
        <v>-4.5925607408955779E-2</v>
      </c>
      <c r="Q280" s="120">
        <f t="shared" si="61"/>
        <v>40244.8917</v>
      </c>
      <c r="S280" s="1">
        <f t="shared" si="57"/>
        <v>4.9419858444922521E-7</v>
      </c>
      <c r="T280" s="1">
        <v>1</v>
      </c>
      <c r="U280" s="1">
        <f t="shared" si="62"/>
        <v>4.9419858444922521E-7</v>
      </c>
    </row>
    <row r="281" spans="1:21" x14ac:dyDescent="0.2">
      <c r="A281" s="52" t="s">
        <v>134</v>
      </c>
      <c r="B281" s="34" t="s">
        <v>50</v>
      </c>
      <c r="C281" s="29">
        <v>55263.3917</v>
      </c>
      <c r="D281" s="35">
        <v>2.9999999999999997E-4</v>
      </c>
      <c r="E281" s="30">
        <f t="shared" si="58"/>
        <v>11561.930074263273</v>
      </c>
      <c r="F281" s="1">
        <f t="shared" si="59"/>
        <v>11562</v>
      </c>
      <c r="G281" s="1">
        <f t="shared" si="55"/>
        <v>-4.6628600000985898E-2</v>
      </c>
      <c r="K281" s="1">
        <f t="shared" si="56"/>
        <v>-4.6628600000985898E-2</v>
      </c>
      <c r="O281" s="1">
        <f t="shared" ca="1" si="53"/>
        <v>-4.5956233157424184E-2</v>
      </c>
      <c r="P281" s="1">
        <f t="shared" si="60"/>
        <v>-4.5925607408955779E-2</v>
      </c>
      <c r="Q281" s="120">
        <f t="shared" si="61"/>
        <v>40244.8917</v>
      </c>
      <c r="S281" s="1">
        <f t="shared" si="57"/>
        <v>4.9419858444922521E-7</v>
      </c>
      <c r="T281" s="1">
        <v>1</v>
      </c>
      <c r="U281" s="1">
        <f t="shared" si="62"/>
        <v>4.9419858444922521E-7</v>
      </c>
    </row>
    <row r="282" spans="1:21" x14ac:dyDescent="0.2">
      <c r="A282" s="44" t="s">
        <v>135</v>
      </c>
      <c r="B282" s="58" t="s">
        <v>50</v>
      </c>
      <c r="C282" s="59">
        <v>55295.399299999997</v>
      </c>
      <c r="D282" s="44">
        <v>5.9999999999999995E-4</v>
      </c>
      <c r="E282" s="30">
        <f t="shared" si="58"/>
        <v>11609.92969275691</v>
      </c>
      <c r="F282" s="1">
        <f t="shared" si="59"/>
        <v>11610</v>
      </c>
      <c r="G282" s="1">
        <f t="shared" si="55"/>
        <v>-4.6883000002708286E-2</v>
      </c>
      <c r="K282" s="1">
        <f t="shared" si="56"/>
        <v>-4.6883000002708286E-2</v>
      </c>
      <c r="O282" s="1">
        <f t="shared" ca="1" si="53"/>
        <v>-4.613044741386095E-2</v>
      </c>
      <c r="P282" s="1">
        <f t="shared" si="60"/>
        <v>-4.6121998584663343E-2</v>
      </c>
      <c r="Q282" s="120">
        <f t="shared" si="61"/>
        <v>40276.899299999997</v>
      </c>
      <c r="S282" s="1">
        <f t="shared" si="57"/>
        <v>5.7912315826641434E-7</v>
      </c>
      <c r="T282" s="1">
        <v>1</v>
      </c>
      <c r="U282" s="1">
        <f t="shared" si="62"/>
        <v>5.7912315826641434E-7</v>
      </c>
    </row>
    <row r="283" spans="1:21" x14ac:dyDescent="0.2">
      <c r="A283" s="40" t="s">
        <v>136</v>
      </c>
      <c r="B283" s="41" t="s">
        <v>50</v>
      </c>
      <c r="C283" s="29">
        <v>55528.121400000004</v>
      </c>
      <c r="D283" s="40" t="s">
        <v>38</v>
      </c>
      <c r="E283" s="30">
        <f t="shared" si="58"/>
        <v>11958.927181323352</v>
      </c>
      <c r="F283" s="1">
        <f t="shared" si="59"/>
        <v>11959</v>
      </c>
      <c r="G283" s="1">
        <f t="shared" si="55"/>
        <v>-4.8557699992670678E-2</v>
      </c>
      <c r="K283" s="1">
        <f t="shared" si="56"/>
        <v>-4.8557699992670678E-2</v>
      </c>
      <c r="O283" s="1">
        <f t="shared" ref="O283:O314" ca="1" si="63">+C$11+C$12*F283</f>
        <v>-4.7397130236703292E-2</v>
      </c>
      <c r="P283" s="1">
        <f t="shared" si="60"/>
        <v>-4.7559319982876276E-2</v>
      </c>
      <c r="Q283" s="120">
        <f t="shared" si="61"/>
        <v>40509.621400000004</v>
      </c>
      <c r="S283" s="1">
        <f t="shared" si="57"/>
        <v>9.9676264395706914E-7</v>
      </c>
      <c r="T283" s="1">
        <v>1</v>
      </c>
      <c r="U283" s="1">
        <f t="shared" si="62"/>
        <v>9.9676264395706914E-7</v>
      </c>
    </row>
    <row r="284" spans="1:21" x14ac:dyDescent="0.2">
      <c r="A284" s="35" t="s">
        <v>137</v>
      </c>
      <c r="B284" s="34" t="s">
        <v>51</v>
      </c>
      <c r="C284" s="29">
        <v>55540.790999999997</v>
      </c>
      <c r="D284" s="35">
        <v>2.0000000000000001E-4</v>
      </c>
      <c r="E284" s="30">
        <f t="shared" si="58"/>
        <v>11977.926917838015</v>
      </c>
      <c r="F284" s="1">
        <f t="shared" si="59"/>
        <v>11978</v>
      </c>
      <c r="G284" s="1">
        <f t="shared" si="55"/>
        <v>-4.8733399999036919E-2</v>
      </c>
      <c r="K284" s="1">
        <f t="shared" si="56"/>
        <v>-4.8733399999036919E-2</v>
      </c>
      <c r="O284" s="1">
        <f t="shared" ca="1" si="63"/>
        <v>-4.7466090046542841E-2</v>
      </c>
      <c r="P284" s="1">
        <f t="shared" si="60"/>
        <v>-4.7638043629395145E-2</v>
      </c>
      <c r="Q284" s="120">
        <f t="shared" si="61"/>
        <v>40522.290999999997</v>
      </c>
      <c r="S284" s="1">
        <f t="shared" si="57"/>
        <v>1.1998055765148072E-6</v>
      </c>
      <c r="T284" s="1">
        <v>1</v>
      </c>
      <c r="U284" s="1">
        <f t="shared" si="62"/>
        <v>1.1998055765148072E-6</v>
      </c>
    </row>
    <row r="285" spans="1:21" x14ac:dyDescent="0.2">
      <c r="A285" s="40" t="s">
        <v>138</v>
      </c>
      <c r="B285" s="41" t="s">
        <v>51</v>
      </c>
      <c r="C285" s="29">
        <v>55557.128799999999</v>
      </c>
      <c r="D285" s="40" t="s">
        <v>38</v>
      </c>
      <c r="E285" s="30">
        <f t="shared" si="58"/>
        <v>12002.427604144563</v>
      </c>
      <c r="F285" s="1">
        <f t="shared" si="59"/>
        <v>12002.5</v>
      </c>
      <c r="G285" s="1">
        <f t="shared" si="55"/>
        <v>-4.8275749999447726E-2</v>
      </c>
      <c r="K285" s="1">
        <f t="shared" si="56"/>
        <v>-4.8275749999447726E-2</v>
      </c>
      <c r="O285" s="1">
        <f t="shared" ca="1" si="63"/>
        <v>-4.7555011906599109E-2</v>
      </c>
      <c r="P285" s="1">
        <f t="shared" si="60"/>
        <v>-4.7739627957741754E-2</v>
      </c>
      <c r="Q285" s="120">
        <f t="shared" si="61"/>
        <v>40538.628799999999</v>
      </c>
      <c r="S285" s="1">
        <f t="shared" si="57"/>
        <v>2.8742684360298E-7</v>
      </c>
      <c r="T285" s="1">
        <v>1</v>
      </c>
      <c r="U285" s="1">
        <f t="shared" si="62"/>
        <v>2.8742684360298E-7</v>
      </c>
    </row>
    <row r="286" spans="1:21" x14ac:dyDescent="0.2">
      <c r="A286" s="52" t="s">
        <v>139</v>
      </c>
      <c r="B286" s="52"/>
      <c r="C286" s="29">
        <v>55590.470600000001</v>
      </c>
      <c r="D286" s="35">
        <v>2.2000000000000001E-3</v>
      </c>
      <c r="E286" s="30">
        <f t="shared" si="58"/>
        <v>12052.428031539661</v>
      </c>
      <c r="F286" s="1">
        <f t="shared" si="59"/>
        <v>12052.5</v>
      </c>
      <c r="G286" s="1">
        <f t="shared" si="55"/>
        <v>-4.7990749997552484E-2</v>
      </c>
      <c r="K286" s="1">
        <f t="shared" si="56"/>
        <v>-4.7990749997552484E-2</v>
      </c>
      <c r="O286" s="1">
        <f t="shared" ca="1" si="63"/>
        <v>-4.7736485090387415E-2</v>
      </c>
      <c r="P286" s="1">
        <f t="shared" si="60"/>
        <v>-4.7947195468500223E-2</v>
      </c>
      <c r="Q286" s="120">
        <f t="shared" si="61"/>
        <v>40571.970600000001</v>
      </c>
      <c r="S286" s="1">
        <f t="shared" si="57"/>
        <v>1.8969970009642943E-9</v>
      </c>
      <c r="T286" s="1">
        <v>1</v>
      </c>
      <c r="U286" s="1">
        <f t="shared" si="62"/>
        <v>1.8969970009642943E-9</v>
      </c>
    </row>
    <row r="287" spans="1:21" x14ac:dyDescent="0.2">
      <c r="A287" s="52" t="s">
        <v>139</v>
      </c>
      <c r="B287" s="52"/>
      <c r="C287" s="29">
        <v>55598.4732</v>
      </c>
      <c r="D287" s="35">
        <v>2.3999999999999998E-3</v>
      </c>
      <c r="E287" s="30">
        <f t="shared" si="58"/>
        <v>12064.428985905412</v>
      </c>
      <c r="F287" s="1">
        <f t="shared" si="59"/>
        <v>12064.5</v>
      </c>
      <c r="G287" s="1">
        <f t="shared" si="55"/>
        <v>-4.7354349997476675E-2</v>
      </c>
      <c r="K287" s="1">
        <f t="shared" si="56"/>
        <v>-4.7354349997476675E-2</v>
      </c>
      <c r="O287" s="1">
        <f t="shared" ca="1" si="63"/>
        <v>-4.7780038654496607E-2</v>
      </c>
      <c r="P287" s="1">
        <f t="shared" si="60"/>
        <v>-4.7997062114272085E-2</v>
      </c>
      <c r="Q287" s="120">
        <f t="shared" si="61"/>
        <v>40579.9732</v>
      </c>
      <c r="S287" s="1">
        <f t="shared" si="57"/>
        <v>4.1307886507563713E-7</v>
      </c>
      <c r="T287" s="1">
        <v>1</v>
      </c>
      <c r="U287" s="1">
        <f t="shared" si="62"/>
        <v>4.1307886507563713E-7</v>
      </c>
    </row>
    <row r="288" spans="1:21" x14ac:dyDescent="0.2">
      <c r="A288" s="52" t="s">
        <v>140</v>
      </c>
      <c r="B288" s="34" t="s">
        <v>50</v>
      </c>
      <c r="C288" s="29">
        <v>55874.871700000003</v>
      </c>
      <c r="D288" s="35">
        <v>1E-4</v>
      </c>
      <c r="E288" s="30">
        <f t="shared" si="58"/>
        <v>12478.924997859282</v>
      </c>
      <c r="F288" s="1">
        <f t="shared" si="59"/>
        <v>12479</v>
      </c>
      <c r="G288" s="1">
        <f t="shared" si="55"/>
        <v>-5.0013699998089578E-2</v>
      </c>
      <c r="K288" s="1">
        <f t="shared" si="56"/>
        <v>-5.0013699998089578E-2</v>
      </c>
      <c r="O288" s="1">
        <f t="shared" ca="1" si="63"/>
        <v>-4.928445134810161E-2</v>
      </c>
      <c r="P288" s="1">
        <f t="shared" si="60"/>
        <v>-4.9731525140041623E-2</v>
      </c>
      <c r="Q288" s="120">
        <f t="shared" si="61"/>
        <v>40856.371700000003</v>
      </c>
      <c r="S288" s="1">
        <f t="shared" si="57"/>
        <v>7.9622650514383679E-8</v>
      </c>
      <c r="T288" s="1">
        <v>1</v>
      </c>
      <c r="U288" s="1">
        <f t="shared" si="62"/>
        <v>7.9622650514383679E-8</v>
      </c>
    </row>
    <row r="289" spans="1:21" ht="12.75" customHeight="1" x14ac:dyDescent="0.2">
      <c r="A289" s="52" t="s">
        <v>141</v>
      </c>
      <c r="B289" s="34" t="s">
        <v>50</v>
      </c>
      <c r="C289" s="29">
        <v>55874.871700000003</v>
      </c>
      <c r="D289" s="35">
        <v>1E-4</v>
      </c>
      <c r="E289" s="30">
        <f t="shared" si="58"/>
        <v>12478.924997859282</v>
      </c>
      <c r="F289" s="1">
        <f t="shared" si="59"/>
        <v>12479</v>
      </c>
      <c r="G289" s="1">
        <f t="shared" si="55"/>
        <v>-5.0013699998089578E-2</v>
      </c>
      <c r="K289" s="1">
        <f t="shared" si="56"/>
        <v>-5.0013699998089578E-2</v>
      </c>
      <c r="O289" s="1">
        <f t="shared" ca="1" si="63"/>
        <v>-4.928445134810161E-2</v>
      </c>
      <c r="P289" s="1">
        <f t="shared" si="60"/>
        <v>-4.9731525140041623E-2</v>
      </c>
      <c r="Q289" s="120">
        <f t="shared" si="61"/>
        <v>40856.371700000003</v>
      </c>
      <c r="S289" s="1">
        <f t="shared" si="57"/>
        <v>7.9622650514383679E-8</v>
      </c>
      <c r="T289" s="1">
        <v>1</v>
      </c>
      <c r="U289" s="1">
        <f t="shared" si="62"/>
        <v>7.9622650514383679E-8</v>
      </c>
    </row>
    <row r="290" spans="1:21" ht="12.75" customHeight="1" x14ac:dyDescent="0.2">
      <c r="A290" s="52" t="s">
        <v>142</v>
      </c>
      <c r="B290" s="34" t="s">
        <v>50</v>
      </c>
      <c r="C290" s="29">
        <v>55963.559200000003</v>
      </c>
      <c r="D290" s="35">
        <v>2.0000000000000001E-4</v>
      </c>
      <c r="E290" s="30">
        <f t="shared" si="58"/>
        <v>12611.923603351564</v>
      </c>
      <c r="F290" s="1">
        <f t="shared" si="59"/>
        <v>12612</v>
      </c>
      <c r="G290" s="1">
        <f t="shared" si="55"/>
        <v>-5.0943599999300204E-2</v>
      </c>
      <c r="K290" s="1">
        <f t="shared" si="56"/>
        <v>-5.0943599999300204E-2</v>
      </c>
      <c r="O290" s="1">
        <f t="shared" ca="1" si="63"/>
        <v>-4.9767170016978488E-2</v>
      </c>
      <c r="P290" s="1">
        <f t="shared" si="60"/>
        <v>-5.0292996743175424E-2</v>
      </c>
      <c r="Q290" s="120">
        <f t="shared" si="61"/>
        <v>40945.059200000003</v>
      </c>
      <c r="S290" s="1">
        <f t="shared" si="57"/>
        <v>4.2328459688016698E-7</v>
      </c>
      <c r="T290" s="1">
        <v>1</v>
      </c>
      <c r="U290" s="1">
        <f t="shared" si="62"/>
        <v>4.2328459688016698E-7</v>
      </c>
    </row>
    <row r="291" spans="1:21" x14ac:dyDescent="0.2">
      <c r="A291" s="40" t="s">
        <v>143</v>
      </c>
      <c r="B291" s="41" t="s">
        <v>50</v>
      </c>
      <c r="C291" s="29">
        <v>56194.2817</v>
      </c>
      <c r="D291" s="40" t="s">
        <v>38</v>
      </c>
      <c r="E291" s="30">
        <f t="shared" si="58"/>
        <v>12957.922427940062</v>
      </c>
      <c r="F291" s="1">
        <f t="shared" si="59"/>
        <v>12958</v>
      </c>
      <c r="G291" s="1">
        <f t="shared" si="55"/>
        <v>-5.1727400001254864E-2</v>
      </c>
      <c r="K291" s="1">
        <f t="shared" si="56"/>
        <v>-5.1727400001254864E-2</v>
      </c>
      <c r="O291" s="1">
        <f t="shared" ca="1" si="63"/>
        <v>-5.102296444879352E-2</v>
      </c>
      <c r="P291" s="1">
        <f t="shared" si="60"/>
        <v>-5.176490399245777E-2</v>
      </c>
      <c r="Q291" s="120">
        <f t="shared" si="61"/>
        <v>41175.7817</v>
      </c>
      <c r="S291" s="1">
        <f t="shared" si="57"/>
        <v>1.4065493561476287E-9</v>
      </c>
      <c r="T291" s="1">
        <v>1</v>
      </c>
      <c r="U291" s="1">
        <f t="shared" si="62"/>
        <v>1.4065493561476287E-9</v>
      </c>
    </row>
    <row r="292" spans="1:21" x14ac:dyDescent="0.2">
      <c r="A292" s="52" t="s">
        <v>144</v>
      </c>
      <c r="B292" s="34" t="s">
        <v>50</v>
      </c>
      <c r="C292" s="29">
        <v>56283.635999999999</v>
      </c>
      <c r="D292" s="35">
        <v>1E-4</v>
      </c>
      <c r="E292" s="30">
        <f t="shared" si="58"/>
        <v>13091.920987993497</v>
      </c>
      <c r="F292" s="1">
        <f t="shared" si="59"/>
        <v>13092</v>
      </c>
      <c r="G292" s="1">
        <f t="shared" si="55"/>
        <v>-5.2687600000353996E-2</v>
      </c>
      <c r="K292" s="1">
        <f t="shared" si="56"/>
        <v>-5.2687600000353996E-2</v>
      </c>
      <c r="O292" s="1">
        <f t="shared" ca="1" si="63"/>
        <v>-5.1509312581346167E-2</v>
      </c>
      <c r="P292" s="1">
        <f t="shared" si="60"/>
        <v>-5.2339309891635752E-2</v>
      </c>
      <c r="Q292" s="120">
        <f t="shared" si="61"/>
        <v>41265.135999999999</v>
      </c>
      <c r="S292" s="1">
        <f t="shared" si="57"/>
        <v>1.2130599983096612E-7</v>
      </c>
      <c r="T292" s="1">
        <v>1</v>
      </c>
      <c r="U292" s="1">
        <f t="shared" si="62"/>
        <v>1.2130599983096612E-7</v>
      </c>
    </row>
    <row r="293" spans="1:21" x14ac:dyDescent="0.2">
      <c r="A293" s="52" t="s">
        <v>145</v>
      </c>
      <c r="B293" s="34" t="s">
        <v>50</v>
      </c>
      <c r="C293" s="29">
        <v>56329.645400000001</v>
      </c>
      <c r="D293" s="35">
        <v>4.0000000000000002E-4</v>
      </c>
      <c r="E293" s="30">
        <f t="shared" si="58"/>
        <v>13160.918152639439</v>
      </c>
      <c r="F293" s="1">
        <f t="shared" si="59"/>
        <v>13161</v>
      </c>
      <c r="G293" s="1">
        <f t="shared" si="55"/>
        <v>-5.4578299997956492E-2</v>
      </c>
      <c r="K293" s="1">
        <f t="shared" si="56"/>
        <v>-5.4578299997956492E-2</v>
      </c>
      <c r="O293" s="1">
        <f t="shared" ca="1" si="63"/>
        <v>-5.1759745574974023E-2</v>
      </c>
      <c r="P293" s="1">
        <f t="shared" si="60"/>
        <v>-5.2636035738009054E-2</v>
      </c>
      <c r="Q293" s="120">
        <f t="shared" si="61"/>
        <v>41311.145400000001</v>
      </c>
      <c r="S293" s="1">
        <f t="shared" si="57"/>
        <v>3.7723904554691676E-6</v>
      </c>
      <c r="T293" s="1">
        <v>1</v>
      </c>
      <c r="U293" s="1">
        <f t="shared" si="62"/>
        <v>3.7723904554691676E-6</v>
      </c>
    </row>
    <row r="294" spans="1:21" x14ac:dyDescent="0.2">
      <c r="A294" s="35" t="s">
        <v>146</v>
      </c>
      <c r="B294" s="34" t="s">
        <v>50</v>
      </c>
      <c r="C294" s="29">
        <v>56355.320800000001</v>
      </c>
      <c r="D294" s="35">
        <v>2.9999999999999997E-4</v>
      </c>
      <c r="E294" s="30">
        <f t="shared" si="58"/>
        <v>13199.421801918723</v>
      </c>
      <c r="F294" s="1">
        <f t="shared" si="59"/>
        <v>13199.5</v>
      </c>
      <c r="G294" s="1">
        <f t="shared" si="55"/>
        <v>-5.2144850000331644E-2</v>
      </c>
      <c r="K294" s="1">
        <f t="shared" si="56"/>
        <v>-5.2144850000331644E-2</v>
      </c>
      <c r="O294" s="1">
        <f t="shared" ca="1" si="63"/>
        <v>-5.1899479926491007E-2</v>
      </c>
      <c r="P294" s="1">
        <f t="shared" si="60"/>
        <v>-5.2801880766729599E-2</v>
      </c>
      <c r="Q294" s="120">
        <f t="shared" si="61"/>
        <v>41336.820800000001</v>
      </c>
      <c r="S294" s="1">
        <f t="shared" si="57"/>
        <v>4.3168942799348405E-7</v>
      </c>
      <c r="T294" s="1">
        <v>1</v>
      </c>
      <c r="U294" s="1">
        <f t="shared" si="62"/>
        <v>4.3168942799348405E-7</v>
      </c>
    </row>
    <row r="295" spans="1:21" x14ac:dyDescent="0.2">
      <c r="A295" s="29" t="s">
        <v>146</v>
      </c>
      <c r="B295" s="31" t="s">
        <v>50</v>
      </c>
      <c r="C295" s="29">
        <v>56356.321900000003</v>
      </c>
      <c r="D295" s="29">
        <v>6.9999999999999999E-4</v>
      </c>
      <c r="E295" s="30">
        <f t="shared" si="58"/>
        <v>13200.923083429177</v>
      </c>
      <c r="F295" s="1">
        <f t="shared" si="59"/>
        <v>13201</v>
      </c>
      <c r="G295" s="1">
        <f t="shared" si="55"/>
        <v>-5.1290299998072442E-2</v>
      </c>
      <c r="K295" s="1">
        <f t="shared" si="56"/>
        <v>-5.1290299998072442E-2</v>
      </c>
      <c r="O295" s="1">
        <f t="shared" ca="1" si="63"/>
        <v>-5.1904924122004661E-2</v>
      </c>
      <c r="P295" s="1">
        <f t="shared" si="60"/>
        <v>-5.2808346329354251E-2</v>
      </c>
      <c r="Q295" s="120">
        <f t="shared" si="61"/>
        <v>41337.821900000003</v>
      </c>
      <c r="S295" s="1">
        <f t="shared" si="57"/>
        <v>2.3044646639181616E-6</v>
      </c>
      <c r="T295" s="1">
        <v>1</v>
      </c>
      <c r="U295" s="1">
        <f t="shared" si="62"/>
        <v>2.3044646639181616E-6</v>
      </c>
    </row>
    <row r="296" spans="1:21" x14ac:dyDescent="0.2">
      <c r="A296" s="60" t="s">
        <v>147</v>
      </c>
      <c r="B296" s="31" t="s">
        <v>50</v>
      </c>
      <c r="C296" s="29">
        <v>56368.324939999999</v>
      </c>
      <c r="D296" s="29">
        <v>2.0000000000000001E-4</v>
      </c>
      <c r="E296" s="30">
        <f t="shared" si="58"/>
        <v>13218.923225294351</v>
      </c>
      <c r="F296" s="1">
        <f t="shared" si="59"/>
        <v>13219</v>
      </c>
      <c r="G296" s="1">
        <f t="shared" si="55"/>
        <v>-5.1195699998061173E-2</v>
      </c>
      <c r="K296" s="1">
        <f t="shared" si="56"/>
        <v>-5.1195699998061173E-2</v>
      </c>
      <c r="O296" s="1">
        <f t="shared" ca="1" si="63"/>
        <v>-5.1970254468168442E-2</v>
      </c>
      <c r="P296" s="1">
        <f t="shared" si="60"/>
        <v>-5.2885956878645321E-2</v>
      </c>
      <c r="Q296" s="120">
        <f t="shared" si="61"/>
        <v>41349.824939999999</v>
      </c>
      <c r="S296" s="1">
        <f t="shared" si="57"/>
        <v>2.8569683223620558E-6</v>
      </c>
      <c r="T296" s="1">
        <v>1</v>
      </c>
      <c r="U296" s="1">
        <f t="shared" si="62"/>
        <v>2.8569683223620558E-6</v>
      </c>
    </row>
    <row r="297" spans="1:21" x14ac:dyDescent="0.2">
      <c r="A297" s="60" t="s">
        <v>148</v>
      </c>
      <c r="B297" s="31" t="s">
        <v>50</v>
      </c>
      <c r="C297" s="29">
        <v>56613.715900000003</v>
      </c>
      <c r="D297" s="29">
        <v>1E-4</v>
      </c>
      <c r="E297" s="30">
        <f t="shared" si="58"/>
        <v>13586.919340647844</v>
      </c>
      <c r="F297" s="1">
        <f t="shared" si="59"/>
        <v>13587</v>
      </c>
      <c r="G297" s="1">
        <f t="shared" si="55"/>
        <v>-5.3786099997523706E-2</v>
      </c>
      <c r="K297" s="1">
        <f t="shared" si="56"/>
        <v>-5.3786099997523706E-2</v>
      </c>
      <c r="O297" s="1">
        <f t="shared" ca="1" si="63"/>
        <v>-5.3305897100850333E-2</v>
      </c>
      <c r="P297" s="1">
        <f t="shared" si="60"/>
        <v>-5.448229229438744E-2</v>
      </c>
      <c r="Q297" s="120">
        <f t="shared" si="61"/>
        <v>41595.215900000003</v>
      </c>
      <c r="S297" s="1">
        <f t="shared" si="57"/>
        <v>4.846837142124005E-7</v>
      </c>
      <c r="T297" s="1">
        <v>1</v>
      </c>
      <c r="U297" s="1">
        <f t="shared" si="62"/>
        <v>4.846837142124005E-7</v>
      </c>
    </row>
    <row r="298" spans="1:21" x14ac:dyDescent="0.2">
      <c r="A298" s="61" t="s">
        <v>149</v>
      </c>
      <c r="B298" s="62" t="s">
        <v>50</v>
      </c>
      <c r="C298" s="29">
        <v>56657.393100000001</v>
      </c>
      <c r="D298" s="50">
        <v>3.5000000000000001E-3</v>
      </c>
      <c r="E298" s="30">
        <f t="shared" si="58"/>
        <v>13652.419063740808</v>
      </c>
      <c r="F298" s="1">
        <f t="shared" si="59"/>
        <v>13652.5</v>
      </c>
      <c r="G298" s="1">
        <f t="shared" si="55"/>
        <v>-5.3970749999280088E-2</v>
      </c>
      <c r="K298" s="1">
        <f t="shared" si="56"/>
        <v>-5.3970749999280088E-2</v>
      </c>
      <c r="O298" s="1">
        <f t="shared" ca="1" si="63"/>
        <v>-5.3543626971613009E-2</v>
      </c>
      <c r="P298" s="1">
        <f t="shared" si="60"/>
        <v>-5.4768347776679452E-2</v>
      </c>
      <c r="Q298" s="120">
        <f t="shared" si="61"/>
        <v>41638.893100000001</v>
      </c>
      <c r="S298" s="1">
        <f t="shared" si="57"/>
        <v>6.3616221451240579E-7</v>
      </c>
      <c r="T298" s="1">
        <v>1</v>
      </c>
      <c r="U298" s="1">
        <f t="shared" si="62"/>
        <v>6.3616221451240579E-7</v>
      </c>
    </row>
    <row r="299" spans="1:21" x14ac:dyDescent="0.2">
      <c r="A299" s="61" t="s">
        <v>149</v>
      </c>
      <c r="B299" s="62" t="s">
        <v>50</v>
      </c>
      <c r="C299" s="29">
        <v>56692.401599999997</v>
      </c>
      <c r="D299" s="50">
        <v>3.3999999999999998E-3</v>
      </c>
      <c r="E299" s="30">
        <f t="shared" si="58"/>
        <v>13704.918927649205</v>
      </c>
      <c r="F299" s="1">
        <f t="shared" si="59"/>
        <v>13705</v>
      </c>
      <c r="G299" s="1">
        <f t="shared" si="55"/>
        <v>-5.4061499999079388E-2</v>
      </c>
      <c r="K299" s="1">
        <f t="shared" si="56"/>
        <v>-5.4061499999079388E-2</v>
      </c>
      <c r="O299" s="1">
        <f t="shared" ca="1" si="63"/>
        <v>-5.3734173814590724E-2</v>
      </c>
      <c r="P299" s="1">
        <f t="shared" si="60"/>
        <v>-5.4998048909355522E-2</v>
      </c>
      <c r="Q299" s="120">
        <f t="shared" si="61"/>
        <v>41673.901599999997</v>
      </c>
      <c r="S299" s="1">
        <f t="shared" si="57"/>
        <v>8.7712386133941519E-7</v>
      </c>
      <c r="T299" s="1">
        <v>1</v>
      </c>
      <c r="U299" s="1">
        <f t="shared" si="62"/>
        <v>8.7712386133941519E-7</v>
      </c>
    </row>
    <row r="300" spans="1:21" x14ac:dyDescent="0.2">
      <c r="A300" s="61" t="s">
        <v>149</v>
      </c>
      <c r="B300" s="62" t="s">
        <v>50</v>
      </c>
      <c r="C300" s="29">
        <v>56700.403299999998</v>
      </c>
      <c r="D300" s="50">
        <v>8.9999999999999998E-4</v>
      </c>
      <c r="E300" s="30">
        <f t="shared" si="58"/>
        <v>13716.918532346233</v>
      </c>
      <c r="F300" s="1">
        <f t="shared" si="59"/>
        <v>13717</v>
      </c>
      <c r="G300" s="1">
        <f t="shared" si="55"/>
        <v>-5.4325099998095538E-2</v>
      </c>
      <c r="K300" s="1">
        <f t="shared" si="56"/>
        <v>-5.4325099998095538E-2</v>
      </c>
      <c r="O300" s="1">
        <f t="shared" ca="1" si="63"/>
        <v>-5.3777727378699916E-2</v>
      </c>
      <c r="P300" s="1">
        <f t="shared" si="60"/>
        <v>-5.5050604502585178E-2</v>
      </c>
      <c r="Q300" s="120">
        <f t="shared" si="61"/>
        <v>41681.903299999998</v>
      </c>
      <c r="S300" s="1">
        <f t="shared" si="57"/>
        <v>5.2635678603475715E-7</v>
      </c>
      <c r="T300" s="1">
        <v>1</v>
      </c>
      <c r="U300" s="1">
        <f t="shared" si="62"/>
        <v>5.2635678603475715E-7</v>
      </c>
    </row>
    <row r="301" spans="1:21" x14ac:dyDescent="0.2">
      <c r="A301" s="63" t="s">
        <v>150</v>
      </c>
      <c r="B301" s="64" t="s">
        <v>50</v>
      </c>
      <c r="C301" s="63">
        <v>56943.795400000003</v>
      </c>
      <c r="D301" s="63">
        <v>2.0000000000000001E-4</v>
      </c>
      <c r="E301" s="30">
        <f t="shared" si="58"/>
        <v>14081.917093449418</v>
      </c>
      <c r="F301" s="1">
        <f t="shared" si="59"/>
        <v>14082</v>
      </c>
      <c r="G301" s="1">
        <f t="shared" si="55"/>
        <v>-5.5284599991864525E-2</v>
      </c>
      <c r="K301" s="1">
        <f t="shared" si="56"/>
        <v>-5.5284599991864525E-2</v>
      </c>
      <c r="O301" s="1">
        <f t="shared" ca="1" si="63"/>
        <v>-5.5102481620354499E-2</v>
      </c>
      <c r="P301" s="1">
        <f t="shared" si="60"/>
        <v>-5.6658500080439586E-2</v>
      </c>
      <c r="Q301" s="120">
        <f t="shared" si="61"/>
        <v>41925.295400000003</v>
      </c>
      <c r="S301" s="1">
        <f t="shared" si="57"/>
        <v>1.8876014533865613E-6</v>
      </c>
      <c r="T301" s="1">
        <v>1</v>
      </c>
      <c r="U301" s="1">
        <f t="shared" si="62"/>
        <v>1.8876014533865613E-6</v>
      </c>
    </row>
    <row r="302" spans="1:21" x14ac:dyDescent="0.2">
      <c r="A302" s="63" t="s">
        <v>150</v>
      </c>
      <c r="B302" s="64" t="s">
        <v>50</v>
      </c>
      <c r="C302" s="63">
        <v>56983.804600000003</v>
      </c>
      <c r="D302" s="63">
        <v>1E-4</v>
      </c>
      <c r="E302" s="30">
        <f t="shared" si="58"/>
        <v>14141.916166676896</v>
      </c>
      <c r="F302" s="1">
        <f t="shared" si="59"/>
        <v>14142</v>
      </c>
      <c r="G302" s="1">
        <f t="shared" si="55"/>
        <v>-5.5902599997352809E-2</v>
      </c>
      <c r="K302" s="1">
        <f t="shared" si="56"/>
        <v>-5.5902599997352809E-2</v>
      </c>
      <c r="O302" s="1">
        <f t="shared" ca="1" si="63"/>
        <v>-5.5320249440900471E-2</v>
      </c>
      <c r="P302" s="1">
        <f t="shared" si="60"/>
        <v>-5.6924540581930048E-2</v>
      </c>
      <c r="Q302" s="120">
        <f t="shared" si="61"/>
        <v>41965.304600000003</v>
      </c>
      <c r="S302" s="1">
        <f t="shared" si="57"/>
        <v>1.0443625584060706E-6</v>
      </c>
      <c r="T302" s="1">
        <v>1</v>
      </c>
      <c r="U302" s="1">
        <f t="shared" si="62"/>
        <v>1.0443625584060706E-6</v>
      </c>
    </row>
    <row r="303" spans="1:21" x14ac:dyDescent="0.2">
      <c r="A303" s="63" t="s">
        <v>150</v>
      </c>
      <c r="B303" s="64" t="s">
        <v>50</v>
      </c>
      <c r="C303" s="63">
        <v>56983.804600000003</v>
      </c>
      <c r="D303" s="63">
        <v>1E-4</v>
      </c>
      <c r="E303" s="30">
        <f t="shared" si="58"/>
        <v>14141.916166676896</v>
      </c>
      <c r="F303" s="1">
        <f t="shared" si="59"/>
        <v>14142</v>
      </c>
      <c r="G303" s="1">
        <f t="shared" ref="G303:G321" si="64">+C303-(C$7+F303*C$8)</f>
        <v>-5.5902599997352809E-2</v>
      </c>
      <c r="K303" s="1">
        <f t="shared" ref="K303:K321" si="65">G303</f>
        <v>-5.5902599997352809E-2</v>
      </c>
      <c r="O303" s="1">
        <f t="shared" ca="1" si="63"/>
        <v>-5.5320249440900471E-2</v>
      </c>
      <c r="P303" s="1">
        <f t="shared" si="60"/>
        <v>-5.6924540581930048E-2</v>
      </c>
      <c r="Q303" s="120">
        <f t="shared" si="61"/>
        <v>41965.304600000003</v>
      </c>
      <c r="S303" s="1">
        <f t="shared" ref="S303:S321" si="66">+(P303-G303)^2</f>
        <v>1.0443625584060706E-6</v>
      </c>
      <c r="T303" s="1">
        <v>1</v>
      </c>
      <c r="U303" s="1">
        <f t="shared" si="62"/>
        <v>1.0443625584060706E-6</v>
      </c>
    </row>
    <row r="304" spans="1:21" x14ac:dyDescent="0.2">
      <c r="A304" s="29" t="s">
        <v>151</v>
      </c>
      <c r="B304" s="31" t="s">
        <v>50</v>
      </c>
      <c r="C304" s="29">
        <v>57036.484600000003</v>
      </c>
      <c r="D304" s="29">
        <v>2.0000000000000001E-4</v>
      </c>
      <c r="E304" s="30">
        <f t="shared" si="58"/>
        <v>14220.916775977343</v>
      </c>
      <c r="F304" s="1">
        <f t="shared" si="59"/>
        <v>14221</v>
      </c>
      <c r="G304" s="1">
        <f t="shared" si="64"/>
        <v>-5.5496299995866138E-2</v>
      </c>
      <c r="K304" s="1">
        <f t="shared" si="65"/>
        <v>-5.5496299995866138E-2</v>
      </c>
      <c r="O304" s="1">
        <f t="shared" ca="1" si="63"/>
        <v>-5.5606977071285979E-2</v>
      </c>
      <c r="P304" s="1">
        <f t="shared" si="60"/>
        <v>-5.7275571753875709E-2</v>
      </c>
      <c r="Q304" s="120">
        <f t="shared" si="61"/>
        <v>42017.984600000003</v>
      </c>
      <c r="S304" s="1">
        <f t="shared" si="66"/>
        <v>3.1658079888504685E-6</v>
      </c>
      <c r="T304" s="1">
        <v>1</v>
      </c>
      <c r="U304" s="1">
        <f t="shared" si="62"/>
        <v>3.1658079888504685E-6</v>
      </c>
    </row>
    <row r="305" spans="1:21" x14ac:dyDescent="0.2">
      <c r="A305" s="63" t="s">
        <v>152</v>
      </c>
      <c r="B305" s="64" t="s">
        <v>50</v>
      </c>
      <c r="C305" s="63">
        <v>57313.8851</v>
      </c>
      <c r="D305" s="63">
        <v>1E-4</v>
      </c>
      <c r="E305" s="30">
        <f t="shared" si="58"/>
        <v>14636.915419110381</v>
      </c>
      <c r="F305" s="1">
        <f t="shared" si="59"/>
        <v>14637</v>
      </c>
      <c r="G305" s="1">
        <f t="shared" si="64"/>
        <v>-5.6401099995127879E-2</v>
      </c>
      <c r="K305" s="1">
        <f t="shared" si="65"/>
        <v>-5.6401099995127879E-2</v>
      </c>
      <c r="O305" s="1">
        <f t="shared" ca="1" si="63"/>
        <v>-5.7116833960404637E-2</v>
      </c>
      <c r="P305" s="1">
        <f t="shared" si="60"/>
        <v>-5.913800107047059E-2</v>
      </c>
      <c r="Q305" s="120">
        <f t="shared" si="61"/>
        <v>42295.3851</v>
      </c>
      <c r="S305" s="1">
        <f t="shared" si="66"/>
        <v>7.4906274962120883E-6</v>
      </c>
      <c r="T305" s="1">
        <v>1</v>
      </c>
      <c r="U305" s="1">
        <f t="shared" si="62"/>
        <v>7.4906274962120883E-6</v>
      </c>
    </row>
    <row r="306" spans="1:21" x14ac:dyDescent="0.2">
      <c r="A306" s="65" t="s">
        <v>153</v>
      </c>
      <c r="B306" s="66" t="s">
        <v>50</v>
      </c>
      <c r="C306" s="67">
        <v>57383.569100000001</v>
      </c>
      <c r="D306" s="67">
        <v>2.2000000000000001E-3</v>
      </c>
      <c r="E306" s="30">
        <f t="shared" si="58"/>
        <v>14741.415769499379</v>
      </c>
      <c r="F306" s="1">
        <f t="shared" si="59"/>
        <v>14741.5</v>
      </c>
      <c r="G306" s="1">
        <f t="shared" si="64"/>
        <v>-5.6167449998611119E-2</v>
      </c>
      <c r="K306" s="1">
        <f t="shared" si="65"/>
        <v>-5.6167449998611119E-2</v>
      </c>
      <c r="O306" s="1">
        <f t="shared" ca="1" si="63"/>
        <v>-5.7496112914522182E-2</v>
      </c>
      <c r="P306" s="1">
        <f t="shared" si="60"/>
        <v>-5.9609534690200458E-2</v>
      </c>
      <c r="Q306" s="120">
        <f t="shared" si="61"/>
        <v>42365.069100000001</v>
      </c>
      <c r="S306" s="1">
        <f t="shared" si="66"/>
        <v>1.1847947024073678E-5</v>
      </c>
      <c r="T306" s="1">
        <v>1</v>
      </c>
      <c r="U306" s="1">
        <f t="shared" si="62"/>
        <v>1.1847947024073678E-5</v>
      </c>
    </row>
    <row r="307" spans="1:21" x14ac:dyDescent="0.2">
      <c r="A307" s="65" t="s">
        <v>153</v>
      </c>
      <c r="B307" s="66" t="s">
        <v>50</v>
      </c>
      <c r="C307" s="67">
        <v>57384.5671</v>
      </c>
      <c r="D307" s="67">
        <v>5.7999999999999996E-3</v>
      </c>
      <c r="E307" s="30">
        <f t="shared" si="58"/>
        <v>14742.912402150894</v>
      </c>
      <c r="F307" s="1">
        <f t="shared" si="59"/>
        <v>14743</v>
      </c>
      <c r="G307" s="1">
        <f t="shared" si="64"/>
        <v>-5.8412899998074863E-2</v>
      </c>
      <c r="K307" s="1">
        <f t="shared" si="65"/>
        <v>-5.8412899998074863E-2</v>
      </c>
      <c r="O307" s="1">
        <f t="shared" ca="1" si="63"/>
        <v>-5.7501557110035836E-2</v>
      </c>
      <c r="P307" s="1">
        <f t="shared" si="60"/>
        <v>-5.9616313895561872E-2</v>
      </c>
      <c r="Q307" s="120">
        <f t="shared" si="61"/>
        <v>42366.0671</v>
      </c>
      <c r="S307" s="1">
        <f t="shared" si="66"/>
        <v>1.4482050086648727E-6</v>
      </c>
      <c r="T307" s="1">
        <v>1</v>
      </c>
      <c r="U307" s="1">
        <f t="shared" si="62"/>
        <v>1.4482050086648727E-6</v>
      </c>
    </row>
    <row r="308" spans="1:21" x14ac:dyDescent="0.2">
      <c r="A308" s="63" t="s">
        <v>154</v>
      </c>
      <c r="B308" s="64" t="s">
        <v>50</v>
      </c>
      <c r="C308" s="63">
        <v>57750.6561</v>
      </c>
      <c r="D308" s="63">
        <v>2.0000000000000001E-4</v>
      </c>
      <c r="E308" s="30">
        <f t="shared" si="58"/>
        <v>15291.911150408134</v>
      </c>
      <c r="F308" s="1">
        <f t="shared" si="59"/>
        <v>15292</v>
      </c>
      <c r="G308" s="1">
        <f t="shared" si="64"/>
        <v>-5.9247599994705524E-2</v>
      </c>
      <c r="K308" s="1">
        <f t="shared" si="65"/>
        <v>-5.9247599994705524E-2</v>
      </c>
      <c r="O308" s="1">
        <f t="shared" ca="1" si="63"/>
        <v>-5.9494132668031358E-2</v>
      </c>
      <c r="P308" s="1">
        <f t="shared" si="60"/>
        <v>-6.2117993874807258E-2</v>
      </c>
      <c r="Q308" s="120">
        <f t="shared" si="61"/>
        <v>42732.1561</v>
      </c>
      <c r="S308" s="1">
        <f t="shared" si="66"/>
        <v>8.239161026925484E-6</v>
      </c>
      <c r="T308" s="1">
        <v>1</v>
      </c>
      <c r="U308" s="1">
        <f t="shared" si="62"/>
        <v>8.239161026925484E-6</v>
      </c>
    </row>
    <row r="309" spans="1:21" x14ac:dyDescent="0.2">
      <c r="A309" s="68" t="s">
        <v>155</v>
      </c>
      <c r="B309" s="69" t="s">
        <v>50</v>
      </c>
      <c r="C309" s="70">
        <v>57757.991900000001</v>
      </c>
      <c r="D309" s="71" t="s">
        <v>156</v>
      </c>
      <c r="E309" s="30">
        <f t="shared" si="58"/>
        <v>15302.912150212733</v>
      </c>
      <c r="F309" s="1">
        <f t="shared" si="59"/>
        <v>15303</v>
      </c>
      <c r="G309" s="1">
        <f t="shared" si="64"/>
        <v>-5.8580899996741209E-2</v>
      </c>
      <c r="K309" s="1">
        <f t="shared" si="65"/>
        <v>-5.8580899996741209E-2</v>
      </c>
      <c r="O309" s="1">
        <f t="shared" ca="1" si="63"/>
        <v>-5.9534056768464794E-2</v>
      </c>
      <c r="P309" s="1">
        <f t="shared" si="60"/>
        <v>-6.2168536258190611E-2</v>
      </c>
      <c r="Q309" s="120">
        <f t="shared" si="61"/>
        <v>42739.491900000001</v>
      </c>
      <c r="S309" s="1">
        <f t="shared" si="66"/>
        <v>1.2871133944466642E-5</v>
      </c>
      <c r="T309" s="1">
        <v>1</v>
      </c>
      <c r="U309" s="1">
        <f t="shared" si="62"/>
        <v>1.2871133944466642E-5</v>
      </c>
    </row>
    <row r="310" spans="1:21" x14ac:dyDescent="0.2">
      <c r="A310" s="72" t="s">
        <v>157</v>
      </c>
      <c r="B310" s="73" t="s">
        <v>50</v>
      </c>
      <c r="C310" s="72">
        <v>58066.732300000003</v>
      </c>
      <c r="D310" s="72">
        <v>1E-4</v>
      </c>
      <c r="E310" s="30">
        <f t="shared" si="58"/>
        <v>15765.909107609543</v>
      </c>
      <c r="F310" s="1">
        <f t="shared" si="59"/>
        <v>15766</v>
      </c>
      <c r="G310" s="1">
        <f t="shared" si="64"/>
        <v>-6.0609799998928793E-2</v>
      </c>
      <c r="K310" s="1">
        <f t="shared" si="65"/>
        <v>-6.0609799998928793E-2</v>
      </c>
      <c r="O310" s="1">
        <f t="shared" ca="1" si="63"/>
        <v>-6.1214498450344448E-2</v>
      </c>
      <c r="P310" s="1">
        <f t="shared" si="60"/>
        <v>-6.4310790643017285E-2</v>
      </c>
      <c r="Q310" s="120">
        <f t="shared" si="61"/>
        <v>43048.232300000003</v>
      </c>
      <c r="S310" s="1">
        <f t="shared" si="66"/>
        <v>1.3697331747630551E-5</v>
      </c>
      <c r="T310" s="1">
        <v>1</v>
      </c>
      <c r="U310" s="1">
        <f t="shared" si="62"/>
        <v>1.3697331747630551E-5</v>
      </c>
    </row>
    <row r="311" spans="1:21" x14ac:dyDescent="0.2">
      <c r="A311" s="72" t="s">
        <v>157</v>
      </c>
      <c r="B311" s="73" t="s">
        <v>50</v>
      </c>
      <c r="C311" s="72">
        <v>58094.738100000002</v>
      </c>
      <c r="D311" s="72">
        <v>1E-4</v>
      </c>
      <c r="E311" s="30">
        <f t="shared" si="58"/>
        <v>15807.907499104349</v>
      </c>
      <c r="F311" s="1">
        <f t="shared" si="59"/>
        <v>15808</v>
      </c>
      <c r="G311" s="1">
        <f t="shared" si="64"/>
        <v>-6.1682399995333981E-2</v>
      </c>
      <c r="K311" s="1">
        <f t="shared" si="65"/>
        <v>-6.1682399995333981E-2</v>
      </c>
      <c r="O311" s="1">
        <f t="shared" ca="1" si="63"/>
        <v>-6.1366935924726626E-2</v>
      </c>
      <c r="P311" s="1">
        <f t="shared" si="60"/>
        <v>-6.4506558452137083E-2</v>
      </c>
      <c r="Q311" s="120">
        <f t="shared" si="61"/>
        <v>43076.238100000002</v>
      </c>
      <c r="S311" s="1">
        <f t="shared" si="66"/>
        <v>7.9758709891324809E-6</v>
      </c>
      <c r="T311" s="1">
        <v>1</v>
      </c>
      <c r="U311" s="1">
        <f t="shared" si="62"/>
        <v>7.9758709891324809E-6</v>
      </c>
    </row>
    <row r="312" spans="1:21" x14ac:dyDescent="0.2">
      <c r="A312" s="72" t="s">
        <v>157</v>
      </c>
      <c r="B312" s="73" t="s">
        <v>50</v>
      </c>
      <c r="C312" s="72">
        <v>58114.743699999999</v>
      </c>
      <c r="D312" s="72">
        <v>1E-4</v>
      </c>
      <c r="E312" s="30">
        <f t="shared" si="58"/>
        <v>15837.908535349998</v>
      </c>
      <c r="F312" s="1">
        <f t="shared" si="59"/>
        <v>15838</v>
      </c>
      <c r="G312" s="1">
        <f t="shared" si="64"/>
        <v>-6.0991400001512375E-2</v>
      </c>
      <c r="K312" s="1">
        <f t="shared" si="65"/>
        <v>-6.0991400001512375E-2</v>
      </c>
      <c r="O312" s="1">
        <f t="shared" ca="1" si="63"/>
        <v>-6.1475819834999598E-2</v>
      </c>
      <c r="P312" s="1">
        <f t="shared" si="60"/>
        <v>-6.4646539049478841E-2</v>
      </c>
      <c r="Q312" s="120">
        <f t="shared" si="61"/>
        <v>43096.243699999999</v>
      </c>
      <c r="S312" s="1">
        <f t="shared" si="66"/>
        <v>1.3360041459969202E-5</v>
      </c>
      <c r="T312" s="1">
        <v>1</v>
      </c>
      <c r="U312" s="1">
        <f t="shared" si="62"/>
        <v>1.3360041459969202E-5</v>
      </c>
    </row>
    <row r="313" spans="1:21" x14ac:dyDescent="0.2">
      <c r="A313" s="74" t="s">
        <v>158</v>
      </c>
      <c r="B313" s="75" t="s">
        <v>50</v>
      </c>
      <c r="C313" s="74">
        <v>58414.815600000002</v>
      </c>
      <c r="D313" s="74">
        <v>1E-4</v>
      </c>
      <c r="E313" s="30">
        <f t="shared" si="58"/>
        <v>16287.90593348863</v>
      </c>
      <c r="F313" s="1">
        <f t="shared" si="59"/>
        <v>16288</v>
      </c>
      <c r="G313" s="1">
        <f t="shared" si="64"/>
        <v>-6.2726399999519344E-2</v>
      </c>
      <c r="K313" s="1">
        <f t="shared" si="65"/>
        <v>-6.2726399999519344E-2</v>
      </c>
      <c r="O313" s="1">
        <f t="shared" ca="1" si="63"/>
        <v>-6.3109078489094306E-2</v>
      </c>
      <c r="P313" s="1">
        <f t="shared" si="60"/>
        <v>-6.6760892806652178E-2</v>
      </c>
      <c r="Q313" s="120">
        <f t="shared" si="61"/>
        <v>43396.315600000002</v>
      </c>
      <c r="S313" s="1">
        <f t="shared" si="66"/>
        <v>1.6277132210806569E-5</v>
      </c>
      <c r="T313" s="1">
        <v>1</v>
      </c>
      <c r="U313" s="1">
        <f t="shared" si="62"/>
        <v>1.6277132210806569E-5</v>
      </c>
    </row>
    <row r="314" spans="1:21" x14ac:dyDescent="0.2">
      <c r="A314" s="121" t="s">
        <v>746</v>
      </c>
      <c r="B314" s="122" t="s">
        <v>50</v>
      </c>
      <c r="C314" s="123">
        <v>58724.888800000001</v>
      </c>
      <c r="D314" s="124">
        <v>2.0000000000000001E-4</v>
      </c>
      <c r="E314" s="30">
        <f t="shared" si="58"/>
        <v>16752.901600302208</v>
      </c>
      <c r="F314" s="1">
        <f t="shared" si="59"/>
        <v>16753</v>
      </c>
      <c r="G314" s="1">
        <f t="shared" si="64"/>
        <v>-6.5615899999102112E-2</v>
      </c>
      <c r="K314" s="1">
        <f t="shared" si="65"/>
        <v>-6.5615899999102112E-2</v>
      </c>
      <c r="O314" s="1">
        <f t="shared" ca="1" si="63"/>
        <v>-6.4796779098325485E-2</v>
      </c>
      <c r="P314" s="1">
        <f t="shared" si="60"/>
        <v>-6.8974572221581237E-2</v>
      </c>
      <c r="Q314" s="120">
        <f t="shared" si="61"/>
        <v>43706.388800000001</v>
      </c>
      <c r="S314" s="1">
        <f t="shared" si="66"/>
        <v>1.1280679098052867E-5</v>
      </c>
      <c r="T314" s="1">
        <v>1</v>
      </c>
      <c r="U314" s="1">
        <f t="shared" si="62"/>
        <v>1.1280679098052867E-5</v>
      </c>
    </row>
    <row r="315" spans="1:21" x14ac:dyDescent="0.2">
      <c r="A315" s="121" t="s">
        <v>746</v>
      </c>
      <c r="B315" s="122" t="s">
        <v>50</v>
      </c>
      <c r="C315" s="123">
        <v>58849.586199999998</v>
      </c>
      <c r="D315" s="124">
        <v>1E-4</v>
      </c>
      <c r="E315" s="30">
        <f t="shared" si="58"/>
        <v>16939.901801102918</v>
      </c>
      <c r="F315" s="1">
        <f t="shared" si="59"/>
        <v>16940</v>
      </c>
      <c r="G315" s="1">
        <f t="shared" si="64"/>
        <v>-6.5481999998155516E-2</v>
      </c>
      <c r="K315" s="1">
        <f t="shared" si="65"/>
        <v>-6.5481999998155516E-2</v>
      </c>
      <c r="O315" s="1">
        <f t="shared" ref="O315:O321" ca="1" si="67">+C$11+C$12*F315</f>
        <v>-6.5475488805693732E-2</v>
      </c>
      <c r="P315" s="1">
        <f t="shared" si="60"/>
        <v>-6.9873071033978357E-2</v>
      </c>
      <c r="Q315" s="120">
        <f t="shared" si="61"/>
        <v>43831.086199999998</v>
      </c>
      <c r="S315" s="1">
        <f t="shared" si="66"/>
        <v>1.928150484164228E-5</v>
      </c>
      <c r="T315" s="1">
        <v>1</v>
      </c>
      <c r="U315" s="1">
        <f t="shared" si="62"/>
        <v>1.928150484164228E-5</v>
      </c>
    </row>
    <row r="316" spans="1:21" x14ac:dyDescent="0.2">
      <c r="A316" s="124" t="s">
        <v>747</v>
      </c>
      <c r="B316" s="122" t="s">
        <v>50</v>
      </c>
      <c r="C316" s="123">
        <v>58909.600899999998</v>
      </c>
      <c r="D316" s="124">
        <v>1E-4</v>
      </c>
      <c r="E316" s="30">
        <f t="shared" si="58"/>
        <v>17029.901760612855</v>
      </c>
      <c r="F316" s="1">
        <f t="shared" si="59"/>
        <v>17030</v>
      </c>
      <c r="G316" s="1">
        <f t="shared" si="64"/>
        <v>-6.5509000000020023E-2</v>
      </c>
      <c r="K316" s="1">
        <f t="shared" si="65"/>
        <v>-6.5509000000020023E-2</v>
      </c>
      <c r="O316" s="1">
        <f t="shared" ca="1" si="67"/>
        <v>-6.5802140536512677E-2</v>
      </c>
      <c r="P316" s="1">
        <f t="shared" si="60"/>
        <v>-7.0307193871144161E-2</v>
      </c>
      <c r="Q316" s="120">
        <f t="shared" si="61"/>
        <v>43891.100899999998</v>
      </c>
      <c r="S316" s="1">
        <f t="shared" si="66"/>
        <v>2.3022664424893235E-5</v>
      </c>
      <c r="T316" s="1">
        <v>1</v>
      </c>
      <c r="U316" s="1">
        <f t="shared" si="62"/>
        <v>2.3022664424893235E-5</v>
      </c>
    </row>
    <row r="317" spans="1:21" x14ac:dyDescent="0.2">
      <c r="A317" s="124" t="s">
        <v>747</v>
      </c>
      <c r="B317" s="122" t="s">
        <v>50</v>
      </c>
      <c r="C317" s="123">
        <v>58917.603000000003</v>
      </c>
      <c r="D317" s="124">
        <v>2.0000000000000001E-4</v>
      </c>
      <c r="E317" s="30">
        <f t="shared" si="58"/>
        <v>17041.901965162655</v>
      </c>
      <c r="F317" s="1">
        <f t="shared" si="59"/>
        <v>17042</v>
      </c>
      <c r="G317" s="1">
        <f t="shared" si="64"/>
        <v>-6.5372599994589109E-2</v>
      </c>
      <c r="K317" s="1">
        <f t="shared" si="65"/>
        <v>-6.5372599994589109E-2</v>
      </c>
      <c r="O317" s="1">
        <f t="shared" ca="1" si="67"/>
        <v>-6.5845694100621868E-2</v>
      </c>
      <c r="P317" s="1">
        <f t="shared" si="60"/>
        <v>-7.0365159903282862E-2</v>
      </c>
      <c r="Q317" s="120">
        <f t="shared" si="61"/>
        <v>43899.103000000003</v>
      </c>
      <c r="S317" s="1">
        <f t="shared" si="66"/>
        <v>2.4925654441896172E-5</v>
      </c>
      <c r="T317" s="1">
        <v>1</v>
      </c>
      <c r="U317" s="1">
        <f t="shared" si="62"/>
        <v>2.4925654441896172E-5</v>
      </c>
    </row>
    <row r="318" spans="1:21" x14ac:dyDescent="0.2">
      <c r="A318" s="124" t="s">
        <v>748</v>
      </c>
      <c r="B318" s="122" t="s">
        <v>50</v>
      </c>
      <c r="C318" s="123">
        <v>59202.325000000186</v>
      </c>
      <c r="D318" s="124">
        <v>1E-3</v>
      </c>
      <c r="E318" s="30">
        <f t="shared" si="58"/>
        <v>17468.880163364181</v>
      </c>
      <c r="F318" s="1">
        <f t="shared" si="59"/>
        <v>17469</v>
      </c>
      <c r="G318" s="1">
        <f t="shared" si="64"/>
        <v>-7.991069981653709E-2</v>
      </c>
      <c r="K318" s="1">
        <f t="shared" si="65"/>
        <v>-7.991069981653709E-2</v>
      </c>
      <c r="O318" s="1">
        <f t="shared" ca="1" si="67"/>
        <v>-6.7395475090173948E-2</v>
      </c>
      <c r="P318" s="1">
        <f t="shared" si="60"/>
        <v>-7.2440493857722513E-2</v>
      </c>
      <c r="Q318" s="120">
        <f t="shared" si="61"/>
        <v>44183.825000000186</v>
      </c>
      <c r="S318" s="1">
        <f t="shared" si="66"/>
        <v>5.5803977067108815E-5</v>
      </c>
      <c r="T318" s="1">
        <v>1</v>
      </c>
      <c r="U318" s="1">
        <f t="shared" si="62"/>
        <v>5.5803977067108815E-5</v>
      </c>
    </row>
    <row r="319" spans="1:21" x14ac:dyDescent="0.2">
      <c r="A319" s="121" t="s">
        <v>749</v>
      </c>
      <c r="B319" s="122" t="s">
        <v>50</v>
      </c>
      <c r="C319" s="123">
        <v>59523.748399999997</v>
      </c>
      <c r="D319" s="124">
        <v>2.0000000000000001E-4</v>
      </c>
      <c r="E319" s="30">
        <f t="shared" si="58"/>
        <v>17950.896952343042</v>
      </c>
      <c r="F319" s="1">
        <f t="shared" si="59"/>
        <v>17951</v>
      </c>
      <c r="G319" s="1">
        <f t="shared" si="64"/>
        <v>-6.871530000353232E-2</v>
      </c>
      <c r="K319" s="1">
        <f t="shared" si="65"/>
        <v>-6.871530000353232E-2</v>
      </c>
      <c r="O319" s="1">
        <f t="shared" ca="1" si="67"/>
        <v>-6.9144876581893167E-2</v>
      </c>
      <c r="P319" s="1">
        <f t="shared" si="60"/>
        <v>-7.4812848240544627E-2</v>
      </c>
      <c r="Q319" s="120">
        <f t="shared" si="61"/>
        <v>44505.248399999997</v>
      </c>
      <c r="S319" s="1">
        <f t="shared" si="66"/>
        <v>3.7180094502691893E-5</v>
      </c>
      <c r="T319" s="1">
        <v>1</v>
      </c>
      <c r="U319" s="1">
        <f t="shared" si="62"/>
        <v>3.7180094502691893E-5</v>
      </c>
    </row>
    <row r="320" spans="1:21" x14ac:dyDescent="0.2">
      <c r="A320" s="121" t="s">
        <v>749</v>
      </c>
      <c r="B320" s="122" t="s">
        <v>50</v>
      </c>
      <c r="C320" s="123">
        <v>59606.435799999999</v>
      </c>
      <c r="D320" s="124">
        <v>1E-4</v>
      </c>
      <c r="E320" s="30">
        <f t="shared" si="58"/>
        <v>18074.897616380062</v>
      </c>
      <c r="F320" s="1">
        <f t="shared" si="59"/>
        <v>18075</v>
      </c>
      <c r="G320" s="1">
        <f t="shared" si="64"/>
        <v>-6.8272500000603031E-2</v>
      </c>
      <c r="K320" s="1">
        <f t="shared" si="65"/>
        <v>-6.8272500000603031E-2</v>
      </c>
      <c r="O320" s="1">
        <f t="shared" ca="1" si="67"/>
        <v>-6.9594930077688147E-2</v>
      </c>
      <c r="P320" s="1">
        <f t="shared" si="60"/>
        <v>-7.5428258238132151E-2</v>
      </c>
      <c r="Q320" s="120">
        <f t="shared" si="61"/>
        <v>44587.935799999999</v>
      </c>
      <c r="S320" s="1">
        <f t="shared" si="66"/>
        <v>5.1204875953965849E-5</v>
      </c>
      <c r="T320" s="1">
        <v>1</v>
      </c>
      <c r="U320" s="1">
        <f t="shared" si="62"/>
        <v>5.1204875953965849E-5</v>
      </c>
    </row>
    <row r="321" spans="1:21" x14ac:dyDescent="0.2">
      <c r="A321" s="121" t="s">
        <v>749</v>
      </c>
      <c r="B321" s="122" t="s">
        <v>50</v>
      </c>
      <c r="C321" s="123">
        <v>59608.435700000002</v>
      </c>
      <c r="D321" s="124">
        <v>1E-4</v>
      </c>
      <c r="E321" s="30">
        <f t="shared" si="58"/>
        <v>18077.896730247565</v>
      </c>
      <c r="F321" s="1">
        <f t="shared" si="59"/>
        <v>18078</v>
      </c>
      <c r="G321" s="1">
        <f t="shared" si="64"/>
        <v>-6.8863399996189401E-2</v>
      </c>
      <c r="K321" s="1">
        <f t="shared" si="65"/>
        <v>-6.8863399996189401E-2</v>
      </c>
      <c r="O321" s="1">
        <f t="shared" ca="1" si="67"/>
        <v>-6.9605818468715441E-2</v>
      </c>
      <c r="P321" s="1">
        <f t="shared" si="60"/>
        <v>-7.5443173021481472E-2</v>
      </c>
      <c r="Q321" s="120">
        <f t="shared" si="61"/>
        <v>44589.935700000002</v>
      </c>
      <c r="S321" s="1">
        <f t="shared" si="66"/>
        <v>4.3293413064361172E-5</v>
      </c>
      <c r="T321" s="1">
        <v>1</v>
      </c>
      <c r="U321" s="1">
        <f t="shared" si="62"/>
        <v>4.3293413064361172E-5</v>
      </c>
    </row>
    <row r="322" spans="1:21" x14ac:dyDescent="0.2">
      <c r="A322" s="125" t="s">
        <v>750</v>
      </c>
      <c r="B322" s="126" t="s">
        <v>50</v>
      </c>
      <c r="C322" s="123">
        <v>59855.830699999999</v>
      </c>
      <c r="D322" s="124">
        <v>5.9999999999999995E-4</v>
      </c>
      <c r="E322" s="30">
        <f t="shared" ref="E322:E323" si="68">+(C322-C$7)/C$8</f>
        <v>18448.898167944677</v>
      </c>
      <c r="F322" s="1">
        <f t="shared" si="59"/>
        <v>18449</v>
      </c>
      <c r="G322" s="1">
        <f t="shared" ref="G322:G323" si="69">+C322-(C$7+F322*C$8)</f>
        <v>-6.7904700001236051E-2</v>
      </c>
      <c r="K322" s="1">
        <f t="shared" ref="K322:K323" si="70">G322</f>
        <v>-6.7904700001236051E-2</v>
      </c>
      <c r="O322" s="1">
        <f t="shared" ref="O322:O323" ca="1" si="71">+C$11+C$12*F322</f>
        <v>-7.0952349492424627E-2</v>
      </c>
      <c r="P322" s="1">
        <f t="shared" ref="P322:P323" si="72">+D$11+D$12*F322+D$13*F322^2</f>
        <v>-7.7297042081651446E-2</v>
      </c>
      <c r="Q322" s="120">
        <f t="shared" ref="Q322:Q323" si="73">+C322-15018.5</f>
        <v>44837.330699999999</v>
      </c>
      <c r="S322" s="1">
        <f t="shared" ref="S322:S323" si="74">+(P322-G322)^2</f>
        <v>8.8216089755541782E-5</v>
      </c>
      <c r="T322" s="1">
        <v>1</v>
      </c>
      <c r="U322" s="1">
        <f t="shared" ref="U322:U323" si="75">+S322*T322</f>
        <v>8.8216089755541782E-5</v>
      </c>
    </row>
    <row r="323" spans="1:21" x14ac:dyDescent="0.2">
      <c r="A323" s="125" t="s">
        <v>750</v>
      </c>
      <c r="B323" s="126" t="s">
        <v>50</v>
      </c>
      <c r="C323" s="123">
        <v>59881.835400000004</v>
      </c>
      <c r="D323" s="124">
        <v>2.0000000000000001E-4</v>
      </c>
      <c r="E323" s="30">
        <f t="shared" si="68"/>
        <v>18487.895646013694</v>
      </c>
      <c r="F323" s="1">
        <f t="shared" si="59"/>
        <v>18488</v>
      </c>
      <c r="G323" s="1">
        <f t="shared" si="69"/>
        <v>-6.9586399993568193E-2</v>
      </c>
      <c r="K323" s="1">
        <f t="shared" si="70"/>
        <v>-6.9586399993568193E-2</v>
      </c>
      <c r="O323" s="1">
        <f t="shared" ca="1" si="71"/>
        <v>-7.1093898575779496E-2</v>
      </c>
      <c r="P323" s="1">
        <f t="shared" si="72"/>
        <v>-7.7493007317574719E-2</v>
      </c>
      <c r="Q323" s="120">
        <f t="shared" si="73"/>
        <v>44863.335400000004</v>
      </c>
      <c r="S323" s="1">
        <f t="shared" si="74"/>
        <v>6.2514439376033635E-5</v>
      </c>
      <c r="T323" s="1">
        <v>1</v>
      </c>
      <c r="U323" s="1">
        <f t="shared" si="75"/>
        <v>6.2514439376033635E-5</v>
      </c>
    </row>
  </sheetData>
  <sheetProtection selectLockedCells="1" selectUnlockedCells="1"/>
  <sortState xmlns:xlrd2="http://schemas.microsoft.com/office/spreadsheetml/2017/richdata2" ref="A21:U321">
    <sortCondition ref="C21:C321"/>
  </sortState>
  <phoneticPr fontId="0" type="noConversion"/>
  <pageMargins left="0.74791666666666667" right="0.74791666666666667" top="0.98402777777777772" bottom="0.98402777777777772" header="0.51180555555555551" footer="0.51180555555555551"/>
  <pageSetup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I337"/>
  <sheetViews>
    <sheetView workbookViewId="0">
      <selection activeCell="B10" sqref="B10"/>
    </sheetView>
  </sheetViews>
  <sheetFormatPr defaultRowHeight="12.75" x14ac:dyDescent="0.2"/>
  <cols>
    <col min="1" max="1" width="9.140625" style="1"/>
    <col min="2" max="2" width="10.7109375" style="1" customWidth="1"/>
    <col min="3" max="4" width="9.140625" style="1"/>
    <col min="5" max="5" width="10.7109375" style="1" customWidth="1"/>
    <col min="6" max="6" width="13.140625" style="1" customWidth="1"/>
    <col min="7" max="16384" width="9.140625" style="1"/>
  </cols>
  <sheetData>
    <row r="1" spans="1:35" ht="18" x14ac:dyDescent="0.2">
      <c r="A1" s="76" t="s">
        <v>159</v>
      </c>
      <c r="B1"/>
      <c r="C1"/>
      <c r="D1" s="77" t="s">
        <v>160</v>
      </c>
      <c r="E1"/>
      <c r="F1"/>
      <c r="G1"/>
      <c r="H1"/>
      <c r="I1"/>
      <c r="J1"/>
      <c r="K1"/>
      <c r="L1"/>
      <c r="M1" s="78" t="s">
        <v>161</v>
      </c>
      <c r="N1" t="s">
        <v>162</v>
      </c>
      <c r="O1">
        <f ca="1">H18*J18-I18*I18</f>
        <v>13495.458818642104</v>
      </c>
      <c r="P1" t="s">
        <v>163</v>
      </c>
      <c r="Q1"/>
      <c r="R1"/>
      <c r="S1"/>
      <c r="T1"/>
      <c r="U1" s="25" t="s">
        <v>164</v>
      </c>
      <c r="V1" s="79" t="s">
        <v>165</v>
      </c>
      <c r="W1"/>
      <c r="X1"/>
      <c r="Y1"/>
      <c r="Z1"/>
      <c r="AA1">
        <v>1</v>
      </c>
      <c r="AB1" t="s">
        <v>63</v>
      </c>
      <c r="AC1"/>
      <c r="AD1"/>
      <c r="AE1"/>
      <c r="AF1"/>
      <c r="AG1"/>
      <c r="AH1"/>
      <c r="AI1"/>
    </row>
    <row r="2" spans="1:35" x14ac:dyDescent="0.2">
      <c r="A2"/>
      <c r="B2"/>
      <c r="C2"/>
      <c r="D2"/>
      <c r="E2"/>
      <c r="F2"/>
      <c r="G2"/>
      <c r="H2"/>
      <c r="I2"/>
      <c r="J2"/>
      <c r="K2"/>
      <c r="L2"/>
      <c r="M2" s="78" t="s">
        <v>166</v>
      </c>
      <c r="N2" t="s">
        <v>167</v>
      </c>
      <c r="O2">
        <f ca="1">+F18*J18-H18*I18</f>
        <v>3787.5330813688684</v>
      </c>
      <c r="P2" t="s">
        <v>168</v>
      </c>
      <c r="Q2"/>
      <c r="R2"/>
      <c r="S2"/>
      <c r="T2"/>
      <c r="U2">
        <v>-3</v>
      </c>
      <c r="V2">
        <f t="shared" ref="V2:V27" ca="1" si="0">+E$4+E$5*U2+E$6*U2^2</f>
        <v>6.8716401206174935E-3</v>
      </c>
      <c r="W2"/>
      <c r="X2"/>
      <c r="Y2"/>
      <c r="Z2"/>
      <c r="AA2">
        <v>2</v>
      </c>
      <c r="AB2" t="s">
        <v>56</v>
      </c>
      <c r="AC2"/>
      <c r="AD2"/>
      <c r="AE2"/>
      <c r="AF2"/>
      <c r="AG2"/>
      <c r="AH2"/>
      <c r="AI2"/>
    </row>
    <row r="3" spans="1:35" x14ac:dyDescent="0.2">
      <c r="A3" t="s">
        <v>169</v>
      </c>
      <c r="B3" t="s">
        <v>170</v>
      </c>
      <c r="C3"/>
      <c r="D3"/>
      <c r="E3" s="80" t="s">
        <v>171</v>
      </c>
      <c r="F3" s="80" t="s">
        <v>172</v>
      </c>
      <c r="G3" s="80" t="s">
        <v>173</v>
      </c>
      <c r="H3" s="80" t="s">
        <v>174</v>
      </c>
      <c r="I3"/>
      <c r="J3"/>
      <c r="K3"/>
      <c r="L3"/>
      <c r="M3" s="78" t="s">
        <v>175</v>
      </c>
      <c r="N3" t="s">
        <v>176</v>
      </c>
      <c r="O3">
        <f ca="1">+F18*I18-H18*H18</f>
        <v>-6849.7956285372111</v>
      </c>
      <c r="P3" t="s">
        <v>177</v>
      </c>
      <c r="Q3"/>
      <c r="R3"/>
      <c r="S3"/>
      <c r="T3"/>
      <c r="U3">
        <v>-2.8</v>
      </c>
      <c r="V3">
        <f t="shared" ca="1" si="0"/>
        <v>9.6955935915176636E-3</v>
      </c>
      <c r="W3"/>
      <c r="X3"/>
      <c r="Y3"/>
      <c r="Z3"/>
      <c r="AA3">
        <v>3</v>
      </c>
      <c r="AB3" t="s">
        <v>178</v>
      </c>
      <c r="AC3"/>
      <c r="AD3"/>
      <c r="AE3"/>
      <c r="AF3"/>
      <c r="AG3"/>
      <c r="AH3"/>
      <c r="AI3"/>
    </row>
    <row r="4" spans="1:35" x14ac:dyDescent="0.2">
      <c r="A4" t="s">
        <v>179</v>
      </c>
      <c r="B4" t="s">
        <v>180</v>
      </c>
      <c r="C4"/>
      <c r="D4" s="81" t="s">
        <v>181</v>
      </c>
      <c r="E4" s="82">
        <f ca="1">(G18*O1-K18*O2+L18*O3)/O7</f>
        <v>-7.7210106845781463E-3</v>
      </c>
      <c r="F4" s="83">
        <f ca="1">+E7/O7*O18</f>
        <v>6.446286441458499E-4</v>
      </c>
      <c r="G4" s="84">
        <f>+B18</f>
        <v>1</v>
      </c>
      <c r="H4" s="85">
        <f ca="1">ABS(F4/E4)</f>
        <v>8.3490189365159589E-2</v>
      </c>
      <c r="I4"/>
      <c r="J4"/>
      <c r="K4"/>
      <c r="L4"/>
      <c r="M4" s="78" t="s">
        <v>182</v>
      </c>
      <c r="N4" t="s">
        <v>183</v>
      </c>
      <c r="O4">
        <f ca="1">+C18*J18-H18*H18</f>
        <v>5347.1801695487893</v>
      </c>
      <c r="P4" t="s">
        <v>184</v>
      </c>
      <c r="Q4"/>
      <c r="R4"/>
      <c r="S4"/>
      <c r="T4"/>
      <c r="U4">
        <v>-2.6</v>
      </c>
      <c r="V4">
        <f t="shared" ca="1" si="0"/>
        <v>1.1977147511287367E-2</v>
      </c>
      <c r="W4"/>
      <c r="X4"/>
      <c r="Y4"/>
      <c r="Z4"/>
      <c r="AA4">
        <v>4</v>
      </c>
      <c r="AB4" t="s">
        <v>185</v>
      </c>
      <c r="AC4"/>
      <c r="AD4"/>
      <c r="AE4"/>
      <c r="AF4"/>
      <c r="AG4"/>
      <c r="AH4"/>
      <c r="AI4"/>
    </row>
    <row r="5" spans="1:35" x14ac:dyDescent="0.2">
      <c r="A5" t="s">
        <v>186</v>
      </c>
      <c r="B5" s="86">
        <v>40323</v>
      </c>
      <c r="C5"/>
      <c r="D5" s="87" t="s">
        <v>187</v>
      </c>
      <c r="E5" s="88">
        <f ca="1">+(-G18*O2+K18*O4-L18*O5)/O7</f>
        <v>-2.5204200102457414E-2</v>
      </c>
      <c r="F5" s="89">
        <f ca="1">P18*E7/O7</f>
        <v>4.1691353860557565E-4</v>
      </c>
      <c r="G5" s="90">
        <f>+B18/A18</f>
        <v>1E-4</v>
      </c>
      <c r="H5" s="85">
        <f ca="1">ABS(F5/E5)</f>
        <v>1.6541431067472225E-2</v>
      </c>
      <c r="I5"/>
      <c r="J5"/>
      <c r="K5"/>
      <c r="L5"/>
      <c r="M5" s="78" t="s">
        <v>188</v>
      </c>
      <c r="N5" t="s">
        <v>189</v>
      </c>
      <c r="O5">
        <f ca="1">+C18*I18-F18*H18</f>
        <v>-1479.6580545865932</v>
      </c>
      <c r="P5" t="s">
        <v>190</v>
      </c>
      <c r="Q5"/>
      <c r="R5"/>
      <c r="S5"/>
      <c r="T5"/>
      <c r="U5">
        <v>-2.4</v>
      </c>
      <c r="V5">
        <f t="shared" ca="1" si="0"/>
        <v>1.3716301879926618E-2</v>
      </c>
      <c r="W5"/>
      <c r="X5"/>
      <c r="Y5"/>
      <c r="Z5"/>
      <c r="AA5">
        <v>5</v>
      </c>
      <c r="AB5" t="s">
        <v>191</v>
      </c>
      <c r="AC5"/>
      <c r="AD5"/>
      <c r="AE5"/>
      <c r="AF5"/>
      <c r="AG5"/>
      <c r="AH5"/>
      <c r="AI5"/>
    </row>
    <row r="6" spans="1:35" x14ac:dyDescent="0.2">
      <c r="A6"/>
      <c r="B6"/>
      <c r="C6"/>
      <c r="D6" s="91" t="s">
        <v>192</v>
      </c>
      <c r="E6" s="92">
        <f ca="1">+(G18*O3-K18*O5+L18*O6)/O7</f>
        <v>-6.7799943891307338E-3</v>
      </c>
      <c r="F6" s="93">
        <f ca="1">Q18*E7/O7</f>
        <v>3.8133025115494231E-4</v>
      </c>
      <c r="G6" s="94">
        <f>+B18/A18^2</f>
        <v>1E-8</v>
      </c>
      <c r="H6" s="85">
        <f ca="1">ABS(F6/E6)</f>
        <v>5.6243446420290152E-2</v>
      </c>
      <c r="I6"/>
      <c r="J6"/>
      <c r="K6"/>
      <c r="L6"/>
      <c r="M6" s="95" t="s">
        <v>193</v>
      </c>
      <c r="N6" s="96" t="s">
        <v>194</v>
      </c>
      <c r="O6" s="96">
        <f ca="1">+C18*H18-F18*F18</f>
        <v>5775.4640816343508</v>
      </c>
      <c r="P6" t="s">
        <v>195</v>
      </c>
      <c r="Q6"/>
      <c r="R6"/>
      <c r="S6"/>
      <c r="T6"/>
      <c r="U6">
        <v>-2.2000000000000002</v>
      </c>
      <c r="V6">
        <f t="shared" ca="1" si="0"/>
        <v>1.4913056697435416E-2</v>
      </c>
      <c r="W6"/>
      <c r="X6"/>
      <c r="Y6"/>
      <c r="Z6"/>
      <c r="AA6">
        <v>6</v>
      </c>
      <c r="AB6" t="s">
        <v>196</v>
      </c>
      <c r="AC6"/>
      <c r="AD6"/>
      <c r="AE6"/>
      <c r="AF6"/>
      <c r="AG6"/>
      <c r="AH6"/>
      <c r="AI6"/>
    </row>
    <row r="7" spans="1:35" x14ac:dyDescent="0.2">
      <c r="A7"/>
      <c r="B7"/>
      <c r="C7"/>
      <c r="D7" s="77" t="s">
        <v>197</v>
      </c>
      <c r="E7" s="97">
        <f ca="1">SQRT(N18/(B15-3))</f>
        <v>4.7490628696544345E-3</v>
      </c>
      <c r="F7"/>
      <c r="G7" s="98">
        <f>+B22</f>
        <v>2.6837700002943166E-2</v>
      </c>
      <c r="H7"/>
      <c r="I7"/>
      <c r="J7"/>
      <c r="K7"/>
      <c r="L7"/>
      <c r="M7" s="78" t="s">
        <v>198</v>
      </c>
      <c r="N7" t="s">
        <v>199</v>
      </c>
      <c r="O7">
        <f ca="1">+C18*O1-F18*O2+H18*O3</f>
        <v>360918.98174532724</v>
      </c>
      <c r="P7"/>
      <c r="Q7"/>
      <c r="R7"/>
      <c r="S7"/>
      <c r="T7"/>
      <c r="U7">
        <v>-2</v>
      </c>
      <c r="V7">
        <f t="shared" ca="1" si="0"/>
        <v>1.5567411963813747E-2</v>
      </c>
      <c r="W7"/>
      <c r="X7"/>
      <c r="Y7"/>
      <c r="Z7"/>
      <c r="AA7">
        <v>7</v>
      </c>
      <c r="AB7" t="s">
        <v>200</v>
      </c>
      <c r="AC7"/>
      <c r="AD7"/>
      <c r="AE7"/>
      <c r="AF7"/>
      <c r="AG7"/>
      <c r="AH7"/>
      <c r="AI7"/>
    </row>
    <row r="8" spans="1:35" x14ac:dyDescent="0.2">
      <c r="A8" s="21">
        <v>21</v>
      </c>
      <c r="B8" t="s">
        <v>201</v>
      </c>
      <c r="C8" s="99">
        <v>21</v>
      </c>
      <c r="D8" s="77" t="s">
        <v>202</v>
      </c>
      <c r="E8"/>
      <c r="F8" s="100">
        <f ca="1">CORREL(INDIRECT(E12):INDIRECT(E13),INDIRECT(M12):INDIRECT(M13))</f>
        <v>0.80946178000173785</v>
      </c>
      <c r="G8" s="97"/>
      <c r="H8"/>
      <c r="I8"/>
      <c r="J8"/>
      <c r="K8" s="98"/>
      <c r="L8"/>
      <c r="M8"/>
      <c r="N8"/>
      <c r="O8"/>
      <c r="P8"/>
      <c r="Q8"/>
      <c r="R8"/>
      <c r="S8"/>
      <c r="T8"/>
      <c r="U8">
        <v>-1.8</v>
      </c>
      <c r="V8">
        <f t="shared" ca="1" si="0"/>
        <v>1.5679367679061623E-2</v>
      </c>
      <c r="W8"/>
      <c r="X8"/>
      <c r="Y8"/>
      <c r="Z8"/>
      <c r="AA8">
        <v>8</v>
      </c>
      <c r="AB8" t="s">
        <v>203</v>
      </c>
      <c r="AC8"/>
      <c r="AD8"/>
      <c r="AE8"/>
      <c r="AF8"/>
      <c r="AG8"/>
      <c r="AH8"/>
      <c r="AI8"/>
    </row>
    <row r="9" spans="1:35" x14ac:dyDescent="0.2">
      <c r="A9" s="21">
        <f>20+COUNT(A21:A1444)</f>
        <v>284</v>
      </c>
      <c r="B9" t="s">
        <v>204</v>
      </c>
      <c r="C9" s="99">
        <f>A9</f>
        <v>284</v>
      </c>
      <c r="D9"/>
      <c r="E9" s="101">
        <f ca="1">E6*G6</f>
        <v>-6.7799943891307338E-11</v>
      </c>
      <c r="F9" s="102">
        <f ca="1">H6</f>
        <v>5.6243446420290152E-2</v>
      </c>
      <c r="G9" s="103">
        <f ca="1">F8</f>
        <v>0.80946178000173785</v>
      </c>
      <c r="H9"/>
      <c r="I9"/>
      <c r="J9"/>
      <c r="K9" s="98"/>
      <c r="L9"/>
      <c r="M9"/>
      <c r="N9"/>
      <c r="O9"/>
      <c r="P9"/>
      <c r="Q9"/>
      <c r="R9"/>
      <c r="S9"/>
      <c r="T9"/>
      <c r="U9">
        <v>-1.6</v>
      </c>
      <c r="V9">
        <f t="shared" ca="1" si="0"/>
        <v>1.5248923843179038E-2</v>
      </c>
      <c r="W9"/>
      <c r="X9"/>
      <c r="Y9"/>
      <c r="Z9"/>
      <c r="AA9">
        <v>9</v>
      </c>
      <c r="AB9" t="s">
        <v>50</v>
      </c>
      <c r="AC9"/>
      <c r="AD9"/>
      <c r="AE9"/>
      <c r="AF9"/>
      <c r="AG9"/>
      <c r="AH9"/>
      <c r="AI9"/>
    </row>
    <row r="10" spans="1:35" x14ac:dyDescent="0.2">
      <c r="A10" s="104" t="s">
        <v>10</v>
      </c>
      <c r="B10" s="105">
        <f>Active!C8</f>
        <v>0.66683029999999999</v>
      </c>
      <c r="C10"/>
      <c r="D10" t="s">
        <v>205</v>
      </c>
      <c r="E10">
        <f ca="1">2*E9*365.2422/B10</f>
        <v>-7.4271971944699134E-8</v>
      </c>
      <c r="F10" s="1">
        <f ca="1">+F9*E10</f>
        <v>-4.1773116746009793E-9</v>
      </c>
      <c r="G10" t="s">
        <v>206</v>
      </c>
      <c r="H10"/>
      <c r="I10"/>
      <c r="J10"/>
      <c r="K10"/>
      <c r="L10"/>
      <c r="M10"/>
      <c r="N10"/>
      <c r="O10"/>
      <c r="P10"/>
      <c r="Q10"/>
      <c r="R10"/>
      <c r="S10"/>
      <c r="T10"/>
      <c r="U10">
        <v>-1.4</v>
      </c>
      <c r="V10">
        <f t="shared" ca="1" si="0"/>
        <v>1.4276080456165996E-2</v>
      </c>
      <c r="W10"/>
      <c r="X10"/>
      <c r="Y10"/>
      <c r="Z10"/>
      <c r="AA10">
        <v>10</v>
      </c>
      <c r="AB10" t="s">
        <v>207</v>
      </c>
      <c r="AC10"/>
      <c r="AD10"/>
      <c r="AE10"/>
      <c r="AF10"/>
      <c r="AG10"/>
      <c r="AH10"/>
      <c r="AI10"/>
    </row>
    <row r="11" spans="1:35" x14ac:dyDescent="0.2">
      <c r="A11"/>
      <c r="B11"/>
      <c r="C11"/>
      <c r="D11"/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>
        <v>-1.2</v>
      </c>
      <c r="V11">
        <f t="shared" ca="1" si="0"/>
        <v>1.2760837518022494E-2</v>
      </c>
      <c r="W11"/>
      <c r="X11"/>
      <c r="Y11"/>
      <c r="Z11"/>
      <c r="AA11">
        <v>11</v>
      </c>
      <c r="AB11" t="s">
        <v>65</v>
      </c>
      <c r="AC11"/>
      <c r="AD11"/>
      <c r="AE11"/>
      <c r="AF11"/>
      <c r="AG11"/>
      <c r="AH11"/>
      <c r="AI11"/>
    </row>
    <row r="12" spans="1:35" x14ac:dyDescent="0.2">
      <c r="A12"/>
      <c r="B12"/>
      <c r="C12" s="106" t="str">
        <f t="shared" ref="C12:Q13" si="1">C$15&amp;$C8</f>
        <v>C21</v>
      </c>
      <c r="D12" s="106" t="str">
        <f t="shared" si="1"/>
        <v>D21</v>
      </c>
      <c r="E12" s="106" t="str">
        <f t="shared" si="1"/>
        <v>E21</v>
      </c>
      <c r="F12" s="106" t="str">
        <f t="shared" si="1"/>
        <v>F21</v>
      </c>
      <c r="G12" s="106" t="str">
        <f t="shared" ref="G12:Q12" si="2">G15&amp;$C8</f>
        <v>G21</v>
      </c>
      <c r="H12" s="106" t="str">
        <f t="shared" si="2"/>
        <v>H21</v>
      </c>
      <c r="I12" s="106" t="str">
        <f t="shared" si="2"/>
        <v>I21</v>
      </c>
      <c r="J12" s="106" t="str">
        <f t="shared" si="2"/>
        <v>J21</v>
      </c>
      <c r="K12" s="106" t="str">
        <f t="shared" si="2"/>
        <v>K21</v>
      </c>
      <c r="L12" s="106" t="str">
        <f t="shared" si="2"/>
        <v>L21</v>
      </c>
      <c r="M12" s="106" t="str">
        <f t="shared" si="2"/>
        <v>M21</v>
      </c>
      <c r="N12" s="106" t="str">
        <f t="shared" si="2"/>
        <v>N21</v>
      </c>
      <c r="O12" s="106" t="str">
        <f t="shared" si="2"/>
        <v>O21</v>
      </c>
      <c r="P12" s="106" t="str">
        <f t="shared" si="2"/>
        <v>P21</v>
      </c>
      <c r="Q12" s="106" t="str">
        <f t="shared" si="2"/>
        <v>Q21</v>
      </c>
      <c r="R12"/>
      <c r="S12"/>
      <c r="T12"/>
      <c r="U12">
        <v>-1</v>
      </c>
      <c r="V12">
        <f t="shared" ca="1" si="0"/>
        <v>1.0703195028748535E-2</v>
      </c>
      <c r="W12"/>
      <c r="X12"/>
      <c r="Y12"/>
      <c r="Z12"/>
      <c r="AA12">
        <v>12</v>
      </c>
      <c r="AB12" t="s">
        <v>208</v>
      </c>
      <c r="AC12"/>
      <c r="AD12"/>
      <c r="AE12"/>
      <c r="AF12"/>
      <c r="AG12"/>
      <c r="AH12"/>
      <c r="AI12"/>
    </row>
    <row r="13" spans="1:35" x14ac:dyDescent="0.2">
      <c r="A13"/>
      <c r="B13"/>
      <c r="C13" s="106" t="str">
        <f t="shared" si="1"/>
        <v>C284</v>
      </c>
      <c r="D13" s="106" t="str">
        <f t="shared" si="1"/>
        <v>D284</v>
      </c>
      <c r="E13" s="106" t="str">
        <f t="shared" si="1"/>
        <v>E284</v>
      </c>
      <c r="F13" s="106" t="str">
        <f t="shared" si="1"/>
        <v>F284</v>
      </c>
      <c r="G13" s="106" t="str">
        <f t="shared" si="1"/>
        <v>G284</v>
      </c>
      <c r="H13" s="106" t="str">
        <f t="shared" si="1"/>
        <v>H284</v>
      </c>
      <c r="I13" s="106" t="str">
        <f t="shared" si="1"/>
        <v>I284</v>
      </c>
      <c r="J13" s="106" t="str">
        <f t="shared" si="1"/>
        <v>J284</v>
      </c>
      <c r="K13" s="106" t="str">
        <f t="shared" si="1"/>
        <v>K284</v>
      </c>
      <c r="L13" s="106" t="str">
        <f t="shared" si="1"/>
        <v>L284</v>
      </c>
      <c r="M13" s="106" t="str">
        <f t="shared" si="1"/>
        <v>M284</v>
      </c>
      <c r="N13" s="106" t="str">
        <f t="shared" si="1"/>
        <v>N284</v>
      </c>
      <c r="O13" s="106" t="str">
        <f t="shared" si="1"/>
        <v>O284</v>
      </c>
      <c r="P13" s="106" t="str">
        <f t="shared" si="1"/>
        <v>P284</v>
      </c>
      <c r="Q13" s="106" t="str">
        <f t="shared" si="1"/>
        <v>Q284</v>
      </c>
      <c r="R13"/>
      <c r="S13"/>
      <c r="T13"/>
      <c r="U13">
        <v>-0.8</v>
      </c>
      <c r="V13">
        <f t="shared" ca="1" si="0"/>
        <v>8.1031529883441155E-3</v>
      </c>
      <c r="W13"/>
      <c r="X13"/>
      <c r="Y13"/>
      <c r="Z13"/>
      <c r="AA13">
        <v>13</v>
      </c>
      <c r="AB13" t="s">
        <v>209</v>
      </c>
      <c r="AC13"/>
      <c r="AD13"/>
      <c r="AE13"/>
      <c r="AF13"/>
      <c r="AG13"/>
      <c r="AH13"/>
      <c r="AI13"/>
    </row>
    <row r="14" spans="1:35" x14ac:dyDescent="0.2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>
        <v>-0.6</v>
      </c>
      <c r="V14">
        <f t="shared" ca="1" si="0"/>
        <v>4.960711396809237E-3</v>
      </c>
      <c r="W14"/>
      <c r="X14"/>
      <c r="Y14"/>
      <c r="Z14"/>
      <c r="AA14">
        <v>14</v>
      </c>
      <c r="AB14" t="s">
        <v>210</v>
      </c>
      <c r="AC14"/>
      <c r="AD14"/>
      <c r="AE14"/>
      <c r="AF14"/>
      <c r="AG14"/>
      <c r="AH14"/>
      <c r="AI14"/>
    </row>
    <row r="15" spans="1:35" x14ac:dyDescent="0.2">
      <c r="A15" s="77" t="s">
        <v>211</v>
      </c>
      <c r="B15" s="77">
        <f>C9-C8+1</f>
        <v>264</v>
      </c>
      <c r="C15" s="106" t="str">
        <f t="shared" ref="C15:Q15" si="3">VLOOKUP(C16,$AA1:$AB26,2,FALSE)</f>
        <v>C</v>
      </c>
      <c r="D15" s="106" t="str">
        <f t="shared" si="3"/>
        <v>D</v>
      </c>
      <c r="E15" s="106" t="str">
        <f t="shared" si="3"/>
        <v>E</v>
      </c>
      <c r="F15" s="106" t="str">
        <f t="shared" si="3"/>
        <v>F</v>
      </c>
      <c r="G15" s="106" t="str">
        <f t="shared" si="3"/>
        <v>G</v>
      </c>
      <c r="H15" s="106" t="str">
        <f t="shared" si="3"/>
        <v>H</v>
      </c>
      <c r="I15" s="106" t="str">
        <f t="shared" si="3"/>
        <v>I</v>
      </c>
      <c r="J15" s="106" t="str">
        <f t="shared" si="3"/>
        <v>J</v>
      </c>
      <c r="K15" s="106" t="str">
        <f t="shared" si="3"/>
        <v>K</v>
      </c>
      <c r="L15" s="106" t="str">
        <f t="shared" si="3"/>
        <v>L</v>
      </c>
      <c r="M15" s="106" t="str">
        <f t="shared" si="3"/>
        <v>M</v>
      </c>
      <c r="N15" s="106" t="str">
        <f t="shared" si="3"/>
        <v>N</v>
      </c>
      <c r="O15" s="106" t="str">
        <f t="shared" si="3"/>
        <v>O</v>
      </c>
      <c r="P15" s="106" t="str">
        <f t="shared" si="3"/>
        <v>P</v>
      </c>
      <c r="Q15" s="106" t="str">
        <f t="shared" si="3"/>
        <v>Q</v>
      </c>
      <c r="R15"/>
      <c r="S15"/>
      <c r="T15"/>
      <c r="U15">
        <v>-0.4</v>
      </c>
      <c r="V15">
        <f t="shared" ca="1" si="0"/>
        <v>1.2758702541439022E-3</v>
      </c>
      <c r="W15"/>
      <c r="X15"/>
      <c r="Y15"/>
      <c r="Z15"/>
      <c r="AA15">
        <v>15</v>
      </c>
      <c r="AB15" t="s">
        <v>212</v>
      </c>
      <c r="AC15"/>
      <c r="AD15"/>
      <c r="AE15"/>
      <c r="AF15"/>
      <c r="AG15"/>
      <c r="AH15"/>
      <c r="AI15"/>
    </row>
    <row r="16" spans="1:35" x14ac:dyDescent="0.2">
      <c r="A16" s="106"/>
      <c r="B16"/>
      <c r="C16" s="106">
        <f>COLUMN()</f>
        <v>3</v>
      </c>
      <c r="D16" s="106">
        <f>COLUMN()</f>
        <v>4</v>
      </c>
      <c r="E16" s="106">
        <f>COLUMN()</f>
        <v>5</v>
      </c>
      <c r="F16" s="106">
        <f>COLUMN()</f>
        <v>6</v>
      </c>
      <c r="G16" s="106">
        <f>COLUMN()</f>
        <v>7</v>
      </c>
      <c r="H16" s="106">
        <f>COLUMN()</f>
        <v>8</v>
      </c>
      <c r="I16" s="106">
        <f>COLUMN()</f>
        <v>9</v>
      </c>
      <c r="J16" s="106">
        <f>COLUMN()</f>
        <v>10</v>
      </c>
      <c r="K16" s="106">
        <f>COLUMN()</f>
        <v>11</v>
      </c>
      <c r="L16" s="106">
        <f>COLUMN()</f>
        <v>12</v>
      </c>
      <c r="M16" s="106">
        <f>COLUMN()</f>
        <v>13</v>
      </c>
      <c r="N16" s="106">
        <f>COLUMN()</f>
        <v>14</v>
      </c>
      <c r="O16" s="106">
        <f>COLUMN()</f>
        <v>15</v>
      </c>
      <c r="P16" s="106">
        <f>COLUMN()</f>
        <v>16</v>
      </c>
      <c r="Q16" s="106">
        <f>COLUMN()</f>
        <v>17</v>
      </c>
      <c r="R16"/>
      <c r="S16"/>
      <c r="T16"/>
      <c r="U16">
        <v>-0.2</v>
      </c>
      <c r="V16">
        <f t="shared" ca="1" si="0"/>
        <v>-2.9513704396518926E-3</v>
      </c>
      <c r="W16"/>
      <c r="X16"/>
      <c r="Y16"/>
      <c r="Z16"/>
      <c r="AA16">
        <v>16</v>
      </c>
      <c r="AB16" t="s">
        <v>213</v>
      </c>
      <c r="AC16"/>
      <c r="AD16"/>
      <c r="AE16"/>
      <c r="AF16"/>
      <c r="AG16"/>
      <c r="AH16"/>
      <c r="AI16"/>
    </row>
    <row r="17" spans="1:35" x14ac:dyDescent="0.2">
      <c r="A17" s="77" t="s">
        <v>214</v>
      </c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>
        <v>0</v>
      </c>
      <c r="V17">
        <f t="shared" ca="1" si="0"/>
        <v>-7.7210106845781463E-3</v>
      </c>
      <c r="W17"/>
      <c r="X17"/>
      <c r="Y17"/>
      <c r="Z17"/>
      <c r="AA17">
        <v>17</v>
      </c>
      <c r="AB17" t="s">
        <v>215</v>
      </c>
      <c r="AC17"/>
      <c r="AD17"/>
      <c r="AE17"/>
      <c r="AF17"/>
      <c r="AG17"/>
      <c r="AH17"/>
      <c r="AI17"/>
    </row>
    <row r="18" spans="1:35" x14ac:dyDescent="0.2">
      <c r="A18" s="107">
        <v>10000</v>
      </c>
      <c r="B18" s="107">
        <v>1</v>
      </c>
      <c r="C18">
        <f ca="1">SUM(INDIRECT(C12):INDIRECT(C13))</f>
        <v>79.500000000000043</v>
      </c>
      <c r="D18" s="108">
        <f ca="1">SUM(INDIRECT(D12):INDIRECT(D13))</f>
        <v>-142.52239999999989</v>
      </c>
      <c r="E18" s="108">
        <f ca="1">SUM(INDIRECT(E12):INDIRECT(E13))</f>
        <v>-1.0887627998890821</v>
      </c>
      <c r="F18" s="77">
        <f ca="1">SUM(INDIRECT(F12):INDIRECT(F13))</f>
        <v>32.526429999999984</v>
      </c>
      <c r="G18" s="77">
        <f ca="1">SUM(INDIRECT(G12):INDIRECT(G13))</f>
        <v>-2.0163982899401161</v>
      </c>
      <c r="H18" s="77">
        <f ca="1">SUM(INDIRECT(H12):INDIRECT(H13))</f>
        <v>85.955128681499957</v>
      </c>
      <c r="I18" s="77">
        <f ca="1">SUM(INDIRECT(I12):INDIRECT(I13))</f>
        <v>16.555414108342209</v>
      </c>
      <c r="J18" s="77">
        <f ca="1">SUM(INDIRECT(J12):INDIRECT(J13))</f>
        <v>160.19451970065407</v>
      </c>
      <c r="K18" s="77">
        <f ca="1">SUM(INDIRECT(K12):INDIRECT(K13))</f>
        <v>-2.5298127914464801</v>
      </c>
      <c r="L18" s="77">
        <f ca="1">SUM(INDIRECT(L12):INDIRECT(L13))</f>
        <v>-2.1670443816497813</v>
      </c>
      <c r="M18"/>
      <c r="N18">
        <f ca="1">SUM(INDIRECT(N12):INDIRECT(N13))</f>
        <v>5.8864891145218382E-3</v>
      </c>
      <c r="O18">
        <f ca="1">SQRT(SUM(INDIRECT(O12):INDIRECT(O13)))</f>
        <v>48990.44721762558</v>
      </c>
      <c r="P18">
        <f ca="1">SQRT(SUM(INDIRECT(P12):INDIRECT(P13)))</f>
        <v>31684.568926398446</v>
      </c>
      <c r="Q18">
        <f ca="1">SQRT(SUM(INDIRECT(Q12):INDIRECT(Q13)))</f>
        <v>28980.312481217221</v>
      </c>
      <c r="R18"/>
      <c r="S18"/>
      <c r="T18"/>
      <c r="U18">
        <v>0.2</v>
      </c>
      <c r="V18">
        <f t="shared" ca="1" si="0"/>
        <v>-1.3033050480634859E-2</v>
      </c>
      <c r="W18"/>
      <c r="X18"/>
      <c r="Y18"/>
      <c r="Z18"/>
      <c r="AA18">
        <v>18</v>
      </c>
      <c r="AB18" t="s">
        <v>216</v>
      </c>
      <c r="AC18"/>
      <c r="AD18"/>
      <c r="AE18"/>
      <c r="AF18"/>
      <c r="AG18"/>
      <c r="AH18"/>
      <c r="AI18"/>
    </row>
    <row r="19" spans="1:35" x14ac:dyDescent="0.2">
      <c r="A19" s="109" t="s">
        <v>217</v>
      </c>
      <c r="B19"/>
      <c r="C19"/>
      <c r="D19"/>
      <c r="E19"/>
      <c r="F19" s="110" t="s">
        <v>218</v>
      </c>
      <c r="G19" s="110" t="s">
        <v>219</v>
      </c>
      <c r="H19" s="110" t="s">
        <v>220</v>
      </c>
      <c r="I19" s="110" t="s">
        <v>221</v>
      </c>
      <c r="J19" s="110" t="s">
        <v>222</v>
      </c>
      <c r="K19" s="110" t="s">
        <v>223</v>
      </c>
      <c r="L19" s="110" t="s">
        <v>224</v>
      </c>
      <c r="M19"/>
      <c r="N19"/>
      <c r="O19"/>
      <c r="P19"/>
      <c r="Q19"/>
      <c r="R19"/>
      <c r="S19"/>
      <c r="T19"/>
      <c r="U19">
        <v>0.4</v>
      </c>
      <c r="V19">
        <f t="shared" ca="1" si="0"/>
        <v>-1.8887489827822034E-2</v>
      </c>
      <c r="W19"/>
      <c r="X19"/>
      <c r="Y19"/>
      <c r="Z19"/>
      <c r="AA19">
        <v>19</v>
      </c>
      <c r="AB19" t="s">
        <v>225</v>
      </c>
      <c r="AC19"/>
      <c r="AD19"/>
      <c r="AE19"/>
      <c r="AF19"/>
      <c r="AG19"/>
      <c r="AH19"/>
      <c r="AI19"/>
    </row>
    <row r="20" spans="1:35" ht="14.25" x14ac:dyDescent="0.2">
      <c r="A20" s="25" t="s">
        <v>164</v>
      </c>
      <c r="B20" s="25" t="s">
        <v>226</v>
      </c>
      <c r="C20" s="25" t="s">
        <v>227</v>
      </c>
      <c r="D20" s="25" t="s">
        <v>164</v>
      </c>
      <c r="E20" s="25" t="s">
        <v>226</v>
      </c>
      <c r="F20" s="25" t="s">
        <v>228</v>
      </c>
      <c r="G20" s="25" t="s">
        <v>229</v>
      </c>
      <c r="H20" s="25" t="s">
        <v>230</v>
      </c>
      <c r="I20" s="25" t="s">
        <v>231</v>
      </c>
      <c r="J20" s="25" t="s">
        <v>232</v>
      </c>
      <c r="K20" s="25" t="s">
        <v>233</v>
      </c>
      <c r="L20" s="25" t="s">
        <v>234</v>
      </c>
      <c r="M20" s="79" t="s">
        <v>165</v>
      </c>
      <c r="N20" s="25" t="s">
        <v>235</v>
      </c>
      <c r="O20" s="25" t="s">
        <v>236</v>
      </c>
      <c r="P20" s="25" t="s">
        <v>237</v>
      </c>
      <c r="Q20" s="25" t="s">
        <v>238</v>
      </c>
      <c r="R20" s="80" t="s">
        <v>239</v>
      </c>
      <c r="S20"/>
      <c r="T20"/>
      <c r="U20">
        <v>0.6</v>
      </c>
      <c r="V20">
        <f t="shared" ca="1" si="0"/>
        <v>-2.5284328726139661E-2</v>
      </c>
      <c r="W20"/>
      <c r="X20"/>
      <c r="Y20"/>
      <c r="Z20"/>
      <c r="AA20">
        <v>20</v>
      </c>
      <c r="AB20" t="s">
        <v>240</v>
      </c>
      <c r="AC20"/>
      <c r="AD20"/>
      <c r="AE20"/>
      <c r="AF20"/>
      <c r="AG20"/>
      <c r="AH20"/>
      <c r="AI20"/>
    </row>
    <row r="21" spans="1:35" x14ac:dyDescent="0.2">
      <c r="A21" s="111">
        <v>-27580</v>
      </c>
      <c r="B21" s="111">
        <v>3.8273999998637009E-2</v>
      </c>
      <c r="C21" s="112">
        <v>0.1</v>
      </c>
      <c r="D21" s="113">
        <f>A21/A$18</f>
        <v>-2.758</v>
      </c>
      <c r="E21" s="113">
        <f>B21/B$18</f>
        <v>3.8273999998637009E-2</v>
      </c>
      <c r="F21" s="21">
        <f>$C21*D21</f>
        <v>-0.27579999999999999</v>
      </c>
      <c r="G21" s="21">
        <f>$C21*E21</f>
        <v>3.8273999998637009E-3</v>
      </c>
      <c r="H21" s="21">
        <f>C21*D21*D21</f>
        <v>0.76065640000000001</v>
      </c>
      <c r="I21" s="21">
        <f>C21*D21*D21*D21</f>
        <v>-2.0978903512000002</v>
      </c>
      <c r="J21" s="21">
        <f>C21*D21*D21*D21*D21</f>
        <v>5.7859815886096007</v>
      </c>
      <c r="K21" s="21">
        <f>C21*E21*D21</f>
        <v>-1.0555969199624086E-2</v>
      </c>
      <c r="L21" s="21">
        <f>C21*E21*D21*D21</f>
        <v>2.9113363052563231E-2</v>
      </c>
      <c r="M21" s="21">
        <f t="shared" ref="M21:M84" ca="1" si="4">+E$4+E$5*D21+E$6*D21^2</f>
        <v>1.0219711957435575E-2</v>
      </c>
      <c r="N21" s="21">
        <f ca="1">C21*(M21-E21)^2</f>
        <v>7.8704307749869788E-5</v>
      </c>
      <c r="O21" s="20">
        <f ca="1">(C21*O$1-O$2*F21+O$3*H21)^2</f>
        <v>7930945.1413510535</v>
      </c>
      <c r="P21" s="21">
        <f ca="1">(-C21*O$2+O$4*F21-O$5*H21)^2</f>
        <v>529975.59871760989</v>
      </c>
      <c r="Q21" s="21">
        <f ca="1">+(C21*O$3-F21*O$5+H21*O$6)^2</f>
        <v>10890491.457098123</v>
      </c>
      <c r="R21">
        <f t="shared" ref="R21:R84" ca="1" si="5">+E21-M21</f>
        <v>2.8054288041201435E-2</v>
      </c>
      <c r="S21"/>
      <c r="T21"/>
      <c r="U21">
        <v>0.8</v>
      </c>
      <c r="V21">
        <f t="shared" ca="1" si="0"/>
        <v>-3.2223567175587747E-2</v>
      </c>
      <c r="W21"/>
      <c r="X21"/>
      <c r="Y21"/>
      <c r="Z21"/>
      <c r="AA21">
        <v>21</v>
      </c>
      <c r="AB21" t="s">
        <v>241</v>
      </c>
      <c r="AC21"/>
      <c r="AD21"/>
      <c r="AE21"/>
      <c r="AF21"/>
      <c r="AG21"/>
      <c r="AH21"/>
      <c r="AI21"/>
    </row>
    <row r="22" spans="1:35" x14ac:dyDescent="0.2">
      <c r="A22" s="111">
        <v>-27559</v>
      </c>
      <c r="B22" s="111">
        <v>2.6837700002943166E-2</v>
      </c>
      <c r="C22" s="111">
        <v>0.1</v>
      </c>
      <c r="D22" s="113">
        <f t="shared" ref="D22:E85" si="6">A22/A$18</f>
        <v>-2.7559</v>
      </c>
      <c r="E22" s="113">
        <f t="shared" si="6"/>
        <v>2.6837700002943166E-2</v>
      </c>
      <c r="F22" s="21">
        <f t="shared" ref="F22:G85" si="7">$C22*D22</f>
        <v>-0.27559</v>
      </c>
      <c r="G22" s="21">
        <f t="shared" si="7"/>
        <v>2.6837700002943169E-3</v>
      </c>
      <c r="H22" s="21">
        <f t="shared" ref="H22:H85" si="8">C22*D22*D22</f>
        <v>0.75949848100000006</v>
      </c>
      <c r="I22" s="21">
        <f t="shared" ref="I22:I85" si="9">C22*D22*D22*D22</f>
        <v>-2.0931018637879002</v>
      </c>
      <c r="J22" s="21">
        <f t="shared" ref="J22:J85" si="10">C22*D22*D22*D22*D22</f>
        <v>5.7683794264130741</v>
      </c>
      <c r="K22" s="21">
        <f t="shared" ref="K22:K85" si="11">C22*E22*D22</f>
        <v>-7.396201743811108E-3</v>
      </c>
      <c r="L22" s="21">
        <f t="shared" ref="L22:L85" si="12">C22*E22*D22*D22</f>
        <v>2.0383192385769033E-2</v>
      </c>
      <c r="M22" s="21">
        <f t="shared" ca="1" si="4"/>
        <v>1.0245289980451093E-2</v>
      </c>
      <c r="N22" s="21">
        <f t="shared" ref="N22:N85" ca="1" si="13">C22*(M22-E22)^2</f>
        <v>2.7530807035449538E-5</v>
      </c>
      <c r="O22" s="20">
        <f t="shared" ref="O22:O85" ca="1" si="14">(C22*O$1-O$2*F22+O$3*H22)^2</f>
        <v>7890802.6409451291</v>
      </c>
      <c r="P22" s="21">
        <f t="shared" ref="P22:P85" ca="1" si="15">(-C22*O$2+O$4*F22-O$5*H22)^2</f>
        <v>530835.58668552677</v>
      </c>
      <c r="Q22" s="21">
        <f t="shared" ref="Q22:Q85" ca="1" si="16">+(C22*O$3-F22*O$5+H22*O$6)^2</f>
        <v>10848444.347648522</v>
      </c>
      <c r="R22">
        <f t="shared" ca="1" si="5"/>
        <v>1.6592410022492073E-2</v>
      </c>
      <c r="S22"/>
      <c r="T22"/>
      <c r="U22">
        <v>1</v>
      </c>
      <c r="V22">
        <f t="shared" ca="1" si="0"/>
        <v>-3.970520517616629E-2</v>
      </c>
      <c r="W22"/>
      <c r="X22"/>
      <c r="Y22"/>
      <c r="Z22"/>
      <c r="AA22">
        <v>22</v>
      </c>
      <c r="AB22" t="s">
        <v>242</v>
      </c>
      <c r="AC22"/>
      <c r="AD22"/>
      <c r="AE22"/>
      <c r="AF22"/>
      <c r="AG22"/>
      <c r="AH22"/>
      <c r="AI22"/>
    </row>
    <row r="23" spans="1:35" x14ac:dyDescent="0.2">
      <c r="A23" s="111">
        <v>-27395.5</v>
      </c>
      <c r="B23" s="111">
        <v>4.9083649999374757E-2</v>
      </c>
      <c r="C23" s="111">
        <v>0.1</v>
      </c>
      <c r="D23" s="113">
        <f t="shared" si="6"/>
        <v>-2.7395499999999999</v>
      </c>
      <c r="E23" s="113">
        <f t="shared" si="6"/>
        <v>4.9083649999374757E-2</v>
      </c>
      <c r="F23" s="21">
        <f t="shared" si="7"/>
        <v>-0.273955</v>
      </c>
      <c r="G23" s="21">
        <f t="shared" si="7"/>
        <v>4.9083649999374758E-3</v>
      </c>
      <c r="H23" s="21">
        <f t="shared" si="8"/>
        <v>0.75051342025000001</v>
      </c>
      <c r="I23" s="21">
        <f t="shared" si="9"/>
        <v>-2.0560690404458875</v>
      </c>
      <c r="J23" s="21">
        <f t="shared" si="10"/>
        <v>5.6327039397535312</v>
      </c>
      <c r="K23" s="21">
        <f t="shared" si="11"/>
        <v>-1.3446711335578711E-2</v>
      </c>
      <c r="L23" s="21">
        <f t="shared" si="12"/>
        <v>3.6837938039384656E-2</v>
      </c>
      <c r="M23" s="21">
        <f t="shared" ca="1" si="4"/>
        <v>1.0442387923485889E-2</v>
      </c>
      <c r="N23" s="21">
        <f t="shared" ca="1" si="13"/>
        <v>1.4931471348175274E-4</v>
      </c>
      <c r="O23" s="20">
        <f t="shared" ca="1" si="14"/>
        <v>7582885.9289875058</v>
      </c>
      <c r="P23" s="21">
        <f t="shared" ca="1" si="15"/>
        <v>537489.60290624399</v>
      </c>
      <c r="Q23" s="21">
        <f t="shared" ca="1" si="16"/>
        <v>10524989.467551189</v>
      </c>
      <c r="R23">
        <f t="shared" ca="1" si="5"/>
        <v>3.8641262075888867E-2</v>
      </c>
      <c r="S23"/>
      <c r="T23"/>
      <c r="U23">
        <v>1.2</v>
      </c>
      <c r="V23">
        <f t="shared" ca="1" si="0"/>
        <v>-4.7729242727875293E-2</v>
      </c>
      <c r="W23"/>
      <c r="X23"/>
      <c r="Y23"/>
      <c r="Z23"/>
      <c r="AA23">
        <v>23</v>
      </c>
      <c r="AB23" t="s">
        <v>243</v>
      </c>
      <c r="AC23"/>
      <c r="AD23"/>
      <c r="AE23"/>
      <c r="AF23"/>
      <c r="AG23"/>
      <c r="AH23"/>
      <c r="AI23"/>
    </row>
    <row r="24" spans="1:35" x14ac:dyDescent="0.2">
      <c r="A24" s="111">
        <v>-26984.5</v>
      </c>
      <c r="B24" s="111">
        <v>4.5830349998141173E-2</v>
      </c>
      <c r="C24" s="111">
        <v>0.1</v>
      </c>
      <c r="D24" s="113">
        <f t="shared" si="6"/>
        <v>-2.6984499999999998</v>
      </c>
      <c r="E24" s="113">
        <f t="shared" si="6"/>
        <v>4.5830349998141173E-2</v>
      </c>
      <c r="F24" s="21">
        <f t="shared" si="7"/>
        <v>-0.269845</v>
      </c>
      <c r="G24" s="21">
        <f t="shared" si="7"/>
        <v>4.5830349998141175E-3</v>
      </c>
      <c r="H24" s="21">
        <f t="shared" si="8"/>
        <v>0.7281632402499999</v>
      </c>
      <c r="I24" s="21">
        <f t="shared" si="9"/>
        <v>-1.964912095652612</v>
      </c>
      <c r="J24" s="21">
        <f t="shared" si="10"/>
        <v>5.3022170445137906</v>
      </c>
      <c r="K24" s="21">
        <f t="shared" si="11"/>
        <v>-1.2367090795248404E-2</v>
      </c>
      <c r="L24" s="21">
        <f t="shared" si="12"/>
        <v>3.3371976156438055E-2</v>
      </c>
      <c r="M24" s="21">
        <f t="shared" ca="1" si="4"/>
        <v>1.0921836249235518E-2</v>
      </c>
      <c r="N24" s="21">
        <f t="shared" ca="1" si="13"/>
        <v>1.2186043321575351E-4</v>
      </c>
      <c r="O24" s="20">
        <f t="shared" ca="1" si="14"/>
        <v>6844380.1788211912</v>
      </c>
      <c r="P24" s="21">
        <f t="shared" ca="1" si="15"/>
        <v>553879.09294604312</v>
      </c>
      <c r="Q24" s="21">
        <f t="shared" ca="1" si="16"/>
        <v>9742031.4491043258</v>
      </c>
      <c r="R24">
        <f t="shared" ca="1" si="5"/>
        <v>3.4908513748905655E-2</v>
      </c>
      <c r="S24"/>
      <c r="T24"/>
      <c r="U24">
        <v>1.4</v>
      </c>
      <c r="V24">
        <f t="shared" ca="1" si="0"/>
        <v>-5.6295679830714755E-2</v>
      </c>
      <c r="W24"/>
      <c r="X24"/>
      <c r="Y24"/>
      <c r="Z24"/>
      <c r="AA24">
        <v>24</v>
      </c>
      <c r="AB24" t="s">
        <v>164</v>
      </c>
      <c r="AC24"/>
      <c r="AD24"/>
      <c r="AE24"/>
      <c r="AF24"/>
      <c r="AG24"/>
      <c r="AH24"/>
      <c r="AI24"/>
    </row>
    <row r="25" spans="1:35" x14ac:dyDescent="0.2">
      <c r="A25" s="111">
        <v>-26941</v>
      </c>
      <c r="B25" s="111">
        <v>2.4712300000828691E-2</v>
      </c>
      <c r="C25" s="111">
        <v>0.1</v>
      </c>
      <c r="D25" s="113">
        <f t="shared" si="6"/>
        <v>-2.6941000000000002</v>
      </c>
      <c r="E25" s="113">
        <f t="shared" si="6"/>
        <v>2.4712300000828691E-2</v>
      </c>
      <c r="F25" s="21">
        <f t="shared" si="7"/>
        <v>-0.26941000000000004</v>
      </c>
      <c r="G25" s="21">
        <f t="shared" si="7"/>
        <v>2.4712300000828691E-3</v>
      </c>
      <c r="H25" s="21">
        <f t="shared" si="8"/>
        <v>0.7258174810000001</v>
      </c>
      <c r="I25" s="21">
        <f t="shared" si="9"/>
        <v>-1.9554248755621004</v>
      </c>
      <c r="J25" s="21">
        <f t="shared" si="10"/>
        <v>5.2681101572518552</v>
      </c>
      <c r="K25" s="21">
        <f t="shared" si="11"/>
        <v>-6.6577407432232578E-3</v>
      </c>
      <c r="L25" s="21">
        <f t="shared" si="12"/>
        <v>1.793661933631778E-2</v>
      </c>
      <c r="M25" s="21">
        <f t="shared" ca="1" si="4"/>
        <v>1.0971240324322347E-2</v>
      </c>
      <c r="N25" s="21">
        <f t="shared" ca="1" si="13"/>
        <v>1.8881672103330863E-5</v>
      </c>
      <c r="O25" s="20">
        <f t="shared" ca="1" si="14"/>
        <v>6769135.5279762121</v>
      </c>
      <c r="P25" s="21">
        <f t="shared" ca="1" si="15"/>
        <v>555584.54013546079</v>
      </c>
      <c r="Q25" s="21">
        <f t="shared" ca="1" si="16"/>
        <v>9661644.220694501</v>
      </c>
      <c r="R25">
        <f t="shared" ca="1" si="5"/>
        <v>1.3741059676506344E-2</v>
      </c>
      <c r="S25"/>
      <c r="T25"/>
      <c r="U25">
        <v>1.6</v>
      </c>
      <c r="V25">
        <f t="shared" ca="1" si="0"/>
        <v>-6.5404516484684691E-2</v>
      </c>
      <c r="W25"/>
      <c r="X25"/>
      <c r="Y25"/>
      <c r="Z25"/>
      <c r="AA25">
        <v>25</v>
      </c>
      <c r="AB25" t="s">
        <v>226</v>
      </c>
      <c r="AC25"/>
      <c r="AD25"/>
      <c r="AE25"/>
      <c r="AF25"/>
      <c r="AG25"/>
      <c r="AH25"/>
      <c r="AI25"/>
    </row>
    <row r="26" spans="1:35" x14ac:dyDescent="0.2">
      <c r="A26" s="111">
        <v>-26791.5</v>
      </c>
      <c r="B26" s="111">
        <v>5.3582450000249082E-2</v>
      </c>
      <c r="C26" s="111">
        <v>0.1</v>
      </c>
      <c r="D26" s="113">
        <f t="shared" si="6"/>
        <v>-2.6791499999999999</v>
      </c>
      <c r="E26" s="113">
        <f t="shared" si="6"/>
        <v>5.3582450000249082E-2</v>
      </c>
      <c r="F26" s="21">
        <f t="shared" si="7"/>
        <v>-0.26791500000000001</v>
      </c>
      <c r="G26" s="21">
        <f t="shared" si="7"/>
        <v>5.3582450000249082E-3</v>
      </c>
      <c r="H26" s="21">
        <f t="shared" si="8"/>
        <v>0.71778447224999997</v>
      </c>
      <c r="I26" s="21">
        <f t="shared" si="9"/>
        <v>-1.9230522688285874</v>
      </c>
      <c r="J26" s="21">
        <f t="shared" si="10"/>
        <v>5.1521454860321096</v>
      </c>
      <c r="K26" s="21">
        <f t="shared" si="11"/>
        <v>-1.4355542091816732E-2</v>
      </c>
      <c r="L26" s="21">
        <f t="shared" si="12"/>
        <v>3.8460650595290795E-2</v>
      </c>
      <c r="M26" s="21">
        <f t="shared" ca="1" si="4"/>
        <v>1.1139075075318979E-2</v>
      </c>
      <c r="N26" s="21">
        <f t="shared" ca="1" si="13"/>
        <v>1.8014400750181856E-4</v>
      </c>
      <c r="O26" s="20">
        <f t="shared" ca="1" si="14"/>
        <v>6514715.8096153159</v>
      </c>
      <c r="P26" s="21">
        <f t="shared" ca="1" si="15"/>
        <v>561401.79770482797</v>
      </c>
      <c r="Q26" s="21">
        <f t="shared" ca="1" si="16"/>
        <v>9388931.1870656218</v>
      </c>
      <c r="R26">
        <f t="shared" ca="1" si="5"/>
        <v>4.2443374924930104E-2</v>
      </c>
      <c r="S26"/>
      <c r="T26"/>
      <c r="U26">
        <v>1.8</v>
      </c>
      <c r="V26">
        <f t="shared" ca="1" si="0"/>
        <v>-7.5055752689785066E-2</v>
      </c>
      <c r="W26"/>
      <c r="X26"/>
      <c r="Y26"/>
      <c r="Z26"/>
      <c r="AA26">
        <v>26</v>
      </c>
      <c r="AB26" t="s">
        <v>244</v>
      </c>
      <c r="AC26"/>
      <c r="AD26"/>
      <c r="AE26"/>
      <c r="AF26"/>
      <c r="AG26"/>
      <c r="AH26"/>
      <c r="AI26"/>
    </row>
    <row r="27" spans="1:35" x14ac:dyDescent="0.2">
      <c r="A27" s="111">
        <v>-26203.5</v>
      </c>
      <c r="B27" s="111">
        <v>3.7366049997217488E-2</v>
      </c>
      <c r="C27" s="111">
        <v>0.1</v>
      </c>
      <c r="D27" s="113">
        <f t="shared" si="6"/>
        <v>-2.6203500000000002</v>
      </c>
      <c r="E27" s="113">
        <f t="shared" si="6"/>
        <v>3.7366049997217488E-2</v>
      </c>
      <c r="F27" s="21">
        <f t="shared" si="7"/>
        <v>-0.26203500000000002</v>
      </c>
      <c r="G27" s="21">
        <f t="shared" si="7"/>
        <v>3.7366049997217491E-3</v>
      </c>
      <c r="H27" s="21">
        <f t="shared" si="8"/>
        <v>0.68662341225000012</v>
      </c>
      <c r="I27" s="21">
        <f t="shared" si="9"/>
        <v>-1.799193658289288</v>
      </c>
      <c r="J27" s="21">
        <f t="shared" si="10"/>
        <v>4.7145171024983359</v>
      </c>
      <c r="K27" s="21">
        <f t="shared" si="11"/>
        <v>-9.791212911020886E-3</v>
      </c>
      <c r="L27" s="21">
        <f t="shared" si="12"/>
        <v>2.565640475139358E-2</v>
      </c>
      <c r="M27" s="21">
        <f t="shared" ca="1" si="4"/>
        <v>1.1769786228888142E-2</v>
      </c>
      <c r="N27" s="21">
        <f t="shared" ca="1" si="13"/>
        <v>6.5516871889788965E-5</v>
      </c>
      <c r="O27" s="20">
        <f t="shared" ca="1" si="14"/>
        <v>5575350.1358131561</v>
      </c>
      <c r="P27" s="21">
        <f t="shared" ca="1" si="15"/>
        <v>583594.85301489965</v>
      </c>
      <c r="Q27" s="21">
        <f t="shared" ca="1" si="16"/>
        <v>8368680.0228061136</v>
      </c>
      <c r="R27">
        <f t="shared" ca="1" si="5"/>
        <v>2.5596263768329346E-2</v>
      </c>
      <c r="S27"/>
      <c r="T27"/>
      <c r="U27">
        <v>2</v>
      </c>
      <c r="V27">
        <f t="shared" ca="1" si="0"/>
        <v>-8.52493884460159E-2</v>
      </c>
      <c r="W27"/>
      <c r="X27"/>
      <c r="Y27"/>
      <c r="Z27"/>
      <c r="AA27"/>
      <c r="AB27"/>
      <c r="AC27"/>
      <c r="AD27"/>
      <c r="AE27"/>
      <c r="AF27"/>
      <c r="AG27"/>
      <c r="AH27"/>
      <c r="AI27"/>
    </row>
    <row r="28" spans="1:35" x14ac:dyDescent="0.2">
      <c r="A28" s="111">
        <v>-26172</v>
      </c>
      <c r="B28" s="111">
        <v>1.1211600001843181E-2</v>
      </c>
      <c r="C28" s="111">
        <v>0.1</v>
      </c>
      <c r="D28" s="113">
        <f t="shared" si="6"/>
        <v>-2.6172</v>
      </c>
      <c r="E28" s="113">
        <f t="shared" si="6"/>
        <v>1.1211600001843181E-2</v>
      </c>
      <c r="F28" s="21">
        <f t="shared" si="7"/>
        <v>-0.26172000000000001</v>
      </c>
      <c r="G28" s="21">
        <f t="shared" si="7"/>
        <v>1.121160000184318E-3</v>
      </c>
      <c r="H28" s="21">
        <f t="shared" si="8"/>
        <v>0.68497358399999997</v>
      </c>
      <c r="I28" s="21">
        <f t="shared" si="9"/>
        <v>-1.7927128640447998</v>
      </c>
      <c r="J28" s="21">
        <f t="shared" si="10"/>
        <v>4.6918881077780501</v>
      </c>
      <c r="K28" s="21">
        <f t="shared" si="11"/>
        <v>-2.9342999524823972E-3</v>
      </c>
      <c r="L28" s="21">
        <f t="shared" si="12"/>
        <v>7.6796498356369296E-3</v>
      </c>
      <c r="M28" s="21">
        <f t="shared" ca="1" si="4"/>
        <v>1.1802251261345702E-2</v>
      </c>
      <c r="N28" s="21">
        <f t="shared" ca="1" si="13"/>
        <v>3.4886891035191468E-8</v>
      </c>
      <c r="O28" s="20">
        <f t="shared" ca="1" si="14"/>
        <v>5527718.3328525629</v>
      </c>
      <c r="P28" s="21">
        <f t="shared" ca="1" si="15"/>
        <v>584751.74640596018</v>
      </c>
      <c r="Q28" s="21">
        <f t="shared" ca="1" si="16"/>
        <v>8316329.3306505736</v>
      </c>
      <c r="R28">
        <f t="shared" ca="1" si="5"/>
        <v>-5.9065125950252123E-4</v>
      </c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</row>
    <row r="29" spans="1:35" x14ac:dyDescent="0.2">
      <c r="A29" s="111">
        <v>-24111.5</v>
      </c>
      <c r="B29" s="111">
        <v>-6.2154999977792613E-4</v>
      </c>
      <c r="C29" s="111">
        <v>0.1</v>
      </c>
      <c r="D29" s="113">
        <f t="shared" si="6"/>
        <v>-2.4111500000000001</v>
      </c>
      <c r="E29" s="113">
        <f t="shared" si="6"/>
        <v>-6.2154999977792613E-4</v>
      </c>
      <c r="F29" s="21">
        <f t="shared" si="7"/>
        <v>-0.24111500000000002</v>
      </c>
      <c r="G29" s="21">
        <f t="shared" si="7"/>
        <v>-6.2154999977792616E-5</v>
      </c>
      <c r="H29" s="21">
        <f t="shared" si="8"/>
        <v>0.58136443225000012</v>
      </c>
      <c r="I29" s="21">
        <f t="shared" si="9"/>
        <v>-1.4017568508195879</v>
      </c>
      <c r="J29" s="21">
        <f t="shared" si="10"/>
        <v>3.3798460308536495</v>
      </c>
      <c r="K29" s="21">
        <f t="shared" si="11"/>
        <v>1.4986502819645467E-4</v>
      </c>
      <c r="L29" s="21">
        <f t="shared" si="12"/>
        <v>-3.6134706273588168E-4</v>
      </c>
      <c r="M29" s="21">
        <f t="shared" ca="1" si="4"/>
        <v>1.3633620505510299E-2</v>
      </c>
      <c r="N29" s="21">
        <f t="shared" ca="1" si="13"/>
        <v>2.0320988613483939E-5</v>
      </c>
      <c r="O29" s="20">
        <f t="shared" ca="1" si="14"/>
        <v>2956510.4546830086</v>
      </c>
      <c r="P29" s="21">
        <f t="shared" ca="1" si="15"/>
        <v>652570.06635153876</v>
      </c>
      <c r="Q29" s="21">
        <f t="shared" ca="1" si="16"/>
        <v>5363402.4539411413</v>
      </c>
      <c r="R29">
        <f t="shared" ca="1" si="5"/>
        <v>-1.4255170505288225E-2</v>
      </c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</row>
    <row r="30" spans="1:35" x14ac:dyDescent="0.2">
      <c r="A30" s="111">
        <v>-23089.5</v>
      </c>
      <c r="B30" s="111">
        <v>3.4811850000551203E-2</v>
      </c>
      <c r="C30" s="111">
        <v>0.1</v>
      </c>
      <c r="D30" s="113">
        <f t="shared" si="6"/>
        <v>-2.3089499999999998</v>
      </c>
      <c r="E30" s="113">
        <f t="shared" si="6"/>
        <v>3.4811850000551203E-2</v>
      </c>
      <c r="F30" s="21">
        <f t="shared" si="7"/>
        <v>-0.23089499999999999</v>
      </c>
      <c r="G30" s="21">
        <f t="shared" si="7"/>
        <v>3.4811850000551203E-3</v>
      </c>
      <c r="H30" s="21">
        <f t="shared" si="8"/>
        <v>0.53312501024999992</v>
      </c>
      <c r="I30" s="21">
        <f t="shared" si="9"/>
        <v>-1.2309589924167372</v>
      </c>
      <c r="J30" s="21">
        <f t="shared" si="10"/>
        <v>2.8422227655406251</v>
      </c>
      <c r="K30" s="21">
        <f t="shared" si="11"/>
        <v>-8.0378821058772702E-3</v>
      </c>
      <c r="L30" s="21">
        <f t="shared" si="12"/>
        <v>1.8559067888365321E-2</v>
      </c>
      <c r="M30" s="21">
        <f t="shared" ca="1" si="4"/>
        <v>1.4328381359988249E-2</v>
      </c>
      <c r="N30" s="21">
        <f t="shared" ca="1" si="13"/>
        <v>4.1957248754892598E-5</v>
      </c>
      <c r="O30" s="20">
        <f t="shared" ca="1" si="14"/>
        <v>2038410.1887797641</v>
      </c>
      <c r="P30" s="21">
        <f t="shared" ca="1" si="15"/>
        <v>679879.00500330224</v>
      </c>
      <c r="Q30" s="21">
        <f t="shared" ca="1" si="16"/>
        <v>4212424.3194749085</v>
      </c>
      <c r="R30">
        <f t="shared" ca="1" si="5"/>
        <v>2.0483468640562955E-2</v>
      </c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</row>
    <row r="31" spans="1:35" x14ac:dyDescent="0.2">
      <c r="A31" s="111">
        <v>-21541</v>
      </c>
      <c r="B31" s="111">
        <v>5.1092300003801938E-2</v>
      </c>
      <c r="C31" s="111">
        <v>0.1</v>
      </c>
      <c r="D31" s="113">
        <f t="shared" si="6"/>
        <v>-2.1541000000000001</v>
      </c>
      <c r="E31" s="113">
        <f t="shared" si="6"/>
        <v>5.1092300003801938E-2</v>
      </c>
      <c r="F31" s="21">
        <f t="shared" si="7"/>
        <v>-0.21541000000000002</v>
      </c>
      <c r="G31" s="21">
        <f t="shared" si="7"/>
        <v>5.1092300003801943E-3</v>
      </c>
      <c r="H31" s="21">
        <f t="shared" si="8"/>
        <v>0.46401468100000004</v>
      </c>
      <c r="I31" s="21">
        <f t="shared" si="9"/>
        <v>-0.99953402434210015</v>
      </c>
      <c r="J31" s="21">
        <f t="shared" si="10"/>
        <v>2.1530962418353181</v>
      </c>
      <c r="K31" s="21">
        <f t="shared" si="11"/>
        <v>-1.1005792343818977E-2</v>
      </c>
      <c r="L31" s="21">
        <f t="shared" si="12"/>
        <v>2.3707577287820459E-2</v>
      </c>
      <c r="M31" s="21">
        <f t="shared" ca="1" si="4"/>
        <v>1.5111187419582492E-2</v>
      </c>
      <c r="N31" s="21">
        <f t="shared" ca="1" si="13"/>
        <v>1.2946404627982752E-4</v>
      </c>
      <c r="O31" s="20">
        <f t="shared" ca="1" si="14"/>
        <v>1026143.3724128228</v>
      </c>
      <c r="P31" s="21">
        <f t="shared" ca="1" si="15"/>
        <v>712346.68216202315</v>
      </c>
      <c r="Q31" s="21">
        <f t="shared" ca="1" si="16"/>
        <v>2809604.2638629712</v>
      </c>
      <c r="R31">
        <f t="shared" ca="1" si="5"/>
        <v>3.5981112584219446E-2</v>
      </c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</row>
    <row r="32" spans="1:35" x14ac:dyDescent="0.2">
      <c r="A32" s="111">
        <v>-21219.5</v>
      </c>
      <c r="B32" s="111">
        <v>2.2150850003527012E-2</v>
      </c>
      <c r="C32" s="111">
        <v>0.1</v>
      </c>
      <c r="D32" s="113">
        <f t="shared" si="6"/>
        <v>-2.12195</v>
      </c>
      <c r="E32" s="113">
        <f t="shared" si="6"/>
        <v>2.2150850003527012E-2</v>
      </c>
      <c r="F32" s="21">
        <f t="shared" si="7"/>
        <v>-0.21219500000000002</v>
      </c>
      <c r="G32" s="21">
        <f t="shared" si="7"/>
        <v>2.2150850003527013E-3</v>
      </c>
      <c r="H32" s="21">
        <f t="shared" si="8"/>
        <v>0.45026718025000007</v>
      </c>
      <c r="I32" s="21">
        <f t="shared" si="9"/>
        <v>-0.95544444313148769</v>
      </c>
      <c r="J32" s="21">
        <f t="shared" si="10"/>
        <v>2.0274053361028601</v>
      </c>
      <c r="K32" s="21">
        <f t="shared" si="11"/>
        <v>-4.7002996164984146E-3</v>
      </c>
      <c r="L32" s="21">
        <f t="shared" si="12"/>
        <v>9.9738007712288114E-3</v>
      </c>
      <c r="M32" s="21">
        <f t="shared" ca="1" si="4"/>
        <v>1.5232952165784196E-2</v>
      </c>
      <c r="N32" s="21">
        <f t="shared" ca="1" si="13"/>
        <v>4.7857310493446722E-6</v>
      </c>
      <c r="O32" s="20">
        <f t="shared" ca="1" si="14"/>
        <v>866754.85333467275</v>
      </c>
      <c r="P32" s="21">
        <f t="shared" ca="1" si="15"/>
        <v>717674.54931366595</v>
      </c>
      <c r="Q32" s="21">
        <f t="shared" ca="1" si="16"/>
        <v>2564950.6244775741</v>
      </c>
      <c r="R32">
        <f t="shared" ca="1" si="5"/>
        <v>6.9178978377428153E-3</v>
      </c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</row>
    <row r="33" spans="1:35" x14ac:dyDescent="0.2">
      <c r="A33" s="111">
        <v>-19659.5</v>
      </c>
      <c r="B33" s="111">
        <v>1.28828499946394E-2</v>
      </c>
      <c r="C33" s="111">
        <v>0.1</v>
      </c>
      <c r="D33" s="113">
        <f t="shared" si="6"/>
        <v>-1.9659500000000001</v>
      </c>
      <c r="E33" s="113">
        <f t="shared" si="6"/>
        <v>1.28828499946394E-2</v>
      </c>
      <c r="F33" s="21">
        <f t="shared" si="7"/>
        <v>-0.19659500000000002</v>
      </c>
      <c r="G33" s="21">
        <f t="shared" si="7"/>
        <v>1.2882849994639402E-3</v>
      </c>
      <c r="H33" s="21">
        <f t="shared" si="8"/>
        <v>0.38649594025000006</v>
      </c>
      <c r="I33" s="21">
        <f t="shared" si="9"/>
        <v>-0.75983169373448767</v>
      </c>
      <c r="J33" s="21">
        <f t="shared" si="10"/>
        <v>1.493791118297316</v>
      </c>
      <c r="K33" s="21">
        <f t="shared" si="11"/>
        <v>-2.5327038946961335E-3</v>
      </c>
      <c r="L33" s="21">
        <f t="shared" si="12"/>
        <v>4.9791692217778637E-3</v>
      </c>
      <c r="M33" s="21">
        <f t="shared" ca="1" si="4"/>
        <v>1.5624783443679936E-2</v>
      </c>
      <c r="N33" s="21">
        <f t="shared" ca="1" si="13"/>
        <v>7.5181990389673296E-7</v>
      </c>
      <c r="O33" s="20">
        <f t="shared" ca="1" si="14"/>
        <v>306099.12167450029</v>
      </c>
      <c r="P33" s="21">
        <f t="shared" ca="1" si="15"/>
        <v>736336.23214562854</v>
      </c>
      <c r="Q33" s="21">
        <f t="shared" ca="1" si="16"/>
        <v>1578341.1547897351</v>
      </c>
      <c r="R33">
        <f t="shared" ca="1" si="5"/>
        <v>-2.7419334490405359E-3</v>
      </c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</row>
    <row r="34" spans="1:35" x14ac:dyDescent="0.2">
      <c r="A34" s="111">
        <v>-16582.5</v>
      </c>
      <c r="B34" s="111">
        <v>1.7049750000296626E-2</v>
      </c>
      <c r="C34" s="111">
        <v>0.1</v>
      </c>
      <c r="D34" s="113">
        <f t="shared" si="6"/>
        <v>-1.65825</v>
      </c>
      <c r="E34" s="113">
        <f t="shared" si="6"/>
        <v>1.7049750000296626E-2</v>
      </c>
      <c r="F34" s="21">
        <f t="shared" si="7"/>
        <v>-0.165825</v>
      </c>
      <c r="G34" s="21">
        <f t="shared" si="7"/>
        <v>1.7049750000296628E-3</v>
      </c>
      <c r="H34" s="21">
        <f t="shared" si="8"/>
        <v>0.27497930625</v>
      </c>
      <c r="I34" s="21">
        <f t="shared" si="9"/>
        <v>-0.45598443458906252</v>
      </c>
      <c r="J34" s="21">
        <f t="shared" si="10"/>
        <v>0.75613618865731291</v>
      </c>
      <c r="K34" s="21">
        <f t="shared" si="11"/>
        <v>-2.8272747937991881E-3</v>
      </c>
      <c r="L34" s="21">
        <f t="shared" si="12"/>
        <v>4.6883284268175035E-3</v>
      </c>
      <c r="M34" s="21">
        <f t="shared" ca="1" si="4"/>
        <v>1.5430272600301241E-2</v>
      </c>
      <c r="N34" s="21">
        <f t="shared" ca="1" si="13"/>
        <v>2.6227070490958124E-7</v>
      </c>
      <c r="O34" s="20">
        <f t="shared" ca="1" si="14"/>
        <v>8847.5667591272795</v>
      </c>
      <c r="P34" s="21">
        <f t="shared" ca="1" si="15"/>
        <v>737149.50994327629</v>
      </c>
      <c r="Q34" s="21">
        <f t="shared" ca="1" si="16"/>
        <v>432686.69305318868</v>
      </c>
      <c r="R34">
        <f t="shared" ca="1" si="5"/>
        <v>1.6194773999953851E-3</v>
      </c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</row>
    <row r="35" spans="1:35" x14ac:dyDescent="0.2">
      <c r="A35" s="111">
        <v>-16343</v>
      </c>
      <c r="B35" s="111">
        <v>3.1929000033414923E-3</v>
      </c>
      <c r="C35" s="111">
        <v>0.1</v>
      </c>
      <c r="D35" s="113">
        <f t="shared" si="6"/>
        <v>-1.6343000000000001</v>
      </c>
      <c r="E35" s="113">
        <f t="shared" si="6"/>
        <v>3.1929000033414923E-3</v>
      </c>
      <c r="F35" s="21">
        <f t="shared" si="7"/>
        <v>-0.16343000000000002</v>
      </c>
      <c r="G35" s="21">
        <f t="shared" si="7"/>
        <v>3.1929000033414923E-4</v>
      </c>
      <c r="H35" s="21">
        <f t="shared" si="8"/>
        <v>0.26709364900000004</v>
      </c>
      <c r="I35" s="21">
        <f t="shared" si="9"/>
        <v>-0.43651115056070011</v>
      </c>
      <c r="J35" s="21">
        <f t="shared" si="10"/>
        <v>0.71339017336135224</v>
      </c>
      <c r="K35" s="21">
        <f t="shared" si="11"/>
        <v>-5.2181564754610009E-4</v>
      </c>
      <c r="L35" s="21">
        <f t="shared" si="12"/>
        <v>8.5280331278459137E-4</v>
      </c>
      <c r="M35" s="21">
        <f t="shared" ca="1" si="4"/>
        <v>1.5361279126943468E-2</v>
      </c>
      <c r="N35" s="21">
        <f t="shared" ca="1" si="13"/>
        <v>1.480694504957124E-5</v>
      </c>
      <c r="O35" s="20">
        <f t="shared" ca="1" si="14"/>
        <v>19322.530148430349</v>
      </c>
      <c r="P35" s="21">
        <f t="shared" ca="1" si="15"/>
        <v>735195.9696444571</v>
      </c>
      <c r="Q35" s="21">
        <f t="shared" ca="1" si="16"/>
        <v>379196.95156850293</v>
      </c>
      <c r="R35">
        <f t="shared" ca="1" si="5"/>
        <v>-1.2168379123601976E-2</v>
      </c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</row>
    <row r="36" spans="1:35" x14ac:dyDescent="0.2">
      <c r="A36" s="111">
        <v>-15931</v>
      </c>
      <c r="B36" s="111">
        <v>2.5109300004260149E-2</v>
      </c>
      <c r="C36" s="111">
        <v>0.1</v>
      </c>
      <c r="D36" s="113">
        <f t="shared" si="6"/>
        <v>-1.5931</v>
      </c>
      <c r="E36" s="113">
        <f t="shared" si="6"/>
        <v>2.5109300004260149E-2</v>
      </c>
      <c r="F36" s="21">
        <f t="shared" si="7"/>
        <v>-0.15931000000000001</v>
      </c>
      <c r="G36" s="21">
        <f t="shared" si="7"/>
        <v>2.5109300004260149E-3</v>
      </c>
      <c r="H36" s="21">
        <f t="shared" si="8"/>
        <v>0.25379676099999998</v>
      </c>
      <c r="I36" s="21">
        <f t="shared" si="9"/>
        <v>-0.40432361994909999</v>
      </c>
      <c r="J36" s="21">
        <f t="shared" si="10"/>
        <v>0.64412795894091113</v>
      </c>
      <c r="K36" s="21">
        <f t="shared" si="11"/>
        <v>-4.0001625836786842E-3</v>
      </c>
      <c r="L36" s="21">
        <f t="shared" si="12"/>
        <v>6.3726590120585114E-3</v>
      </c>
      <c r="M36" s="21">
        <f t="shared" ca="1" si="4"/>
        <v>1.5224394343051222E-2</v>
      </c>
      <c r="N36" s="21">
        <f t="shared" ca="1" si="13"/>
        <v>9.7711359931000311E-6</v>
      </c>
      <c r="O36" s="20">
        <f t="shared" ca="1" si="14"/>
        <v>46002.456696640867</v>
      </c>
      <c r="P36" s="21">
        <f t="shared" ca="1" si="15"/>
        <v>731162.07883888693</v>
      </c>
      <c r="Q36" s="21">
        <f t="shared" ca="1" si="16"/>
        <v>297123.31486436661</v>
      </c>
      <c r="R36">
        <f t="shared" ca="1" si="5"/>
        <v>9.8849056612089273E-3</v>
      </c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</row>
    <row r="37" spans="1:35" x14ac:dyDescent="0.2">
      <c r="A37" s="111">
        <v>-15890.5</v>
      </c>
      <c r="B37" s="111">
        <v>7.4821499947574921E-3</v>
      </c>
      <c r="C37" s="111">
        <v>0.1</v>
      </c>
      <c r="D37" s="113">
        <f t="shared" si="6"/>
        <v>-1.5890500000000001</v>
      </c>
      <c r="E37" s="113">
        <f t="shared" si="6"/>
        <v>7.4821499947574921E-3</v>
      </c>
      <c r="F37" s="21">
        <f t="shared" si="7"/>
        <v>-0.15890500000000002</v>
      </c>
      <c r="G37" s="21">
        <f t="shared" si="7"/>
        <v>7.4821499947574921E-4</v>
      </c>
      <c r="H37" s="21">
        <f t="shared" si="8"/>
        <v>0.25250799025000004</v>
      </c>
      <c r="I37" s="21">
        <f t="shared" si="9"/>
        <v>-0.40124782190676256</v>
      </c>
      <c r="J37" s="21">
        <f t="shared" si="10"/>
        <v>0.63760285140094108</v>
      </c>
      <c r="K37" s="21">
        <f t="shared" si="11"/>
        <v>-1.1889510449169392E-3</v>
      </c>
      <c r="L37" s="21">
        <f t="shared" si="12"/>
        <v>1.8893026579252625E-3</v>
      </c>
      <c r="M37" s="21">
        <f t="shared" ca="1" si="4"/>
        <v>1.5209695917175033E-2</v>
      </c>
      <c r="N37" s="21">
        <f t="shared" ca="1" si="13"/>
        <v>5.971496598307196E-6</v>
      </c>
      <c r="O37" s="20">
        <f t="shared" ca="1" si="14"/>
        <v>49184.460389259315</v>
      </c>
      <c r="P37" s="21">
        <f t="shared" ca="1" si="15"/>
        <v>730719.78208777495</v>
      </c>
      <c r="Q37" s="21">
        <f t="shared" ca="1" si="16"/>
        <v>289708.97396392433</v>
      </c>
      <c r="R37">
        <f t="shared" ca="1" si="5"/>
        <v>-7.7275459224175405E-3</v>
      </c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</row>
    <row r="38" spans="1:35" x14ac:dyDescent="0.2">
      <c r="A38" s="111">
        <v>-15358</v>
      </c>
      <c r="B38" s="111">
        <v>2.3473999972338788E-3</v>
      </c>
      <c r="C38" s="111">
        <v>0.1</v>
      </c>
      <c r="D38" s="113">
        <f t="shared" si="6"/>
        <v>-1.5358000000000001</v>
      </c>
      <c r="E38" s="113">
        <f t="shared" si="6"/>
        <v>2.3473999972338788E-3</v>
      </c>
      <c r="F38" s="21">
        <f t="shared" si="7"/>
        <v>-0.15358000000000002</v>
      </c>
      <c r="G38" s="21">
        <f t="shared" si="7"/>
        <v>2.347399997233879E-4</v>
      </c>
      <c r="H38" s="21">
        <f t="shared" si="8"/>
        <v>0.23586816400000005</v>
      </c>
      <c r="I38" s="21">
        <f t="shared" si="9"/>
        <v>-0.36224632627120007</v>
      </c>
      <c r="J38" s="21">
        <f t="shared" si="10"/>
        <v>0.55633790788730908</v>
      </c>
      <c r="K38" s="21">
        <f t="shared" si="11"/>
        <v>-3.6051369157517915E-4</v>
      </c>
      <c r="L38" s="21">
        <f t="shared" si="12"/>
        <v>5.5367692752116015E-4</v>
      </c>
      <c r="M38" s="21">
        <f t="shared" ca="1" si="4"/>
        <v>1.4995751547830269E-2</v>
      </c>
      <c r="N38" s="21">
        <f t="shared" ca="1" si="13"/>
        <v>1.5998079694747412E-5</v>
      </c>
      <c r="O38" s="20">
        <f t="shared" ca="1" si="14"/>
        <v>99594.835083206068</v>
      </c>
      <c r="P38" s="21">
        <f t="shared" ca="1" si="15"/>
        <v>724148.25579833821</v>
      </c>
      <c r="Q38" s="21">
        <f t="shared" ca="1" si="16"/>
        <v>202520.39658889952</v>
      </c>
      <c r="R38">
        <f t="shared" ca="1" si="5"/>
        <v>-1.264835155059639E-2</v>
      </c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</row>
    <row r="39" spans="1:35" x14ac:dyDescent="0.2">
      <c r="A39" s="111">
        <v>-15358</v>
      </c>
      <c r="B39" s="111">
        <v>5.1347399996302556E-2</v>
      </c>
      <c r="C39" s="111">
        <v>0.1</v>
      </c>
      <c r="D39" s="113">
        <f t="shared" si="6"/>
        <v>-1.5358000000000001</v>
      </c>
      <c r="E39" s="113">
        <f t="shared" si="6"/>
        <v>5.1347399996302556E-2</v>
      </c>
      <c r="F39" s="21">
        <f t="shared" si="7"/>
        <v>-0.15358000000000002</v>
      </c>
      <c r="G39" s="21">
        <f t="shared" si="7"/>
        <v>5.1347399996302563E-3</v>
      </c>
      <c r="H39" s="21">
        <f t="shared" si="8"/>
        <v>0.23586816400000005</v>
      </c>
      <c r="I39" s="21">
        <f t="shared" si="9"/>
        <v>-0.36224632627120007</v>
      </c>
      <c r="J39" s="21">
        <f t="shared" si="10"/>
        <v>0.55633790788730908</v>
      </c>
      <c r="K39" s="21">
        <f t="shared" si="11"/>
        <v>-7.8859336914321471E-3</v>
      </c>
      <c r="L39" s="21">
        <f t="shared" si="12"/>
        <v>1.2111216963301492E-2</v>
      </c>
      <c r="M39" s="21">
        <f t="shared" ca="1" si="4"/>
        <v>1.4995751547830269E-2</v>
      </c>
      <c r="N39" s="21">
        <f t="shared" ca="1" si="13"/>
        <v>1.3214423449213177E-4</v>
      </c>
      <c r="O39" s="20">
        <f t="shared" ca="1" si="14"/>
        <v>99594.835083206068</v>
      </c>
      <c r="P39" s="21">
        <f t="shared" ca="1" si="15"/>
        <v>724148.25579833821</v>
      </c>
      <c r="Q39" s="21">
        <f t="shared" ca="1" si="16"/>
        <v>202520.39658889952</v>
      </c>
      <c r="R39">
        <f t="shared" ca="1" si="5"/>
        <v>3.6351648448472287E-2</v>
      </c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</row>
    <row r="40" spans="1:35" x14ac:dyDescent="0.2">
      <c r="A40" s="111">
        <v>-15352</v>
      </c>
      <c r="B40" s="111">
        <v>-1.6343999959644862E-3</v>
      </c>
      <c r="C40" s="111">
        <v>0.1</v>
      </c>
      <c r="D40" s="113">
        <f t="shared" si="6"/>
        <v>-1.5351999999999999</v>
      </c>
      <c r="E40" s="113">
        <f t="shared" si="6"/>
        <v>-1.6343999959644862E-3</v>
      </c>
      <c r="F40" s="21">
        <f t="shared" si="7"/>
        <v>-0.15351999999999999</v>
      </c>
      <c r="G40" s="21">
        <f t="shared" si="7"/>
        <v>-1.6343999959644862E-4</v>
      </c>
      <c r="H40" s="21">
        <f t="shared" si="8"/>
        <v>0.23568390399999997</v>
      </c>
      <c r="I40" s="21">
        <f t="shared" si="9"/>
        <v>-0.36182192942079994</v>
      </c>
      <c r="J40" s="21">
        <f t="shared" si="10"/>
        <v>0.55546902604681203</v>
      </c>
      <c r="K40" s="21">
        <f t="shared" si="11"/>
        <v>2.5091308738046789E-4</v>
      </c>
      <c r="L40" s="21">
        <f t="shared" si="12"/>
        <v>-3.8520177174649429E-4</v>
      </c>
      <c r="M40" s="21">
        <f t="shared" ca="1" si="4"/>
        <v>1.4993121845430214E-2</v>
      </c>
      <c r="N40" s="21">
        <f t="shared" ca="1" si="13"/>
        <v>2.7647448258605779E-5</v>
      </c>
      <c r="O40" s="20">
        <f t="shared" ca="1" si="14"/>
        <v>100249.10155341297</v>
      </c>
      <c r="P40" s="21">
        <f t="shared" ca="1" si="15"/>
        <v>724066.24340029189</v>
      </c>
      <c r="Q40" s="21">
        <f t="shared" ca="1" si="16"/>
        <v>201643.437023212</v>
      </c>
      <c r="R40">
        <f t="shared" ca="1" si="5"/>
        <v>-1.66275218413947E-2</v>
      </c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</row>
    <row r="41" spans="1:35" x14ac:dyDescent="0.2">
      <c r="A41" s="111">
        <v>-15349</v>
      </c>
      <c r="B41" s="111">
        <v>-1.412529999652179E-2</v>
      </c>
      <c r="C41" s="111">
        <v>0.1</v>
      </c>
      <c r="D41" s="113">
        <f t="shared" si="6"/>
        <v>-1.5348999999999999</v>
      </c>
      <c r="E41" s="113">
        <f t="shared" si="6"/>
        <v>-1.412529999652179E-2</v>
      </c>
      <c r="F41" s="21">
        <f t="shared" si="7"/>
        <v>-0.15349000000000002</v>
      </c>
      <c r="G41" s="21">
        <f t="shared" si="7"/>
        <v>-1.412529999652179E-3</v>
      </c>
      <c r="H41" s="21">
        <f t="shared" si="8"/>
        <v>0.23559180100000002</v>
      </c>
      <c r="I41" s="21">
        <f t="shared" si="9"/>
        <v>-0.36160985535490003</v>
      </c>
      <c r="J41" s="21">
        <f t="shared" si="10"/>
        <v>0.55503496698423604</v>
      </c>
      <c r="K41" s="21">
        <f t="shared" si="11"/>
        <v>2.1680922964661294E-3</v>
      </c>
      <c r="L41" s="21">
        <f t="shared" si="12"/>
        <v>-3.3278048658458618E-3</v>
      </c>
      <c r="M41" s="21">
        <f t="shared" ca="1" si="4"/>
        <v>1.4991805163631692E-2</v>
      </c>
      <c r="N41" s="21">
        <f t="shared" ca="1" si="13"/>
        <v>8.478058129074366E-5</v>
      </c>
      <c r="O41" s="20">
        <f t="shared" ca="1" si="14"/>
        <v>100576.92073248858</v>
      </c>
      <c r="P41" s="21">
        <f t="shared" ca="1" si="15"/>
        <v>724025.17095495167</v>
      </c>
      <c r="Q41" s="21">
        <f t="shared" ca="1" si="16"/>
        <v>201205.8106998149</v>
      </c>
      <c r="R41">
        <f t="shared" ca="1" si="5"/>
        <v>-2.9117105160153482E-2</v>
      </c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</row>
    <row r="42" spans="1:35" x14ac:dyDescent="0.2">
      <c r="A42" s="111">
        <v>-15347.5</v>
      </c>
      <c r="B42" s="111">
        <v>1.7629249996389262E-2</v>
      </c>
      <c r="C42" s="111">
        <v>0.1</v>
      </c>
      <c r="D42" s="113">
        <f t="shared" si="6"/>
        <v>-1.5347500000000001</v>
      </c>
      <c r="E42" s="113">
        <f t="shared" si="6"/>
        <v>1.7629249996389262E-2</v>
      </c>
      <c r="F42" s="21">
        <f t="shared" si="7"/>
        <v>-0.15347500000000003</v>
      </c>
      <c r="G42" s="21">
        <f t="shared" si="7"/>
        <v>1.7629249996389262E-3</v>
      </c>
      <c r="H42" s="21">
        <f t="shared" si="8"/>
        <v>0.23554575625000004</v>
      </c>
      <c r="I42" s="21">
        <f t="shared" si="9"/>
        <v>-0.3615038494046876</v>
      </c>
      <c r="J42" s="21">
        <f t="shared" si="10"/>
        <v>0.55481803287384435</v>
      </c>
      <c r="K42" s="21">
        <f t="shared" si="11"/>
        <v>-2.705649143195842E-3</v>
      </c>
      <c r="L42" s="21">
        <f t="shared" si="12"/>
        <v>4.1524950225198184E-3</v>
      </c>
      <c r="M42" s="21">
        <f t="shared" ca="1" si="4"/>
        <v>1.4991146365082815E-2</v>
      </c>
      <c r="N42" s="21">
        <f t="shared" ca="1" si="13"/>
        <v>6.9595907695122645E-7</v>
      </c>
      <c r="O42" s="20">
        <f t="shared" ca="1" si="14"/>
        <v>100741.00164059157</v>
      </c>
      <c r="P42" s="21">
        <f t="shared" ca="1" si="15"/>
        <v>724004.61817238934</v>
      </c>
      <c r="Q42" s="21">
        <f t="shared" ca="1" si="16"/>
        <v>200987.21076991997</v>
      </c>
      <c r="R42">
        <f t="shared" ca="1" si="5"/>
        <v>2.6381036313064474E-3</v>
      </c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</row>
    <row r="43" spans="1:35" x14ac:dyDescent="0.2">
      <c r="A43" s="111">
        <v>-15308.5</v>
      </c>
      <c r="B43" s="111">
        <v>-6.7524499972932972E-3</v>
      </c>
      <c r="C43" s="111">
        <v>0.1</v>
      </c>
      <c r="D43" s="113">
        <f t="shared" si="6"/>
        <v>-1.53085</v>
      </c>
      <c r="E43" s="113">
        <f t="shared" si="6"/>
        <v>-6.7524499972932972E-3</v>
      </c>
      <c r="F43" s="21">
        <f t="shared" si="7"/>
        <v>-0.15308500000000003</v>
      </c>
      <c r="G43" s="21">
        <f t="shared" si="7"/>
        <v>-6.7524499972932979E-4</v>
      </c>
      <c r="H43" s="21">
        <f t="shared" si="8"/>
        <v>0.23435017225000004</v>
      </c>
      <c r="I43" s="21">
        <f t="shared" si="9"/>
        <v>-0.35875496118891259</v>
      </c>
      <c r="J43" s="21">
        <f t="shared" si="10"/>
        <v>0.54920003233604686</v>
      </c>
      <c r="K43" s="21">
        <f t="shared" si="11"/>
        <v>1.0336988078356445E-3</v>
      </c>
      <c r="L43" s="21">
        <f t="shared" si="12"/>
        <v>-1.5824378199751964E-3</v>
      </c>
      <c r="M43" s="21">
        <f t="shared" ca="1" si="4"/>
        <v>1.4973910512800576E-2</v>
      </c>
      <c r="N43" s="21">
        <f t="shared" ca="1" si="13"/>
        <v>4.7203474101456656E-5</v>
      </c>
      <c r="O43" s="20">
        <f t="shared" ca="1" si="14"/>
        <v>105047.03164573564</v>
      </c>
      <c r="P43" s="21">
        <f t="shared" ca="1" si="15"/>
        <v>723466.37245341321</v>
      </c>
      <c r="Q43" s="21">
        <f t="shared" ca="1" si="16"/>
        <v>195353.3799580273</v>
      </c>
      <c r="R43">
        <f t="shared" ca="1" si="5"/>
        <v>-2.1726360510093874E-2</v>
      </c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</row>
    <row r="44" spans="1:35" x14ac:dyDescent="0.2">
      <c r="A44" s="111">
        <v>-15307</v>
      </c>
      <c r="B44" s="111">
        <v>-9.9789999512722716E-4</v>
      </c>
      <c r="C44" s="111">
        <v>0.1</v>
      </c>
      <c r="D44" s="113">
        <f t="shared" si="6"/>
        <v>-1.5306999999999999</v>
      </c>
      <c r="E44" s="113">
        <f t="shared" si="6"/>
        <v>-9.9789999512722716E-4</v>
      </c>
      <c r="F44" s="21">
        <f t="shared" si="7"/>
        <v>-0.15307000000000001</v>
      </c>
      <c r="G44" s="21">
        <f t="shared" si="7"/>
        <v>-9.9789999512722727E-5</v>
      </c>
      <c r="H44" s="21">
        <f t="shared" si="8"/>
        <v>0.23430424900000002</v>
      </c>
      <c r="I44" s="21">
        <f t="shared" si="9"/>
        <v>-0.3586495139443</v>
      </c>
      <c r="J44" s="21">
        <f t="shared" si="10"/>
        <v>0.54898481099454</v>
      </c>
      <c r="K44" s="21">
        <f t="shared" si="11"/>
        <v>1.5274855225412467E-4</v>
      </c>
      <c r="L44" s="21">
        <f t="shared" si="12"/>
        <v>-2.3381220893538862E-4</v>
      </c>
      <c r="M44" s="21">
        <f t="shared" ca="1" si="4"/>
        <v>1.4973243476558519E-2</v>
      </c>
      <c r="N44" s="21">
        <f t="shared" ca="1" si="13"/>
        <v>2.5507742379317025E-5</v>
      </c>
      <c r="O44" s="20">
        <f t="shared" ca="1" si="14"/>
        <v>105214.17779886107</v>
      </c>
      <c r="P44" s="21">
        <f t="shared" ca="1" si="15"/>
        <v>723445.52178037772</v>
      </c>
      <c r="Q44" s="21">
        <f t="shared" ca="1" si="16"/>
        <v>195138.60350496587</v>
      </c>
      <c r="R44">
        <f t="shared" ca="1" si="5"/>
        <v>-1.5971143471685746E-2</v>
      </c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</row>
    <row r="45" spans="1:35" x14ac:dyDescent="0.2">
      <c r="A45" s="111">
        <v>-15305.5</v>
      </c>
      <c r="B45" s="111">
        <v>3.8756649999413639E-2</v>
      </c>
      <c r="C45" s="111">
        <v>0.1</v>
      </c>
      <c r="D45" s="113">
        <f t="shared" si="6"/>
        <v>-1.5305500000000001</v>
      </c>
      <c r="E45" s="113">
        <f t="shared" si="6"/>
        <v>3.8756649999413639E-2</v>
      </c>
      <c r="F45" s="21">
        <f t="shared" si="7"/>
        <v>-0.15305500000000002</v>
      </c>
      <c r="G45" s="21">
        <f t="shared" si="7"/>
        <v>3.8756649999413641E-3</v>
      </c>
      <c r="H45" s="21">
        <f t="shared" si="8"/>
        <v>0.23425833025000004</v>
      </c>
      <c r="I45" s="21">
        <f t="shared" si="9"/>
        <v>-0.35854408736413756</v>
      </c>
      <c r="J45" s="21">
        <f t="shared" si="10"/>
        <v>0.54876965291518076</v>
      </c>
      <c r="K45" s="21">
        <f t="shared" si="11"/>
        <v>-5.931899065660255E-3</v>
      </c>
      <c r="L45" s="21">
        <f t="shared" si="12"/>
        <v>9.0790681149463034E-3</v>
      </c>
      <c r="M45" s="21">
        <f t="shared" ca="1" si="4"/>
        <v>1.4972576135216707E-2</v>
      </c>
      <c r="N45" s="21">
        <f t="shared" ca="1" si="13"/>
        <v>5.6568216957757564E-5</v>
      </c>
      <c r="O45" s="20">
        <f t="shared" ca="1" si="14"/>
        <v>105381.43681151148</v>
      </c>
      <c r="P45" s="21">
        <f t="shared" ca="1" si="15"/>
        <v>723424.66008118587</v>
      </c>
      <c r="Q45" s="21">
        <f t="shared" ca="1" si="16"/>
        <v>194923.96813109389</v>
      </c>
      <c r="R45">
        <f t="shared" ca="1" si="5"/>
        <v>2.3784073864196932E-2</v>
      </c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</row>
    <row r="46" spans="1:35" x14ac:dyDescent="0.2">
      <c r="A46" s="111">
        <v>-15304</v>
      </c>
      <c r="B46" s="111">
        <v>-1.4488799999526236E-2</v>
      </c>
      <c r="C46" s="111">
        <v>0.1</v>
      </c>
      <c r="D46" s="113">
        <f t="shared" si="6"/>
        <v>-1.5304</v>
      </c>
      <c r="E46" s="113">
        <f t="shared" si="6"/>
        <v>-1.4488799999526236E-2</v>
      </c>
      <c r="F46" s="21">
        <f t="shared" si="7"/>
        <v>-0.15304000000000001</v>
      </c>
      <c r="G46" s="21">
        <f t="shared" si="7"/>
        <v>-1.4488799999526237E-3</v>
      </c>
      <c r="H46" s="21">
        <f t="shared" si="8"/>
        <v>0.23421241600000001</v>
      </c>
      <c r="I46" s="21">
        <f t="shared" si="9"/>
        <v>-0.35843868144640001</v>
      </c>
      <c r="J46" s="21">
        <f t="shared" si="10"/>
        <v>0.54855455808557052</v>
      </c>
      <c r="K46" s="21">
        <f t="shared" si="11"/>
        <v>2.2173659519274954E-3</v>
      </c>
      <c r="L46" s="21">
        <f t="shared" si="12"/>
        <v>-3.3934568528298389E-3</v>
      </c>
      <c r="M46" s="21">
        <f t="shared" ca="1" si="4"/>
        <v>1.4971908488775144E-2</v>
      </c>
      <c r="N46" s="21">
        <f t="shared" ca="1" si="13"/>
        <v>8.6793334463267297E-5</v>
      </c>
      <c r="O46" s="20">
        <f t="shared" ca="1" si="14"/>
        <v>105548.80863602221</v>
      </c>
      <c r="P46" s="21">
        <f t="shared" ca="1" si="15"/>
        <v>723403.78735632601</v>
      </c>
      <c r="Q46" s="21">
        <f t="shared" ca="1" si="16"/>
        <v>194709.47379851728</v>
      </c>
      <c r="R46">
        <f t="shared" ca="1" si="5"/>
        <v>-2.9460708488301381E-2</v>
      </c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</row>
    <row r="47" spans="1:35" x14ac:dyDescent="0.2">
      <c r="A47" s="111">
        <v>-15302.5</v>
      </c>
      <c r="B47" s="111">
        <v>2.1265749994199723E-2</v>
      </c>
      <c r="C47" s="111">
        <v>0.1</v>
      </c>
      <c r="D47" s="113">
        <f t="shared" si="6"/>
        <v>-1.5302500000000001</v>
      </c>
      <c r="E47" s="113">
        <f t="shared" si="6"/>
        <v>2.1265749994199723E-2</v>
      </c>
      <c r="F47" s="21">
        <f t="shared" si="7"/>
        <v>-0.15302500000000002</v>
      </c>
      <c r="G47" s="21">
        <f t="shared" si="7"/>
        <v>2.1265749994199726E-3</v>
      </c>
      <c r="H47" s="21">
        <f t="shared" si="8"/>
        <v>0.23416650625000004</v>
      </c>
      <c r="I47" s="21">
        <f t="shared" si="9"/>
        <v>-0.35833329618906262</v>
      </c>
      <c r="J47" s="21">
        <f t="shared" si="10"/>
        <v>0.54833952649331308</v>
      </c>
      <c r="K47" s="21">
        <f t="shared" si="11"/>
        <v>-3.2541913928624132E-3</v>
      </c>
      <c r="L47" s="21">
        <f t="shared" si="12"/>
        <v>4.9797263789277081E-3</v>
      </c>
      <c r="M47" s="21">
        <f t="shared" ca="1" si="4"/>
        <v>1.4971240537233844E-2</v>
      </c>
      <c r="N47" s="21">
        <f t="shared" ca="1" si="13"/>
        <v>3.9620849303832882E-6</v>
      </c>
      <c r="O47" s="20">
        <f t="shared" ca="1" si="14"/>
        <v>105716.2932247353</v>
      </c>
      <c r="P47" s="21">
        <f t="shared" ca="1" si="15"/>
        <v>723382.90360628953</v>
      </c>
      <c r="Q47" s="21">
        <f t="shared" ca="1" si="16"/>
        <v>194495.12046934656</v>
      </c>
      <c r="R47">
        <f t="shared" ca="1" si="5"/>
        <v>6.2945094569658785E-3</v>
      </c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</row>
    <row r="48" spans="1:35" x14ac:dyDescent="0.2">
      <c r="A48" s="111">
        <v>-15277</v>
      </c>
      <c r="B48" s="111">
        <v>2.5093099997320678E-2</v>
      </c>
      <c r="C48" s="111">
        <v>0.1</v>
      </c>
      <c r="D48" s="113">
        <f t="shared" si="6"/>
        <v>-1.5277000000000001</v>
      </c>
      <c r="E48" s="113">
        <f t="shared" si="6"/>
        <v>2.5093099997320678E-2</v>
      </c>
      <c r="F48" s="21">
        <f t="shared" si="7"/>
        <v>-0.15277000000000002</v>
      </c>
      <c r="G48" s="21">
        <f t="shared" si="7"/>
        <v>2.5093099997320679E-3</v>
      </c>
      <c r="H48" s="21">
        <f t="shared" si="8"/>
        <v>0.23338672900000004</v>
      </c>
      <c r="I48" s="21">
        <f t="shared" si="9"/>
        <v>-0.35654490589330007</v>
      </c>
      <c r="J48" s="21">
        <f t="shared" si="10"/>
        <v>0.54469365273319459</v>
      </c>
      <c r="K48" s="21">
        <f t="shared" si="11"/>
        <v>-3.8334728865906803E-3</v>
      </c>
      <c r="L48" s="21">
        <f t="shared" si="12"/>
        <v>5.8563965288445825E-3</v>
      </c>
      <c r="M48" s="21">
        <f t="shared" ca="1" si="4"/>
        <v>1.4959838680770294E-2</v>
      </c>
      <c r="N48" s="21">
        <f t="shared" ca="1" si="13"/>
        <v>1.0268298490949643E-5</v>
      </c>
      <c r="O48" s="20">
        <f t="shared" ca="1" si="14"/>
        <v>108580.73800244185</v>
      </c>
      <c r="P48" s="21">
        <f t="shared" ca="1" si="15"/>
        <v>723026.19347986858</v>
      </c>
      <c r="Q48" s="21">
        <f t="shared" ca="1" si="16"/>
        <v>190872.65069881774</v>
      </c>
      <c r="R48">
        <f t="shared" ca="1" si="5"/>
        <v>1.0133261316550384E-2</v>
      </c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</row>
    <row r="49" spans="1:35" x14ac:dyDescent="0.2">
      <c r="A49" s="111">
        <v>-15265</v>
      </c>
      <c r="B49" s="111">
        <v>-9.8704999982146546E-3</v>
      </c>
      <c r="C49" s="111">
        <v>0.1</v>
      </c>
      <c r="D49" s="113">
        <f t="shared" si="6"/>
        <v>-1.5265</v>
      </c>
      <c r="E49" s="113">
        <f t="shared" si="6"/>
        <v>-9.8704999982146546E-3</v>
      </c>
      <c r="F49" s="21">
        <f t="shared" si="7"/>
        <v>-0.15265000000000001</v>
      </c>
      <c r="G49" s="21">
        <f t="shared" si="7"/>
        <v>-9.8704999982146546E-4</v>
      </c>
      <c r="H49" s="21">
        <f t="shared" si="8"/>
        <v>0.233020225</v>
      </c>
      <c r="I49" s="21">
        <f t="shared" si="9"/>
        <v>-0.35570537346249997</v>
      </c>
      <c r="J49" s="21">
        <f t="shared" si="10"/>
        <v>0.5429842525905062</v>
      </c>
      <c r="K49" s="21">
        <f t="shared" si="11"/>
        <v>1.506731824727467E-3</v>
      </c>
      <c r="L49" s="21">
        <f t="shared" si="12"/>
        <v>-2.3000261304464784E-3</v>
      </c>
      <c r="M49" s="21">
        <f t="shared" ca="1" si="4"/>
        <v>1.4954442591283292E-2</v>
      </c>
      <c r="N49" s="21">
        <f t="shared" ca="1" si="13"/>
        <v>6.1627777457186911E-5</v>
      </c>
      <c r="O49" s="20">
        <f t="shared" ca="1" si="14"/>
        <v>109939.91702422829</v>
      </c>
      <c r="P49" s="21">
        <f t="shared" ca="1" si="15"/>
        <v>722857.22811211704</v>
      </c>
      <c r="Q49" s="21">
        <f t="shared" ca="1" si="16"/>
        <v>189182.00260191748</v>
      </c>
      <c r="R49">
        <f t="shared" ca="1" si="5"/>
        <v>-2.4824942589497946E-2</v>
      </c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</row>
    <row r="50" spans="1:35" x14ac:dyDescent="0.2">
      <c r="A50" s="111">
        <v>-15226</v>
      </c>
      <c r="B50" s="111">
        <v>-1.3252199998532888E-2</v>
      </c>
      <c r="C50" s="111">
        <v>0.1</v>
      </c>
      <c r="D50" s="113">
        <f t="shared" si="6"/>
        <v>-1.5226</v>
      </c>
      <c r="E50" s="113">
        <f t="shared" si="6"/>
        <v>-1.3252199998532888E-2</v>
      </c>
      <c r="F50" s="21">
        <f t="shared" si="7"/>
        <v>-0.15226000000000001</v>
      </c>
      <c r="G50" s="21">
        <f t="shared" si="7"/>
        <v>-1.3252199998532888E-3</v>
      </c>
      <c r="H50" s="21">
        <f t="shared" si="8"/>
        <v>0.231831076</v>
      </c>
      <c r="I50" s="21">
        <f t="shared" si="9"/>
        <v>-0.35298599631759997</v>
      </c>
      <c r="J50" s="21">
        <f t="shared" si="10"/>
        <v>0.53745647799317775</v>
      </c>
      <c r="K50" s="21">
        <f t="shared" si="11"/>
        <v>2.0177799717766174E-3</v>
      </c>
      <c r="L50" s="21">
        <f t="shared" si="12"/>
        <v>-3.0722717850270777E-3</v>
      </c>
      <c r="M50" s="21">
        <f t="shared" ca="1" si="4"/>
        <v>1.4936770446362109E-2</v>
      </c>
      <c r="N50" s="21">
        <f t="shared" ca="1" si="13"/>
        <v>7.9461805474316372E-5</v>
      </c>
      <c r="O50" s="20">
        <f t="shared" ca="1" si="14"/>
        <v>114406.41793875878</v>
      </c>
      <c r="P50" s="21">
        <f t="shared" ca="1" si="15"/>
        <v>722303.2245373152</v>
      </c>
      <c r="Q50" s="21">
        <f t="shared" ca="1" si="16"/>
        <v>183749.1848704337</v>
      </c>
      <c r="R50">
        <f t="shared" ca="1" si="5"/>
        <v>-2.8188970444894997E-2</v>
      </c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</row>
    <row r="51" spans="1:35" x14ac:dyDescent="0.2">
      <c r="A51" s="111">
        <v>-15221.5</v>
      </c>
      <c r="B51" s="111">
        <v>-1.4988549992267508E-2</v>
      </c>
      <c r="C51" s="111">
        <v>0.1</v>
      </c>
      <c r="D51" s="113">
        <f t="shared" si="6"/>
        <v>-1.5221499999999999</v>
      </c>
      <c r="E51" s="113">
        <f t="shared" si="6"/>
        <v>-1.4988549992267508E-2</v>
      </c>
      <c r="F51" s="21">
        <f t="shared" si="7"/>
        <v>-0.15221499999999999</v>
      </c>
      <c r="G51" s="21">
        <f t="shared" si="7"/>
        <v>-1.4988549992267508E-3</v>
      </c>
      <c r="H51" s="21">
        <f t="shared" si="8"/>
        <v>0.23169406224999997</v>
      </c>
      <c r="I51" s="21">
        <f t="shared" si="9"/>
        <v>-0.35267311685383745</v>
      </c>
      <c r="J51" s="21">
        <f t="shared" si="10"/>
        <v>0.5368213848190686</v>
      </c>
      <c r="K51" s="21">
        <f t="shared" si="11"/>
        <v>2.2814821370729984E-3</v>
      </c>
      <c r="L51" s="21">
        <f t="shared" si="12"/>
        <v>-3.4727580349456643E-3</v>
      </c>
      <c r="M51" s="21">
        <f t="shared" ca="1" si="4"/>
        <v>1.4934718080878335E-2</v>
      </c>
      <c r="N51" s="21">
        <f t="shared" ca="1" si="13"/>
        <v>8.9540197217734941E-5</v>
      </c>
      <c r="O51" s="20">
        <f t="shared" ca="1" si="14"/>
        <v>114926.59701692524</v>
      </c>
      <c r="P51" s="21">
        <f t="shared" ca="1" si="15"/>
        <v>722238.82240994996</v>
      </c>
      <c r="Q51" s="21">
        <f t="shared" ca="1" si="16"/>
        <v>183128.38204439246</v>
      </c>
      <c r="R51">
        <f t="shared" ca="1" si="5"/>
        <v>-2.9923268073145843E-2</v>
      </c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</row>
    <row r="52" spans="1:35" x14ac:dyDescent="0.2">
      <c r="A52" s="111">
        <v>-15217</v>
      </c>
      <c r="B52" s="111">
        <v>-1.7724899997119792E-2</v>
      </c>
      <c r="C52" s="111">
        <v>0.1</v>
      </c>
      <c r="D52" s="113">
        <f t="shared" si="6"/>
        <v>-1.5217000000000001</v>
      </c>
      <c r="E52" s="113">
        <f t="shared" si="6"/>
        <v>-1.7724899997119792E-2</v>
      </c>
      <c r="F52" s="21">
        <f t="shared" si="7"/>
        <v>-0.15217000000000003</v>
      </c>
      <c r="G52" s="21">
        <f t="shared" si="7"/>
        <v>-1.7724899997119794E-3</v>
      </c>
      <c r="H52" s="21">
        <f t="shared" si="8"/>
        <v>0.23155708900000005</v>
      </c>
      <c r="I52" s="21">
        <f t="shared" si="9"/>
        <v>-0.3523604223313001</v>
      </c>
      <c r="J52" s="21">
        <f t="shared" si="10"/>
        <v>0.53618685466153937</v>
      </c>
      <c r="K52" s="21">
        <f t="shared" si="11"/>
        <v>2.697198032561719E-3</v>
      </c>
      <c r="L52" s="21">
        <f t="shared" si="12"/>
        <v>-4.104326246149168E-3</v>
      </c>
      <c r="M52" s="21">
        <f t="shared" ca="1" si="4"/>
        <v>1.493266296949684E-2</v>
      </c>
      <c r="N52" s="21">
        <f t="shared" ca="1" si="13"/>
        <v>1.0665164189185303E-4</v>
      </c>
      <c r="O52" s="20">
        <f t="shared" ca="1" si="14"/>
        <v>115447.76746105666</v>
      </c>
      <c r="P52" s="21">
        <f t="shared" ca="1" si="15"/>
        <v>722174.32130233268</v>
      </c>
      <c r="Q52" s="21">
        <f t="shared" ca="1" si="16"/>
        <v>182508.82954970011</v>
      </c>
      <c r="R52">
        <f t="shared" ca="1" si="5"/>
        <v>-3.2657562966616635E-2</v>
      </c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</row>
    <row r="53" spans="1:35" x14ac:dyDescent="0.2">
      <c r="A53" s="111">
        <v>-15202.5</v>
      </c>
      <c r="B53" s="111">
        <v>1.2235750000400003E-2</v>
      </c>
      <c r="C53" s="111">
        <v>0.1</v>
      </c>
      <c r="D53" s="113">
        <f t="shared" si="6"/>
        <v>-1.5202500000000001</v>
      </c>
      <c r="E53" s="113">
        <f t="shared" si="6"/>
        <v>1.2235750000400003E-2</v>
      </c>
      <c r="F53" s="21">
        <f t="shared" si="7"/>
        <v>-0.15202500000000002</v>
      </c>
      <c r="G53" s="21">
        <f t="shared" si="7"/>
        <v>1.2235750000400003E-3</v>
      </c>
      <c r="H53" s="21">
        <f t="shared" si="8"/>
        <v>0.23111600625000006</v>
      </c>
      <c r="I53" s="21">
        <f t="shared" si="9"/>
        <v>-0.35135410850156262</v>
      </c>
      <c r="J53" s="21">
        <f t="shared" si="10"/>
        <v>0.53414608344950065</v>
      </c>
      <c r="K53" s="21">
        <f t="shared" si="11"/>
        <v>-1.8601398938108105E-3</v>
      </c>
      <c r="L53" s="21">
        <f t="shared" si="12"/>
        <v>2.8278776735658848E-3</v>
      </c>
      <c r="M53" s="21">
        <f t="shared" ca="1" si="4"/>
        <v>1.4926022265049702E-2</v>
      </c>
      <c r="N53" s="21">
        <f t="shared" ca="1" si="13"/>
        <v>7.2375648579434175E-7</v>
      </c>
      <c r="O53" s="20">
        <f t="shared" ca="1" si="14"/>
        <v>117133.82305385945</v>
      </c>
      <c r="P53" s="21">
        <f t="shared" ca="1" si="15"/>
        <v>721965.81125161366</v>
      </c>
      <c r="Q53" s="21">
        <f t="shared" ca="1" si="16"/>
        <v>180520.98703588391</v>
      </c>
      <c r="R53">
        <f t="shared" ca="1" si="5"/>
        <v>-2.6902722646496985E-3</v>
      </c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</row>
    <row r="54" spans="1:35" x14ac:dyDescent="0.2">
      <c r="A54" s="111">
        <v>-15183</v>
      </c>
      <c r="B54" s="111">
        <v>1.0449000037624501E-3</v>
      </c>
      <c r="C54" s="111">
        <v>0.1</v>
      </c>
      <c r="D54" s="113">
        <f t="shared" si="6"/>
        <v>-1.5183</v>
      </c>
      <c r="E54" s="113">
        <f t="shared" si="6"/>
        <v>1.0449000037624501E-3</v>
      </c>
      <c r="F54" s="21">
        <f t="shared" si="7"/>
        <v>-0.15183000000000002</v>
      </c>
      <c r="G54" s="21">
        <f t="shared" si="7"/>
        <v>1.0449000037624501E-4</v>
      </c>
      <c r="H54" s="21">
        <f t="shared" si="8"/>
        <v>0.23052348900000003</v>
      </c>
      <c r="I54" s="21">
        <f t="shared" si="9"/>
        <v>-0.35000381334870001</v>
      </c>
      <c r="J54" s="21">
        <f t="shared" si="10"/>
        <v>0.53141078980733125</v>
      </c>
      <c r="K54" s="21">
        <f t="shared" si="11"/>
        <v>-1.5864716757125281E-4</v>
      </c>
      <c r="L54" s="21">
        <f t="shared" si="12"/>
        <v>2.4087399452343315E-4</v>
      </c>
      <c r="M54" s="21">
        <f t="shared" ca="1" si="4"/>
        <v>1.4917046711154541E-2</v>
      </c>
      <c r="N54" s="21">
        <f t="shared" ca="1" si="13"/>
        <v>1.9243645427140924E-5</v>
      </c>
      <c r="O54" s="20">
        <f t="shared" ca="1" si="14"/>
        <v>119417.41014236248</v>
      </c>
      <c r="P54" s="21">
        <f t="shared" ca="1" si="15"/>
        <v>721683.78186918481</v>
      </c>
      <c r="Q54" s="21">
        <f t="shared" ca="1" si="16"/>
        <v>177868.07357910008</v>
      </c>
      <c r="R54">
        <f t="shared" ca="1" si="5"/>
        <v>-1.3872146707392091E-2</v>
      </c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</row>
    <row r="55" spans="1:35" x14ac:dyDescent="0.2">
      <c r="A55" s="111">
        <v>-15183</v>
      </c>
      <c r="B55" s="111">
        <v>1.0449000037624501E-3</v>
      </c>
      <c r="C55" s="111">
        <v>0.1</v>
      </c>
      <c r="D55" s="113">
        <f t="shared" si="6"/>
        <v>-1.5183</v>
      </c>
      <c r="E55" s="113">
        <f t="shared" si="6"/>
        <v>1.0449000037624501E-3</v>
      </c>
      <c r="F55" s="21">
        <f t="shared" si="7"/>
        <v>-0.15183000000000002</v>
      </c>
      <c r="G55" s="21">
        <f t="shared" si="7"/>
        <v>1.0449000037624501E-4</v>
      </c>
      <c r="H55" s="21">
        <f t="shared" si="8"/>
        <v>0.23052348900000003</v>
      </c>
      <c r="I55" s="21">
        <f t="shared" si="9"/>
        <v>-0.35000381334870001</v>
      </c>
      <c r="J55" s="21">
        <f t="shared" si="10"/>
        <v>0.53141078980733125</v>
      </c>
      <c r="K55" s="21">
        <f t="shared" si="11"/>
        <v>-1.5864716757125281E-4</v>
      </c>
      <c r="L55" s="21">
        <f t="shared" si="12"/>
        <v>2.4087399452343315E-4</v>
      </c>
      <c r="M55" s="21">
        <f t="shared" ca="1" si="4"/>
        <v>1.4917046711154541E-2</v>
      </c>
      <c r="N55" s="21">
        <f t="shared" ca="1" si="13"/>
        <v>1.9243645427140924E-5</v>
      </c>
      <c r="O55" s="20">
        <f t="shared" ca="1" si="14"/>
        <v>119417.41014236248</v>
      </c>
      <c r="P55" s="21">
        <f t="shared" ca="1" si="15"/>
        <v>721683.78186918481</v>
      </c>
      <c r="Q55" s="21">
        <f t="shared" ca="1" si="16"/>
        <v>177868.07357910008</v>
      </c>
      <c r="R55">
        <f t="shared" ca="1" si="5"/>
        <v>-1.3872146707392091E-2</v>
      </c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</row>
    <row r="56" spans="1:35" x14ac:dyDescent="0.2">
      <c r="A56" s="111">
        <v>-14905</v>
      </c>
      <c r="B56" s="111">
        <v>-7.7785000030416995E-3</v>
      </c>
      <c r="C56" s="111">
        <v>0.1</v>
      </c>
      <c r="D56" s="113">
        <f t="shared" si="6"/>
        <v>-1.4904999999999999</v>
      </c>
      <c r="E56" s="113">
        <f t="shared" si="6"/>
        <v>-7.7785000030416995E-3</v>
      </c>
      <c r="F56" s="21">
        <f t="shared" si="7"/>
        <v>-0.14904999999999999</v>
      </c>
      <c r="G56" s="21">
        <f t="shared" si="7"/>
        <v>-7.7785000030416995E-4</v>
      </c>
      <c r="H56" s="21">
        <f t="shared" si="8"/>
        <v>0.22215902499999998</v>
      </c>
      <c r="I56" s="21">
        <f t="shared" si="9"/>
        <v>-0.33112802676249997</v>
      </c>
      <c r="J56" s="21">
        <f t="shared" si="10"/>
        <v>0.4935463238895062</v>
      </c>
      <c r="K56" s="21">
        <f t="shared" si="11"/>
        <v>1.1593854254533652E-3</v>
      </c>
      <c r="L56" s="21">
        <f t="shared" si="12"/>
        <v>-1.7280639766382407E-3</v>
      </c>
      <c r="M56" s="21">
        <f t="shared" ca="1" si="4"/>
        <v>1.4783480138187088E-2</v>
      </c>
      <c r="N56" s="21">
        <f t="shared" ca="1" si="13"/>
        <v>5.0904294789320225E-5</v>
      </c>
      <c r="O56" s="20">
        <f t="shared" ca="1" si="14"/>
        <v>153925.78657799045</v>
      </c>
      <c r="P56" s="21">
        <f t="shared" ca="1" si="15"/>
        <v>717461.72107377695</v>
      </c>
      <c r="Q56" s="21">
        <f t="shared" ca="1" si="16"/>
        <v>142543.15181206891</v>
      </c>
      <c r="R56">
        <f t="shared" ca="1" si="5"/>
        <v>-2.2561980141228788E-2</v>
      </c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</row>
    <row r="57" spans="1:35" x14ac:dyDescent="0.2">
      <c r="A57" s="111">
        <v>-14903.5</v>
      </c>
      <c r="B57" s="111">
        <v>1.3976050002384E-2</v>
      </c>
      <c r="C57" s="111">
        <v>0.1</v>
      </c>
      <c r="D57" s="113">
        <f t="shared" si="6"/>
        <v>-1.4903500000000001</v>
      </c>
      <c r="E57" s="113">
        <f t="shared" si="6"/>
        <v>1.3976050002384E-2</v>
      </c>
      <c r="F57" s="21">
        <f t="shared" si="7"/>
        <v>-0.149035</v>
      </c>
      <c r="G57" s="21">
        <f t="shared" si="7"/>
        <v>1.3976050002384001E-3</v>
      </c>
      <c r="H57" s="21">
        <f t="shared" si="8"/>
        <v>0.22211431225</v>
      </c>
      <c r="I57" s="21">
        <f t="shared" si="9"/>
        <v>-0.33102806526178752</v>
      </c>
      <c r="J57" s="21">
        <f t="shared" si="10"/>
        <v>0.49334767706290505</v>
      </c>
      <c r="K57" s="21">
        <f t="shared" si="11"/>
        <v>-2.0829206121052999E-3</v>
      </c>
      <c r="L57" s="21">
        <f t="shared" si="12"/>
        <v>3.1042807342511339E-3</v>
      </c>
      <c r="M57" s="21">
        <f t="shared" ca="1" si="4"/>
        <v>1.4782731030112944E-2</v>
      </c>
      <c r="N57" s="21">
        <f t="shared" ca="1" si="13"/>
        <v>6.5073428049782569E-8</v>
      </c>
      <c r="O57" s="20">
        <f t="shared" ca="1" si="14"/>
        <v>154121.59213208998</v>
      </c>
      <c r="P57" s="21">
        <f t="shared" ca="1" si="15"/>
        <v>717437.92287828878</v>
      </c>
      <c r="Q57" s="21">
        <f t="shared" ca="1" si="16"/>
        <v>142364.97273739256</v>
      </c>
      <c r="R57">
        <f t="shared" ca="1" si="5"/>
        <v>-8.0668102772894421E-4</v>
      </c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</row>
    <row r="58" spans="1:35" x14ac:dyDescent="0.2">
      <c r="A58" s="111">
        <v>-14824</v>
      </c>
      <c r="B58" s="111">
        <v>-4.303280000021914E-2</v>
      </c>
      <c r="C58" s="111">
        <v>0.1</v>
      </c>
      <c r="D58" s="113">
        <f t="shared" si="6"/>
        <v>-1.4823999999999999</v>
      </c>
      <c r="E58" s="113">
        <f t="shared" si="6"/>
        <v>-4.303280000021914E-2</v>
      </c>
      <c r="F58" s="21">
        <f t="shared" si="7"/>
        <v>-0.14824000000000001</v>
      </c>
      <c r="G58" s="21">
        <f t="shared" si="7"/>
        <v>-4.3032800000219144E-3</v>
      </c>
      <c r="H58" s="21">
        <f t="shared" si="8"/>
        <v>0.21975097600000001</v>
      </c>
      <c r="I58" s="21">
        <f t="shared" si="9"/>
        <v>-0.32575884682240003</v>
      </c>
      <c r="J58" s="21">
        <f t="shared" si="10"/>
        <v>0.48290491452952578</v>
      </c>
      <c r="K58" s="21">
        <f t="shared" si="11"/>
        <v>6.3791822720324857E-3</v>
      </c>
      <c r="L58" s="21">
        <f t="shared" si="12"/>
        <v>-9.4564998000609569E-3</v>
      </c>
      <c r="M58" s="21">
        <f t="shared" ca="1" si="4"/>
        <v>1.47425917044447E-2</v>
      </c>
      <c r="N58" s="21">
        <f t="shared" ca="1" si="13"/>
        <v>3.3379958866273387E-4</v>
      </c>
      <c r="O58" s="20">
        <f t="shared" ca="1" si="14"/>
        <v>164641.59234763897</v>
      </c>
      <c r="P58" s="21">
        <f t="shared" ca="1" si="15"/>
        <v>716161.05641717557</v>
      </c>
      <c r="Q58" s="21">
        <f t="shared" ca="1" si="16"/>
        <v>133108.07669165713</v>
      </c>
      <c r="R58">
        <f t="shared" ca="1" si="5"/>
        <v>-5.7775391704663837E-2</v>
      </c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</row>
    <row r="59" spans="1:35" x14ac:dyDescent="0.2">
      <c r="A59" s="111">
        <v>-14768.5</v>
      </c>
      <c r="B59" s="111">
        <v>-2.611445000366075E-2</v>
      </c>
      <c r="C59" s="111">
        <v>0.1</v>
      </c>
      <c r="D59" s="113">
        <f t="shared" si="6"/>
        <v>-1.47685</v>
      </c>
      <c r="E59" s="113">
        <f t="shared" si="6"/>
        <v>-2.611445000366075E-2</v>
      </c>
      <c r="F59" s="21">
        <f t="shared" si="7"/>
        <v>-0.14768500000000001</v>
      </c>
      <c r="G59" s="21">
        <f t="shared" si="7"/>
        <v>-2.6114450003660752E-3</v>
      </c>
      <c r="H59" s="21">
        <f t="shared" si="8"/>
        <v>0.21810859225000001</v>
      </c>
      <c r="I59" s="21">
        <f t="shared" si="9"/>
        <v>-0.32211367446441252</v>
      </c>
      <c r="J59" s="21">
        <f t="shared" si="10"/>
        <v>0.47571358013276765</v>
      </c>
      <c r="K59" s="21">
        <f t="shared" si="11"/>
        <v>3.8567125487906384E-3</v>
      </c>
      <c r="L59" s="21">
        <f t="shared" si="12"/>
        <v>-5.6957859276814543E-3</v>
      </c>
      <c r="M59" s="21">
        <f t="shared" ca="1" si="4"/>
        <v>1.4714061919974054E-2</v>
      </c>
      <c r="N59" s="21">
        <f t="shared" ca="1" si="13"/>
        <v>1.6669673858983895E-4</v>
      </c>
      <c r="O59" s="20">
        <f t="shared" ca="1" si="14"/>
        <v>172148.99968024678</v>
      </c>
      <c r="P59" s="21">
        <f t="shared" ca="1" si="15"/>
        <v>715251.58105894784</v>
      </c>
      <c r="Q59" s="21">
        <f t="shared" ca="1" si="16"/>
        <v>126860.97097919494</v>
      </c>
      <c r="R59">
        <f t="shared" ca="1" si="5"/>
        <v>-4.0828511923634805E-2</v>
      </c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</row>
    <row r="60" spans="1:35" x14ac:dyDescent="0.2">
      <c r="A60" s="111">
        <v>-14428</v>
      </c>
      <c r="B60" s="111">
        <v>-9.8316000003251247E-3</v>
      </c>
      <c r="C60" s="111">
        <v>0.1</v>
      </c>
      <c r="D60" s="113">
        <f t="shared" si="6"/>
        <v>-1.4428000000000001</v>
      </c>
      <c r="E60" s="113">
        <f t="shared" si="6"/>
        <v>-9.8316000003251247E-3</v>
      </c>
      <c r="F60" s="21">
        <f t="shared" si="7"/>
        <v>-0.14428000000000002</v>
      </c>
      <c r="G60" s="21">
        <f t="shared" si="7"/>
        <v>-9.8316000003251247E-4</v>
      </c>
      <c r="H60" s="21">
        <f t="shared" si="8"/>
        <v>0.20816718400000003</v>
      </c>
      <c r="I60" s="21">
        <f t="shared" si="9"/>
        <v>-0.30034361307520008</v>
      </c>
      <c r="J60" s="21">
        <f t="shared" si="10"/>
        <v>0.43333576494489867</v>
      </c>
      <c r="K60" s="21">
        <f t="shared" si="11"/>
        <v>1.4185032480469092E-3</v>
      </c>
      <c r="L60" s="21">
        <f t="shared" si="12"/>
        <v>-2.0466164862820808E-3</v>
      </c>
      <c r="M60" s="21">
        <f t="shared" ca="1" si="4"/>
        <v>1.4529885828035962E-2</v>
      </c>
      <c r="N60" s="21">
        <f t="shared" ca="1" si="13"/>
        <v>5.934819917654381E-5</v>
      </c>
      <c r="O60" s="20">
        <f t="shared" ca="1" si="14"/>
        <v>221001.99037306802</v>
      </c>
      <c r="P60" s="21">
        <f t="shared" ca="1" si="15"/>
        <v>709348.36191945197</v>
      </c>
      <c r="Q60" s="21">
        <f t="shared" ca="1" si="16"/>
        <v>92292.901075612535</v>
      </c>
      <c r="R60">
        <f t="shared" ca="1" si="5"/>
        <v>-2.4361485828361087E-2</v>
      </c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</row>
    <row r="61" spans="1:35" x14ac:dyDescent="0.2">
      <c r="A61" s="111">
        <v>-14417.5</v>
      </c>
      <c r="B61" s="111">
        <v>3.4502499984228052E-3</v>
      </c>
      <c r="C61" s="111">
        <v>0.1</v>
      </c>
      <c r="D61" s="113">
        <f t="shared" si="6"/>
        <v>-1.4417500000000001</v>
      </c>
      <c r="E61" s="113">
        <f t="shared" si="6"/>
        <v>3.4502499984228052E-3</v>
      </c>
      <c r="F61" s="21">
        <f t="shared" si="7"/>
        <v>-0.14417500000000003</v>
      </c>
      <c r="G61" s="21">
        <f t="shared" si="7"/>
        <v>3.4502499984228057E-4</v>
      </c>
      <c r="H61" s="21">
        <f t="shared" si="8"/>
        <v>0.20786430625000005</v>
      </c>
      <c r="I61" s="21">
        <f t="shared" si="9"/>
        <v>-0.29968836353593759</v>
      </c>
      <c r="J61" s="21">
        <f t="shared" si="10"/>
        <v>0.43207569812793806</v>
      </c>
      <c r="K61" s="21">
        <f t="shared" si="11"/>
        <v>-4.9743979352260799E-4</v>
      </c>
      <c r="L61" s="21">
        <f t="shared" si="12"/>
        <v>7.1718382231122013E-4</v>
      </c>
      <c r="M61" s="21">
        <f t="shared" ca="1" si="4"/>
        <v>1.4523956512384303E-2</v>
      </c>
      <c r="N61" s="21">
        <f t="shared" ca="1" si="13"/>
        <v>1.226269759573533E-5</v>
      </c>
      <c r="O61" s="20">
        <f t="shared" ca="1" si="14"/>
        <v>222581.5085580709</v>
      </c>
      <c r="P61" s="21">
        <f t="shared" ca="1" si="15"/>
        <v>709157.52851212071</v>
      </c>
      <c r="Q61" s="21">
        <f t="shared" ca="1" si="16"/>
        <v>91326.998764540738</v>
      </c>
      <c r="R61">
        <f t="shared" ca="1" si="5"/>
        <v>-1.1073706513961497E-2</v>
      </c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</row>
    <row r="62" spans="1:35" x14ac:dyDescent="0.2">
      <c r="A62" s="111">
        <v>-14416</v>
      </c>
      <c r="B62" s="111">
        <v>3.2204800001636613E-2</v>
      </c>
      <c r="C62" s="111">
        <v>0.1</v>
      </c>
      <c r="D62" s="113">
        <f t="shared" si="6"/>
        <v>-1.4416</v>
      </c>
      <c r="E62" s="113">
        <f t="shared" si="6"/>
        <v>3.2204800001636613E-2</v>
      </c>
      <c r="F62" s="21">
        <f t="shared" si="7"/>
        <v>-0.14416000000000001</v>
      </c>
      <c r="G62" s="21">
        <f t="shared" si="7"/>
        <v>3.2204800001636616E-3</v>
      </c>
      <c r="H62" s="21">
        <f t="shared" si="8"/>
        <v>0.207821056</v>
      </c>
      <c r="I62" s="21">
        <f t="shared" si="9"/>
        <v>-0.29959483432959999</v>
      </c>
      <c r="J62" s="21">
        <f t="shared" si="10"/>
        <v>0.43189591316955134</v>
      </c>
      <c r="K62" s="21">
        <f t="shared" si="11"/>
        <v>-4.6426439682359343E-3</v>
      </c>
      <c r="L62" s="21">
        <f t="shared" si="12"/>
        <v>6.6928355446089225E-3</v>
      </c>
      <c r="M62" s="21">
        <f t="shared" ca="1" si="4"/>
        <v>1.4523108246892222E-2</v>
      </c>
      <c r="N62" s="21">
        <f t="shared" ca="1" si="13"/>
        <v>3.1264222330979579E-5</v>
      </c>
      <c r="O62" s="20">
        <f t="shared" ca="1" si="14"/>
        <v>222807.49674888674</v>
      </c>
      <c r="P62" s="21">
        <f t="shared" ca="1" si="15"/>
        <v>709130.22383589402</v>
      </c>
      <c r="Q62" s="21">
        <f t="shared" ca="1" si="16"/>
        <v>91189.490281904087</v>
      </c>
      <c r="R62">
        <f t="shared" ca="1" si="5"/>
        <v>1.7681691754744391E-2</v>
      </c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</row>
    <row r="63" spans="1:35" x14ac:dyDescent="0.2">
      <c r="A63" s="111">
        <v>-14413</v>
      </c>
      <c r="B63" s="111">
        <v>3.0713899999682326E-2</v>
      </c>
      <c r="C63" s="111">
        <v>0.1</v>
      </c>
      <c r="D63" s="113">
        <f t="shared" si="6"/>
        <v>-1.4413</v>
      </c>
      <c r="E63" s="113">
        <f t="shared" si="6"/>
        <v>3.0713899999682326E-2</v>
      </c>
      <c r="F63" s="21">
        <f t="shared" si="7"/>
        <v>-0.14413000000000001</v>
      </c>
      <c r="G63" s="21">
        <f t="shared" si="7"/>
        <v>3.0713899999682327E-3</v>
      </c>
      <c r="H63" s="21">
        <f t="shared" si="8"/>
        <v>0.20773456900000001</v>
      </c>
      <c r="I63" s="21">
        <f t="shared" si="9"/>
        <v>-0.29940783429970003</v>
      </c>
      <c r="J63" s="21">
        <f t="shared" si="10"/>
        <v>0.43153651157615763</v>
      </c>
      <c r="K63" s="21">
        <f t="shared" si="11"/>
        <v>-4.4267944069542138E-3</v>
      </c>
      <c r="L63" s="21">
        <f t="shared" si="12"/>
        <v>6.3803387787431083E-3</v>
      </c>
      <c r="M63" s="21">
        <f t="shared" ca="1" si="4"/>
        <v>1.4521410800608814E-2</v>
      </c>
      <c r="N63" s="21">
        <f t="shared" ca="1" si="13"/>
        <v>2.6219670646211238E-5</v>
      </c>
      <c r="O63" s="20">
        <f t="shared" ca="1" si="14"/>
        <v>223259.72973947236</v>
      </c>
      <c r="P63" s="21">
        <f t="shared" ca="1" si="15"/>
        <v>709075.58241924574</v>
      </c>
      <c r="Q63" s="21">
        <f t="shared" ca="1" si="16"/>
        <v>90914.831133025626</v>
      </c>
      <c r="R63">
        <f t="shared" ca="1" si="5"/>
        <v>1.6192489199073512E-2</v>
      </c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</row>
    <row r="64" spans="1:35" x14ac:dyDescent="0.2">
      <c r="A64" s="111">
        <v>-14410</v>
      </c>
      <c r="B64" s="111">
        <v>3.222299999470124E-2</v>
      </c>
      <c r="C64" s="111">
        <v>0.1</v>
      </c>
      <c r="D64" s="113">
        <f t="shared" si="6"/>
        <v>-1.4410000000000001</v>
      </c>
      <c r="E64" s="113">
        <f t="shared" si="6"/>
        <v>3.222299999470124E-2</v>
      </c>
      <c r="F64" s="21">
        <f t="shared" si="7"/>
        <v>-0.14410000000000001</v>
      </c>
      <c r="G64" s="21">
        <f t="shared" si="7"/>
        <v>3.2222999994701244E-3</v>
      </c>
      <c r="H64" s="21">
        <f t="shared" si="8"/>
        <v>0.20764810000000003</v>
      </c>
      <c r="I64" s="21">
        <f t="shared" si="9"/>
        <v>-0.29922091210000007</v>
      </c>
      <c r="J64" s="21">
        <f t="shared" si="10"/>
        <v>0.43117733433610012</v>
      </c>
      <c r="K64" s="21">
        <f t="shared" si="11"/>
        <v>-4.6433342992364497E-3</v>
      </c>
      <c r="L64" s="21">
        <f t="shared" si="12"/>
        <v>6.6910447251997242E-3</v>
      </c>
      <c r="M64" s="21">
        <f t="shared" ca="1" si="4"/>
        <v>1.4519712133926412E-2</v>
      </c>
      <c r="N64" s="21">
        <f t="shared" ca="1" si="13"/>
        <v>3.1340640108145744E-5</v>
      </c>
      <c r="O64" s="20">
        <f t="shared" ca="1" si="14"/>
        <v>223712.3045801734</v>
      </c>
      <c r="P64" s="21">
        <f t="shared" ca="1" si="15"/>
        <v>709020.89825465612</v>
      </c>
      <c r="Q64" s="21">
        <f t="shared" ca="1" si="16"/>
        <v>90640.64883611603</v>
      </c>
      <c r="R64">
        <f t="shared" ca="1" si="5"/>
        <v>1.7703287860774828E-2</v>
      </c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</row>
    <row r="65" spans="1:35" x14ac:dyDescent="0.2">
      <c r="A65" s="111">
        <v>-14386</v>
      </c>
      <c r="B65" s="111">
        <v>-4.9704199998814147E-2</v>
      </c>
      <c r="C65" s="111">
        <v>0.1</v>
      </c>
      <c r="D65" s="113">
        <f t="shared" si="6"/>
        <v>-1.4386000000000001</v>
      </c>
      <c r="E65" s="113">
        <f t="shared" si="6"/>
        <v>-4.9704199998814147E-2</v>
      </c>
      <c r="F65" s="21">
        <f t="shared" si="7"/>
        <v>-0.14386000000000002</v>
      </c>
      <c r="G65" s="21">
        <f t="shared" si="7"/>
        <v>-4.9704199998814149E-3</v>
      </c>
      <c r="H65" s="21">
        <f t="shared" si="8"/>
        <v>0.20695699600000003</v>
      </c>
      <c r="I65" s="21">
        <f t="shared" si="9"/>
        <v>-0.29772833444560004</v>
      </c>
      <c r="J65" s="21">
        <f t="shared" si="10"/>
        <v>0.42831198193344022</v>
      </c>
      <c r="K65" s="21">
        <f t="shared" si="11"/>
        <v>7.1504462118294042E-3</v>
      </c>
      <c r="L65" s="21">
        <f t="shared" si="12"/>
        <v>-1.0286631920337781E-2</v>
      </c>
      <c r="M65" s="21">
        <f t="shared" ca="1" si="4"/>
        <v>1.4506078866103573E-2</v>
      </c>
      <c r="N65" s="21">
        <f t="shared" ca="1" si="13"/>
        <v>4.1229599119104994E-4</v>
      </c>
      <c r="O65" s="20">
        <f t="shared" ca="1" si="14"/>
        <v>227345.16743605206</v>
      </c>
      <c r="P65" s="21">
        <f t="shared" ca="1" si="15"/>
        <v>708581.88663564099</v>
      </c>
      <c r="Q65" s="21">
        <f t="shared" ca="1" si="16"/>
        <v>88464.323087914323</v>
      </c>
      <c r="R65">
        <f t="shared" ca="1" si="5"/>
        <v>-6.4210278864917716E-2</v>
      </c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</row>
    <row r="66" spans="1:35" x14ac:dyDescent="0.2">
      <c r="A66" s="111">
        <v>-14384.5</v>
      </c>
      <c r="B66" s="111">
        <v>-1.7949649998627137E-2</v>
      </c>
      <c r="C66" s="111">
        <v>0.1</v>
      </c>
      <c r="D66" s="113">
        <f t="shared" si="6"/>
        <v>-1.43845</v>
      </c>
      <c r="E66" s="113">
        <f t="shared" si="6"/>
        <v>-1.7949649998627137E-2</v>
      </c>
      <c r="F66" s="21">
        <f t="shared" si="7"/>
        <v>-0.143845</v>
      </c>
      <c r="G66" s="21">
        <f t="shared" si="7"/>
        <v>-1.7949649998627139E-3</v>
      </c>
      <c r="H66" s="21">
        <f t="shared" si="8"/>
        <v>0.20691384025000001</v>
      </c>
      <c r="I66" s="21">
        <f t="shared" si="9"/>
        <v>-0.29763521350761252</v>
      </c>
      <c r="J66" s="21">
        <f t="shared" si="10"/>
        <v>0.42813337287002523</v>
      </c>
      <c r="K66" s="21">
        <f t="shared" si="11"/>
        <v>2.5819674040525207E-3</v>
      </c>
      <c r="L66" s="21">
        <f t="shared" si="12"/>
        <v>-3.7140310123593484E-3</v>
      </c>
      <c r="M66" s="21">
        <f t="shared" ca="1" si="4"/>
        <v>1.4505224193516793E-2</v>
      </c>
      <c r="N66" s="21">
        <f t="shared" ca="1" si="13"/>
        <v>1.0533188588278905E-4</v>
      </c>
      <c r="O66" s="20">
        <f t="shared" ca="1" si="14"/>
        <v>227572.94290872914</v>
      </c>
      <c r="P66" s="21">
        <f t="shared" ca="1" si="15"/>
        <v>708554.3576419286</v>
      </c>
      <c r="Q66" s="21">
        <f t="shared" ca="1" si="16"/>
        <v>88329.31212164725</v>
      </c>
      <c r="R66">
        <f t="shared" ca="1" si="5"/>
        <v>-3.2454874192143934E-2</v>
      </c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</row>
    <row r="67" spans="1:35" x14ac:dyDescent="0.2">
      <c r="A67" s="111">
        <v>-14371</v>
      </c>
      <c r="B67" s="111">
        <v>1.8412999997963198E-3</v>
      </c>
      <c r="C67" s="111">
        <v>0.1</v>
      </c>
      <c r="D67" s="113">
        <f t="shared" si="6"/>
        <v>-1.4371</v>
      </c>
      <c r="E67" s="113">
        <f t="shared" si="6"/>
        <v>1.8412999997963198E-3</v>
      </c>
      <c r="F67" s="21">
        <f t="shared" si="7"/>
        <v>-0.14371</v>
      </c>
      <c r="G67" s="21">
        <f t="shared" si="7"/>
        <v>1.8412999997963198E-4</v>
      </c>
      <c r="H67" s="21">
        <f t="shared" si="8"/>
        <v>0.20652564100000001</v>
      </c>
      <c r="I67" s="21">
        <f t="shared" si="9"/>
        <v>-0.29679799868110002</v>
      </c>
      <c r="J67" s="21">
        <f t="shared" si="10"/>
        <v>0.42652840390460883</v>
      </c>
      <c r="K67" s="21">
        <f t="shared" si="11"/>
        <v>-2.6461322297072914E-4</v>
      </c>
      <c r="L67" s="21">
        <f t="shared" si="12"/>
        <v>3.8027566273123487E-4</v>
      </c>
      <c r="M67" s="21">
        <f t="shared" ca="1" si="4"/>
        <v>1.4497518410747123E-2</v>
      </c>
      <c r="N67" s="21">
        <f t="shared" ca="1" si="13"/>
        <v>1.6017986446569007E-5</v>
      </c>
      <c r="O67" s="20">
        <f t="shared" ca="1" si="14"/>
        <v>229626.72487483799</v>
      </c>
      <c r="P67" s="21">
        <f t="shared" ca="1" si="15"/>
        <v>708306.11641916516</v>
      </c>
      <c r="Q67" s="21">
        <f t="shared" ca="1" si="16"/>
        <v>87119.543459582608</v>
      </c>
      <c r="R67">
        <f t="shared" ca="1" si="5"/>
        <v>-1.2656218410950803E-2</v>
      </c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</row>
    <row r="68" spans="1:35" x14ac:dyDescent="0.2">
      <c r="A68" s="111">
        <v>-14326</v>
      </c>
      <c r="B68" s="111">
        <v>-1.9522199996572454E-2</v>
      </c>
      <c r="C68" s="111">
        <v>0.1</v>
      </c>
      <c r="D68" s="113">
        <f t="shared" si="6"/>
        <v>-1.4326000000000001</v>
      </c>
      <c r="E68" s="113">
        <f t="shared" si="6"/>
        <v>-1.9522199996572454E-2</v>
      </c>
      <c r="F68" s="21">
        <f t="shared" si="7"/>
        <v>-0.14326000000000003</v>
      </c>
      <c r="G68" s="21">
        <f t="shared" si="7"/>
        <v>-1.9522199996572455E-3</v>
      </c>
      <c r="H68" s="21">
        <f t="shared" si="8"/>
        <v>0.20523427600000005</v>
      </c>
      <c r="I68" s="21">
        <f t="shared" si="9"/>
        <v>-0.29401862379760008</v>
      </c>
      <c r="J68" s="21">
        <f t="shared" si="10"/>
        <v>0.42121108045244188</v>
      </c>
      <c r="K68" s="21">
        <f t="shared" si="11"/>
        <v>2.79675037150897E-3</v>
      </c>
      <c r="L68" s="21">
        <f t="shared" si="12"/>
        <v>-4.0066245822237504E-3</v>
      </c>
      <c r="M68" s="21">
        <f t="shared" ca="1" si="4"/>
        <v>1.4471653984829263E-2</v>
      </c>
      <c r="N68" s="21">
        <f t="shared" ca="1" si="13"/>
        <v>1.1555821085088613E-4</v>
      </c>
      <c r="O68" s="20">
        <f t="shared" ca="1" si="14"/>
        <v>236521.75608490183</v>
      </c>
      <c r="P68" s="21">
        <f t="shared" ca="1" si="15"/>
        <v>707472.40716596122</v>
      </c>
      <c r="Q68" s="21">
        <f t="shared" ca="1" si="16"/>
        <v>83155.995923002047</v>
      </c>
      <c r="R68">
        <f t="shared" ca="1" si="5"/>
        <v>-3.3993853981401714E-2</v>
      </c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</row>
    <row r="69" spans="1:35" x14ac:dyDescent="0.2">
      <c r="A69" s="111">
        <v>-14324.5</v>
      </c>
      <c r="B69" s="111">
        <v>-1.2767649997840635E-2</v>
      </c>
      <c r="C69" s="111">
        <v>0.1</v>
      </c>
      <c r="D69" s="113">
        <f t="shared" si="6"/>
        <v>-1.43245</v>
      </c>
      <c r="E69" s="113">
        <f t="shared" si="6"/>
        <v>-1.2767649997840635E-2</v>
      </c>
      <c r="F69" s="21">
        <f t="shared" si="7"/>
        <v>-0.14324500000000001</v>
      </c>
      <c r="G69" s="21">
        <f t="shared" si="7"/>
        <v>-1.2767649997840636E-3</v>
      </c>
      <c r="H69" s="21">
        <f t="shared" si="8"/>
        <v>0.20519130025000001</v>
      </c>
      <c r="I69" s="21">
        <f t="shared" si="9"/>
        <v>-0.2939262780431125</v>
      </c>
      <c r="J69" s="21">
        <f t="shared" si="10"/>
        <v>0.4210346969828565</v>
      </c>
      <c r="K69" s="21">
        <f t="shared" si="11"/>
        <v>1.828902023940682E-3</v>
      </c>
      <c r="L69" s="21">
        <f t="shared" si="12"/>
        <v>-2.6198107041938297E-3</v>
      </c>
      <c r="M69" s="21">
        <f t="shared" ca="1" si="4"/>
        <v>1.4470787108252583E-2</v>
      </c>
      <c r="N69" s="21">
        <f t="shared" ca="1" si="13"/>
        <v>7.4193245598259597E-5</v>
      </c>
      <c r="O69" s="20">
        <f t="shared" ca="1" si="14"/>
        <v>236752.88206815632</v>
      </c>
      <c r="P69" s="21">
        <f t="shared" ca="1" si="15"/>
        <v>707444.45169989555</v>
      </c>
      <c r="Q69" s="21">
        <f t="shared" ca="1" si="16"/>
        <v>83025.698967308068</v>
      </c>
      <c r="R69">
        <f t="shared" ca="1" si="5"/>
        <v>-2.7238437106093218E-2</v>
      </c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</row>
    <row r="70" spans="1:35" x14ac:dyDescent="0.2">
      <c r="A70" s="111">
        <v>-14323</v>
      </c>
      <c r="B70" s="111">
        <v>2.2986900003161281E-2</v>
      </c>
      <c r="C70" s="111">
        <v>0.1</v>
      </c>
      <c r="D70" s="113">
        <f t="shared" si="6"/>
        <v>-1.4322999999999999</v>
      </c>
      <c r="E70" s="113">
        <f t="shared" si="6"/>
        <v>2.2986900003161281E-2</v>
      </c>
      <c r="F70" s="21">
        <f t="shared" si="7"/>
        <v>-0.14323</v>
      </c>
      <c r="G70" s="21">
        <f t="shared" si="7"/>
        <v>2.2986900003161281E-3</v>
      </c>
      <c r="H70" s="21">
        <f t="shared" si="8"/>
        <v>0.20514832899999999</v>
      </c>
      <c r="I70" s="21">
        <f t="shared" si="9"/>
        <v>-0.29383395162669995</v>
      </c>
      <c r="J70" s="21">
        <f t="shared" si="10"/>
        <v>0.42085836891492229</v>
      </c>
      <c r="K70" s="21">
        <f t="shared" si="11"/>
        <v>-3.2924136874527901E-3</v>
      </c>
      <c r="L70" s="21">
        <f t="shared" si="12"/>
        <v>4.7157241245386313E-3</v>
      </c>
      <c r="M70" s="21">
        <f t="shared" ca="1" si="4"/>
        <v>1.4469919926576149E-2</v>
      </c>
      <c r="N70" s="21">
        <f t="shared" ca="1" si="13"/>
        <v>7.2538949624948098E-6</v>
      </c>
      <c r="O70" s="20">
        <f t="shared" ca="1" si="14"/>
        <v>236984.09091197161</v>
      </c>
      <c r="P70" s="21">
        <f t="shared" ca="1" si="15"/>
        <v>707416.48558556056</v>
      </c>
      <c r="Q70" s="21">
        <f t="shared" ca="1" si="16"/>
        <v>82895.519138307791</v>
      </c>
      <c r="R70">
        <f t="shared" ca="1" si="5"/>
        <v>8.5169800765851327E-3</v>
      </c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</row>
    <row r="71" spans="1:35" x14ac:dyDescent="0.2">
      <c r="A71" s="111">
        <v>-14321.5</v>
      </c>
      <c r="B71" s="111">
        <v>2.7741450001485646E-2</v>
      </c>
      <c r="C71" s="111">
        <v>0.1</v>
      </c>
      <c r="D71" s="113">
        <f t="shared" si="6"/>
        <v>-1.43215</v>
      </c>
      <c r="E71" s="113">
        <f t="shared" si="6"/>
        <v>2.7741450001485646E-2</v>
      </c>
      <c r="F71" s="21">
        <f t="shared" si="7"/>
        <v>-0.14321500000000001</v>
      </c>
      <c r="G71" s="21">
        <f t="shared" si="7"/>
        <v>2.7741450001485648E-3</v>
      </c>
      <c r="H71" s="21">
        <f t="shared" si="8"/>
        <v>0.20510536225000001</v>
      </c>
      <c r="I71" s="21">
        <f t="shared" si="9"/>
        <v>-0.2937416445463375</v>
      </c>
      <c r="J71" s="21">
        <f t="shared" si="10"/>
        <v>0.42068209623703728</v>
      </c>
      <c r="K71" s="21">
        <f t="shared" si="11"/>
        <v>-3.9729917619627667E-3</v>
      </c>
      <c r="L71" s="21">
        <f t="shared" si="12"/>
        <v>5.6899201518949769E-3</v>
      </c>
      <c r="M71" s="21">
        <f t="shared" ca="1" si="4"/>
        <v>1.4469052439799977E-2</v>
      </c>
      <c r="N71" s="21">
        <f t="shared" ca="1" si="13"/>
        <v>1.761565370354397E-5</v>
      </c>
      <c r="O71" s="20">
        <f t="shared" ca="1" si="14"/>
        <v>237215.38257241785</v>
      </c>
      <c r="P71" s="21">
        <f t="shared" ca="1" si="15"/>
        <v>707388.50882362016</v>
      </c>
      <c r="Q71" s="21">
        <f t="shared" ca="1" si="16"/>
        <v>82765.456400761963</v>
      </c>
      <c r="R71">
        <f t="shared" ca="1" si="5"/>
        <v>1.3272397561685668E-2</v>
      </c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</row>
    <row r="72" spans="1:35" x14ac:dyDescent="0.2">
      <c r="A72" s="111">
        <v>-13894</v>
      </c>
      <c r="B72" s="111">
        <v>-5.2117999948677607E-3</v>
      </c>
      <c r="C72" s="111">
        <v>0.1</v>
      </c>
      <c r="D72" s="113">
        <f t="shared" si="6"/>
        <v>-1.3894</v>
      </c>
      <c r="E72" s="113">
        <f t="shared" si="6"/>
        <v>-5.2117999948677607E-3</v>
      </c>
      <c r="F72" s="21">
        <f t="shared" si="7"/>
        <v>-0.13894000000000001</v>
      </c>
      <c r="G72" s="21">
        <f t="shared" si="7"/>
        <v>-5.2117999948677609E-4</v>
      </c>
      <c r="H72" s="21">
        <f t="shared" si="8"/>
        <v>0.19304323600000001</v>
      </c>
      <c r="I72" s="21">
        <f t="shared" si="9"/>
        <v>-0.26821427209839999</v>
      </c>
      <c r="J72" s="21">
        <f t="shared" si="10"/>
        <v>0.37265690965351694</v>
      </c>
      <c r="K72" s="21">
        <f t="shared" si="11"/>
        <v>7.241274912869267E-4</v>
      </c>
      <c r="L72" s="21">
        <f t="shared" si="12"/>
        <v>-1.006102736394056E-3</v>
      </c>
      <c r="M72" s="21">
        <f t="shared" ca="1" si="4"/>
        <v>1.4209384368379782E-2</v>
      </c>
      <c r="N72" s="21">
        <f t="shared" ca="1" si="13"/>
        <v>3.7718240207125092E-5</v>
      </c>
      <c r="O72" s="20">
        <f t="shared" ca="1" si="14"/>
        <v>306339.01906917029</v>
      </c>
      <c r="P72" s="21">
        <f t="shared" ca="1" si="15"/>
        <v>698983.8527558092</v>
      </c>
      <c r="Q72" s="21">
        <f t="shared" ca="1" si="16"/>
        <v>50333.381414571253</v>
      </c>
      <c r="R72">
        <f t="shared" ca="1" si="5"/>
        <v>-1.9421184363247544E-2</v>
      </c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</row>
    <row r="73" spans="1:35" x14ac:dyDescent="0.2">
      <c r="A73" s="111">
        <v>-13892.5</v>
      </c>
      <c r="B73" s="111">
        <v>-9.4572500020149164E-3</v>
      </c>
      <c r="C73" s="111">
        <v>0.1</v>
      </c>
      <c r="D73" s="113">
        <f t="shared" si="6"/>
        <v>-1.3892500000000001</v>
      </c>
      <c r="E73" s="113">
        <f t="shared" si="6"/>
        <v>-9.4572500020149164E-3</v>
      </c>
      <c r="F73" s="21">
        <f t="shared" si="7"/>
        <v>-0.13892500000000002</v>
      </c>
      <c r="G73" s="21">
        <f t="shared" si="7"/>
        <v>-9.4572500020149173E-4</v>
      </c>
      <c r="H73" s="21">
        <f t="shared" si="8"/>
        <v>0.19300155625000004</v>
      </c>
      <c r="I73" s="21">
        <f t="shared" si="9"/>
        <v>-0.26812741202031259</v>
      </c>
      <c r="J73" s="21">
        <f t="shared" si="10"/>
        <v>0.37249600714921932</v>
      </c>
      <c r="K73" s="21">
        <f t="shared" si="11"/>
        <v>1.3138484565299224E-3</v>
      </c>
      <c r="L73" s="21">
        <f t="shared" si="12"/>
        <v>-1.8252639682341948E-3</v>
      </c>
      <c r="M73" s="21">
        <f t="shared" ca="1" si="4"/>
        <v>1.4208429623075823E-2</v>
      </c>
      <c r="N73" s="21">
        <f t="shared" ca="1" si="13"/>
        <v>5.6006439211743491E-5</v>
      </c>
      <c r="O73" s="20">
        <f t="shared" ca="1" si="14"/>
        <v>306592.21581144485</v>
      </c>
      <c r="P73" s="21">
        <f t="shared" ca="1" si="15"/>
        <v>698952.85908539593</v>
      </c>
      <c r="Q73" s="21">
        <f t="shared" ca="1" si="16"/>
        <v>50235.376540590587</v>
      </c>
      <c r="R73">
        <f t="shared" ca="1" si="5"/>
        <v>-2.3665679625090738E-2</v>
      </c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</row>
    <row r="74" spans="1:35" x14ac:dyDescent="0.2">
      <c r="A74" s="111">
        <v>-13875</v>
      </c>
      <c r="B74" s="111">
        <v>-1.9874999998137355E-3</v>
      </c>
      <c r="C74" s="111">
        <v>0.1</v>
      </c>
      <c r="D74" s="113">
        <f t="shared" si="6"/>
        <v>-1.3875</v>
      </c>
      <c r="E74" s="113">
        <f t="shared" si="6"/>
        <v>-1.9874999998137355E-3</v>
      </c>
      <c r="F74" s="21">
        <f t="shared" si="7"/>
        <v>-0.13875000000000001</v>
      </c>
      <c r="G74" s="21">
        <f t="shared" si="7"/>
        <v>-1.9874999998137355E-4</v>
      </c>
      <c r="H74" s="21">
        <f t="shared" si="8"/>
        <v>0.19251562500000002</v>
      </c>
      <c r="I74" s="21">
        <f t="shared" si="9"/>
        <v>-0.26711542968750002</v>
      </c>
      <c r="J74" s="21">
        <f t="shared" si="10"/>
        <v>0.37062265869140626</v>
      </c>
      <c r="K74" s="21">
        <f t="shared" si="11"/>
        <v>2.7576562497415579E-4</v>
      </c>
      <c r="L74" s="21">
        <f t="shared" si="12"/>
        <v>-3.8262480465164114E-4</v>
      </c>
      <c r="M74" s="21">
        <f t="shared" ca="1" si="4"/>
        <v>1.4197268384381553E-2</v>
      </c>
      <c r="N74" s="21">
        <f t="shared" ca="1" si="13"/>
        <v>2.6194672765004737E-5</v>
      </c>
      <c r="O74" s="20">
        <f t="shared" ca="1" si="14"/>
        <v>309551.37174897594</v>
      </c>
      <c r="P74" s="21">
        <f t="shared" ca="1" si="15"/>
        <v>698590.49461594212</v>
      </c>
      <c r="Q74" s="21">
        <f t="shared" ca="1" si="16"/>
        <v>49099.894238183733</v>
      </c>
      <c r="R74">
        <f t="shared" ca="1" si="5"/>
        <v>-1.6184768384195289E-2</v>
      </c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</row>
    <row r="75" spans="1:35" x14ac:dyDescent="0.2">
      <c r="A75" s="111">
        <v>-13849</v>
      </c>
      <c r="B75" s="111">
        <v>1.142470000195317E-2</v>
      </c>
      <c r="C75" s="111">
        <v>0.1</v>
      </c>
      <c r="D75" s="113">
        <f t="shared" si="6"/>
        <v>-1.3849</v>
      </c>
      <c r="E75" s="113">
        <f t="shared" si="6"/>
        <v>1.142470000195317E-2</v>
      </c>
      <c r="F75" s="21">
        <f t="shared" si="7"/>
        <v>-0.13849</v>
      </c>
      <c r="G75" s="21">
        <f t="shared" si="7"/>
        <v>1.1424700001953171E-3</v>
      </c>
      <c r="H75" s="21">
        <f t="shared" si="8"/>
        <v>0.19179480100000001</v>
      </c>
      <c r="I75" s="21">
        <f t="shared" si="9"/>
        <v>-0.26561661990490004</v>
      </c>
      <c r="J75" s="21">
        <f t="shared" si="10"/>
        <v>0.36785245690629609</v>
      </c>
      <c r="K75" s="21">
        <f t="shared" si="11"/>
        <v>-1.5822067032704946E-3</v>
      </c>
      <c r="L75" s="21">
        <f t="shared" si="12"/>
        <v>2.1911980633593079E-3</v>
      </c>
      <c r="M75" s="21">
        <f t="shared" ca="1" si="4"/>
        <v>1.4180609290870668E-2</v>
      </c>
      <c r="N75" s="21">
        <f t="shared" ca="1" si="13"/>
        <v>7.5950360087417519E-7</v>
      </c>
      <c r="O75" s="20">
        <f t="shared" ca="1" si="14"/>
        <v>313965.39307052694</v>
      </c>
      <c r="P75" s="21">
        <f t="shared" ca="1" si="15"/>
        <v>698049.50165172527</v>
      </c>
      <c r="Q75" s="21">
        <f t="shared" ca="1" si="16"/>
        <v>47439.705152729824</v>
      </c>
      <c r="R75">
        <f t="shared" ca="1" si="5"/>
        <v>-2.7559092889174984E-3</v>
      </c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</row>
    <row r="76" spans="1:35" x14ac:dyDescent="0.2">
      <c r="A76" s="111">
        <v>-13844.5</v>
      </c>
      <c r="B76" s="111">
        <v>3.1688349998148624E-2</v>
      </c>
      <c r="C76" s="111">
        <v>0.1</v>
      </c>
      <c r="D76" s="113">
        <f t="shared" si="6"/>
        <v>-1.38445</v>
      </c>
      <c r="E76" s="113">
        <f t="shared" si="6"/>
        <v>3.1688349998148624E-2</v>
      </c>
      <c r="F76" s="21">
        <f t="shared" si="7"/>
        <v>-0.13844500000000001</v>
      </c>
      <c r="G76" s="21">
        <f t="shared" si="7"/>
        <v>3.1688349998148626E-3</v>
      </c>
      <c r="H76" s="21">
        <f t="shared" si="8"/>
        <v>0.19167018025000002</v>
      </c>
      <c r="I76" s="21">
        <f t="shared" si="9"/>
        <v>-0.2653577810471125</v>
      </c>
      <c r="J76" s="21">
        <f t="shared" si="10"/>
        <v>0.36737457997067491</v>
      </c>
      <c r="K76" s="21">
        <f t="shared" si="11"/>
        <v>-4.3870936154936863E-3</v>
      </c>
      <c r="L76" s="21">
        <f t="shared" si="12"/>
        <v>6.0737117559702342E-3</v>
      </c>
      <c r="M76" s="21">
        <f t="shared" ca="1" si="4"/>
        <v>1.4177716680682257E-2</v>
      </c>
      <c r="N76" s="21">
        <f t="shared" ca="1" si="13"/>
        <v>3.0662227917876316E-5</v>
      </c>
      <c r="O76" s="20">
        <f t="shared" ca="1" si="14"/>
        <v>314731.47565917065</v>
      </c>
      <c r="P76" s="21">
        <f t="shared" ca="1" si="15"/>
        <v>697955.55020095361</v>
      </c>
      <c r="Q76" s="21">
        <f t="shared" ca="1" si="16"/>
        <v>47155.607528141765</v>
      </c>
      <c r="R76">
        <f t="shared" ca="1" si="5"/>
        <v>1.7510633317466367E-2</v>
      </c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</row>
    <row r="77" spans="1:35" x14ac:dyDescent="0.2">
      <c r="A77" s="111">
        <v>-13774.5</v>
      </c>
      <c r="B77" s="111">
        <v>1.1567349996767007E-2</v>
      </c>
      <c r="C77" s="111">
        <v>0.1</v>
      </c>
      <c r="D77" s="113">
        <f t="shared" si="6"/>
        <v>-1.3774500000000001</v>
      </c>
      <c r="E77" s="113">
        <f t="shared" si="6"/>
        <v>1.1567349996767007E-2</v>
      </c>
      <c r="F77" s="21">
        <f t="shared" si="7"/>
        <v>-0.13774500000000001</v>
      </c>
      <c r="G77" s="21">
        <f t="shared" si="7"/>
        <v>1.1567349996767008E-3</v>
      </c>
      <c r="H77" s="21">
        <f t="shared" si="8"/>
        <v>0.18973685025000001</v>
      </c>
      <c r="I77" s="21">
        <f t="shared" si="9"/>
        <v>-0.26135302437686253</v>
      </c>
      <c r="J77" s="21">
        <f t="shared" si="10"/>
        <v>0.36000072342790929</v>
      </c>
      <c r="K77" s="21">
        <f t="shared" si="11"/>
        <v>-1.5933446253046716E-3</v>
      </c>
      <c r="L77" s="21">
        <f t="shared" si="12"/>
        <v>2.19475255412592E-3</v>
      </c>
      <c r="M77" s="21">
        <f t="shared" ca="1" si="4"/>
        <v>1.4132366945488436E-2</v>
      </c>
      <c r="N77" s="21">
        <f t="shared" ca="1" si="13"/>
        <v>6.5793119472281922E-7</v>
      </c>
      <c r="O77" s="20">
        <f t="shared" ca="1" si="14"/>
        <v>326727.67889937933</v>
      </c>
      <c r="P77" s="21">
        <f t="shared" ca="1" si="15"/>
        <v>696482.01775916561</v>
      </c>
      <c r="Q77" s="21">
        <f t="shared" ca="1" si="16"/>
        <v>42858.647570386645</v>
      </c>
      <c r="R77">
        <f t="shared" ca="1" si="5"/>
        <v>-2.5650169487214294E-3</v>
      </c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</row>
    <row r="78" spans="1:35" x14ac:dyDescent="0.2">
      <c r="A78" s="111">
        <v>-13759</v>
      </c>
      <c r="B78" s="111">
        <v>-2.9302299997652881E-2</v>
      </c>
      <c r="C78" s="111">
        <v>0.1</v>
      </c>
      <c r="D78" s="113">
        <f t="shared" si="6"/>
        <v>-1.3758999999999999</v>
      </c>
      <c r="E78" s="113">
        <f t="shared" si="6"/>
        <v>-2.9302299997652881E-2</v>
      </c>
      <c r="F78" s="21">
        <f t="shared" si="7"/>
        <v>-0.13758999999999999</v>
      </c>
      <c r="G78" s="21">
        <f t="shared" si="7"/>
        <v>-2.9302299997652883E-3</v>
      </c>
      <c r="H78" s="21">
        <f t="shared" si="8"/>
        <v>0.18931008099999996</v>
      </c>
      <c r="I78" s="21">
        <f t="shared" si="9"/>
        <v>-0.26047174044789995</v>
      </c>
      <c r="J78" s="21">
        <f t="shared" si="10"/>
        <v>0.35838306768226552</v>
      </c>
      <c r="K78" s="21">
        <f t="shared" si="11"/>
        <v>4.0317034566770601E-3</v>
      </c>
      <c r="L78" s="21">
        <f t="shared" si="12"/>
        <v>-5.5472207860419662E-3</v>
      </c>
      <c r="M78" s="21">
        <f t="shared" ca="1" si="4"/>
        <v>1.4122235366534166E-2</v>
      </c>
      <c r="N78" s="21">
        <f t="shared" ca="1" si="13"/>
        <v>1.8856902715955317E-4</v>
      </c>
      <c r="O78" s="20">
        <f t="shared" ca="1" si="14"/>
        <v>329403.90180478833</v>
      </c>
      <c r="P78" s="21">
        <f t="shared" ca="1" si="15"/>
        <v>696152.6739277977</v>
      </c>
      <c r="Q78" s="21">
        <f t="shared" ca="1" si="16"/>
        <v>41938.066998230992</v>
      </c>
      <c r="R78">
        <f t="shared" ca="1" si="5"/>
        <v>-4.3424535364187049E-2</v>
      </c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</row>
    <row r="79" spans="1:35" x14ac:dyDescent="0.2">
      <c r="A79" s="111">
        <v>-13745.5</v>
      </c>
      <c r="B79" s="111">
        <v>2.4886500032152981E-3</v>
      </c>
      <c r="C79" s="111">
        <v>0.1</v>
      </c>
      <c r="D79" s="113">
        <f t="shared" si="6"/>
        <v>-1.3745499999999999</v>
      </c>
      <c r="E79" s="113">
        <f t="shared" si="6"/>
        <v>2.4886500032152981E-3</v>
      </c>
      <c r="F79" s="21">
        <f t="shared" si="7"/>
        <v>-0.13745499999999999</v>
      </c>
      <c r="G79" s="21">
        <f t="shared" si="7"/>
        <v>2.4886500032152983E-4</v>
      </c>
      <c r="H79" s="21">
        <f t="shared" si="8"/>
        <v>0.18893877024999997</v>
      </c>
      <c r="I79" s="21">
        <f t="shared" si="9"/>
        <v>-0.25970578664713745</v>
      </c>
      <c r="J79" s="21">
        <f t="shared" si="10"/>
        <v>0.35697858903582275</v>
      </c>
      <c r="K79" s="21">
        <f t="shared" si="11"/>
        <v>-3.4207738619195882E-4</v>
      </c>
      <c r="L79" s="21">
        <f t="shared" si="12"/>
        <v>4.7020247119015696E-4</v>
      </c>
      <c r="M79" s="21">
        <f t="shared" ca="1" si="4"/>
        <v>1.4113384544412085E-2</v>
      </c>
      <c r="N79" s="21">
        <f t="shared" ca="1" si="13"/>
        <v>1.3513445315329368E-5</v>
      </c>
      <c r="O79" s="20">
        <f t="shared" ca="1" si="14"/>
        <v>331740.61040260567</v>
      </c>
      <c r="P79" s="21">
        <f t="shared" ca="1" si="15"/>
        <v>695864.92307054799</v>
      </c>
      <c r="Q79" s="21">
        <f t="shared" ca="1" si="16"/>
        <v>41145.331517998049</v>
      </c>
      <c r="R79">
        <f t="shared" ca="1" si="5"/>
        <v>-1.1624734541196786E-2</v>
      </c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</row>
    <row r="80" spans="1:35" x14ac:dyDescent="0.2">
      <c r="A80" s="111">
        <v>-13729.5</v>
      </c>
      <c r="B80" s="111">
        <v>4.8203849997662473E-2</v>
      </c>
      <c r="C80" s="111">
        <v>0.1</v>
      </c>
      <c r="D80" s="113">
        <f t="shared" si="6"/>
        <v>-1.3729499999999999</v>
      </c>
      <c r="E80" s="113">
        <f t="shared" si="6"/>
        <v>4.8203849997662473E-2</v>
      </c>
      <c r="F80" s="21">
        <f t="shared" si="7"/>
        <v>-0.137295</v>
      </c>
      <c r="G80" s="21">
        <f t="shared" si="7"/>
        <v>4.8203849997662477E-3</v>
      </c>
      <c r="H80" s="21">
        <f t="shared" si="8"/>
        <v>0.18849917024999999</v>
      </c>
      <c r="I80" s="21">
        <f t="shared" si="9"/>
        <v>-0.25879993579473748</v>
      </c>
      <c r="J80" s="21">
        <f t="shared" si="10"/>
        <v>0.35531937184938478</v>
      </c>
      <c r="K80" s="21">
        <f t="shared" si="11"/>
        <v>-6.6181475854290694E-3</v>
      </c>
      <c r="L80" s="21">
        <f t="shared" si="12"/>
        <v>9.0863857274148408E-3</v>
      </c>
      <c r="M80" s="21">
        <f t="shared" ca="1" si="4"/>
        <v>1.4102862679582768E-2</v>
      </c>
      <c r="N80" s="21">
        <f t="shared" ca="1" si="13"/>
        <v>1.1628773360678332E-4</v>
      </c>
      <c r="O80" s="20">
        <f t="shared" ca="1" si="14"/>
        <v>334516.99736751692</v>
      </c>
      <c r="P80" s="21">
        <f t="shared" ca="1" si="15"/>
        <v>695522.79714118864</v>
      </c>
      <c r="Q80" s="21">
        <f t="shared" ca="1" si="16"/>
        <v>40216.681345848228</v>
      </c>
      <c r="R80">
        <f t="shared" ca="1" si="5"/>
        <v>3.4100987318079708E-2</v>
      </c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</row>
    <row r="81" spans="1:35" x14ac:dyDescent="0.2">
      <c r="A81" s="111">
        <v>-13728</v>
      </c>
      <c r="B81" s="111">
        <v>-1.0416000004624948E-3</v>
      </c>
      <c r="C81" s="111">
        <v>0.1</v>
      </c>
      <c r="D81" s="113">
        <f t="shared" si="6"/>
        <v>-1.3728</v>
      </c>
      <c r="E81" s="113">
        <f t="shared" si="6"/>
        <v>-1.0416000004624948E-3</v>
      </c>
      <c r="F81" s="21">
        <f t="shared" si="7"/>
        <v>-0.13728000000000001</v>
      </c>
      <c r="G81" s="21">
        <f t="shared" si="7"/>
        <v>-1.0416000004624948E-4</v>
      </c>
      <c r="H81" s="21">
        <f t="shared" si="8"/>
        <v>0.18845798400000002</v>
      </c>
      <c r="I81" s="21">
        <f t="shared" si="9"/>
        <v>-0.25871512043520001</v>
      </c>
      <c r="J81" s="21">
        <f t="shared" si="10"/>
        <v>0.35516411733344255</v>
      </c>
      <c r="K81" s="21">
        <f t="shared" si="11"/>
        <v>1.429908480634913E-4</v>
      </c>
      <c r="L81" s="21">
        <f t="shared" si="12"/>
        <v>-1.9629783622156086E-4</v>
      </c>
      <c r="M81" s="21">
        <f t="shared" ca="1" si="4"/>
        <v>1.4101874475006498E-2</v>
      </c>
      <c r="N81" s="21">
        <f t="shared" ca="1" si="13"/>
        <v>2.2932481918918091E-5</v>
      </c>
      <c r="O81" s="20">
        <f t="shared" ca="1" si="14"/>
        <v>334777.66874253564</v>
      </c>
      <c r="P81" s="21">
        <f t="shared" ca="1" si="15"/>
        <v>695490.66236456193</v>
      </c>
      <c r="Q81" s="21">
        <f t="shared" ca="1" si="16"/>
        <v>40130.224578815418</v>
      </c>
      <c r="R81">
        <f t="shared" ca="1" si="5"/>
        <v>-1.5143474475468993E-2</v>
      </c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</row>
    <row r="82" spans="1:35" x14ac:dyDescent="0.2">
      <c r="A82" s="111">
        <v>-13717.5</v>
      </c>
      <c r="B82" s="111">
        <v>-2.7597500011324883E-3</v>
      </c>
      <c r="C82" s="111">
        <v>0.1</v>
      </c>
      <c r="D82" s="113">
        <f t="shared" si="6"/>
        <v>-1.37175</v>
      </c>
      <c r="E82" s="113">
        <f t="shared" si="6"/>
        <v>-2.7597500011324883E-3</v>
      </c>
      <c r="F82" s="21">
        <f t="shared" si="7"/>
        <v>-0.13717500000000002</v>
      </c>
      <c r="G82" s="21">
        <f t="shared" si="7"/>
        <v>-2.7597500011324885E-4</v>
      </c>
      <c r="H82" s="21">
        <f t="shared" si="8"/>
        <v>0.18816980625000004</v>
      </c>
      <c r="I82" s="21">
        <f t="shared" si="9"/>
        <v>-0.25812193172343756</v>
      </c>
      <c r="J82" s="21">
        <f t="shared" si="10"/>
        <v>0.35407875984162546</v>
      </c>
      <c r="K82" s="21">
        <f t="shared" si="11"/>
        <v>3.7856870640534912E-4</v>
      </c>
      <c r="L82" s="21">
        <f t="shared" si="12"/>
        <v>-5.1930162301153766E-4</v>
      </c>
      <c r="M82" s="21">
        <f t="shared" ca="1" si="4"/>
        <v>1.4094948500179637E-2</v>
      </c>
      <c r="N82" s="21">
        <f t="shared" ca="1" si="13"/>
        <v>2.840808615701332E-5</v>
      </c>
      <c r="O82" s="20">
        <f t="shared" ca="1" si="14"/>
        <v>336604.20957300905</v>
      </c>
      <c r="P82" s="21">
        <f t="shared" ca="1" si="15"/>
        <v>695265.42880263051</v>
      </c>
      <c r="Q82" s="21">
        <f t="shared" ca="1" si="16"/>
        <v>39527.921445239779</v>
      </c>
      <c r="R82">
        <f t="shared" ca="1" si="5"/>
        <v>-1.6854698501312125E-2</v>
      </c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</row>
    <row r="83" spans="1:35" x14ac:dyDescent="0.2">
      <c r="A83" s="111">
        <v>-13717</v>
      </c>
      <c r="B83" s="111">
        <v>-8.1749000019044615E-3</v>
      </c>
      <c r="C83" s="111">
        <v>0.1</v>
      </c>
      <c r="D83" s="113">
        <f t="shared" si="6"/>
        <v>-1.3716999999999999</v>
      </c>
      <c r="E83" s="113">
        <f t="shared" si="6"/>
        <v>-8.1749000019044615E-3</v>
      </c>
      <c r="F83" s="21">
        <f t="shared" si="7"/>
        <v>-0.13716999999999999</v>
      </c>
      <c r="G83" s="21">
        <f t="shared" si="7"/>
        <v>-8.1749000019044622E-4</v>
      </c>
      <c r="H83" s="21">
        <f t="shared" si="8"/>
        <v>0.18815608899999997</v>
      </c>
      <c r="I83" s="21">
        <f t="shared" si="9"/>
        <v>-0.25809370728129993</v>
      </c>
      <c r="J83" s="21">
        <f t="shared" si="10"/>
        <v>0.35402713827775911</v>
      </c>
      <c r="K83" s="21">
        <f t="shared" si="11"/>
        <v>1.1213510332612349E-3</v>
      </c>
      <c r="L83" s="21">
        <f t="shared" si="12"/>
        <v>-1.5381572123244359E-3</v>
      </c>
      <c r="M83" s="21">
        <f t="shared" ca="1" si="4"/>
        <v>1.4094618318954862E-2</v>
      </c>
      <c r="N83" s="21">
        <f t="shared" ca="1" si="13"/>
        <v>4.9593144624308905E-5</v>
      </c>
      <c r="O83" s="20">
        <f t="shared" ca="1" si="14"/>
        <v>336691.26793647459</v>
      </c>
      <c r="P83" s="21">
        <f t="shared" ca="1" si="15"/>
        <v>695254.69073332567</v>
      </c>
      <c r="Q83" s="21">
        <f t="shared" ca="1" si="16"/>
        <v>39499.366565194818</v>
      </c>
      <c r="R83">
        <f t="shared" ca="1" si="5"/>
        <v>-2.2269518320859324E-2</v>
      </c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</row>
    <row r="84" spans="1:35" x14ac:dyDescent="0.2">
      <c r="A84" s="111">
        <v>-13713</v>
      </c>
      <c r="B84" s="111">
        <v>1.1503900001116563E-2</v>
      </c>
      <c r="C84" s="111">
        <v>0.1</v>
      </c>
      <c r="D84" s="113">
        <f t="shared" si="6"/>
        <v>-1.3713</v>
      </c>
      <c r="E84" s="113">
        <f t="shared" si="6"/>
        <v>1.1503900001116563E-2</v>
      </c>
      <c r="F84" s="21">
        <f t="shared" si="7"/>
        <v>-0.13713</v>
      </c>
      <c r="G84" s="21">
        <f t="shared" si="7"/>
        <v>1.1503900001116564E-3</v>
      </c>
      <c r="H84" s="21">
        <f t="shared" si="8"/>
        <v>0.18804636899999999</v>
      </c>
      <c r="I84" s="21">
        <f t="shared" si="9"/>
        <v>-0.2578679858097</v>
      </c>
      <c r="J84" s="21">
        <f t="shared" si="10"/>
        <v>0.35361436894084158</v>
      </c>
      <c r="K84" s="21">
        <f t="shared" si="11"/>
        <v>-1.5775298071531144E-3</v>
      </c>
      <c r="L84" s="21">
        <f t="shared" si="12"/>
        <v>2.1632666245490657E-3</v>
      </c>
      <c r="M84" s="21">
        <f t="shared" ca="1" si="4"/>
        <v>1.4091975648757632E-2</v>
      </c>
      <c r="N84" s="21">
        <f t="shared" ca="1" si="13"/>
        <v>6.6981355579127422E-7</v>
      </c>
      <c r="O84" s="20">
        <f t="shared" ca="1" si="14"/>
        <v>337387.99685569975</v>
      </c>
      <c r="P84" s="21">
        <f t="shared" ca="1" si="15"/>
        <v>695168.74475123268</v>
      </c>
      <c r="Q84" s="21">
        <f t="shared" ca="1" si="16"/>
        <v>39271.340165490685</v>
      </c>
      <c r="R84">
        <f t="shared" ca="1" si="5"/>
        <v>-2.5880756476410697E-3</v>
      </c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</row>
    <row r="85" spans="1:35" x14ac:dyDescent="0.2">
      <c r="A85" s="111">
        <v>-13711.5</v>
      </c>
      <c r="B85" s="111">
        <v>9.2584500016528182E-3</v>
      </c>
      <c r="C85" s="111">
        <v>0.1</v>
      </c>
      <c r="D85" s="113">
        <f t="shared" si="6"/>
        <v>-1.3711500000000001</v>
      </c>
      <c r="E85" s="113">
        <f t="shared" si="6"/>
        <v>9.2584500016528182E-3</v>
      </c>
      <c r="F85" s="21">
        <f t="shared" si="7"/>
        <v>-0.13711500000000001</v>
      </c>
      <c r="G85" s="21">
        <f t="shared" si="7"/>
        <v>9.2584500016528186E-4</v>
      </c>
      <c r="H85" s="21">
        <f t="shared" si="8"/>
        <v>0.18800523225000004</v>
      </c>
      <c r="I85" s="21">
        <f t="shared" si="9"/>
        <v>-0.25778337419958758</v>
      </c>
      <c r="J85" s="21">
        <f t="shared" si="10"/>
        <v>0.35345967353376451</v>
      </c>
      <c r="K85" s="21">
        <f t="shared" si="11"/>
        <v>-1.2694723719766264E-3</v>
      </c>
      <c r="L85" s="21">
        <f t="shared" si="12"/>
        <v>1.7406370428357514E-3</v>
      </c>
      <c r="M85" s="21">
        <f t="shared" ref="M85:M148" ca="1" si="17">+E$4+E$5*D85+E$6*D85^2</f>
        <v>1.4090984088084131E-2</v>
      </c>
      <c r="N85" s="21">
        <f t="shared" ca="1" si="13"/>
        <v>2.3353385696520527E-6</v>
      </c>
      <c r="O85" s="20">
        <f t="shared" ca="1" si="14"/>
        <v>337649.39018728881</v>
      </c>
      <c r="P85" s="21">
        <f t="shared" ca="1" si="15"/>
        <v>695136.49602215947</v>
      </c>
      <c r="Q85" s="21">
        <f t="shared" ca="1" si="16"/>
        <v>39186.019310449577</v>
      </c>
      <c r="R85">
        <f t="shared" ref="R85:R148" ca="1" si="18">+E85-M85</f>
        <v>-4.8325340864313129E-3</v>
      </c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</row>
    <row r="86" spans="1:35" x14ac:dyDescent="0.2">
      <c r="A86" s="111">
        <v>-13710</v>
      </c>
      <c r="B86" s="111">
        <v>6.0129999983473681E-3</v>
      </c>
      <c r="C86" s="111">
        <v>0.1</v>
      </c>
      <c r="D86" s="113">
        <f t="shared" ref="D86:E144" si="19">A86/A$18</f>
        <v>-1.371</v>
      </c>
      <c r="E86" s="113">
        <f t="shared" si="19"/>
        <v>6.0129999983473681E-3</v>
      </c>
      <c r="F86" s="21">
        <f t="shared" ref="F86:G144" si="20">$C86*D86</f>
        <v>-0.1371</v>
      </c>
      <c r="G86" s="21">
        <f t="shared" si="20"/>
        <v>6.0129999983473683E-4</v>
      </c>
      <c r="H86" s="21">
        <f t="shared" ref="H86:H149" si="21">C86*D86*D86</f>
        <v>0.1879641</v>
      </c>
      <c r="I86" s="21">
        <f t="shared" ref="I86:I149" si="22">C86*D86*D86*D86</f>
        <v>-0.2576987811</v>
      </c>
      <c r="J86" s="21">
        <f t="shared" ref="J86:J149" si="23">C86*D86*D86*D86*D86</f>
        <v>0.3533050288881</v>
      </c>
      <c r="K86" s="21">
        <f t="shared" ref="K86:K149" si="24">C86*E86*D86</f>
        <v>-8.2438229977342421E-4</v>
      </c>
      <c r="L86" s="21">
        <f t="shared" ref="L86:L149" si="25">C86*E86*D86*D86</f>
        <v>1.1302281329893646E-3</v>
      </c>
      <c r="M86" s="21">
        <f t="shared" ca="1" si="17"/>
        <v>1.4089992222310889E-2</v>
      </c>
      <c r="N86" s="21">
        <f t="shared" ref="N86:N149" ca="1" si="26">C86*(M86-E86)^2</f>
        <v>6.52378033859672E-6</v>
      </c>
      <c r="O86" s="20">
        <f t="shared" ref="O86:O149" ca="1" si="27">(C86*O$1-O$2*F86+O$3*H86)^2</f>
        <v>337910.84890154382</v>
      </c>
      <c r="P86" s="21">
        <f t="shared" ref="P86:P149" ca="1" si="28">(-C86*O$2+O$4*F86-O$5*H86)^2</f>
        <v>695104.23693840322</v>
      </c>
      <c r="Q86" s="21">
        <f t="shared" ref="Q86:Q149" ca="1" si="29">+(C86*O$3-F86*O$5+H86*O$6)^2</f>
        <v>39100.801518530301</v>
      </c>
      <c r="R86">
        <f t="shared" ca="1" si="18"/>
        <v>-8.0769922239635212E-3</v>
      </c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</row>
    <row r="87" spans="1:35" x14ac:dyDescent="0.2">
      <c r="A87" s="111">
        <v>-13708.5</v>
      </c>
      <c r="B87" s="111">
        <v>8.7675499962642789E-3</v>
      </c>
      <c r="C87" s="111">
        <v>0.1</v>
      </c>
      <c r="D87" s="113">
        <f t="shared" si="19"/>
        <v>-1.3708499999999999</v>
      </c>
      <c r="E87" s="113">
        <f t="shared" si="19"/>
        <v>8.7675499962642789E-3</v>
      </c>
      <c r="F87" s="21">
        <f t="shared" si="20"/>
        <v>-0.13708499999999998</v>
      </c>
      <c r="G87" s="21">
        <f t="shared" si="20"/>
        <v>8.7675499962642795E-4</v>
      </c>
      <c r="H87" s="21">
        <f t="shared" si="21"/>
        <v>0.18792297224999996</v>
      </c>
      <c r="I87" s="21">
        <f t="shared" si="22"/>
        <v>-0.25761420650891242</v>
      </c>
      <c r="J87" s="21">
        <f t="shared" si="23"/>
        <v>0.35315043499274257</v>
      </c>
      <c r="K87" s="21">
        <f t="shared" si="24"/>
        <v>-1.2018995912378887E-3</v>
      </c>
      <c r="L87" s="21">
        <f t="shared" si="25"/>
        <v>1.6476240546484597E-3</v>
      </c>
      <c r="M87" s="21">
        <f t="shared" ca="1" si="17"/>
        <v>1.4089000051437891E-2</v>
      </c>
      <c r="N87" s="21">
        <f t="shared" ca="1" si="26"/>
        <v>2.831783068970724E-6</v>
      </c>
      <c r="O87" s="20">
        <f t="shared" ca="1" si="27"/>
        <v>338172.37295686302</v>
      </c>
      <c r="P87" s="21">
        <f t="shared" ca="1" si="28"/>
        <v>695071.9675007367</v>
      </c>
      <c r="Q87" s="21">
        <f t="shared" ca="1" si="29"/>
        <v>39015.686756150128</v>
      </c>
      <c r="R87">
        <f t="shared" ca="1" si="18"/>
        <v>-5.3214500551736123E-3</v>
      </c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</row>
    <row r="88" spans="1:35" x14ac:dyDescent="0.2">
      <c r="A88" s="111">
        <v>-13708.5</v>
      </c>
      <c r="B88" s="111">
        <v>9.7675500001059845E-3</v>
      </c>
      <c r="C88" s="111">
        <v>0.1</v>
      </c>
      <c r="D88" s="113">
        <f t="shared" si="19"/>
        <v>-1.3708499999999999</v>
      </c>
      <c r="E88" s="113">
        <f t="shared" si="19"/>
        <v>9.7675500001059845E-3</v>
      </c>
      <c r="F88" s="21">
        <f t="shared" si="20"/>
        <v>-0.13708499999999998</v>
      </c>
      <c r="G88" s="21">
        <f t="shared" si="20"/>
        <v>9.7675500001059845E-4</v>
      </c>
      <c r="H88" s="21">
        <f t="shared" si="21"/>
        <v>0.18792297224999996</v>
      </c>
      <c r="I88" s="21">
        <f t="shared" si="22"/>
        <v>-0.25761420650891242</v>
      </c>
      <c r="J88" s="21">
        <f t="shared" si="23"/>
        <v>0.35315043499274257</v>
      </c>
      <c r="K88" s="21">
        <f t="shared" si="24"/>
        <v>-1.3389845917645287E-3</v>
      </c>
      <c r="L88" s="21">
        <f t="shared" si="25"/>
        <v>1.8355470276204041E-3</v>
      </c>
      <c r="M88" s="21">
        <f t="shared" ca="1" si="17"/>
        <v>1.4089000051437891E-2</v>
      </c>
      <c r="N88" s="21">
        <f t="shared" ca="1" si="26"/>
        <v>1.8674930546156539E-6</v>
      </c>
      <c r="O88" s="20">
        <f t="shared" ca="1" si="27"/>
        <v>338172.37295686302</v>
      </c>
      <c r="P88" s="21">
        <f t="shared" ca="1" si="28"/>
        <v>695071.9675007367</v>
      </c>
      <c r="Q88" s="21">
        <f t="shared" ca="1" si="29"/>
        <v>39015.686756150128</v>
      </c>
      <c r="R88">
        <f t="shared" ca="1" si="18"/>
        <v>-4.3214500513319067E-3</v>
      </c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</row>
    <row r="89" spans="1:35" x14ac:dyDescent="0.2">
      <c r="A89" s="111">
        <v>-13707</v>
      </c>
      <c r="B89" s="111">
        <v>5.5221000002347864E-3</v>
      </c>
      <c r="C89" s="111">
        <v>0.1</v>
      </c>
      <c r="D89" s="113">
        <f t="shared" si="19"/>
        <v>-1.3707</v>
      </c>
      <c r="E89" s="113">
        <f t="shared" si="19"/>
        <v>5.5221000002347864E-3</v>
      </c>
      <c r="F89" s="21">
        <f t="shared" si="20"/>
        <v>-0.13707</v>
      </c>
      <c r="G89" s="21">
        <f t="shared" si="20"/>
        <v>5.5221000002347864E-4</v>
      </c>
      <c r="H89" s="21">
        <f t="shared" si="21"/>
        <v>0.18788184899999999</v>
      </c>
      <c r="I89" s="21">
        <f t="shared" si="22"/>
        <v>-0.25752965042429998</v>
      </c>
      <c r="J89" s="21">
        <f t="shared" si="23"/>
        <v>0.35299589183658797</v>
      </c>
      <c r="K89" s="21">
        <f t="shared" si="24"/>
        <v>-7.5691424703218217E-4</v>
      </c>
      <c r="L89" s="21">
        <f t="shared" si="25"/>
        <v>1.0375023584070122E-3</v>
      </c>
      <c r="M89" s="21">
        <f t="shared" ca="1" si="17"/>
        <v>1.4088007575465156E-2</v>
      </c>
      <c r="N89" s="21">
        <f t="shared" ca="1" si="26"/>
        <v>7.337477258738904E-6</v>
      </c>
      <c r="O89" s="20">
        <f t="shared" ca="1" si="27"/>
        <v>338433.96231165179</v>
      </c>
      <c r="P89" s="21">
        <f t="shared" ca="1" si="28"/>
        <v>695039.68770993396</v>
      </c>
      <c r="Q89" s="21">
        <f t="shared" ca="1" si="29"/>
        <v>38930.674989729945</v>
      </c>
      <c r="R89">
        <f t="shared" ca="1" si="18"/>
        <v>-8.5659075752303696E-3</v>
      </c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</row>
    <row r="90" spans="1:35" x14ac:dyDescent="0.2">
      <c r="A90" s="111">
        <v>-13705.5</v>
      </c>
      <c r="B90" s="111">
        <v>4.27664999733679E-3</v>
      </c>
      <c r="C90" s="111">
        <v>0.1</v>
      </c>
      <c r="D90" s="113">
        <f t="shared" si="19"/>
        <v>-1.3705499999999999</v>
      </c>
      <c r="E90" s="113">
        <f t="shared" si="19"/>
        <v>4.27664999733679E-3</v>
      </c>
      <c r="F90" s="21">
        <f t="shared" si="20"/>
        <v>-0.13705500000000001</v>
      </c>
      <c r="G90" s="21">
        <f t="shared" si="20"/>
        <v>4.27664999733679E-4</v>
      </c>
      <c r="H90" s="21">
        <f t="shared" si="21"/>
        <v>0.18784073025</v>
      </c>
      <c r="I90" s="21">
        <f t="shared" si="22"/>
        <v>-0.25744511284413751</v>
      </c>
      <c r="J90" s="21">
        <f t="shared" si="23"/>
        <v>0.35284139940853265</v>
      </c>
      <c r="K90" s="21">
        <f t="shared" si="24"/>
        <v>-5.8613626538499373E-4</v>
      </c>
      <c r="L90" s="21">
        <f t="shared" si="25"/>
        <v>8.0332905852340312E-4</v>
      </c>
      <c r="M90" s="21">
        <f t="shared" ca="1" si="17"/>
        <v>1.4087014794392663E-2</v>
      </c>
      <c r="N90" s="21">
        <f t="shared" ca="1" si="26"/>
        <v>9.624325745131313E-6</v>
      </c>
      <c r="O90" s="20">
        <f t="shared" ca="1" si="27"/>
        <v>338695.61692432134</v>
      </c>
      <c r="P90" s="21">
        <f t="shared" ca="1" si="28"/>
        <v>695007.39756676764</v>
      </c>
      <c r="Q90" s="21">
        <f t="shared" ca="1" si="29"/>
        <v>38845.766185694425</v>
      </c>
      <c r="R90">
        <f t="shared" ca="1" si="18"/>
        <v>-9.8103647970558729E-3</v>
      </c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</row>
    <row r="91" spans="1:35" x14ac:dyDescent="0.2">
      <c r="A91" s="111">
        <v>-13704</v>
      </c>
      <c r="B91" s="111">
        <v>3.1199997465591878E-5</v>
      </c>
      <c r="C91" s="111">
        <v>0.1</v>
      </c>
      <c r="D91" s="113">
        <f t="shared" si="19"/>
        <v>-1.3704000000000001</v>
      </c>
      <c r="E91" s="113">
        <f t="shared" si="19"/>
        <v>3.1199997465591878E-5</v>
      </c>
      <c r="F91" s="21">
        <f t="shared" si="20"/>
        <v>-0.13704000000000002</v>
      </c>
      <c r="G91" s="21">
        <f t="shared" si="20"/>
        <v>3.1199997465591878E-6</v>
      </c>
      <c r="H91" s="21">
        <f t="shared" si="21"/>
        <v>0.18779961600000003</v>
      </c>
      <c r="I91" s="21">
        <f t="shared" si="22"/>
        <v>-0.25736059376640008</v>
      </c>
      <c r="J91" s="21">
        <f t="shared" si="23"/>
        <v>0.35268695769747471</v>
      </c>
      <c r="K91" s="21">
        <f t="shared" si="24"/>
        <v>-4.2756476526847108E-6</v>
      </c>
      <c r="L91" s="21">
        <f t="shared" si="25"/>
        <v>5.8593475432391277E-6</v>
      </c>
      <c r="M91" s="21">
        <f t="shared" ca="1" si="17"/>
        <v>1.4086021708220433E-2</v>
      </c>
      <c r="N91" s="21">
        <f t="shared" ca="1" si="26"/>
        <v>1.9753801332110563E-5</v>
      </c>
      <c r="O91" s="20">
        <f t="shared" ca="1" si="27"/>
        <v>338957.33675328863</v>
      </c>
      <c r="P91" s="21">
        <f t="shared" ca="1" si="28"/>
        <v>694975.09707201121</v>
      </c>
      <c r="Q91" s="21">
        <f t="shared" ca="1" si="29"/>
        <v>38760.960310472823</v>
      </c>
      <c r="R91">
        <f t="shared" ca="1" si="18"/>
        <v>-1.4054821710754841E-2</v>
      </c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</row>
    <row r="92" spans="1:35" x14ac:dyDescent="0.2">
      <c r="A92" s="111">
        <v>-13680</v>
      </c>
      <c r="B92" s="111">
        <v>2.1039999992353842E-3</v>
      </c>
      <c r="C92" s="111">
        <v>0.1</v>
      </c>
      <c r="D92" s="113">
        <f t="shared" si="19"/>
        <v>-1.3680000000000001</v>
      </c>
      <c r="E92" s="113">
        <f t="shared" si="19"/>
        <v>2.1039999992353842E-3</v>
      </c>
      <c r="F92" s="21">
        <f t="shared" si="20"/>
        <v>-0.1368</v>
      </c>
      <c r="G92" s="21">
        <f t="shared" si="20"/>
        <v>2.1039999992353842E-4</v>
      </c>
      <c r="H92" s="21">
        <f t="shared" si="21"/>
        <v>0.18714240000000001</v>
      </c>
      <c r="I92" s="21">
        <f t="shared" si="22"/>
        <v>-0.25601080320000003</v>
      </c>
      <c r="J92" s="21">
        <f t="shared" si="23"/>
        <v>0.35022277877760005</v>
      </c>
      <c r="K92" s="21">
        <f t="shared" si="24"/>
        <v>-2.8782719989540057E-4</v>
      </c>
      <c r="L92" s="21">
        <f t="shared" si="25"/>
        <v>3.9374760945690802E-4</v>
      </c>
      <c r="M92" s="21">
        <f t="shared" ca="1" si="17"/>
        <v>1.4070090835899005E-2</v>
      </c>
      <c r="N92" s="21">
        <f t="shared" ca="1" si="26"/>
        <v>1.4318732991128508E-5</v>
      </c>
      <c r="O92" s="20">
        <f t="shared" ca="1" si="27"/>
        <v>343153.68952335487</v>
      </c>
      <c r="P92" s="21">
        <f t="shared" ca="1" si="28"/>
        <v>694456.8819720695</v>
      </c>
      <c r="Q92" s="21">
        <f t="shared" ca="1" si="29"/>
        <v>37418.037247363609</v>
      </c>
      <c r="R92">
        <f t="shared" ca="1" si="18"/>
        <v>-1.1966090836663621E-2</v>
      </c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</row>
    <row r="93" spans="1:35" x14ac:dyDescent="0.2">
      <c r="A93" s="111">
        <v>-13678.5</v>
      </c>
      <c r="B93" s="111">
        <v>1.5858550003031269E-2</v>
      </c>
      <c r="C93" s="111">
        <v>0.1</v>
      </c>
      <c r="D93" s="113">
        <f t="shared" si="19"/>
        <v>-1.36785</v>
      </c>
      <c r="E93" s="113">
        <f t="shared" si="19"/>
        <v>1.5858550003031269E-2</v>
      </c>
      <c r="F93" s="21">
        <f t="shared" si="20"/>
        <v>-0.13678500000000002</v>
      </c>
      <c r="G93" s="21">
        <f t="shared" si="20"/>
        <v>1.585855000303127E-3</v>
      </c>
      <c r="H93" s="21">
        <f t="shared" si="21"/>
        <v>0.18710136225000001</v>
      </c>
      <c r="I93" s="21">
        <f t="shared" si="22"/>
        <v>-0.25592659835366249</v>
      </c>
      <c r="J93" s="21">
        <f t="shared" si="23"/>
        <v>0.35006919755805727</v>
      </c>
      <c r="K93" s="21">
        <f t="shared" si="24"/>
        <v>-2.1692117621646325E-3</v>
      </c>
      <c r="L93" s="21">
        <f t="shared" si="25"/>
        <v>2.9671563088768927E-3</v>
      </c>
      <c r="M93" s="21">
        <f t="shared" ca="1" si="17"/>
        <v>1.4069092563031058E-2</v>
      </c>
      <c r="N93" s="21">
        <f t="shared" ca="1" si="26"/>
        <v>3.2021579295721094E-7</v>
      </c>
      <c r="O93" s="20">
        <f t="shared" ca="1" si="27"/>
        <v>343416.51167265984</v>
      </c>
      <c r="P93" s="21">
        <f t="shared" ca="1" si="28"/>
        <v>694424.40561892034</v>
      </c>
      <c r="Q93" s="21">
        <f t="shared" ca="1" si="29"/>
        <v>37334.976029538695</v>
      </c>
      <c r="R93">
        <f t="shared" ca="1" si="18"/>
        <v>1.7894574400002111E-3</v>
      </c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</row>
    <row r="94" spans="1:35" x14ac:dyDescent="0.2">
      <c r="A94" s="111">
        <v>-13674</v>
      </c>
      <c r="B94" s="111">
        <v>1.5122199998586439E-2</v>
      </c>
      <c r="C94" s="111">
        <v>0.1</v>
      </c>
      <c r="D94" s="113">
        <f t="shared" si="19"/>
        <v>-1.3673999999999999</v>
      </c>
      <c r="E94" s="113">
        <f t="shared" si="19"/>
        <v>1.5122199998586439E-2</v>
      </c>
      <c r="F94" s="21">
        <f t="shared" si="20"/>
        <v>-0.13674</v>
      </c>
      <c r="G94" s="21">
        <f t="shared" si="20"/>
        <v>1.512219999858644E-3</v>
      </c>
      <c r="H94" s="21">
        <f t="shared" si="21"/>
        <v>0.186978276</v>
      </c>
      <c r="I94" s="21">
        <f t="shared" si="22"/>
        <v>-0.25567409460239998</v>
      </c>
      <c r="J94" s="21">
        <f t="shared" si="23"/>
        <v>0.3496087569593217</v>
      </c>
      <c r="K94" s="21">
        <f t="shared" si="24"/>
        <v>-2.0678096278067097E-3</v>
      </c>
      <c r="L94" s="21">
        <f t="shared" si="25"/>
        <v>2.8275228850628948E-3</v>
      </c>
      <c r="M94" s="21">
        <f t="shared" ca="1" si="17"/>
        <v>1.4066095913828746E-2</v>
      </c>
      <c r="N94" s="21">
        <f t="shared" ca="1" si="26"/>
        <v>1.1153558378418837E-7</v>
      </c>
      <c r="O94" s="20">
        <f t="shared" ca="1" si="27"/>
        <v>344205.36476731952</v>
      </c>
      <c r="P94" s="21">
        <f t="shared" ca="1" si="28"/>
        <v>694326.91453687893</v>
      </c>
      <c r="Q94" s="21">
        <f t="shared" ca="1" si="29"/>
        <v>37086.406193463816</v>
      </c>
      <c r="R94">
        <f t="shared" ca="1" si="18"/>
        <v>1.0561040847576926E-3</v>
      </c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</row>
    <row r="95" spans="1:35" x14ac:dyDescent="0.2">
      <c r="A95" s="111">
        <v>-13671</v>
      </c>
      <c r="B95" s="111">
        <v>8.631299999251496E-3</v>
      </c>
      <c r="C95" s="111">
        <v>0.1</v>
      </c>
      <c r="D95" s="113">
        <f t="shared" si="19"/>
        <v>-1.3671</v>
      </c>
      <c r="E95" s="113">
        <f t="shared" si="19"/>
        <v>8.631299999251496E-3</v>
      </c>
      <c r="F95" s="21">
        <f t="shared" si="20"/>
        <v>-0.13671</v>
      </c>
      <c r="G95" s="21">
        <f t="shared" si="20"/>
        <v>8.6312999992514965E-4</v>
      </c>
      <c r="H95" s="21">
        <f t="shared" si="21"/>
        <v>0.18689624099999999</v>
      </c>
      <c r="I95" s="21">
        <f t="shared" si="22"/>
        <v>-0.25550585107109997</v>
      </c>
      <c r="J95" s="21">
        <f t="shared" si="23"/>
        <v>0.34930204899930078</v>
      </c>
      <c r="K95" s="21">
        <f t="shared" si="24"/>
        <v>-1.179985022897672E-3</v>
      </c>
      <c r="L95" s="21">
        <f t="shared" si="25"/>
        <v>1.6131575248034074E-3</v>
      </c>
      <c r="M95" s="21">
        <f t="shared" ca="1" si="17"/>
        <v>1.4064096622195132E-2</v>
      </c>
      <c r="N95" s="21">
        <f t="shared" ca="1" si="26"/>
        <v>2.951527914626778E-6</v>
      </c>
      <c r="O95" s="20">
        <f t="shared" ca="1" si="27"/>
        <v>344731.58862136723</v>
      </c>
      <c r="P95" s="21">
        <f t="shared" ca="1" si="28"/>
        <v>694261.86880448274</v>
      </c>
      <c r="Q95" s="21">
        <f t="shared" ca="1" si="29"/>
        <v>36921.204149024219</v>
      </c>
      <c r="R95">
        <f t="shared" ca="1" si="18"/>
        <v>-5.4327966229436361E-3</v>
      </c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</row>
    <row r="96" spans="1:35" x14ac:dyDescent="0.2">
      <c r="A96" s="111">
        <v>-13669.5</v>
      </c>
      <c r="B96" s="111">
        <v>1.1385850004444364E-2</v>
      </c>
      <c r="C96" s="111">
        <v>0.1</v>
      </c>
      <c r="D96" s="113">
        <f t="shared" si="19"/>
        <v>-1.3669500000000001</v>
      </c>
      <c r="E96" s="113">
        <f t="shared" si="19"/>
        <v>1.1385850004444364E-2</v>
      </c>
      <c r="F96" s="21">
        <f t="shared" si="20"/>
        <v>-0.13669500000000001</v>
      </c>
      <c r="G96" s="21">
        <f t="shared" si="20"/>
        <v>1.1385850004444365E-3</v>
      </c>
      <c r="H96" s="21">
        <f t="shared" si="21"/>
        <v>0.18685523025000003</v>
      </c>
      <c r="I96" s="21">
        <f t="shared" si="22"/>
        <v>-0.25542175699023756</v>
      </c>
      <c r="J96" s="21">
        <f t="shared" si="23"/>
        <v>0.34914877071780526</v>
      </c>
      <c r="K96" s="21">
        <f t="shared" si="24"/>
        <v>-1.5563887663575225E-3</v>
      </c>
      <c r="L96" s="21">
        <f t="shared" si="25"/>
        <v>2.1275056241724156E-3</v>
      </c>
      <c r="M96" s="21">
        <f t="shared" ca="1" si="17"/>
        <v>1.4063096518728701E-2</v>
      </c>
      <c r="N96" s="21">
        <f t="shared" ca="1" si="26"/>
        <v>7.1676488982476325E-7</v>
      </c>
      <c r="O96" s="20">
        <f t="shared" ca="1" si="27"/>
        <v>344994.79696129943</v>
      </c>
      <c r="P96" s="21">
        <f t="shared" ca="1" si="28"/>
        <v>694229.33043731214</v>
      </c>
      <c r="Q96" s="21">
        <f t="shared" ca="1" si="29"/>
        <v>36838.756380242034</v>
      </c>
      <c r="R96">
        <f t="shared" ca="1" si="18"/>
        <v>-2.6772465142843368E-3</v>
      </c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</row>
    <row r="97" spans="1:35" x14ac:dyDescent="0.2">
      <c r="A97" s="111">
        <v>-13668</v>
      </c>
      <c r="B97" s="111">
        <v>-5.859600001713261E-3</v>
      </c>
      <c r="C97" s="111">
        <v>0.1</v>
      </c>
      <c r="D97" s="113">
        <f t="shared" si="19"/>
        <v>-1.3668</v>
      </c>
      <c r="E97" s="113">
        <f t="shared" si="19"/>
        <v>-5.859600001713261E-3</v>
      </c>
      <c r="F97" s="21">
        <f t="shared" si="20"/>
        <v>-0.13668</v>
      </c>
      <c r="G97" s="21">
        <f t="shared" si="20"/>
        <v>-5.8596000017132612E-4</v>
      </c>
      <c r="H97" s="21">
        <f t="shared" si="21"/>
        <v>0.186814224</v>
      </c>
      <c r="I97" s="21">
        <f t="shared" si="22"/>
        <v>-0.25533768136320001</v>
      </c>
      <c r="J97" s="21">
        <f t="shared" si="23"/>
        <v>0.34899554288722179</v>
      </c>
      <c r="K97" s="21">
        <f t="shared" si="24"/>
        <v>8.0089012823416857E-4</v>
      </c>
      <c r="L97" s="21">
        <f t="shared" si="25"/>
        <v>-1.0946566272704615E-3</v>
      </c>
      <c r="M97" s="21">
        <f t="shared" ca="1" si="17"/>
        <v>1.4062096110162528E-2</v>
      </c>
      <c r="N97" s="21">
        <f t="shared" ca="1" si="26"/>
        <v>3.9687397597392701E-5</v>
      </c>
      <c r="O97" s="20">
        <f t="shared" ca="1" si="27"/>
        <v>345258.06952124118</v>
      </c>
      <c r="P97" s="21">
        <f t="shared" ca="1" si="28"/>
        <v>694196.78173720022</v>
      </c>
      <c r="Q97" s="21">
        <f t="shared" ca="1" si="29"/>
        <v>36756.410735785168</v>
      </c>
      <c r="R97">
        <f t="shared" ca="1" si="18"/>
        <v>-1.9921696111875789E-2</v>
      </c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</row>
    <row r="98" spans="1:35" x14ac:dyDescent="0.2">
      <c r="A98" s="111">
        <v>-13668</v>
      </c>
      <c r="B98" s="111">
        <v>1.5140399998927023E-2</v>
      </c>
      <c r="C98" s="111">
        <v>0.1</v>
      </c>
      <c r="D98" s="113">
        <f t="shared" si="19"/>
        <v>-1.3668</v>
      </c>
      <c r="E98" s="113">
        <f t="shared" si="19"/>
        <v>1.5140399998927023E-2</v>
      </c>
      <c r="F98" s="21">
        <f t="shared" si="20"/>
        <v>-0.13668</v>
      </c>
      <c r="G98" s="21">
        <f t="shared" si="20"/>
        <v>1.5140399998927025E-3</v>
      </c>
      <c r="H98" s="21">
        <f t="shared" si="21"/>
        <v>0.186814224</v>
      </c>
      <c r="I98" s="21">
        <f t="shared" si="22"/>
        <v>-0.25533768136320001</v>
      </c>
      <c r="J98" s="21">
        <f t="shared" si="23"/>
        <v>0.34899554288722179</v>
      </c>
      <c r="K98" s="21">
        <f t="shared" si="24"/>
        <v>-2.0693898718533456E-3</v>
      </c>
      <c r="L98" s="21">
        <f t="shared" si="25"/>
        <v>2.8284420768491529E-3</v>
      </c>
      <c r="M98" s="21">
        <f t="shared" ca="1" si="17"/>
        <v>1.4062096110162528E-2</v>
      </c>
      <c r="N98" s="21">
        <f t="shared" ca="1" si="26"/>
        <v>1.1627392765246331E-7</v>
      </c>
      <c r="O98" s="20">
        <f t="shared" ca="1" si="27"/>
        <v>345258.06952124118</v>
      </c>
      <c r="P98" s="21">
        <f t="shared" ca="1" si="28"/>
        <v>694196.78173720022</v>
      </c>
      <c r="Q98" s="21">
        <f t="shared" ca="1" si="29"/>
        <v>36756.410735785168</v>
      </c>
      <c r="R98">
        <f t="shared" ca="1" si="18"/>
        <v>1.0783038887644952E-3</v>
      </c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</row>
    <row r="99" spans="1:35" x14ac:dyDescent="0.2">
      <c r="A99" s="111">
        <v>-13666.5</v>
      </c>
      <c r="B99" s="111">
        <v>6.8949500055168755E-3</v>
      </c>
      <c r="C99" s="111">
        <v>0.1</v>
      </c>
      <c r="D99" s="113">
        <f t="shared" si="19"/>
        <v>-1.3666499999999999</v>
      </c>
      <c r="E99" s="113">
        <f t="shared" si="19"/>
        <v>6.8949500055168755E-3</v>
      </c>
      <c r="F99" s="21">
        <f t="shared" si="20"/>
        <v>-0.13666500000000001</v>
      </c>
      <c r="G99" s="21">
        <f t="shared" si="20"/>
        <v>6.8949500055168764E-4</v>
      </c>
      <c r="H99" s="21">
        <f t="shared" si="21"/>
        <v>0.18677322225000001</v>
      </c>
      <c r="I99" s="21">
        <f t="shared" si="22"/>
        <v>-0.25525362418796249</v>
      </c>
      <c r="J99" s="21">
        <f t="shared" si="23"/>
        <v>0.3488423654964789</v>
      </c>
      <c r="K99" s="21">
        <f t="shared" si="24"/>
        <v>-9.4229834250396383E-4</v>
      </c>
      <c r="L99" s="21">
        <f t="shared" si="25"/>
        <v>1.2877920297830422E-3</v>
      </c>
      <c r="M99" s="21">
        <f t="shared" ca="1" si="17"/>
        <v>1.4061095396496602E-2</v>
      </c>
      <c r="N99" s="21">
        <f t="shared" ca="1" si="26"/>
        <v>5.1353639764659983E-6</v>
      </c>
      <c r="O99" s="20">
        <f t="shared" ca="1" si="27"/>
        <v>345521.40625975048</v>
      </c>
      <c r="P99" s="21">
        <f t="shared" ca="1" si="28"/>
        <v>694164.22270492732</v>
      </c>
      <c r="Q99" s="21">
        <f t="shared" ca="1" si="29"/>
        <v>36674.167182183985</v>
      </c>
      <c r="R99">
        <f t="shared" ca="1" si="18"/>
        <v>-7.1661453909797265E-3</v>
      </c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</row>
    <row r="100" spans="1:35" x14ac:dyDescent="0.2">
      <c r="A100" s="111">
        <v>-13665</v>
      </c>
      <c r="B100" s="111">
        <v>1.264949999313103E-2</v>
      </c>
      <c r="C100" s="111">
        <v>0.1</v>
      </c>
      <c r="D100" s="113">
        <f t="shared" si="19"/>
        <v>-1.3665</v>
      </c>
      <c r="E100" s="113">
        <f t="shared" si="19"/>
        <v>1.264949999313103E-2</v>
      </c>
      <c r="F100" s="21">
        <f t="shared" si="20"/>
        <v>-0.13665000000000002</v>
      </c>
      <c r="G100" s="21">
        <f t="shared" si="20"/>
        <v>1.2649499993131032E-3</v>
      </c>
      <c r="H100" s="21">
        <f t="shared" si="21"/>
        <v>0.18673222500000003</v>
      </c>
      <c r="I100" s="21">
        <f t="shared" si="22"/>
        <v>-0.25516958546250007</v>
      </c>
      <c r="J100" s="21">
        <f t="shared" si="23"/>
        <v>0.34868923853450634</v>
      </c>
      <c r="K100" s="21">
        <f t="shared" si="24"/>
        <v>-1.7285541740613556E-3</v>
      </c>
      <c r="L100" s="21">
        <f t="shared" si="25"/>
        <v>2.3620692788548425E-3</v>
      </c>
      <c r="M100" s="21">
        <f t="shared" ca="1" si="17"/>
        <v>1.4060094377730935E-2</v>
      </c>
      <c r="N100" s="21">
        <f t="shared" ca="1" si="26"/>
        <v>1.9897765178647851E-7</v>
      </c>
      <c r="O100" s="20">
        <f t="shared" ca="1" si="27"/>
        <v>345784.80713539239</v>
      </c>
      <c r="P100" s="21">
        <f t="shared" ca="1" si="28"/>
        <v>694131.65334127366</v>
      </c>
      <c r="Q100" s="21">
        <f t="shared" ca="1" si="29"/>
        <v>36592.025685972745</v>
      </c>
      <c r="R100">
        <f t="shared" ca="1" si="18"/>
        <v>-1.4105943845999051E-3</v>
      </c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</row>
    <row r="101" spans="1:35" x14ac:dyDescent="0.2">
      <c r="A101" s="111">
        <v>-13629</v>
      </c>
      <c r="B101" s="111">
        <v>1.2758700002450496E-2</v>
      </c>
      <c r="C101" s="111">
        <v>0.1</v>
      </c>
      <c r="D101" s="113">
        <f t="shared" si="19"/>
        <v>-1.3629</v>
      </c>
      <c r="E101" s="113">
        <f t="shared" si="19"/>
        <v>1.2758700002450496E-2</v>
      </c>
      <c r="F101" s="21">
        <f t="shared" si="20"/>
        <v>-0.13628999999999999</v>
      </c>
      <c r="G101" s="21">
        <f t="shared" si="20"/>
        <v>1.2758700002450498E-3</v>
      </c>
      <c r="H101" s="21">
        <f t="shared" si="21"/>
        <v>0.18574964099999999</v>
      </c>
      <c r="I101" s="21">
        <f t="shared" si="22"/>
        <v>-0.25315818571889998</v>
      </c>
      <c r="J101" s="21">
        <f t="shared" si="23"/>
        <v>0.34502929131628879</v>
      </c>
      <c r="K101" s="21">
        <f t="shared" si="24"/>
        <v>-1.7388832233339784E-3</v>
      </c>
      <c r="L101" s="21">
        <f t="shared" si="25"/>
        <v>2.369923945081879E-3</v>
      </c>
      <c r="M101" s="21">
        <f t="shared" ca="1" si="17"/>
        <v>1.4035978397430584E-2</v>
      </c>
      <c r="N101" s="21">
        <f t="shared" ca="1" si="26"/>
        <v>1.6314400982829105E-7</v>
      </c>
      <c r="O101" s="20">
        <f t="shared" ca="1" si="27"/>
        <v>352125.56165950786</v>
      </c>
      <c r="P101" s="21">
        <f t="shared" ca="1" si="28"/>
        <v>693346.89123367949</v>
      </c>
      <c r="Q101" s="21">
        <f t="shared" ca="1" si="29"/>
        <v>34651.16005438046</v>
      </c>
      <c r="R101">
        <f t="shared" ca="1" si="18"/>
        <v>-1.2772783949800883E-3</v>
      </c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</row>
    <row r="102" spans="1:35" x14ac:dyDescent="0.2">
      <c r="A102" s="111">
        <v>-13194</v>
      </c>
      <c r="B102" s="111">
        <v>-3.4218000000691973E-3</v>
      </c>
      <c r="C102" s="111">
        <v>0.1</v>
      </c>
      <c r="D102" s="113">
        <f t="shared" si="19"/>
        <v>-1.3193999999999999</v>
      </c>
      <c r="E102" s="113">
        <f t="shared" si="19"/>
        <v>-3.4218000000691973E-3</v>
      </c>
      <c r="F102" s="21">
        <f t="shared" si="20"/>
        <v>-0.13194</v>
      </c>
      <c r="G102" s="21">
        <f t="shared" si="20"/>
        <v>-3.4218000000691974E-4</v>
      </c>
      <c r="H102" s="21">
        <f t="shared" si="21"/>
        <v>0.17408163599999998</v>
      </c>
      <c r="I102" s="21">
        <f t="shared" si="22"/>
        <v>-0.22968331053839997</v>
      </c>
      <c r="J102" s="21">
        <f t="shared" si="23"/>
        <v>0.3030441599243649</v>
      </c>
      <c r="K102" s="21">
        <f t="shared" si="24"/>
        <v>4.5147229200912989E-4</v>
      </c>
      <c r="L102" s="21">
        <f t="shared" si="25"/>
        <v>-5.9567254207684597E-4</v>
      </c>
      <c r="M102" s="21">
        <f t="shared" ca="1" si="17"/>
        <v>1.3730685777297177E-2</v>
      </c>
      <c r="N102" s="21">
        <f t="shared" ca="1" si="26"/>
        <v>2.942077683427558E-5</v>
      </c>
      <c r="O102" s="20">
        <f t="shared" ca="1" si="27"/>
        <v>431451.09137313627</v>
      </c>
      <c r="P102" s="21">
        <f t="shared" ca="1" si="28"/>
        <v>683398.11091578333</v>
      </c>
      <c r="Q102" s="21">
        <f t="shared" ca="1" si="29"/>
        <v>15674.186000965066</v>
      </c>
      <c r="R102">
        <f t="shared" ca="1" si="18"/>
        <v>-1.7152485777366375E-2</v>
      </c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</row>
    <row r="103" spans="1:35" x14ac:dyDescent="0.2">
      <c r="A103" s="111">
        <v>-13182</v>
      </c>
      <c r="B103" s="111">
        <v>2.6146000018343329E-3</v>
      </c>
      <c r="C103" s="111">
        <v>0.1</v>
      </c>
      <c r="D103" s="113">
        <f t="shared" si="19"/>
        <v>-1.3182</v>
      </c>
      <c r="E103" s="113">
        <f t="shared" si="19"/>
        <v>2.6146000018343329E-3</v>
      </c>
      <c r="F103" s="21">
        <f t="shared" si="20"/>
        <v>-0.13182000000000002</v>
      </c>
      <c r="G103" s="21">
        <f t="shared" si="20"/>
        <v>2.6146000018343333E-4</v>
      </c>
      <c r="H103" s="21">
        <f t="shared" si="21"/>
        <v>0.17376512400000002</v>
      </c>
      <c r="I103" s="21">
        <f t="shared" si="22"/>
        <v>-0.22905718645680004</v>
      </c>
      <c r="J103" s="21">
        <f t="shared" si="23"/>
        <v>0.3019431831873538</v>
      </c>
      <c r="K103" s="21">
        <f t="shared" si="24"/>
        <v>-3.4465657224180184E-4</v>
      </c>
      <c r="L103" s="21">
        <f t="shared" si="25"/>
        <v>4.5432629352914317E-4</v>
      </c>
      <c r="M103" s="21">
        <f t="shared" ca="1" si="17"/>
        <v>1.3721900233015154E-2</v>
      </c>
      <c r="N103" s="21">
        <f t="shared" ca="1" si="26"/>
        <v>1.2337211842558953E-5</v>
      </c>
      <c r="O103" s="20">
        <f t="shared" ca="1" si="27"/>
        <v>433705.10100483499</v>
      </c>
      <c r="P103" s="21">
        <f t="shared" ca="1" si="28"/>
        <v>683111.56097404065</v>
      </c>
      <c r="Q103" s="21">
        <f t="shared" ca="1" si="29"/>
        <v>15263.649868605826</v>
      </c>
      <c r="R103">
        <f t="shared" ca="1" si="18"/>
        <v>-1.1107300231180822E-2</v>
      </c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</row>
    <row r="104" spans="1:35" x14ac:dyDescent="0.2">
      <c r="A104" s="111">
        <v>-13149</v>
      </c>
      <c r="B104" s="111">
        <v>2.214699998148717E-3</v>
      </c>
      <c r="C104" s="111">
        <v>0.1</v>
      </c>
      <c r="D104" s="113">
        <f t="shared" si="19"/>
        <v>-1.3149</v>
      </c>
      <c r="E104" s="113">
        <f t="shared" si="19"/>
        <v>2.214699998148717E-3</v>
      </c>
      <c r="F104" s="21">
        <f t="shared" si="20"/>
        <v>-0.13149</v>
      </c>
      <c r="G104" s="21">
        <f t="shared" si="20"/>
        <v>2.214699998148717E-4</v>
      </c>
      <c r="H104" s="21">
        <f t="shared" si="21"/>
        <v>0.172896201</v>
      </c>
      <c r="I104" s="21">
        <f t="shared" si="22"/>
        <v>-0.22734121469489998</v>
      </c>
      <c r="J104" s="21">
        <f t="shared" si="23"/>
        <v>0.29893096320232398</v>
      </c>
      <c r="K104" s="21">
        <f t="shared" si="24"/>
        <v>-2.9121090275657476E-4</v>
      </c>
      <c r="L104" s="21">
        <f t="shared" si="25"/>
        <v>3.8291321603462012E-4</v>
      </c>
      <c r="M104" s="21">
        <f t="shared" ca="1" si="17"/>
        <v>1.3697639303322911E-2</v>
      </c>
      <c r="N104" s="21">
        <f t="shared" ca="1" si="26"/>
        <v>1.3185789508631442E-5</v>
      </c>
      <c r="O104" s="20">
        <f t="shared" ca="1" si="27"/>
        <v>439920.41370745684</v>
      </c>
      <c r="P104" s="21">
        <f t="shared" ca="1" si="28"/>
        <v>682320.22841392341</v>
      </c>
      <c r="Q104" s="21">
        <f t="shared" ca="1" si="29"/>
        <v>14164.80784544736</v>
      </c>
      <c r="R104">
        <f t="shared" ca="1" si="18"/>
        <v>-1.1482939305174194E-2</v>
      </c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</row>
    <row r="105" spans="1:35" x14ac:dyDescent="0.2">
      <c r="A105" s="111">
        <v>-12035</v>
      </c>
      <c r="B105" s="111">
        <v>5.2605000018957071E-3</v>
      </c>
      <c r="C105" s="111">
        <v>0.1</v>
      </c>
      <c r="D105" s="113">
        <f t="shared" si="19"/>
        <v>-1.2035</v>
      </c>
      <c r="E105" s="113">
        <f t="shared" si="19"/>
        <v>5.2605000018957071E-3</v>
      </c>
      <c r="F105" s="21">
        <f t="shared" si="20"/>
        <v>-0.12035000000000001</v>
      </c>
      <c r="G105" s="21">
        <f t="shared" si="20"/>
        <v>5.2605000018957071E-4</v>
      </c>
      <c r="H105" s="21">
        <f t="shared" si="21"/>
        <v>0.14484122500000002</v>
      </c>
      <c r="I105" s="21">
        <f t="shared" si="22"/>
        <v>-0.17431641428750003</v>
      </c>
      <c r="J105" s="21">
        <f t="shared" si="23"/>
        <v>0.20978980459500629</v>
      </c>
      <c r="K105" s="21">
        <f t="shared" si="24"/>
        <v>-6.3310117522814835E-4</v>
      </c>
      <c r="L105" s="21">
        <f t="shared" si="25"/>
        <v>7.6193726438707654E-4</v>
      </c>
      <c r="M105" s="21">
        <f t="shared" ca="1" si="17"/>
        <v>1.2792017210581128E-2</v>
      </c>
      <c r="N105" s="21">
        <f t="shared" ca="1" si="26"/>
        <v>5.6723751464724643E-6</v>
      </c>
      <c r="O105" s="20">
        <f t="shared" ca="1" si="27"/>
        <v>661363.68645208469</v>
      </c>
      <c r="P105" s="21">
        <f t="shared" ca="1" si="28"/>
        <v>652817.06628032017</v>
      </c>
      <c r="Q105" s="21">
        <f t="shared" ca="1" si="29"/>
        <v>703.90017965718357</v>
      </c>
      <c r="R105">
        <f t="shared" ca="1" si="18"/>
        <v>-7.5315172086854211E-3</v>
      </c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</row>
    <row r="106" spans="1:35" x14ac:dyDescent="0.2">
      <c r="A106" s="111">
        <v>-12024.5</v>
      </c>
      <c r="B106" s="111">
        <v>1.454234999982873E-2</v>
      </c>
      <c r="C106" s="111">
        <v>0.1</v>
      </c>
      <c r="D106" s="113">
        <f t="shared" si="19"/>
        <v>-1.20245</v>
      </c>
      <c r="E106" s="113">
        <f t="shared" si="19"/>
        <v>1.454234999982873E-2</v>
      </c>
      <c r="F106" s="21">
        <f t="shared" si="20"/>
        <v>-0.120245</v>
      </c>
      <c r="G106" s="21">
        <f t="shared" si="20"/>
        <v>1.454234999982873E-3</v>
      </c>
      <c r="H106" s="21">
        <f t="shared" si="21"/>
        <v>0.14458860025</v>
      </c>
      <c r="I106" s="21">
        <f t="shared" si="22"/>
        <v>-0.17386056237061251</v>
      </c>
      <c r="J106" s="21">
        <f t="shared" si="23"/>
        <v>0.20905863322254301</v>
      </c>
      <c r="K106" s="21">
        <f t="shared" si="24"/>
        <v>-1.7486448757294056E-3</v>
      </c>
      <c r="L106" s="21">
        <f t="shared" si="25"/>
        <v>2.1026580308208236E-3</v>
      </c>
      <c r="M106" s="21">
        <f t="shared" ca="1" si="17"/>
        <v>1.2782680744349108E-2</v>
      </c>
      <c r="N106" s="21">
        <f t="shared" ca="1" si="26"/>
        <v>3.0964358886802073E-7</v>
      </c>
      <c r="O106" s="20">
        <f t="shared" ca="1" si="27"/>
        <v>663533.13980175299</v>
      </c>
      <c r="P106" s="21">
        <f t="shared" ca="1" si="28"/>
        <v>652513.86082995811</v>
      </c>
      <c r="Q106" s="21">
        <f t="shared" ca="1" si="29"/>
        <v>774.77488133023621</v>
      </c>
      <c r="R106">
        <f t="shared" ca="1" si="18"/>
        <v>1.759669255479622E-3</v>
      </c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</row>
    <row r="107" spans="1:35" x14ac:dyDescent="0.2">
      <c r="A107" s="111">
        <v>-12000.5</v>
      </c>
      <c r="B107" s="111">
        <v>3.061514999717474E-2</v>
      </c>
      <c r="C107" s="111">
        <v>0.1</v>
      </c>
      <c r="D107" s="113">
        <f t="shared" si="19"/>
        <v>-1.2000500000000001</v>
      </c>
      <c r="E107" s="113">
        <f t="shared" si="19"/>
        <v>3.061514999717474E-2</v>
      </c>
      <c r="F107" s="21">
        <f t="shared" si="20"/>
        <v>-0.12000500000000001</v>
      </c>
      <c r="G107" s="21">
        <f t="shared" si="20"/>
        <v>3.0615149997174742E-3</v>
      </c>
      <c r="H107" s="21">
        <f t="shared" si="21"/>
        <v>0.14401200025000002</v>
      </c>
      <c r="I107" s="21">
        <f t="shared" si="22"/>
        <v>-0.17282160090001253</v>
      </c>
      <c r="J107" s="21">
        <f t="shared" si="23"/>
        <v>0.20739456216006005</v>
      </c>
      <c r="K107" s="21">
        <f t="shared" si="24"/>
        <v>-3.6739710754109551E-3</v>
      </c>
      <c r="L107" s="21">
        <f t="shared" si="25"/>
        <v>4.4089489890469166E-3</v>
      </c>
      <c r="M107" s="21">
        <f t="shared" ca="1" si="17"/>
        <v>1.276128411175094E-2</v>
      </c>
      <c r="N107" s="21">
        <f t="shared" ca="1" si="26"/>
        <v>3.1876052705469977E-5</v>
      </c>
      <c r="O107" s="20">
        <f t="shared" ca="1" si="27"/>
        <v>668495.95538313931</v>
      </c>
      <c r="P107" s="21">
        <f t="shared" ca="1" si="28"/>
        <v>651819.10599976347</v>
      </c>
      <c r="Q107" s="21">
        <f t="shared" ca="1" si="29"/>
        <v>949.24334015489467</v>
      </c>
      <c r="R107">
        <f t="shared" ca="1" si="18"/>
        <v>1.78538658854238E-2</v>
      </c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</row>
    <row r="108" spans="1:35" x14ac:dyDescent="0.2">
      <c r="A108" s="111">
        <v>-9334</v>
      </c>
      <c r="B108" s="111">
        <v>1.7620200000237674E-2</v>
      </c>
      <c r="C108" s="111">
        <v>0.1</v>
      </c>
      <c r="D108" s="113">
        <f t="shared" si="19"/>
        <v>-0.93340000000000001</v>
      </c>
      <c r="E108" s="113">
        <f t="shared" si="19"/>
        <v>1.7620200000237674E-2</v>
      </c>
      <c r="F108" s="21">
        <f t="shared" si="20"/>
        <v>-9.3340000000000006E-2</v>
      </c>
      <c r="G108" s="21">
        <f t="shared" si="20"/>
        <v>1.7620200000237674E-3</v>
      </c>
      <c r="H108" s="21">
        <f t="shared" si="21"/>
        <v>8.7123556000000005E-2</v>
      </c>
      <c r="I108" s="21">
        <f t="shared" si="22"/>
        <v>-8.1321127170400007E-2</v>
      </c>
      <c r="J108" s="21">
        <f t="shared" si="23"/>
        <v>7.5905140100851365E-2</v>
      </c>
      <c r="K108" s="21">
        <f t="shared" si="24"/>
        <v>-1.6446694680221845E-3</v>
      </c>
      <c r="L108" s="21">
        <f t="shared" si="25"/>
        <v>1.5351344814519071E-3</v>
      </c>
      <c r="M108" s="21">
        <f t="shared" ca="1" si="17"/>
        <v>9.8976174826444288E-3</v>
      </c>
      <c r="N108" s="21">
        <f t="shared" ca="1" si="26"/>
        <v>5.9638280741036823E-6</v>
      </c>
      <c r="O108" s="20">
        <f t="shared" ca="1" si="27"/>
        <v>1223890.1020436205</v>
      </c>
      <c r="P108" s="21">
        <f t="shared" ca="1" si="28"/>
        <v>560920.1615192038</v>
      </c>
      <c r="Q108" s="21">
        <f t="shared" ca="1" si="29"/>
        <v>102343.60925461349</v>
      </c>
      <c r="R108">
        <f t="shared" ca="1" si="18"/>
        <v>7.7225825175932447E-3</v>
      </c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</row>
    <row r="109" spans="1:35" x14ac:dyDescent="0.2">
      <c r="A109" s="111">
        <v>-9332.5</v>
      </c>
      <c r="B109" s="111">
        <v>1.237474999652477E-2</v>
      </c>
      <c r="C109" s="111">
        <v>0.1</v>
      </c>
      <c r="D109" s="113">
        <f t="shared" si="19"/>
        <v>-0.93325000000000002</v>
      </c>
      <c r="E109" s="113">
        <f t="shared" si="19"/>
        <v>1.237474999652477E-2</v>
      </c>
      <c r="F109" s="21">
        <f t="shared" si="20"/>
        <v>-9.3325000000000005E-2</v>
      </c>
      <c r="G109" s="21">
        <f t="shared" si="20"/>
        <v>1.237474999652477E-3</v>
      </c>
      <c r="H109" s="21">
        <f t="shared" si="21"/>
        <v>8.7095556250000011E-2</v>
      </c>
      <c r="I109" s="21">
        <f t="shared" si="22"/>
        <v>-8.1281927870312506E-2</v>
      </c>
      <c r="J109" s="21">
        <f t="shared" si="23"/>
        <v>7.5856359184969149E-2</v>
      </c>
      <c r="K109" s="21">
        <f t="shared" si="24"/>
        <v>-1.1548735434256743E-3</v>
      </c>
      <c r="L109" s="21">
        <f t="shared" si="25"/>
        <v>1.0777857344020105E-3</v>
      </c>
      <c r="M109" s="21">
        <f t="shared" ca="1" si="17"/>
        <v>9.8957352341080308E-3</v>
      </c>
      <c r="N109" s="21">
        <f t="shared" ca="1" si="26"/>
        <v>6.1455141922801213E-7</v>
      </c>
      <c r="O109" s="20">
        <f t="shared" ca="1" si="27"/>
        <v>1224188.7748874894</v>
      </c>
      <c r="P109" s="21">
        <f t="shared" ca="1" si="28"/>
        <v>560862.07829317532</v>
      </c>
      <c r="Q109" s="21">
        <f t="shared" ca="1" si="29"/>
        <v>102432.89480529637</v>
      </c>
      <c r="R109">
        <f t="shared" ca="1" si="18"/>
        <v>2.479014762416739E-3</v>
      </c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</row>
    <row r="110" spans="1:35" x14ac:dyDescent="0.2">
      <c r="A110" s="111">
        <v>-9331</v>
      </c>
      <c r="B110" s="111">
        <v>9.1293000004952773E-3</v>
      </c>
      <c r="C110" s="111">
        <v>0.1</v>
      </c>
      <c r="D110" s="113">
        <f t="shared" si="19"/>
        <v>-0.93310000000000004</v>
      </c>
      <c r="E110" s="113">
        <f t="shared" si="19"/>
        <v>9.1293000004952773E-3</v>
      </c>
      <c r="F110" s="21">
        <f t="shared" si="20"/>
        <v>-9.3310000000000004E-2</v>
      </c>
      <c r="G110" s="21">
        <f t="shared" si="20"/>
        <v>9.1293000004952782E-4</v>
      </c>
      <c r="H110" s="21">
        <f t="shared" si="21"/>
        <v>8.7067561000000002E-2</v>
      </c>
      <c r="I110" s="21">
        <f t="shared" si="22"/>
        <v>-8.1242741169100005E-2</v>
      </c>
      <c r="J110" s="21">
        <f t="shared" si="23"/>
        <v>7.5807601784887213E-2</v>
      </c>
      <c r="K110" s="21">
        <f t="shared" si="24"/>
        <v>-8.518549830462144E-4</v>
      </c>
      <c r="L110" s="21">
        <f t="shared" si="25"/>
        <v>7.9486588468042274E-4</v>
      </c>
      <c r="M110" s="21">
        <f t="shared" ca="1" si="17"/>
        <v>9.893852680471887E-3</v>
      </c>
      <c r="N110" s="21">
        <f t="shared" ca="1" si="26"/>
        <v>5.8454080045941612E-8</v>
      </c>
      <c r="O110" s="20">
        <f t="shared" ca="1" si="27"/>
        <v>1224487.4159525931</v>
      </c>
      <c r="P110" s="21">
        <f t="shared" ca="1" si="28"/>
        <v>560803.98810193548</v>
      </c>
      <c r="Q110" s="21">
        <f t="shared" ca="1" si="29"/>
        <v>102522.20264252774</v>
      </c>
      <c r="R110">
        <f t="shared" ca="1" si="18"/>
        <v>-7.6455267997660968E-4</v>
      </c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</row>
    <row r="111" spans="1:35" x14ac:dyDescent="0.2">
      <c r="A111" s="111">
        <v>-9328</v>
      </c>
      <c r="B111" s="111">
        <v>6.638400001975242E-3</v>
      </c>
      <c r="C111" s="111">
        <v>0.1</v>
      </c>
      <c r="D111" s="113">
        <f t="shared" si="19"/>
        <v>-0.93279999999999996</v>
      </c>
      <c r="E111" s="113">
        <f t="shared" si="19"/>
        <v>6.638400001975242E-3</v>
      </c>
      <c r="F111" s="21">
        <f t="shared" si="20"/>
        <v>-9.3280000000000002E-2</v>
      </c>
      <c r="G111" s="21">
        <f t="shared" si="20"/>
        <v>6.6384000019752425E-4</v>
      </c>
      <c r="H111" s="21">
        <f t="shared" si="21"/>
        <v>8.7011584000000003E-2</v>
      </c>
      <c r="I111" s="21">
        <f t="shared" si="22"/>
        <v>-8.1164405555200006E-2</v>
      </c>
      <c r="J111" s="21">
        <f t="shared" si="23"/>
        <v>7.5710157501890557E-2</v>
      </c>
      <c r="K111" s="21">
        <f t="shared" si="24"/>
        <v>-6.1922995218425061E-4</v>
      </c>
      <c r="L111" s="21">
        <f t="shared" si="25"/>
        <v>5.7761769939746897E-4</v>
      </c>
      <c r="M111" s="21">
        <f t="shared" ca="1" si="17"/>
        <v>9.890086657900355E-3</v>
      </c>
      <c r="N111" s="21">
        <f t="shared" ca="1" si="26"/>
        <v>1.0573466108321446E-6</v>
      </c>
      <c r="O111" s="20">
        <f t="shared" ca="1" si="27"/>
        <v>1225084.6026466733</v>
      </c>
      <c r="P111" s="21">
        <f t="shared" ca="1" si="28"/>
        <v>560687.78683001851</v>
      </c>
      <c r="Q111" s="21">
        <f t="shared" ca="1" si="29"/>
        <v>102700.88508963282</v>
      </c>
      <c r="R111">
        <f t="shared" ca="1" si="18"/>
        <v>-3.251686655925113E-3</v>
      </c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</row>
    <row r="112" spans="1:35" x14ac:dyDescent="0.2">
      <c r="A112" s="111">
        <v>-9322</v>
      </c>
      <c r="B112" s="111">
        <v>5.6565999984741211E-3</v>
      </c>
      <c r="C112" s="111">
        <v>0.1</v>
      </c>
      <c r="D112" s="113">
        <f t="shared" si="19"/>
        <v>-0.93220000000000003</v>
      </c>
      <c r="E112" s="113">
        <f t="shared" si="19"/>
        <v>5.6565999984741211E-3</v>
      </c>
      <c r="F112" s="21">
        <f t="shared" si="20"/>
        <v>-9.3220000000000011E-2</v>
      </c>
      <c r="G112" s="21">
        <f t="shared" si="20"/>
        <v>5.6565999984741215E-4</v>
      </c>
      <c r="H112" s="21">
        <f t="shared" si="21"/>
        <v>8.6899684000000019E-2</v>
      </c>
      <c r="I112" s="21">
        <f t="shared" si="22"/>
        <v>-8.1007885424800016E-2</v>
      </c>
      <c r="J112" s="21">
        <f t="shared" si="23"/>
        <v>7.5515550792998584E-2</v>
      </c>
      <c r="K112" s="21">
        <f t="shared" si="24"/>
        <v>-5.2730825185775762E-4</v>
      </c>
      <c r="L112" s="21">
        <f t="shared" si="25"/>
        <v>4.915567523818017E-4</v>
      </c>
      <c r="M112" s="21">
        <f t="shared" ca="1" si="17"/>
        <v>9.8825509515603187E-3</v>
      </c>
      <c r="N112" s="21">
        <f t="shared" ca="1" si="26"/>
        <v>1.7858661457890144E-6</v>
      </c>
      <c r="O112" s="20">
        <f t="shared" ca="1" si="27"/>
        <v>1226278.5935918656</v>
      </c>
      <c r="P112" s="21">
        <f t="shared" ca="1" si="28"/>
        <v>560455.30077183933</v>
      </c>
      <c r="Q112" s="21">
        <f t="shared" ca="1" si="29"/>
        <v>103058.51646561601</v>
      </c>
      <c r="R112">
        <f t="shared" ca="1" si="18"/>
        <v>-4.2259509530861977E-3</v>
      </c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</row>
    <row r="113" spans="1:35" x14ac:dyDescent="0.2">
      <c r="A113" s="111">
        <v>-9301</v>
      </c>
      <c r="B113" s="111">
        <v>1.1220299995329697E-2</v>
      </c>
      <c r="C113" s="111">
        <v>0.1</v>
      </c>
      <c r="D113" s="113">
        <f t="shared" si="19"/>
        <v>-0.93010000000000004</v>
      </c>
      <c r="E113" s="113">
        <f t="shared" si="19"/>
        <v>1.1220299995329697E-2</v>
      </c>
      <c r="F113" s="21">
        <f t="shared" si="20"/>
        <v>-9.3010000000000009E-2</v>
      </c>
      <c r="G113" s="21">
        <f t="shared" si="20"/>
        <v>1.1220299995329697E-3</v>
      </c>
      <c r="H113" s="21">
        <f t="shared" si="21"/>
        <v>8.6508601000000018E-2</v>
      </c>
      <c r="I113" s="21">
        <f t="shared" si="22"/>
        <v>-8.0461649790100023E-2</v>
      </c>
      <c r="J113" s="21">
        <f t="shared" si="23"/>
        <v>7.4837380469772036E-2</v>
      </c>
      <c r="K113" s="21">
        <f t="shared" si="24"/>
        <v>-1.0436001025656151E-3</v>
      </c>
      <c r="L113" s="21">
        <f t="shared" si="25"/>
        <v>9.7065245539627865E-4</v>
      </c>
      <c r="M113" s="21">
        <f t="shared" ca="1" si="17"/>
        <v>9.8561375368020031E-3</v>
      </c>
      <c r="N113" s="21">
        <f t="shared" ca="1" si="26"/>
        <v>1.8609392132563216E-7</v>
      </c>
      <c r="O113" s="20">
        <f t="shared" ca="1" si="27"/>
        <v>1230453.5253200389</v>
      </c>
      <c r="P113" s="21">
        <f t="shared" ca="1" si="28"/>
        <v>559640.72397080949</v>
      </c>
      <c r="Q113" s="21">
        <f t="shared" ca="1" si="29"/>
        <v>104313.00609416598</v>
      </c>
      <c r="R113">
        <f t="shared" ca="1" si="18"/>
        <v>1.3641624585276936E-3</v>
      </c>
      <c r="S113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</row>
    <row r="114" spans="1:35" x14ac:dyDescent="0.2">
      <c r="A114" s="111">
        <v>-9211</v>
      </c>
      <c r="B114" s="111">
        <v>1.4933000056771562E-3</v>
      </c>
      <c r="C114" s="111">
        <v>0.1</v>
      </c>
      <c r="D114" s="113">
        <f t="shared" si="19"/>
        <v>-0.92110000000000003</v>
      </c>
      <c r="E114" s="113">
        <f t="shared" si="19"/>
        <v>1.4933000056771562E-3</v>
      </c>
      <c r="F114" s="21">
        <f t="shared" si="20"/>
        <v>-9.2110000000000011E-2</v>
      </c>
      <c r="G114" s="21">
        <f t="shared" si="20"/>
        <v>1.4933000056771562E-4</v>
      </c>
      <c r="H114" s="21">
        <f t="shared" si="21"/>
        <v>8.4842521000000018E-2</v>
      </c>
      <c r="I114" s="21">
        <f t="shared" si="22"/>
        <v>-7.8148446093100024E-2</v>
      </c>
      <c r="J114" s="21">
        <f t="shared" si="23"/>
        <v>7.1982533696354434E-2</v>
      </c>
      <c r="K114" s="21">
        <f t="shared" si="24"/>
        <v>-1.3754786352292286E-4</v>
      </c>
      <c r="L114" s="21">
        <f t="shared" si="25"/>
        <v>1.2669533709096427E-4</v>
      </c>
      <c r="M114" s="21">
        <f t="shared" ca="1" si="17"/>
        <v>9.7422598663983138E-3</v>
      </c>
      <c r="N114" s="21">
        <f t="shared" ca="1" si="26"/>
        <v>6.804533878378883E-6</v>
      </c>
      <c r="O114" s="20">
        <f t="shared" ca="1" si="27"/>
        <v>1248273.5376456731</v>
      </c>
      <c r="P114" s="21">
        <f t="shared" ca="1" si="28"/>
        <v>556134.34320271935</v>
      </c>
      <c r="Q114" s="21">
        <f t="shared" ca="1" si="29"/>
        <v>109737.11878434126</v>
      </c>
      <c r="R114">
        <f t="shared" ca="1" si="18"/>
        <v>-8.2489598607211577E-3</v>
      </c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</row>
    <row r="115" spans="1:35" x14ac:dyDescent="0.2">
      <c r="A115" s="111">
        <v>-8935</v>
      </c>
      <c r="B115" s="111">
        <v>6.3305000003310852E-3</v>
      </c>
      <c r="C115" s="111">
        <v>0.1</v>
      </c>
      <c r="D115" s="113">
        <f t="shared" si="19"/>
        <v>-0.89349999999999996</v>
      </c>
      <c r="E115" s="113">
        <f t="shared" si="19"/>
        <v>6.3305000003310852E-3</v>
      </c>
      <c r="F115" s="21">
        <f t="shared" si="20"/>
        <v>-8.9349999999999999E-2</v>
      </c>
      <c r="G115" s="21">
        <f t="shared" si="20"/>
        <v>6.3305000003310852E-4</v>
      </c>
      <c r="H115" s="21">
        <f t="shared" si="21"/>
        <v>7.9834224999999995E-2</v>
      </c>
      <c r="I115" s="21">
        <f t="shared" si="22"/>
        <v>-7.133188003749999E-2</v>
      </c>
      <c r="J115" s="21">
        <f t="shared" si="23"/>
        <v>6.3735034813506244E-2</v>
      </c>
      <c r="K115" s="21">
        <f t="shared" si="24"/>
        <v>-5.6563017502958242E-4</v>
      </c>
      <c r="L115" s="21">
        <f t="shared" si="25"/>
        <v>5.0539056138893185E-4</v>
      </c>
      <c r="M115" s="21">
        <f t="shared" ca="1" si="17"/>
        <v>9.3861861313615444E-3</v>
      </c>
      <c r="N115" s="21">
        <f t="shared" ca="1" si="26"/>
        <v>9.3372177313718974E-7</v>
      </c>
      <c r="O115" s="20">
        <f t="shared" ca="1" si="27"/>
        <v>1302140.7896133149</v>
      </c>
      <c r="P115" s="21">
        <f t="shared" ca="1" si="28"/>
        <v>545229.39451013959</v>
      </c>
      <c r="Q115" s="21">
        <f t="shared" ca="1" si="29"/>
        <v>126812.41698925701</v>
      </c>
      <c r="R115">
        <f t="shared" ca="1" si="18"/>
        <v>-3.0556861310304592E-3</v>
      </c>
      <c r="S115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</row>
    <row r="116" spans="1:35" x14ac:dyDescent="0.2">
      <c r="A116" s="111">
        <v>-8744.5</v>
      </c>
      <c r="B116" s="111">
        <v>1.4158350008074194E-2</v>
      </c>
      <c r="C116" s="111">
        <v>0.1</v>
      </c>
      <c r="D116" s="113">
        <f t="shared" si="19"/>
        <v>-0.87444999999999995</v>
      </c>
      <c r="E116" s="113">
        <f t="shared" si="19"/>
        <v>1.4158350008074194E-2</v>
      </c>
      <c r="F116" s="21">
        <f t="shared" si="20"/>
        <v>-8.7444999999999995E-2</v>
      </c>
      <c r="G116" s="21">
        <f t="shared" si="20"/>
        <v>1.4158350008074195E-3</v>
      </c>
      <c r="H116" s="21">
        <f t="shared" si="21"/>
        <v>7.6466280249999991E-2</v>
      </c>
      <c r="I116" s="21">
        <f t="shared" si="22"/>
        <v>-6.6865938764612484E-2</v>
      </c>
      <c r="J116" s="21">
        <f t="shared" si="23"/>
        <v>5.8470920152715385E-2</v>
      </c>
      <c r="K116" s="21">
        <f t="shared" si="24"/>
        <v>-1.2380769164560478E-3</v>
      </c>
      <c r="L116" s="21">
        <f t="shared" si="25"/>
        <v>1.082636359594991E-3</v>
      </c>
      <c r="M116" s="21">
        <f t="shared" ca="1" si="17"/>
        <v>9.1343925844887576E-3</v>
      </c>
      <c r="N116" s="21">
        <f t="shared" ca="1" si="26"/>
        <v>2.5240148193999219E-6</v>
      </c>
      <c r="O116" s="20">
        <f t="shared" ca="1" si="27"/>
        <v>1338575.6934316976</v>
      </c>
      <c r="P116" s="21">
        <f t="shared" ca="1" si="28"/>
        <v>537572.75329447235</v>
      </c>
      <c r="Q116" s="21">
        <f t="shared" ca="1" si="29"/>
        <v>138935.11236882419</v>
      </c>
      <c r="R116">
        <f t="shared" ca="1" si="18"/>
        <v>5.0239574235854366E-3</v>
      </c>
      <c r="S116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</row>
    <row r="117" spans="1:35" x14ac:dyDescent="0.2">
      <c r="A117" s="111">
        <v>-8431</v>
      </c>
      <c r="B117" s="111">
        <v>2.3859299995820038E-2</v>
      </c>
      <c r="C117" s="111">
        <v>0.1</v>
      </c>
      <c r="D117" s="113">
        <f t="shared" si="19"/>
        <v>-0.84309999999999996</v>
      </c>
      <c r="E117" s="113">
        <f t="shared" si="19"/>
        <v>2.3859299995820038E-2</v>
      </c>
      <c r="F117" s="21">
        <f t="shared" si="20"/>
        <v>-8.4309999999999996E-2</v>
      </c>
      <c r="G117" s="21">
        <f t="shared" si="20"/>
        <v>2.3859299995820041E-3</v>
      </c>
      <c r="H117" s="21">
        <f t="shared" si="21"/>
        <v>7.1081760999999993E-2</v>
      </c>
      <c r="I117" s="21">
        <f t="shared" si="22"/>
        <v>-5.9929032699099993E-2</v>
      </c>
      <c r="J117" s="21">
        <f t="shared" si="23"/>
        <v>5.0526167468611202E-2</v>
      </c>
      <c r="K117" s="21">
        <f t="shared" si="24"/>
        <v>-2.0115775826475878E-3</v>
      </c>
      <c r="L117" s="21">
        <f t="shared" si="25"/>
        <v>1.6959610599301812E-3</v>
      </c>
      <c r="M117" s="21">
        <f t="shared" ca="1" si="17"/>
        <v>8.7093110143083782E-3</v>
      </c>
      <c r="N117" s="21">
        <f t="shared" ca="1" si="26"/>
        <v>2.295221661399247E-5</v>
      </c>
      <c r="O117" s="20">
        <f t="shared" ca="1" si="27"/>
        <v>1397070.2436012784</v>
      </c>
      <c r="P117" s="21">
        <f t="shared" ca="1" si="28"/>
        <v>524751.54681414599</v>
      </c>
      <c r="Q117" s="21">
        <f t="shared" ca="1" si="29"/>
        <v>159360.14173579536</v>
      </c>
      <c r="R117">
        <f t="shared" ca="1" si="18"/>
        <v>1.514998898151166E-2</v>
      </c>
      <c r="S117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</row>
    <row r="118" spans="1:35" x14ac:dyDescent="0.2">
      <c r="A118" s="111">
        <v>-7894</v>
      </c>
      <c r="B118" s="111">
        <v>1.0988200003339443E-2</v>
      </c>
      <c r="C118" s="111">
        <v>0.1</v>
      </c>
      <c r="D118" s="113">
        <f t="shared" si="19"/>
        <v>-0.78939999999999999</v>
      </c>
      <c r="E118" s="113">
        <f t="shared" si="19"/>
        <v>1.0988200003339443E-2</v>
      </c>
      <c r="F118" s="21">
        <f t="shared" si="20"/>
        <v>-7.894000000000001E-2</v>
      </c>
      <c r="G118" s="21">
        <f t="shared" si="20"/>
        <v>1.0988200003339444E-3</v>
      </c>
      <c r="H118" s="21">
        <f t="shared" si="21"/>
        <v>6.231523600000001E-2</v>
      </c>
      <c r="I118" s="21">
        <f t="shared" si="22"/>
        <v>-4.9191647298400004E-2</v>
      </c>
      <c r="J118" s="21">
        <f t="shared" si="23"/>
        <v>3.8831886377356961E-2</v>
      </c>
      <c r="K118" s="21">
        <f t="shared" si="24"/>
        <v>-8.6740850826361572E-4</v>
      </c>
      <c r="L118" s="21">
        <f t="shared" si="25"/>
        <v>6.8473227642329828E-4</v>
      </c>
      <c r="M118" s="21">
        <f t="shared" ca="1" si="17"/>
        <v>7.9502153719281619E-3</v>
      </c>
      <c r="N118" s="21">
        <f t="shared" ca="1" si="26"/>
        <v>9.2293506206911398E-7</v>
      </c>
      <c r="O118" s="20">
        <f t="shared" ca="1" si="27"/>
        <v>1492519.4000261582</v>
      </c>
      <c r="P118" s="21">
        <f t="shared" ca="1" si="28"/>
        <v>502191.15763867338</v>
      </c>
      <c r="Q118" s="21">
        <f t="shared" ca="1" si="29"/>
        <v>195261.78975682607</v>
      </c>
      <c r="R118">
        <f t="shared" ca="1" si="18"/>
        <v>3.0379846314112814E-3</v>
      </c>
      <c r="S118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</row>
    <row r="119" spans="1:35" x14ac:dyDescent="0.2">
      <c r="A119" s="111">
        <v>-7891</v>
      </c>
      <c r="B119" s="111">
        <v>1.5497300002607517E-2</v>
      </c>
      <c r="C119" s="111">
        <v>0.1</v>
      </c>
      <c r="D119" s="113">
        <f t="shared" si="19"/>
        <v>-0.78910000000000002</v>
      </c>
      <c r="E119" s="113">
        <f t="shared" si="19"/>
        <v>1.5497300002607517E-2</v>
      </c>
      <c r="F119" s="21">
        <f t="shared" si="20"/>
        <v>-7.8910000000000008E-2</v>
      </c>
      <c r="G119" s="21">
        <f t="shared" si="20"/>
        <v>1.5497300002607517E-3</v>
      </c>
      <c r="H119" s="21">
        <f t="shared" si="21"/>
        <v>6.2267881000000011E-2</v>
      </c>
      <c r="I119" s="21">
        <f t="shared" si="22"/>
        <v>-4.9135584897100008E-2</v>
      </c>
      <c r="J119" s="21">
        <f t="shared" si="23"/>
        <v>3.8772890042301618E-2</v>
      </c>
      <c r="K119" s="21">
        <f t="shared" si="24"/>
        <v>-1.2228919432057592E-3</v>
      </c>
      <c r="L119" s="21">
        <f t="shared" si="25"/>
        <v>9.6498403238366465E-4</v>
      </c>
      <c r="M119" s="21">
        <f t="shared" ca="1" si="17"/>
        <v>7.9458647782403979E-3</v>
      </c>
      <c r="N119" s="21">
        <f t="shared" ca="1" si="26"/>
        <v>5.7024173947812482E-6</v>
      </c>
      <c r="O119" s="20">
        <f t="shared" ca="1" si="27"/>
        <v>1493034.3759787148</v>
      </c>
      <c r="P119" s="21">
        <f t="shared" ca="1" si="28"/>
        <v>502063.11732714117</v>
      </c>
      <c r="Q119" s="21">
        <f t="shared" ca="1" si="29"/>
        <v>195464.3201663642</v>
      </c>
      <c r="R119">
        <f t="shared" ca="1" si="18"/>
        <v>7.5514352243671191E-3</v>
      </c>
      <c r="S119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  <c r="AH119"/>
      <c r="AI119"/>
    </row>
    <row r="120" spans="1:35" x14ac:dyDescent="0.2">
      <c r="A120" s="111">
        <v>-7879</v>
      </c>
      <c r="B120" s="111">
        <v>1.753370000369614E-2</v>
      </c>
      <c r="C120" s="111">
        <v>0.1</v>
      </c>
      <c r="D120" s="113">
        <f t="shared" si="19"/>
        <v>-0.78790000000000004</v>
      </c>
      <c r="E120" s="113">
        <f t="shared" si="19"/>
        <v>1.753370000369614E-2</v>
      </c>
      <c r="F120" s="21">
        <f t="shared" si="20"/>
        <v>-7.8790000000000013E-2</v>
      </c>
      <c r="G120" s="21">
        <f t="shared" si="20"/>
        <v>1.753370000369614E-3</v>
      </c>
      <c r="H120" s="21">
        <f t="shared" si="21"/>
        <v>6.2078641000000011E-2</v>
      </c>
      <c r="I120" s="21">
        <f t="shared" si="22"/>
        <v>-4.8911761243900009E-2</v>
      </c>
      <c r="J120" s="21">
        <f t="shared" si="23"/>
        <v>3.8537576684068819E-2</v>
      </c>
      <c r="K120" s="21">
        <f t="shared" si="24"/>
        <v>-1.3814802232912189E-3</v>
      </c>
      <c r="L120" s="21">
        <f t="shared" si="25"/>
        <v>1.0884682679311514E-3</v>
      </c>
      <c r="M120" s="21">
        <f t="shared" ca="1" si="17"/>
        <v>7.9284501994994396E-3</v>
      </c>
      <c r="N120" s="21">
        <f t="shared" ca="1" si="26"/>
        <v>9.2260823801020765E-6</v>
      </c>
      <c r="O120" s="20">
        <f t="shared" ca="1" si="27"/>
        <v>1495092.152879705</v>
      </c>
      <c r="P120" s="21">
        <f t="shared" ca="1" si="28"/>
        <v>501550.74208655243</v>
      </c>
      <c r="Q120" s="21">
        <f t="shared" ca="1" si="29"/>
        <v>196274.57047606772</v>
      </c>
      <c r="R120">
        <f t="shared" ca="1" si="18"/>
        <v>9.6052498041967003E-3</v>
      </c>
      <c r="S120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  <c r="AH120"/>
      <c r="AI120"/>
    </row>
    <row r="121" spans="1:35" x14ac:dyDescent="0.2">
      <c r="A121" s="111">
        <v>-7765</v>
      </c>
      <c r="B121" s="111">
        <v>5.8795000004465692E-3</v>
      </c>
      <c r="C121" s="111">
        <v>0.1</v>
      </c>
      <c r="D121" s="113">
        <f t="shared" si="19"/>
        <v>-0.77649999999999997</v>
      </c>
      <c r="E121" s="113">
        <f t="shared" si="19"/>
        <v>5.8795000004465692E-3</v>
      </c>
      <c r="F121" s="21">
        <f t="shared" si="20"/>
        <v>-7.7649999999999997E-2</v>
      </c>
      <c r="G121" s="21">
        <f t="shared" si="20"/>
        <v>5.8795000004465694E-4</v>
      </c>
      <c r="H121" s="21">
        <f t="shared" si="21"/>
        <v>6.0295224999999994E-2</v>
      </c>
      <c r="I121" s="21">
        <f t="shared" si="22"/>
        <v>-4.6819242212499994E-2</v>
      </c>
      <c r="J121" s="21">
        <f t="shared" si="23"/>
        <v>3.6355141578006241E-2</v>
      </c>
      <c r="K121" s="21">
        <f t="shared" si="24"/>
        <v>-4.5654317503467611E-4</v>
      </c>
      <c r="L121" s="21">
        <f t="shared" si="25"/>
        <v>3.54505775414426E-4</v>
      </c>
      <c r="M121" s="21">
        <f t="shared" ca="1" si="17"/>
        <v>7.7620378230662829E-3</v>
      </c>
      <c r="N121" s="21">
        <f t="shared" ca="1" si="26"/>
        <v>3.5439486535937729E-7</v>
      </c>
      <c r="O121" s="20">
        <f t="shared" ca="1" si="27"/>
        <v>1514469.5350959152</v>
      </c>
      <c r="P121" s="21">
        <f t="shared" ca="1" si="28"/>
        <v>496666.26625243027</v>
      </c>
      <c r="Q121" s="21">
        <f t="shared" ca="1" si="29"/>
        <v>203980.59056695222</v>
      </c>
      <c r="R121">
        <f t="shared" ca="1" si="18"/>
        <v>-1.8825378226197138E-3</v>
      </c>
      <c r="S121"/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/>
      <c r="AH121"/>
      <c r="AI121"/>
    </row>
    <row r="122" spans="1:35" x14ac:dyDescent="0.2">
      <c r="A122" s="111">
        <v>-7750.5</v>
      </c>
      <c r="B122" s="111">
        <v>1.0840149996511173E-2</v>
      </c>
      <c r="C122" s="111">
        <v>0.1</v>
      </c>
      <c r="D122" s="113">
        <f t="shared" si="19"/>
        <v>-0.77505000000000002</v>
      </c>
      <c r="E122" s="113">
        <f t="shared" si="19"/>
        <v>1.0840149996511173E-2</v>
      </c>
      <c r="F122" s="21">
        <f t="shared" si="20"/>
        <v>-7.7505000000000004E-2</v>
      </c>
      <c r="G122" s="21">
        <f t="shared" si="20"/>
        <v>1.0840149996511172E-3</v>
      </c>
      <c r="H122" s="21">
        <f t="shared" si="21"/>
        <v>6.0070250250000005E-2</v>
      </c>
      <c r="I122" s="21">
        <f t="shared" si="22"/>
        <v>-4.6557447456262502E-2</v>
      </c>
      <c r="J122" s="21">
        <f t="shared" si="23"/>
        <v>3.6084349650976254E-2</v>
      </c>
      <c r="K122" s="21">
        <f t="shared" si="24"/>
        <v>-8.4016582547959844E-4</v>
      </c>
      <c r="L122" s="21">
        <f t="shared" si="25"/>
        <v>6.5117052303796284E-4</v>
      </c>
      <c r="M122" s="21">
        <f t="shared" ca="1" si="17"/>
        <v>7.7407450083446828E-3</v>
      </c>
      <c r="N122" s="21">
        <f t="shared" ca="1" si="26"/>
        <v>9.6063112806713182E-7</v>
      </c>
      <c r="O122" s="20">
        <f t="shared" ca="1" si="27"/>
        <v>1516911.7074978673</v>
      </c>
      <c r="P122" s="21">
        <f t="shared" ca="1" si="28"/>
        <v>496042.82505248795</v>
      </c>
      <c r="Q122" s="21">
        <f t="shared" ca="1" si="29"/>
        <v>204961.63482913747</v>
      </c>
      <c r="R122">
        <f t="shared" ca="1" si="18"/>
        <v>3.0994049881664897E-3</v>
      </c>
      <c r="S122"/>
      <c r="T122"/>
      <c r="U122"/>
      <c r="V122"/>
      <c r="W122"/>
      <c r="X122"/>
      <c r="Y122"/>
      <c r="Z122"/>
      <c r="AA122"/>
      <c r="AB122"/>
      <c r="AC122"/>
      <c r="AD122"/>
      <c r="AE122"/>
      <c r="AF122"/>
      <c r="AG122"/>
      <c r="AH122"/>
      <c r="AI122"/>
    </row>
    <row r="123" spans="1:35" x14ac:dyDescent="0.2">
      <c r="A123" s="111">
        <v>-7725</v>
      </c>
      <c r="B123" s="111">
        <v>6.6674999980023131E-3</v>
      </c>
      <c r="C123" s="111">
        <v>0.1</v>
      </c>
      <c r="D123" s="113">
        <f t="shared" si="19"/>
        <v>-0.77249999999999996</v>
      </c>
      <c r="E123" s="113">
        <f t="shared" si="19"/>
        <v>6.6674999980023131E-3</v>
      </c>
      <c r="F123" s="21">
        <f t="shared" si="20"/>
        <v>-7.7249999999999999E-2</v>
      </c>
      <c r="G123" s="21">
        <f t="shared" si="20"/>
        <v>6.6674999980023133E-4</v>
      </c>
      <c r="H123" s="21">
        <f t="shared" si="21"/>
        <v>5.9675624999999996E-2</v>
      </c>
      <c r="I123" s="21">
        <f t="shared" si="22"/>
        <v>-4.6099420312499993E-2</v>
      </c>
      <c r="J123" s="21">
        <f t="shared" si="23"/>
        <v>3.5611802191406243E-2</v>
      </c>
      <c r="K123" s="21">
        <f t="shared" si="24"/>
        <v>-5.1506437484567867E-4</v>
      </c>
      <c r="L123" s="21">
        <f t="shared" si="25"/>
        <v>3.9788722956828678E-4</v>
      </c>
      <c r="M123" s="21">
        <f t="shared" ca="1" si="17"/>
        <v>7.7032298678915085E-3</v>
      </c>
      <c r="N123" s="21">
        <f t="shared" ca="1" si="26"/>
        <v>1.0727363633806897E-7</v>
      </c>
      <c r="O123" s="20">
        <f t="shared" ca="1" si="27"/>
        <v>1521194.1003111287</v>
      </c>
      <c r="P123" s="21">
        <f t="shared" ca="1" si="28"/>
        <v>494945.25460662675</v>
      </c>
      <c r="Q123" s="21">
        <f t="shared" ca="1" si="29"/>
        <v>206687.27198860291</v>
      </c>
      <c r="R123">
        <f t="shared" ca="1" si="18"/>
        <v>-1.0357298698891954E-3</v>
      </c>
      <c r="S123"/>
      <c r="T123"/>
      <c r="U123"/>
      <c r="V123"/>
      <c r="W123"/>
      <c r="X123"/>
      <c r="Y123"/>
      <c r="Z123"/>
      <c r="AA123"/>
      <c r="AB123"/>
      <c r="AC123"/>
      <c r="AD123"/>
      <c r="AE123"/>
      <c r="AF123"/>
      <c r="AG123"/>
      <c r="AH123"/>
      <c r="AI123"/>
    </row>
    <row r="124" spans="1:35" x14ac:dyDescent="0.2">
      <c r="A124" s="111">
        <v>-7723.5</v>
      </c>
      <c r="B124" s="111">
        <v>4.4220499985385686E-3</v>
      </c>
      <c r="C124" s="111">
        <v>0.1</v>
      </c>
      <c r="D124" s="113">
        <f t="shared" si="19"/>
        <v>-0.77234999999999998</v>
      </c>
      <c r="E124" s="113">
        <f t="shared" si="19"/>
        <v>4.4220499985385686E-3</v>
      </c>
      <c r="F124" s="21">
        <f t="shared" si="20"/>
        <v>-7.7234999999999998E-2</v>
      </c>
      <c r="G124" s="21">
        <f t="shared" si="20"/>
        <v>4.422049998538569E-4</v>
      </c>
      <c r="H124" s="21">
        <f t="shared" si="21"/>
        <v>5.9652452249999995E-2</v>
      </c>
      <c r="I124" s="21">
        <f t="shared" si="22"/>
        <v>-4.6072571495287491E-2</v>
      </c>
      <c r="J124" s="21">
        <f t="shared" si="23"/>
        <v>3.5584150594385293E-2</v>
      </c>
      <c r="K124" s="21">
        <f t="shared" si="24"/>
        <v>-3.415370316371264E-4</v>
      </c>
      <c r="L124" s="21">
        <f t="shared" si="25"/>
        <v>2.6378612638493454E-4</v>
      </c>
      <c r="M124" s="21">
        <f t="shared" ca="1" si="17"/>
        <v>7.7010203490259473E-3</v>
      </c>
      <c r="N124" s="21">
        <f t="shared" ca="1" si="26"/>
        <v>1.0751646559375324E-6</v>
      </c>
      <c r="O124" s="20">
        <f t="shared" ca="1" si="27"/>
        <v>1521445.5093823068</v>
      </c>
      <c r="P124" s="21">
        <f t="shared" ca="1" si="28"/>
        <v>494880.6451823797</v>
      </c>
      <c r="Q124" s="21">
        <f t="shared" ca="1" si="29"/>
        <v>206788.79260138096</v>
      </c>
      <c r="R124">
        <f t="shared" ca="1" si="18"/>
        <v>-3.2789703504873787E-3</v>
      </c>
      <c r="S124"/>
      <c r="T124"/>
      <c r="U124"/>
      <c r="V124"/>
      <c r="W124"/>
      <c r="X124"/>
      <c r="Y124"/>
      <c r="Z124"/>
      <c r="AA124"/>
      <c r="AB124"/>
      <c r="AC124"/>
      <c r="AD124"/>
      <c r="AE124"/>
      <c r="AF124"/>
      <c r="AG124"/>
      <c r="AH124"/>
      <c r="AI124"/>
    </row>
    <row r="125" spans="1:35" x14ac:dyDescent="0.2">
      <c r="A125" s="111">
        <v>-7720.5</v>
      </c>
      <c r="B125" s="111">
        <v>-2.0688499935204163E-3</v>
      </c>
      <c r="C125" s="111">
        <v>0.1</v>
      </c>
      <c r="D125" s="113">
        <f t="shared" si="19"/>
        <v>-0.77205000000000001</v>
      </c>
      <c r="E125" s="113">
        <f t="shared" si="19"/>
        <v>-2.0688499935204163E-3</v>
      </c>
      <c r="F125" s="21">
        <f t="shared" si="20"/>
        <v>-7.720500000000001E-2</v>
      </c>
      <c r="G125" s="21">
        <f t="shared" si="20"/>
        <v>-2.0688499935204164E-4</v>
      </c>
      <c r="H125" s="21">
        <f t="shared" si="21"/>
        <v>5.9606120250000005E-2</v>
      </c>
      <c r="I125" s="21">
        <f t="shared" si="22"/>
        <v>-4.6018905139012502E-2</v>
      </c>
      <c r="J125" s="21">
        <f t="shared" si="23"/>
        <v>3.5528895712574601E-2</v>
      </c>
      <c r="K125" s="21">
        <f t="shared" si="24"/>
        <v>1.5972556374974374E-4</v>
      </c>
      <c r="L125" s="21">
        <f t="shared" si="25"/>
        <v>-1.2331612149298966E-4</v>
      </c>
      <c r="M125" s="21">
        <f t="shared" ca="1" si="17"/>
        <v>7.6966003959955832E-3</v>
      </c>
      <c r="N125" s="21">
        <f t="shared" ca="1" si="26"/>
        <v>9.536402131009818E-6</v>
      </c>
      <c r="O125" s="20">
        <f t="shared" ca="1" si="27"/>
        <v>1521948.1616844526</v>
      </c>
      <c r="P125" s="21">
        <f t="shared" ca="1" si="28"/>
        <v>494751.41088494199</v>
      </c>
      <c r="Q125" s="21">
        <f t="shared" ca="1" si="29"/>
        <v>206991.83765998512</v>
      </c>
      <c r="R125">
        <f t="shared" ca="1" si="18"/>
        <v>-9.7654503895159995E-3</v>
      </c>
      <c r="S125"/>
      <c r="T125"/>
      <c r="U125"/>
      <c r="V125"/>
      <c r="W125"/>
      <c r="X125"/>
      <c r="Y125"/>
      <c r="Z125"/>
      <c r="AA125"/>
      <c r="AB125"/>
      <c r="AC125"/>
      <c r="AD125"/>
      <c r="AE125"/>
      <c r="AF125"/>
      <c r="AG125"/>
      <c r="AH125"/>
      <c r="AI125"/>
    </row>
    <row r="126" spans="1:35" x14ac:dyDescent="0.2">
      <c r="A126" s="111">
        <v>-7707</v>
      </c>
      <c r="B126" s="111">
        <v>9.7220999959972687E-3</v>
      </c>
      <c r="C126" s="111">
        <v>0.1</v>
      </c>
      <c r="D126" s="113">
        <f t="shared" si="19"/>
        <v>-0.77070000000000005</v>
      </c>
      <c r="E126" s="113">
        <f t="shared" si="19"/>
        <v>9.7220999959972687E-3</v>
      </c>
      <c r="F126" s="21">
        <f t="shared" si="20"/>
        <v>-7.7070000000000013E-2</v>
      </c>
      <c r="G126" s="21">
        <f t="shared" si="20"/>
        <v>9.7220999959972691E-4</v>
      </c>
      <c r="H126" s="21">
        <f t="shared" si="21"/>
        <v>5.9397849000000016E-2</v>
      </c>
      <c r="I126" s="21">
        <f t="shared" si="22"/>
        <v>-4.5777922224300015E-2</v>
      </c>
      <c r="J126" s="21">
        <f t="shared" si="23"/>
        <v>3.5281044658268021E-2</v>
      </c>
      <c r="K126" s="21">
        <f t="shared" si="24"/>
        <v>-7.4928224669150955E-4</v>
      </c>
      <c r="L126" s="21">
        <f t="shared" si="25"/>
        <v>5.7747182752514647E-4</v>
      </c>
      <c r="M126" s="21">
        <f t="shared" ca="1" si="17"/>
        <v>7.6766955049214387E-3</v>
      </c>
      <c r="N126" s="21">
        <f t="shared" ca="1" si="26"/>
        <v>4.1836795321131751E-7</v>
      </c>
      <c r="O126" s="20">
        <f t="shared" ca="1" si="27"/>
        <v>1524207.3569525392</v>
      </c>
      <c r="P126" s="21">
        <f t="shared" ca="1" si="28"/>
        <v>494169.6020023243</v>
      </c>
      <c r="Q126" s="21">
        <f t="shared" ca="1" si="29"/>
        <v>207905.60022489642</v>
      </c>
      <c r="R126">
        <f t="shared" ca="1" si="18"/>
        <v>2.04540449107583E-3</v>
      </c>
      <c r="S126"/>
      <c r="T126"/>
      <c r="U126"/>
      <c r="V126"/>
      <c r="W126"/>
      <c r="X126"/>
      <c r="Y126"/>
      <c r="Z126"/>
      <c r="AA126"/>
      <c r="AB126"/>
      <c r="AC126"/>
      <c r="AD126"/>
      <c r="AE126"/>
      <c r="AF126"/>
      <c r="AG126"/>
      <c r="AH126"/>
      <c r="AI126"/>
    </row>
    <row r="127" spans="1:35" x14ac:dyDescent="0.2">
      <c r="A127" s="111">
        <v>-7702.5</v>
      </c>
      <c r="B127" s="111">
        <v>9.9857500026701018E-3</v>
      </c>
      <c r="C127" s="111">
        <v>0.1</v>
      </c>
      <c r="D127" s="113">
        <f t="shared" si="19"/>
        <v>-0.77024999999999999</v>
      </c>
      <c r="E127" s="113">
        <f t="shared" si="19"/>
        <v>9.9857500026701018E-3</v>
      </c>
      <c r="F127" s="21">
        <f t="shared" si="20"/>
        <v>-7.702500000000001E-2</v>
      </c>
      <c r="G127" s="21">
        <f t="shared" si="20"/>
        <v>9.9857500026701018E-4</v>
      </c>
      <c r="H127" s="21">
        <f t="shared" si="21"/>
        <v>5.932850625000001E-2</v>
      </c>
      <c r="I127" s="21">
        <f t="shared" si="22"/>
        <v>-4.5697781939062508E-2</v>
      </c>
      <c r="J127" s="21">
        <f t="shared" si="23"/>
        <v>3.5198716538562894E-2</v>
      </c>
      <c r="K127" s="21">
        <f t="shared" si="24"/>
        <v>-7.6915239395566458E-4</v>
      </c>
      <c r="L127" s="21">
        <f t="shared" si="25"/>
        <v>5.9243963144435063E-4</v>
      </c>
      <c r="M127" s="21">
        <f t="shared" ca="1" si="17"/>
        <v>7.6700550494345999E-3</v>
      </c>
      <c r="N127" s="21">
        <f t="shared" ca="1" si="26"/>
        <v>5.3624431164403733E-7</v>
      </c>
      <c r="O127" s="20">
        <f t="shared" ca="1" si="27"/>
        <v>1524959.4240651454</v>
      </c>
      <c r="P127" s="21">
        <f t="shared" ca="1" si="28"/>
        <v>493975.57330087299</v>
      </c>
      <c r="Q127" s="21">
        <f t="shared" ca="1" si="29"/>
        <v>208210.20803256458</v>
      </c>
      <c r="R127">
        <f t="shared" ca="1" si="18"/>
        <v>2.3156949532355019E-3</v>
      </c>
      <c r="S127"/>
      <c r="T127"/>
      <c r="U127"/>
      <c r="V127"/>
      <c r="W127"/>
      <c r="X127"/>
      <c r="Y127"/>
      <c r="Z127"/>
      <c r="AA127"/>
      <c r="AB127"/>
      <c r="AC127"/>
      <c r="AD127"/>
      <c r="AE127"/>
      <c r="AF127"/>
      <c r="AG127"/>
      <c r="AH127"/>
      <c r="AI127"/>
    </row>
    <row r="128" spans="1:35" x14ac:dyDescent="0.2">
      <c r="A128" s="111">
        <v>-7702.5</v>
      </c>
      <c r="B128" s="111">
        <v>1.098574999923585E-2</v>
      </c>
      <c r="C128" s="111">
        <v>0.1</v>
      </c>
      <c r="D128" s="113">
        <f t="shared" si="19"/>
        <v>-0.77024999999999999</v>
      </c>
      <c r="E128" s="113">
        <f t="shared" si="19"/>
        <v>1.098574999923585E-2</v>
      </c>
      <c r="F128" s="21">
        <f t="shared" si="20"/>
        <v>-7.702500000000001E-2</v>
      </c>
      <c r="G128" s="21">
        <f t="shared" si="20"/>
        <v>1.0985749999235851E-3</v>
      </c>
      <c r="H128" s="21">
        <f t="shared" si="21"/>
        <v>5.932850625000001E-2</v>
      </c>
      <c r="I128" s="21">
        <f t="shared" si="22"/>
        <v>-4.5697781939062508E-2</v>
      </c>
      <c r="J128" s="21">
        <f t="shared" si="23"/>
        <v>3.5198716538562894E-2</v>
      </c>
      <c r="K128" s="21">
        <f t="shared" si="24"/>
        <v>-8.4617739369114136E-4</v>
      </c>
      <c r="L128" s="21">
        <f t="shared" si="25"/>
        <v>6.5176813749060164E-4</v>
      </c>
      <c r="M128" s="21">
        <f t="shared" ca="1" si="17"/>
        <v>7.6700550494345999E-3</v>
      </c>
      <c r="N128" s="21">
        <f t="shared" ca="1" si="26"/>
        <v>1.0993833000137514E-6</v>
      </c>
      <c r="O128" s="20">
        <f t="shared" ca="1" si="27"/>
        <v>1524959.4240651454</v>
      </c>
      <c r="P128" s="21">
        <f t="shared" ca="1" si="28"/>
        <v>493975.57330087299</v>
      </c>
      <c r="Q128" s="21">
        <f t="shared" ca="1" si="29"/>
        <v>208210.20803256458</v>
      </c>
      <c r="R128">
        <f t="shared" ca="1" si="18"/>
        <v>3.3156949498012499E-3</v>
      </c>
      <c r="S128"/>
      <c r="T128"/>
      <c r="U128"/>
      <c r="V128"/>
      <c r="W128"/>
      <c r="X128"/>
      <c r="Y128"/>
      <c r="Z128"/>
      <c r="AA128"/>
      <c r="AB128"/>
      <c r="AC128"/>
      <c r="AD128"/>
      <c r="AE128"/>
      <c r="AF128"/>
      <c r="AG128"/>
      <c r="AH128"/>
      <c r="AI128"/>
    </row>
    <row r="129" spans="1:35" x14ac:dyDescent="0.2">
      <c r="A129" s="111">
        <v>-7690.5</v>
      </c>
      <c r="B129" s="111">
        <v>8.0221500029438175E-3</v>
      </c>
      <c r="C129" s="111">
        <v>0.1</v>
      </c>
      <c r="D129" s="113">
        <f t="shared" si="19"/>
        <v>-0.76905000000000001</v>
      </c>
      <c r="E129" s="113">
        <f t="shared" si="19"/>
        <v>8.0221500029438175E-3</v>
      </c>
      <c r="F129" s="21">
        <f t="shared" si="20"/>
        <v>-7.6905000000000001E-2</v>
      </c>
      <c r="G129" s="21">
        <f t="shared" si="20"/>
        <v>8.0221500029438182E-4</v>
      </c>
      <c r="H129" s="21">
        <f t="shared" si="21"/>
        <v>5.9143790250000002E-2</v>
      </c>
      <c r="I129" s="21">
        <f t="shared" si="22"/>
        <v>-4.5484531891762499E-2</v>
      </c>
      <c r="J129" s="21">
        <f t="shared" si="23"/>
        <v>3.4979879251359952E-2</v>
      </c>
      <c r="K129" s="21">
        <f t="shared" si="24"/>
        <v>-6.1694344597639438E-4</v>
      </c>
      <c r="L129" s="21">
        <f t="shared" si="25"/>
        <v>4.7446035712814613E-4</v>
      </c>
      <c r="M129" s="21">
        <f t="shared" ca="1" si="17"/>
        <v>7.6523337437474784E-3</v>
      </c>
      <c r="N129" s="21">
        <f t="shared" ca="1" si="26"/>
        <v>1.3676406556597388E-8</v>
      </c>
      <c r="O129" s="20">
        <f t="shared" ca="1" si="27"/>
        <v>1526962.4913590495</v>
      </c>
      <c r="P129" s="21">
        <f t="shared" ca="1" si="28"/>
        <v>493457.9380850853</v>
      </c>
      <c r="Q129" s="21">
        <f t="shared" ca="1" si="29"/>
        <v>209022.54001638005</v>
      </c>
      <c r="R129">
        <f t="shared" ca="1" si="18"/>
        <v>3.6981625919633911E-4</v>
      </c>
      <c r="S129"/>
      <c r="T129"/>
      <c r="U129"/>
      <c r="V129"/>
      <c r="W129"/>
      <c r="X129"/>
      <c r="Y129"/>
      <c r="Z129"/>
      <c r="AA129"/>
      <c r="AB129"/>
      <c r="AC129"/>
      <c r="AD129"/>
      <c r="AE129"/>
      <c r="AF129"/>
      <c r="AG129"/>
      <c r="AH129"/>
      <c r="AI129"/>
    </row>
    <row r="130" spans="1:35" x14ac:dyDescent="0.2">
      <c r="A130" s="111">
        <v>-7687.5</v>
      </c>
      <c r="B130" s="111">
        <v>2.7531250001629815E-2</v>
      </c>
      <c r="C130" s="111">
        <v>0.1</v>
      </c>
      <c r="D130" s="113">
        <f t="shared" si="19"/>
        <v>-0.76875000000000004</v>
      </c>
      <c r="E130" s="113">
        <f t="shared" si="19"/>
        <v>2.7531250001629815E-2</v>
      </c>
      <c r="F130" s="21">
        <f t="shared" si="20"/>
        <v>-7.6875000000000013E-2</v>
      </c>
      <c r="G130" s="21">
        <f t="shared" si="20"/>
        <v>2.7531250001629815E-3</v>
      </c>
      <c r="H130" s="21">
        <f t="shared" si="21"/>
        <v>5.9097656250000012E-2</v>
      </c>
      <c r="I130" s="21">
        <f t="shared" si="22"/>
        <v>-4.5431323242187509E-2</v>
      </c>
      <c r="J130" s="21">
        <f t="shared" si="23"/>
        <v>3.4925329742431649E-2</v>
      </c>
      <c r="K130" s="21">
        <f t="shared" si="24"/>
        <v>-2.1164648438752923E-3</v>
      </c>
      <c r="L130" s="21">
        <f t="shared" si="25"/>
        <v>1.6270323487291311E-3</v>
      </c>
      <c r="M130" s="21">
        <f t="shared" ca="1" si="17"/>
        <v>7.6479003663282238E-3</v>
      </c>
      <c r="N130" s="21">
        <f t="shared" ca="1" si="26"/>
        <v>3.9534759271964791E-5</v>
      </c>
      <c r="O130" s="20">
        <f t="shared" ca="1" si="27"/>
        <v>1527462.7016869879</v>
      </c>
      <c r="P130" s="21">
        <f t="shared" ca="1" si="28"/>
        <v>493328.47814601572</v>
      </c>
      <c r="Q130" s="21">
        <f t="shared" ca="1" si="29"/>
        <v>209225.63237405138</v>
      </c>
      <c r="R130">
        <f t="shared" ca="1" si="18"/>
        <v>1.9883349635301591E-2</v>
      </c>
      <c r="S130"/>
      <c r="T130"/>
      <c r="U130"/>
      <c r="V130"/>
      <c r="W130"/>
      <c r="X130"/>
      <c r="Y130"/>
      <c r="Z130"/>
      <c r="AA130"/>
      <c r="AB130"/>
      <c r="AC130"/>
      <c r="AD130"/>
      <c r="AE130"/>
      <c r="AF130"/>
      <c r="AG130"/>
      <c r="AH130"/>
      <c r="AI130"/>
    </row>
    <row r="131" spans="1:35" x14ac:dyDescent="0.2">
      <c r="A131" s="111">
        <v>-7686</v>
      </c>
      <c r="B131" s="111">
        <v>-1.7141999996965751E-3</v>
      </c>
      <c r="C131" s="111">
        <v>0.1</v>
      </c>
      <c r="D131" s="113">
        <f t="shared" si="19"/>
        <v>-0.76859999999999995</v>
      </c>
      <c r="E131" s="113">
        <f t="shared" si="19"/>
        <v>-1.7141999996965751E-3</v>
      </c>
      <c r="F131" s="21">
        <f t="shared" si="20"/>
        <v>-7.6859999999999998E-2</v>
      </c>
      <c r="G131" s="21">
        <f t="shared" si="20"/>
        <v>-1.7141999996965753E-4</v>
      </c>
      <c r="H131" s="21">
        <f t="shared" si="21"/>
        <v>5.9074595999999993E-2</v>
      </c>
      <c r="I131" s="21">
        <f t="shared" si="22"/>
        <v>-4.5404734485599993E-2</v>
      </c>
      <c r="J131" s="21">
        <f t="shared" si="23"/>
        <v>3.4898078925632153E-2</v>
      </c>
      <c r="K131" s="21">
        <f t="shared" si="24"/>
        <v>1.3175341197667876E-4</v>
      </c>
      <c r="L131" s="21">
        <f t="shared" si="25"/>
        <v>-1.0126567244527528E-4</v>
      </c>
      <c r="M131" s="21">
        <f t="shared" ca="1" si="17"/>
        <v>7.6456832199689731E-3</v>
      </c>
      <c r="N131" s="21">
        <f t="shared" ca="1" si="26"/>
        <v>8.7607413885776735E-6</v>
      </c>
      <c r="O131" s="20">
        <f t="shared" ca="1" si="27"/>
        <v>1527712.7232736412</v>
      </c>
      <c r="P131" s="21">
        <f t="shared" ca="1" si="28"/>
        <v>493263.74051633413</v>
      </c>
      <c r="Q131" s="21">
        <f t="shared" ca="1" si="29"/>
        <v>209327.17986188189</v>
      </c>
      <c r="R131">
        <f t="shared" ca="1" si="18"/>
        <v>-9.359883219665549E-3</v>
      </c>
      <c r="S131"/>
      <c r="T131"/>
      <c r="U131"/>
      <c r="V131"/>
      <c r="W131"/>
      <c r="X131"/>
      <c r="Y131"/>
      <c r="Z131"/>
      <c r="AA131"/>
      <c r="AB131"/>
      <c r="AC131"/>
      <c r="AD131"/>
      <c r="AE131"/>
      <c r="AF131"/>
      <c r="AG131"/>
      <c r="AH131"/>
      <c r="AI131"/>
    </row>
    <row r="132" spans="1:35" x14ac:dyDescent="0.2">
      <c r="A132" s="111">
        <v>-7684.5</v>
      </c>
      <c r="B132" s="111">
        <v>1.7040349994204007E-2</v>
      </c>
      <c r="C132" s="111">
        <v>0.1</v>
      </c>
      <c r="D132" s="113">
        <f t="shared" si="19"/>
        <v>-0.76844999999999997</v>
      </c>
      <c r="E132" s="113">
        <f t="shared" si="19"/>
        <v>1.7040349994204007E-2</v>
      </c>
      <c r="F132" s="21">
        <f t="shared" si="20"/>
        <v>-7.6844999999999997E-2</v>
      </c>
      <c r="G132" s="21">
        <f t="shared" si="20"/>
        <v>1.7040349994204007E-3</v>
      </c>
      <c r="H132" s="21">
        <f t="shared" si="21"/>
        <v>5.9051540249999993E-2</v>
      </c>
      <c r="I132" s="21">
        <f t="shared" si="22"/>
        <v>-4.5378156105112491E-2</v>
      </c>
      <c r="J132" s="21">
        <f t="shared" si="23"/>
        <v>3.4870844058973692E-2</v>
      </c>
      <c r="K132" s="21">
        <f t="shared" si="24"/>
        <v>-1.309465695304607E-3</v>
      </c>
      <c r="L132" s="21">
        <f t="shared" si="25"/>
        <v>1.0062589135568251E-3</v>
      </c>
      <c r="M132" s="21">
        <f t="shared" ca="1" si="17"/>
        <v>7.6434657685099765E-3</v>
      </c>
      <c r="N132" s="21">
        <f t="shared" ca="1" si="26"/>
        <v>8.8301433151097306E-6</v>
      </c>
      <c r="O132" s="20">
        <f t="shared" ca="1" si="27"/>
        <v>1527962.6891171392</v>
      </c>
      <c r="P132" s="21">
        <f t="shared" ca="1" si="28"/>
        <v>493198.99778234295</v>
      </c>
      <c r="Q132" s="21">
        <f t="shared" ca="1" si="29"/>
        <v>209428.72819929797</v>
      </c>
      <c r="R132">
        <f t="shared" ca="1" si="18"/>
        <v>9.3968842256940306E-3</v>
      </c>
      <c r="S132"/>
      <c r="T132"/>
      <c r="U132"/>
      <c r="V132"/>
      <c r="W132"/>
      <c r="X132"/>
      <c r="Y132"/>
      <c r="Z132"/>
      <c r="AA132"/>
      <c r="AB132"/>
      <c r="AC132"/>
      <c r="AD132"/>
      <c r="AE132"/>
      <c r="AF132"/>
      <c r="AG132"/>
      <c r="AH132"/>
      <c r="AI132"/>
    </row>
    <row r="133" spans="1:35" x14ac:dyDescent="0.2">
      <c r="A133" s="111">
        <v>-7659</v>
      </c>
      <c r="B133" s="111">
        <v>1.4867699996102601E-2</v>
      </c>
      <c r="C133" s="111">
        <v>0.1</v>
      </c>
      <c r="D133" s="113">
        <f t="shared" si="19"/>
        <v>-0.76590000000000003</v>
      </c>
      <c r="E133" s="113">
        <f t="shared" si="19"/>
        <v>1.4867699996102601E-2</v>
      </c>
      <c r="F133" s="21">
        <f t="shared" si="20"/>
        <v>-7.6590000000000005E-2</v>
      </c>
      <c r="G133" s="21">
        <f t="shared" si="20"/>
        <v>1.4867699996102602E-3</v>
      </c>
      <c r="H133" s="21">
        <f t="shared" si="21"/>
        <v>5.8660281000000009E-2</v>
      </c>
      <c r="I133" s="21">
        <f t="shared" si="22"/>
        <v>-4.4927909217900006E-2</v>
      </c>
      <c r="J133" s="21">
        <f t="shared" si="23"/>
        <v>3.4410285669989618E-2</v>
      </c>
      <c r="K133" s="21">
        <f t="shared" si="24"/>
        <v>-1.1387171427014984E-3</v>
      </c>
      <c r="L133" s="21">
        <f t="shared" si="25"/>
        <v>8.7214345959507763E-4</v>
      </c>
      <c r="M133" s="21">
        <f t="shared" ca="1" si="17"/>
        <v>7.6057224134456662E-3</v>
      </c>
      <c r="N133" s="21">
        <f t="shared" ca="1" si="26"/>
        <v>5.273631841101187E-6</v>
      </c>
      <c r="O133" s="20">
        <f t="shared" ca="1" si="27"/>
        <v>1532203.5616552448</v>
      </c>
      <c r="P133" s="21">
        <f t="shared" ca="1" si="28"/>
        <v>492097.59213052399</v>
      </c>
      <c r="Q133" s="21">
        <f t="shared" ca="1" si="29"/>
        <v>211155.16317080136</v>
      </c>
      <c r="R133">
        <f t="shared" ca="1" si="18"/>
        <v>7.261977582656935E-3</v>
      </c>
      <c r="S133"/>
      <c r="T133"/>
      <c r="U133"/>
      <c r="V133"/>
      <c r="W133"/>
      <c r="X133"/>
      <c r="Y133"/>
      <c r="Z133"/>
      <c r="AA133"/>
      <c r="AB133"/>
      <c r="AC133"/>
      <c r="AD133"/>
      <c r="AE133"/>
      <c r="AF133"/>
      <c r="AG133"/>
      <c r="AH133"/>
      <c r="AI133"/>
    </row>
    <row r="134" spans="1:35" x14ac:dyDescent="0.2">
      <c r="A134" s="111">
        <v>-7657.5</v>
      </c>
      <c r="B134" s="111">
        <v>9.6222499996656552E-3</v>
      </c>
      <c r="C134" s="111">
        <v>0.1</v>
      </c>
      <c r="D134" s="113">
        <f t="shared" si="19"/>
        <v>-0.76575000000000004</v>
      </c>
      <c r="E134" s="113">
        <f t="shared" si="19"/>
        <v>9.6222499996656552E-3</v>
      </c>
      <c r="F134" s="21">
        <f t="shared" si="20"/>
        <v>-7.6575000000000004E-2</v>
      </c>
      <c r="G134" s="21">
        <f t="shared" si="20"/>
        <v>9.6222499996656552E-4</v>
      </c>
      <c r="H134" s="21">
        <f t="shared" si="21"/>
        <v>5.8637306250000007E-2</v>
      </c>
      <c r="I134" s="21">
        <f t="shared" si="22"/>
        <v>-4.490151726093751E-2</v>
      </c>
      <c r="J134" s="21">
        <f t="shared" si="23"/>
        <v>3.4383336842562902E-2</v>
      </c>
      <c r="K134" s="21">
        <f t="shared" si="24"/>
        <v>-7.3682379372439757E-4</v>
      </c>
      <c r="L134" s="21">
        <f t="shared" si="25"/>
        <v>5.6422282004445744E-4</v>
      </c>
      <c r="M134" s="21">
        <f t="shared" ca="1" si="17"/>
        <v>7.6034994701912146E-3</v>
      </c>
      <c r="N134" s="21">
        <f t="shared" ca="1" si="26"/>
        <v>4.0753537002533343E-7</v>
      </c>
      <c r="O134" s="20">
        <f t="shared" ca="1" si="27"/>
        <v>1532452.5209296967</v>
      </c>
      <c r="P134" s="21">
        <f t="shared" ca="1" si="28"/>
        <v>492032.75783410633</v>
      </c>
      <c r="Q134" s="21">
        <f t="shared" ca="1" si="29"/>
        <v>211256.72384582588</v>
      </c>
      <c r="R134">
        <f t="shared" ca="1" si="18"/>
        <v>2.0187505294744406E-3</v>
      </c>
      <c r="S134"/>
      <c r="T134"/>
      <c r="U134"/>
      <c r="V134"/>
      <c r="W134"/>
      <c r="X134"/>
      <c r="Y134"/>
      <c r="Z134"/>
      <c r="AA134"/>
      <c r="AB134"/>
      <c r="AC134"/>
      <c r="AD134"/>
      <c r="AE134"/>
      <c r="AF134"/>
      <c r="AG134"/>
      <c r="AH134"/>
      <c r="AI134"/>
    </row>
    <row r="135" spans="1:35" x14ac:dyDescent="0.2">
      <c r="A135" s="111">
        <v>-7656</v>
      </c>
      <c r="B135" s="111">
        <v>-7.6231999992160127E-3</v>
      </c>
      <c r="C135" s="111">
        <v>0.1</v>
      </c>
      <c r="D135" s="113">
        <f t="shared" si="19"/>
        <v>-0.76559999999999995</v>
      </c>
      <c r="E135" s="113">
        <f t="shared" si="19"/>
        <v>-7.6231999992160127E-3</v>
      </c>
      <c r="F135" s="21">
        <f t="shared" si="20"/>
        <v>-7.6560000000000003E-2</v>
      </c>
      <c r="G135" s="21">
        <f t="shared" si="20"/>
        <v>-7.6231999992160127E-4</v>
      </c>
      <c r="H135" s="21">
        <f t="shared" si="21"/>
        <v>5.8614335999999996E-2</v>
      </c>
      <c r="I135" s="21">
        <f t="shared" si="22"/>
        <v>-4.4875135641599992E-2</v>
      </c>
      <c r="J135" s="21">
        <f t="shared" si="23"/>
        <v>3.4356403847208949E-2</v>
      </c>
      <c r="K135" s="21">
        <f t="shared" si="24"/>
        <v>5.8363219193997785E-4</v>
      </c>
      <c r="L135" s="21">
        <f t="shared" si="25"/>
        <v>-4.4682880614924699E-4</v>
      </c>
      <c r="M135" s="21">
        <f t="shared" ca="1" si="17"/>
        <v>7.6012762218370137E-3</v>
      </c>
      <c r="N135" s="21">
        <f t="shared" ca="1" si="26"/>
        <v>2.3178467620540909E-5</v>
      </c>
      <c r="O135" s="20">
        <f t="shared" ca="1" si="27"/>
        <v>1532701.424106658</v>
      </c>
      <c r="P135" s="21">
        <f t="shared" ca="1" si="28"/>
        <v>491967.91846841224</v>
      </c>
      <c r="Q135" s="21">
        <f t="shared" ca="1" si="29"/>
        <v>211358.28504236697</v>
      </c>
      <c r="R135">
        <f t="shared" ca="1" si="18"/>
        <v>-1.5224476221053027E-2</v>
      </c>
      <c r="S135"/>
      <c r="T135"/>
      <c r="U135"/>
      <c r="V135"/>
      <c r="W135"/>
      <c r="X135"/>
      <c r="Y135"/>
      <c r="Z135"/>
      <c r="AA135"/>
      <c r="AB135"/>
      <c r="AC135"/>
      <c r="AD135"/>
      <c r="AE135"/>
      <c r="AF135"/>
      <c r="AG135"/>
      <c r="AH135"/>
      <c r="AI135"/>
    </row>
    <row r="136" spans="1:35" x14ac:dyDescent="0.2">
      <c r="A136" s="111">
        <v>-7656</v>
      </c>
      <c r="B136" s="111">
        <v>1.8376799998804927E-2</v>
      </c>
      <c r="C136" s="111">
        <v>0.1</v>
      </c>
      <c r="D136" s="113">
        <f t="shared" si="19"/>
        <v>-0.76559999999999995</v>
      </c>
      <c r="E136" s="113">
        <f t="shared" si="19"/>
        <v>1.8376799998804927E-2</v>
      </c>
      <c r="F136" s="21">
        <f t="shared" si="20"/>
        <v>-7.6560000000000003E-2</v>
      </c>
      <c r="G136" s="21">
        <f t="shared" si="20"/>
        <v>1.8376799998804927E-3</v>
      </c>
      <c r="H136" s="21">
        <f t="shared" si="21"/>
        <v>5.8614335999999996E-2</v>
      </c>
      <c r="I136" s="21">
        <f t="shared" si="22"/>
        <v>-4.4875135641599992E-2</v>
      </c>
      <c r="J136" s="21">
        <f t="shared" si="23"/>
        <v>3.4356403847208949E-2</v>
      </c>
      <c r="K136" s="21">
        <f t="shared" si="24"/>
        <v>-1.4069278079085052E-3</v>
      </c>
      <c r="L136" s="21">
        <f t="shared" si="25"/>
        <v>1.0771439297347515E-3</v>
      </c>
      <c r="M136" s="21">
        <f t="shared" ca="1" si="17"/>
        <v>7.6012762218370137E-3</v>
      </c>
      <c r="N136" s="21">
        <f t="shared" ca="1" si="26"/>
        <v>1.1611191266800083E-5</v>
      </c>
      <c r="O136" s="20">
        <f t="shared" ca="1" si="27"/>
        <v>1532701.424106658</v>
      </c>
      <c r="P136" s="21">
        <f t="shared" ca="1" si="28"/>
        <v>491967.91846841224</v>
      </c>
      <c r="Q136" s="21">
        <f t="shared" ca="1" si="29"/>
        <v>211358.28504236697</v>
      </c>
      <c r="R136">
        <f t="shared" ca="1" si="18"/>
        <v>1.0775523776967912E-2</v>
      </c>
      <c r="S136"/>
      <c r="T136"/>
      <c r="U136"/>
      <c r="V136"/>
      <c r="W136"/>
      <c r="X136"/>
      <c r="Y136"/>
      <c r="Z136"/>
      <c r="AA136"/>
      <c r="AB136"/>
      <c r="AC136"/>
      <c r="AD136"/>
      <c r="AE136"/>
      <c r="AF136"/>
      <c r="AG136"/>
      <c r="AH136"/>
      <c r="AI136"/>
    </row>
    <row r="137" spans="1:35" x14ac:dyDescent="0.2">
      <c r="A137" s="111">
        <v>-7656</v>
      </c>
      <c r="B137" s="111">
        <v>2.037679999921238E-2</v>
      </c>
      <c r="C137" s="111">
        <v>0.1</v>
      </c>
      <c r="D137" s="113">
        <f t="shared" si="19"/>
        <v>-0.76559999999999995</v>
      </c>
      <c r="E137" s="113">
        <f t="shared" si="19"/>
        <v>2.037679999921238E-2</v>
      </c>
      <c r="F137" s="21">
        <f t="shared" si="20"/>
        <v>-7.6560000000000003E-2</v>
      </c>
      <c r="G137" s="21">
        <f t="shared" si="20"/>
        <v>2.037679999921238E-3</v>
      </c>
      <c r="H137" s="21">
        <f t="shared" si="21"/>
        <v>5.8614335999999996E-2</v>
      </c>
      <c r="I137" s="21">
        <f t="shared" si="22"/>
        <v>-4.4875135641599992E-2</v>
      </c>
      <c r="J137" s="21">
        <f t="shared" si="23"/>
        <v>3.4356403847208949E-2</v>
      </c>
      <c r="K137" s="21">
        <f t="shared" si="24"/>
        <v>-1.5600478079396997E-3</v>
      </c>
      <c r="L137" s="21">
        <f t="shared" si="25"/>
        <v>1.194372601758634E-3</v>
      </c>
      <c r="M137" s="21">
        <f t="shared" ca="1" si="17"/>
        <v>7.6012762218370137E-3</v>
      </c>
      <c r="N137" s="21">
        <f t="shared" ca="1" si="26"/>
        <v>1.6321400778628334E-5</v>
      </c>
      <c r="O137" s="20">
        <f t="shared" ca="1" si="27"/>
        <v>1532701.424106658</v>
      </c>
      <c r="P137" s="21">
        <f t="shared" ca="1" si="28"/>
        <v>491967.91846841224</v>
      </c>
      <c r="Q137" s="21">
        <f t="shared" ca="1" si="29"/>
        <v>211358.28504236697</v>
      </c>
      <c r="R137">
        <f t="shared" ca="1" si="18"/>
        <v>1.2775523777375366E-2</v>
      </c>
      <c r="S137"/>
      <c r="T137"/>
      <c r="U137"/>
      <c r="V137"/>
      <c r="W137"/>
      <c r="X137"/>
      <c r="Y137"/>
      <c r="Z137"/>
      <c r="AA137"/>
      <c r="AB137"/>
      <c r="AC137"/>
      <c r="AD137"/>
      <c r="AE137"/>
      <c r="AF137"/>
      <c r="AG137"/>
      <c r="AH137"/>
      <c r="AI137"/>
    </row>
    <row r="138" spans="1:35" x14ac:dyDescent="0.2">
      <c r="A138" s="111">
        <v>-7653</v>
      </c>
      <c r="B138" s="111">
        <v>-3.1140999999479391E-3</v>
      </c>
      <c r="C138" s="111">
        <v>0.1</v>
      </c>
      <c r="D138" s="113">
        <f t="shared" si="19"/>
        <v>-0.76529999999999998</v>
      </c>
      <c r="E138" s="113">
        <f t="shared" si="19"/>
        <v>-3.1140999999479391E-3</v>
      </c>
      <c r="F138" s="21">
        <f t="shared" si="20"/>
        <v>-7.6530000000000001E-2</v>
      </c>
      <c r="G138" s="21">
        <f t="shared" si="20"/>
        <v>-3.1140999999479391E-4</v>
      </c>
      <c r="H138" s="21">
        <f t="shared" si="21"/>
        <v>5.8568409000000002E-2</v>
      </c>
      <c r="I138" s="21">
        <f t="shared" si="22"/>
        <v>-4.4822403407700002E-2</v>
      </c>
      <c r="J138" s="21">
        <f t="shared" si="23"/>
        <v>3.4302585327912812E-2</v>
      </c>
      <c r="K138" s="21">
        <f t="shared" si="24"/>
        <v>2.3832207299601577E-4</v>
      </c>
      <c r="L138" s="21">
        <f t="shared" si="25"/>
        <v>-1.8238788246385085E-4</v>
      </c>
      <c r="M138" s="21">
        <f t="shared" ca="1" si="17"/>
        <v>7.5968288098293727E-3</v>
      </c>
      <c r="N138" s="21">
        <f t="shared" ca="1" si="26"/>
        <v>1.1472399596811764E-5</v>
      </c>
      <c r="O138" s="20">
        <f t="shared" ca="1" si="27"/>
        <v>1533199.0620937501</v>
      </c>
      <c r="P138" s="21">
        <f t="shared" ca="1" si="28"/>
        <v>491838.22453658067</v>
      </c>
      <c r="Q138" s="21">
        <f t="shared" ca="1" si="29"/>
        <v>211561.40893109766</v>
      </c>
      <c r="R138">
        <f t="shared" ca="1" si="18"/>
        <v>-1.0710928809777313E-2</v>
      </c>
      <c r="S138"/>
      <c r="T138"/>
      <c r="U138"/>
      <c r="V138"/>
      <c r="W138"/>
      <c r="X138"/>
      <c r="Y138"/>
      <c r="Z138"/>
      <c r="AA138"/>
      <c r="AB138"/>
      <c r="AC138"/>
      <c r="AD138"/>
      <c r="AE138"/>
      <c r="AF138"/>
      <c r="AG138"/>
      <c r="AH138"/>
      <c r="AI138"/>
    </row>
    <row r="139" spans="1:35" x14ac:dyDescent="0.2">
      <c r="A139" s="111">
        <v>-7650</v>
      </c>
      <c r="B139" s="111">
        <v>-5.605000005743932E-3</v>
      </c>
      <c r="C139" s="111">
        <v>0.1</v>
      </c>
      <c r="D139" s="113">
        <f t="shared" si="19"/>
        <v>-0.76500000000000001</v>
      </c>
      <c r="E139" s="113">
        <f t="shared" si="19"/>
        <v>-5.605000005743932E-3</v>
      </c>
      <c r="F139" s="21">
        <f t="shared" si="20"/>
        <v>-7.6500000000000012E-2</v>
      </c>
      <c r="G139" s="21">
        <f t="shared" si="20"/>
        <v>-5.605000005743932E-4</v>
      </c>
      <c r="H139" s="21">
        <f t="shared" si="21"/>
        <v>5.8522500000000012E-2</v>
      </c>
      <c r="I139" s="21">
        <f t="shared" si="22"/>
        <v>-4.476971250000001E-2</v>
      </c>
      <c r="J139" s="21">
        <f t="shared" si="23"/>
        <v>3.4248830062500006E-2</v>
      </c>
      <c r="K139" s="21">
        <f t="shared" si="24"/>
        <v>4.2878250043941078E-4</v>
      </c>
      <c r="L139" s="21">
        <f t="shared" si="25"/>
        <v>-3.2801861283614925E-4</v>
      </c>
      <c r="M139" s="21">
        <f t="shared" ca="1" si="17"/>
        <v>7.5923801774227424E-3</v>
      </c>
      <c r="N139" s="21">
        <f t="shared" ca="1" si="26"/>
        <v>1.7417084369904044E-5</v>
      </c>
      <c r="O139" s="20">
        <f t="shared" ca="1" si="27"/>
        <v>1533696.4754678512</v>
      </c>
      <c r="P139" s="21">
        <f t="shared" ca="1" si="28"/>
        <v>491708.51034980518</v>
      </c>
      <c r="Q139" s="21">
        <f t="shared" ca="1" si="29"/>
        <v>211764.53469923211</v>
      </c>
      <c r="R139">
        <f t="shared" ca="1" si="18"/>
        <v>-1.3197380183166674E-2</v>
      </c>
      <c r="S139"/>
      <c r="T139"/>
      <c r="U139"/>
      <c r="V139"/>
      <c r="W139"/>
      <c r="X139"/>
      <c r="Y139"/>
      <c r="Z139"/>
      <c r="AA139"/>
      <c r="AB139"/>
      <c r="AC139"/>
      <c r="AD139"/>
      <c r="AE139"/>
      <c r="AF139"/>
      <c r="AG139"/>
      <c r="AH139"/>
      <c r="AI139"/>
    </row>
    <row r="140" spans="1:35" x14ac:dyDescent="0.2">
      <c r="A140" s="111">
        <v>-7648.5</v>
      </c>
      <c r="B140" s="111">
        <v>-1.8504500039853156E-3</v>
      </c>
      <c r="C140" s="111">
        <v>0.1</v>
      </c>
      <c r="D140" s="113">
        <f t="shared" si="19"/>
        <v>-0.76485000000000003</v>
      </c>
      <c r="E140" s="113">
        <f t="shared" si="19"/>
        <v>-1.8504500039853156E-3</v>
      </c>
      <c r="F140" s="21">
        <f t="shared" si="20"/>
        <v>-7.6485000000000011E-2</v>
      </c>
      <c r="G140" s="21">
        <f t="shared" si="20"/>
        <v>-1.8504500039853158E-4</v>
      </c>
      <c r="H140" s="21">
        <f t="shared" si="21"/>
        <v>5.849955225000001E-2</v>
      </c>
      <c r="I140" s="21">
        <f t="shared" si="22"/>
        <v>-4.4743382538412507E-2</v>
      </c>
      <c r="J140" s="21">
        <f t="shared" si="23"/>
        <v>3.4221976134504804E-2</v>
      </c>
      <c r="K140" s="21">
        <f t="shared" si="24"/>
        <v>1.4153166855481689E-4</v>
      </c>
      <c r="L140" s="21">
        <f t="shared" si="25"/>
        <v>-1.082504966941517E-4</v>
      </c>
      <c r="M140" s="21">
        <f t="shared" ca="1" si="17"/>
        <v>7.5901554035698055E-3</v>
      </c>
      <c r="N140" s="21">
        <f t="shared" ca="1" si="26"/>
        <v>8.9125030461159004E-6</v>
      </c>
      <c r="O140" s="20">
        <f t="shared" ca="1" si="27"/>
        <v>1533945.0978785965</v>
      </c>
      <c r="P140" s="21">
        <f t="shared" ca="1" si="28"/>
        <v>491643.64566543134</v>
      </c>
      <c r="Q140" s="21">
        <f t="shared" ca="1" si="29"/>
        <v>211866.09824504307</v>
      </c>
      <c r="R140">
        <f t="shared" ca="1" si="18"/>
        <v>-9.4406054075551211E-3</v>
      </c>
      <c r="S140"/>
      <c r="T140"/>
      <c r="U140"/>
      <c r="V140"/>
      <c r="W140"/>
      <c r="X140"/>
      <c r="Y140"/>
      <c r="Z140"/>
      <c r="AA140"/>
      <c r="AB140"/>
      <c r="AC140"/>
      <c r="AD140"/>
      <c r="AE140"/>
      <c r="AF140"/>
      <c r="AG140"/>
      <c r="AH140"/>
      <c r="AI140"/>
    </row>
    <row r="141" spans="1:35" x14ac:dyDescent="0.2">
      <c r="A141" s="111">
        <v>-7648.5</v>
      </c>
      <c r="B141" s="111">
        <v>2.1495499968295917E-3</v>
      </c>
      <c r="C141" s="111">
        <v>0.1</v>
      </c>
      <c r="D141" s="113">
        <f t="shared" si="19"/>
        <v>-0.76485000000000003</v>
      </c>
      <c r="E141" s="113">
        <f t="shared" si="19"/>
        <v>2.1495499968295917E-3</v>
      </c>
      <c r="F141" s="21">
        <f t="shared" si="20"/>
        <v>-7.6485000000000011E-2</v>
      </c>
      <c r="G141" s="21">
        <f t="shared" si="20"/>
        <v>2.1495499968295919E-4</v>
      </c>
      <c r="H141" s="21">
        <f t="shared" si="21"/>
        <v>5.849955225000001E-2</v>
      </c>
      <c r="I141" s="21">
        <f t="shared" si="22"/>
        <v>-4.4743382538412507E-2</v>
      </c>
      <c r="J141" s="21">
        <f t="shared" si="23"/>
        <v>3.4221976134504804E-2</v>
      </c>
      <c r="K141" s="21">
        <f t="shared" si="24"/>
        <v>-1.6440833150751133E-4</v>
      </c>
      <c r="L141" s="21">
        <f t="shared" si="25"/>
        <v>1.2574771235352006E-4</v>
      </c>
      <c r="M141" s="21">
        <f t="shared" ca="1" si="17"/>
        <v>7.5901554035698055E-3</v>
      </c>
      <c r="N141" s="21">
        <f t="shared" ca="1" si="26"/>
        <v>2.960018719185085E-6</v>
      </c>
      <c r="O141" s="20">
        <f t="shared" ca="1" si="27"/>
        <v>1533945.0978785965</v>
      </c>
      <c r="P141" s="21">
        <f t="shared" ca="1" si="28"/>
        <v>491643.64566543134</v>
      </c>
      <c r="Q141" s="21">
        <f t="shared" ca="1" si="29"/>
        <v>211866.09824504307</v>
      </c>
      <c r="R141">
        <f t="shared" ca="1" si="18"/>
        <v>-5.4406054067402138E-3</v>
      </c>
      <c r="S141"/>
      <c r="T141"/>
      <c r="U141"/>
      <c r="V141"/>
      <c r="W141"/>
      <c r="X141"/>
      <c r="Y141"/>
      <c r="Z141"/>
      <c r="AA141"/>
      <c r="AB141"/>
      <c r="AC141"/>
      <c r="AD141"/>
      <c r="AE141"/>
      <c r="AF141"/>
      <c r="AG141"/>
      <c r="AH141"/>
      <c r="AI141"/>
    </row>
    <row r="142" spans="1:35" x14ac:dyDescent="0.2">
      <c r="A142" s="111">
        <v>-7647</v>
      </c>
      <c r="B142" s="111">
        <v>-3.0958999996073544E-3</v>
      </c>
      <c r="C142" s="111">
        <v>0.1</v>
      </c>
      <c r="D142" s="113">
        <f t="shared" si="19"/>
        <v>-0.76470000000000005</v>
      </c>
      <c r="E142" s="113">
        <f t="shared" si="19"/>
        <v>-3.0958999996073544E-3</v>
      </c>
      <c r="F142" s="21">
        <f t="shared" si="20"/>
        <v>-7.647000000000001E-2</v>
      </c>
      <c r="G142" s="21">
        <f t="shared" si="20"/>
        <v>-3.0958999996073545E-4</v>
      </c>
      <c r="H142" s="21">
        <f t="shared" si="21"/>
        <v>5.8476609000000013E-2</v>
      </c>
      <c r="I142" s="21">
        <f t="shared" si="22"/>
        <v>-4.4717062902300014E-2</v>
      </c>
      <c r="J142" s="21">
        <f t="shared" si="23"/>
        <v>3.4195138001388826E-2</v>
      </c>
      <c r="K142" s="21">
        <f t="shared" si="24"/>
        <v>2.3674347296997442E-4</v>
      </c>
      <c r="L142" s="21">
        <f t="shared" si="25"/>
        <v>-1.8103773378013946E-4</v>
      </c>
      <c r="M142" s="21">
        <f t="shared" ca="1" si="17"/>
        <v>7.5879303246171219E-3</v>
      </c>
      <c r="N142" s="21">
        <f t="shared" ca="1" si="26"/>
        <v>1.1414423039681847E-5</v>
      </c>
      <c r="O142" s="20">
        <f t="shared" ca="1" si="27"/>
        <v>1534193.6640803851</v>
      </c>
      <c r="P142" s="21">
        <f t="shared" ca="1" si="28"/>
        <v>491578.77592286427</v>
      </c>
      <c r="Q142" s="21">
        <f t="shared" ca="1" si="29"/>
        <v>211967.66220907372</v>
      </c>
      <c r="R142">
        <f t="shared" ca="1" si="18"/>
        <v>-1.0683830324224475E-2</v>
      </c>
      <c r="S142"/>
      <c r="T142"/>
      <c r="U142"/>
      <c r="V142"/>
      <c r="W142"/>
      <c r="X142"/>
      <c r="Y142"/>
      <c r="Z142"/>
      <c r="AA142"/>
      <c r="AB142"/>
      <c r="AC142"/>
      <c r="AD142"/>
      <c r="AE142"/>
      <c r="AF142"/>
      <c r="AG142"/>
      <c r="AH142"/>
      <c r="AI142"/>
    </row>
    <row r="143" spans="1:35" x14ac:dyDescent="0.2">
      <c r="A143" s="111">
        <v>-7638</v>
      </c>
      <c r="B143" s="111">
        <v>2.4313999965670519E-3</v>
      </c>
      <c r="C143" s="111">
        <v>0.1</v>
      </c>
      <c r="D143" s="113">
        <f t="shared" si="19"/>
        <v>-0.76380000000000003</v>
      </c>
      <c r="E143" s="113">
        <f t="shared" si="19"/>
        <v>2.4313999965670519E-3</v>
      </c>
      <c r="F143" s="21">
        <f t="shared" si="20"/>
        <v>-7.6380000000000003E-2</v>
      </c>
      <c r="G143" s="21">
        <f t="shared" si="20"/>
        <v>2.431399996567052E-4</v>
      </c>
      <c r="H143" s="21">
        <f t="shared" si="21"/>
        <v>5.8339044000000007E-2</v>
      </c>
      <c r="I143" s="21">
        <f t="shared" si="22"/>
        <v>-4.4559361807200007E-2</v>
      </c>
      <c r="J143" s="21">
        <f t="shared" si="23"/>
        <v>3.4034440548339366E-2</v>
      </c>
      <c r="K143" s="21">
        <f t="shared" si="24"/>
        <v>-1.8571033173779143E-4</v>
      </c>
      <c r="L143" s="21">
        <f t="shared" si="25"/>
        <v>1.418455513813251E-4</v>
      </c>
      <c r="M143" s="21">
        <f t="shared" ca="1" si="17"/>
        <v>7.5745734438063175E-3</v>
      </c>
      <c r="N143" s="21">
        <f t="shared" ca="1" si="26"/>
        <v>2.6452233108387034E-6</v>
      </c>
      <c r="O143" s="20">
        <f t="shared" ca="1" si="27"/>
        <v>1535683.8798641656</v>
      </c>
      <c r="P143" s="21">
        <f t="shared" ca="1" si="28"/>
        <v>491189.45134891121</v>
      </c>
      <c r="Q143" s="21">
        <f t="shared" ca="1" si="29"/>
        <v>212577.05381284794</v>
      </c>
      <c r="R143">
        <f t="shared" ca="1" si="18"/>
        <v>-5.1431734472392656E-3</v>
      </c>
      <c r="S143"/>
      <c r="T143"/>
      <c r="U143"/>
      <c r="V143"/>
      <c r="W143"/>
      <c r="X143"/>
      <c r="Y143"/>
      <c r="Z143"/>
      <c r="AA143"/>
      <c r="AB143"/>
      <c r="AC143"/>
      <c r="AD143"/>
      <c r="AE143"/>
      <c r="AF143"/>
      <c r="AG143"/>
      <c r="AH143"/>
      <c r="AI143"/>
    </row>
    <row r="144" spans="1:35" x14ac:dyDescent="0.2">
      <c r="A144" s="111">
        <v>-7636.5</v>
      </c>
      <c r="B144" s="111">
        <v>7.1859499948914163E-3</v>
      </c>
      <c r="C144" s="111">
        <v>0.1</v>
      </c>
      <c r="D144" s="113">
        <f t="shared" si="19"/>
        <v>-0.76365000000000005</v>
      </c>
      <c r="E144" s="113">
        <f t="shared" si="19"/>
        <v>7.1859499948914163E-3</v>
      </c>
      <c r="F144" s="21">
        <f t="shared" si="20"/>
        <v>-7.6365000000000016E-2</v>
      </c>
      <c r="G144" s="21">
        <f t="shared" si="20"/>
        <v>7.1859499948914165E-4</v>
      </c>
      <c r="H144" s="21">
        <f t="shared" si="21"/>
        <v>5.8316132250000013E-2</v>
      </c>
      <c r="I144" s="21">
        <f t="shared" si="22"/>
        <v>-4.4533114392712514E-2</v>
      </c>
      <c r="J144" s="21">
        <f t="shared" si="23"/>
        <v>3.4007712805994912E-2</v>
      </c>
      <c r="K144" s="21">
        <f t="shared" si="24"/>
        <v>-5.4875507135988301E-4</v>
      </c>
      <c r="L144" s="21">
        <f t="shared" si="25"/>
        <v>4.1905681024397468E-4</v>
      </c>
      <c r="M144" s="21">
        <f t="shared" ca="1" si="17"/>
        <v>7.572346229155401E-3</v>
      </c>
      <c r="N144" s="21">
        <f t="shared" ca="1" si="26"/>
        <v>1.4930204985338817E-8</v>
      </c>
      <c r="O144" s="20">
        <f t="shared" ca="1" si="27"/>
        <v>1535932.0520839484</v>
      </c>
      <c r="P144" s="21">
        <f t="shared" ca="1" si="28"/>
        <v>491124.54625075182</v>
      </c>
      <c r="Q144" s="21">
        <f t="shared" ca="1" si="29"/>
        <v>212678.62022298953</v>
      </c>
      <c r="R144">
        <f t="shared" ca="1" si="18"/>
        <v>-3.8639623426398473E-4</v>
      </c>
      <c r="S144"/>
      <c r="T144"/>
      <c r="U144"/>
      <c r="V144"/>
      <c r="W144"/>
      <c r="X144"/>
      <c r="Y144"/>
      <c r="Z144"/>
      <c r="AA144"/>
      <c r="AB144"/>
      <c r="AC144"/>
      <c r="AD144"/>
      <c r="AE144"/>
      <c r="AF144"/>
      <c r="AG144"/>
      <c r="AH144"/>
      <c r="AI144"/>
    </row>
    <row r="145" spans="1:35" x14ac:dyDescent="0.2">
      <c r="A145" s="111">
        <v>-7624.5</v>
      </c>
      <c r="B145" s="111">
        <v>1.2223500016261823E-3</v>
      </c>
      <c r="C145" s="111">
        <v>0.1</v>
      </c>
      <c r="D145" s="113">
        <f t="shared" ref="D145:E208" si="30">A145/A$18</f>
        <v>-0.76244999999999996</v>
      </c>
      <c r="E145" s="113">
        <f t="shared" si="30"/>
        <v>1.2223500016261823E-3</v>
      </c>
      <c r="F145" s="21">
        <f t="shared" ref="F145:G208" si="31">$C145*D145</f>
        <v>-7.6245000000000007E-2</v>
      </c>
      <c r="G145" s="21">
        <f t="shared" si="31"/>
        <v>1.2223500016261823E-4</v>
      </c>
      <c r="H145" s="21">
        <f t="shared" si="21"/>
        <v>5.8133000250000004E-2</v>
      </c>
      <c r="I145" s="21">
        <f t="shared" si="22"/>
        <v>-4.4323506040612498E-2</v>
      </c>
      <c r="J145" s="21">
        <f t="shared" si="23"/>
        <v>3.3794457180664997E-2</v>
      </c>
      <c r="K145" s="21">
        <f t="shared" si="24"/>
        <v>-9.3198075873988269E-5</v>
      </c>
      <c r="L145" s="21">
        <f t="shared" si="25"/>
        <v>7.1058872950122354E-5</v>
      </c>
      <c r="M145" s="21">
        <f t="shared" ca="1" si="17"/>
        <v>7.5545175283571533E-3</v>
      </c>
      <c r="N145" s="21">
        <f t="shared" ca="1" si="26"/>
        <v>4.0096345586586222E-6</v>
      </c>
      <c r="O145" s="20">
        <f t="shared" ca="1" si="27"/>
        <v>1537915.3994264822</v>
      </c>
      <c r="P145" s="21">
        <f t="shared" ca="1" si="28"/>
        <v>490605.12405848649</v>
      </c>
      <c r="Q145" s="21">
        <f t="shared" ca="1" si="29"/>
        <v>213491.1601682305</v>
      </c>
      <c r="R145">
        <f t="shared" ca="1" si="18"/>
        <v>-6.332167526730971E-3</v>
      </c>
      <c r="S145"/>
      <c r="T145"/>
      <c r="U145"/>
      <c r="V145"/>
      <c r="W145"/>
      <c r="X145"/>
      <c r="Y145"/>
      <c r="Z145"/>
      <c r="AA145"/>
      <c r="AB145"/>
      <c r="AC145"/>
      <c r="AD145"/>
      <c r="AE145"/>
      <c r="AF145"/>
      <c r="AG145"/>
      <c r="AH145"/>
      <c r="AI145"/>
    </row>
    <row r="146" spans="1:35" x14ac:dyDescent="0.2">
      <c r="A146" s="111">
        <v>-7624.5</v>
      </c>
      <c r="B146" s="111">
        <v>1.9222349998017307E-2</v>
      </c>
      <c r="C146" s="111">
        <v>0.1</v>
      </c>
      <c r="D146" s="113">
        <f t="shared" si="30"/>
        <v>-0.76244999999999996</v>
      </c>
      <c r="E146" s="113">
        <f t="shared" si="30"/>
        <v>1.9222349998017307E-2</v>
      </c>
      <c r="F146" s="21">
        <f t="shared" si="31"/>
        <v>-7.6245000000000007E-2</v>
      </c>
      <c r="G146" s="21">
        <f t="shared" si="31"/>
        <v>1.9222349998017309E-3</v>
      </c>
      <c r="H146" s="21">
        <f t="shared" si="21"/>
        <v>5.8133000250000004E-2</v>
      </c>
      <c r="I146" s="21">
        <f t="shared" si="22"/>
        <v>-4.4323506040612498E-2</v>
      </c>
      <c r="J146" s="21">
        <f t="shared" si="23"/>
        <v>3.3794457180664997E-2</v>
      </c>
      <c r="K146" s="21">
        <f t="shared" si="24"/>
        <v>-1.4656080755988297E-3</v>
      </c>
      <c r="L146" s="21">
        <f t="shared" si="25"/>
        <v>1.1174528772403276E-3</v>
      </c>
      <c r="M146" s="21">
        <f t="shared" ca="1" si="17"/>
        <v>7.5545175283571533E-3</v>
      </c>
      <c r="N146" s="21">
        <f t="shared" ca="1" si="26"/>
        <v>1.3613831454005577E-5</v>
      </c>
      <c r="O146" s="20">
        <f t="shared" ca="1" si="27"/>
        <v>1537915.3994264822</v>
      </c>
      <c r="P146" s="21">
        <f t="shared" ca="1" si="28"/>
        <v>490605.12405848649</v>
      </c>
      <c r="Q146" s="21">
        <f t="shared" ca="1" si="29"/>
        <v>213491.1601682305</v>
      </c>
      <c r="R146">
        <f t="shared" ca="1" si="18"/>
        <v>1.1667832469660154E-2</v>
      </c>
      <c r="S146"/>
      <c r="T146"/>
      <c r="U146"/>
      <c r="V146"/>
      <c r="W146"/>
      <c r="X146"/>
      <c r="Y146"/>
      <c r="Z146"/>
      <c r="AA146"/>
      <c r="AB146"/>
      <c r="AC146"/>
      <c r="AD146"/>
      <c r="AE146"/>
      <c r="AF146"/>
      <c r="AG146"/>
      <c r="AH146"/>
      <c r="AI146"/>
    </row>
    <row r="147" spans="1:35" x14ac:dyDescent="0.2">
      <c r="A147" s="111">
        <v>-7621.5</v>
      </c>
      <c r="B147" s="111">
        <v>1.8731449999904726E-2</v>
      </c>
      <c r="C147" s="111">
        <v>0.1</v>
      </c>
      <c r="D147" s="113">
        <f t="shared" si="30"/>
        <v>-0.76214999999999999</v>
      </c>
      <c r="E147" s="113">
        <f t="shared" si="30"/>
        <v>1.8731449999904726E-2</v>
      </c>
      <c r="F147" s="21">
        <f t="shared" si="31"/>
        <v>-7.6215000000000005E-2</v>
      </c>
      <c r="G147" s="21">
        <f t="shared" si="31"/>
        <v>1.8731449999904726E-3</v>
      </c>
      <c r="H147" s="21">
        <f t="shared" si="21"/>
        <v>5.808726225E-2</v>
      </c>
      <c r="I147" s="21">
        <f t="shared" si="22"/>
        <v>-4.42712069238375E-2</v>
      </c>
      <c r="J147" s="21">
        <f t="shared" si="23"/>
        <v>3.3741300357002749E-2</v>
      </c>
      <c r="K147" s="21">
        <f t="shared" si="24"/>
        <v>-1.4276174617427386E-3</v>
      </c>
      <c r="L147" s="21">
        <f t="shared" si="25"/>
        <v>1.0880586484672283E-3</v>
      </c>
      <c r="M147" s="21">
        <f t="shared" ca="1" si="17"/>
        <v>7.550057302160117E-3</v>
      </c>
      <c r="N147" s="21">
        <f t="shared" ca="1" si="26"/>
        <v>1.2502354266117645E-5</v>
      </c>
      <c r="O147" s="20">
        <f t="shared" ca="1" si="27"/>
        <v>1538410.6715797416</v>
      </c>
      <c r="P147" s="21">
        <f t="shared" ca="1" si="28"/>
        <v>490475.21818746807</v>
      </c>
      <c r="Q147" s="21">
        <f t="shared" ca="1" si="29"/>
        <v>213694.29693224537</v>
      </c>
      <c r="R147">
        <f t="shared" ca="1" si="18"/>
        <v>1.1181392697744609E-2</v>
      </c>
      <c r="S147"/>
      <c r="T147"/>
      <c r="U147"/>
      <c r="V147"/>
      <c r="W147"/>
      <c r="X147"/>
      <c r="Y147"/>
      <c r="Z147"/>
      <c r="AA147"/>
      <c r="AB147"/>
      <c r="AC147"/>
      <c r="AD147"/>
      <c r="AE147"/>
      <c r="AF147"/>
      <c r="AG147"/>
      <c r="AH147"/>
      <c r="AI147"/>
    </row>
    <row r="148" spans="1:35" x14ac:dyDescent="0.2">
      <c r="A148" s="111">
        <v>-7620</v>
      </c>
      <c r="B148" s="111">
        <v>1.048599999921862E-2</v>
      </c>
      <c r="C148" s="111">
        <v>0.1</v>
      </c>
      <c r="D148" s="113">
        <f t="shared" si="30"/>
        <v>-0.76200000000000001</v>
      </c>
      <c r="E148" s="113">
        <f t="shared" si="30"/>
        <v>1.048599999921862E-2</v>
      </c>
      <c r="F148" s="21">
        <f t="shared" si="31"/>
        <v>-7.6200000000000004E-2</v>
      </c>
      <c r="G148" s="21">
        <f t="shared" si="31"/>
        <v>1.048599999921862E-3</v>
      </c>
      <c r="H148" s="21">
        <f t="shared" si="21"/>
        <v>5.8064400000000002E-2</v>
      </c>
      <c r="I148" s="21">
        <f t="shared" si="22"/>
        <v>-4.42450728E-2</v>
      </c>
      <c r="J148" s="21">
        <f t="shared" si="23"/>
        <v>3.3714745473600004E-2</v>
      </c>
      <c r="K148" s="21">
        <f t="shared" si="24"/>
        <v>-7.9903319994045882E-4</v>
      </c>
      <c r="L148" s="21">
        <f t="shared" si="25"/>
        <v>6.0886329835462959E-4</v>
      </c>
      <c r="M148" s="21">
        <f t="shared" ca="1" si="17"/>
        <v>7.5478267314119775E-3</v>
      </c>
      <c r="N148" s="21">
        <f t="shared" ca="1" si="26"/>
        <v>8.6328621516535664E-7</v>
      </c>
      <c r="O148" s="20">
        <f t="shared" ca="1" si="27"/>
        <v>1538658.222852408</v>
      </c>
      <c r="P148" s="21">
        <f t="shared" ca="1" si="28"/>
        <v>490410.25771370239</v>
      </c>
      <c r="Q148" s="21">
        <f t="shared" ca="1" si="29"/>
        <v>213795.86548662672</v>
      </c>
      <c r="R148">
        <f t="shared" ca="1" si="18"/>
        <v>2.9381732678066428E-3</v>
      </c>
      <c r="S148"/>
      <c r="T148"/>
      <c r="U148"/>
      <c r="V148"/>
      <c r="W148"/>
      <c r="X148"/>
      <c r="Y148"/>
      <c r="Z148"/>
      <c r="AA148"/>
      <c r="AB148"/>
      <c r="AC148"/>
      <c r="AD148"/>
      <c r="AE148"/>
      <c r="AF148"/>
      <c r="AG148"/>
      <c r="AH148"/>
      <c r="AI148"/>
    </row>
    <row r="149" spans="1:35" x14ac:dyDescent="0.2">
      <c r="A149" s="111">
        <v>-7576.5</v>
      </c>
      <c r="B149" s="111">
        <v>1.3367949999519624E-2</v>
      </c>
      <c r="C149" s="111">
        <v>0.1</v>
      </c>
      <c r="D149" s="113">
        <f t="shared" si="30"/>
        <v>-0.75765000000000005</v>
      </c>
      <c r="E149" s="113">
        <f t="shared" si="30"/>
        <v>1.3367949999519624E-2</v>
      </c>
      <c r="F149" s="21">
        <f t="shared" si="31"/>
        <v>-7.5765000000000013E-2</v>
      </c>
      <c r="G149" s="21">
        <f t="shared" si="31"/>
        <v>1.3367949999519625E-3</v>
      </c>
      <c r="H149" s="21">
        <f t="shared" si="21"/>
        <v>5.7403352250000012E-2</v>
      </c>
      <c r="I149" s="21">
        <f t="shared" si="22"/>
        <v>-4.3491649832212514E-2</v>
      </c>
      <c r="J149" s="21">
        <f t="shared" si="23"/>
        <v>3.2951448495375811E-2</v>
      </c>
      <c r="K149" s="21">
        <f t="shared" si="24"/>
        <v>-1.0128227317136044E-3</v>
      </c>
      <c r="L149" s="21">
        <f t="shared" si="25"/>
        <v>7.673651426828125E-4</v>
      </c>
      <c r="M149" s="21">
        <f t="shared" ref="M149:M212" ca="1" si="32">+E$4+E$5*D149+E$6*D149^2</f>
        <v>7.4830074613257639E-3</v>
      </c>
      <c r="N149" s="21">
        <f t="shared" ca="1" si="26"/>
        <v>3.4632548677843595E-6</v>
      </c>
      <c r="O149" s="20">
        <f t="shared" ca="1" si="27"/>
        <v>1545812.5311561786</v>
      </c>
      <c r="P149" s="21">
        <f t="shared" ca="1" si="28"/>
        <v>488524.22648582055</v>
      </c>
      <c r="Q149" s="21">
        <f t="shared" ca="1" si="29"/>
        <v>216741.32420048633</v>
      </c>
      <c r="R149">
        <f t="shared" ref="R149:R212" ca="1" si="33">+E149-M149</f>
        <v>5.8849425381938599E-3</v>
      </c>
      <c r="S149"/>
      <c r="T149"/>
      <c r="U149"/>
      <c r="V149"/>
      <c r="W149"/>
      <c r="X149"/>
      <c r="Y149"/>
      <c r="Z149"/>
      <c r="AA149"/>
      <c r="AB149"/>
      <c r="AC149"/>
      <c r="AD149"/>
      <c r="AE149"/>
      <c r="AF149"/>
      <c r="AG149"/>
      <c r="AH149"/>
      <c r="AI149"/>
    </row>
    <row r="150" spans="1:35" x14ac:dyDescent="0.2">
      <c r="A150" s="111">
        <v>-7191</v>
      </c>
      <c r="B150" s="111">
        <v>-4.7126999997999519E-3</v>
      </c>
      <c r="C150" s="111">
        <v>0.1</v>
      </c>
      <c r="D150" s="113">
        <f t="shared" si="30"/>
        <v>-0.71909999999999996</v>
      </c>
      <c r="E150" s="113">
        <f t="shared" si="30"/>
        <v>-4.7126999997999519E-3</v>
      </c>
      <c r="F150" s="21">
        <f t="shared" si="31"/>
        <v>-7.1910000000000002E-2</v>
      </c>
      <c r="G150" s="21">
        <f t="shared" si="31"/>
        <v>-4.712699999799952E-4</v>
      </c>
      <c r="H150" s="21">
        <f t="shared" ref="H150:H213" si="34">C150*D150*D150</f>
        <v>5.1710480999999996E-2</v>
      </c>
      <c r="I150" s="21">
        <f t="shared" ref="I150:I213" si="35">C150*D150*D150*D150</f>
        <v>-3.7185006887099997E-2</v>
      </c>
      <c r="J150" s="21">
        <f t="shared" ref="J150:J213" si="36">C150*D150*D150*D150*D150</f>
        <v>2.6739738452513605E-2</v>
      </c>
      <c r="K150" s="21">
        <f t="shared" ref="K150:K213" si="37">C150*E150*D150</f>
        <v>3.3889025698561454E-4</v>
      </c>
      <c r="L150" s="21">
        <f t="shared" ref="L150:L213" si="38">C150*E150*D150*D150</f>
        <v>-2.4369598379835541E-4</v>
      </c>
      <c r="M150" s="21">
        <f t="shared" ca="1" si="32"/>
        <v>6.8973618987064628E-3</v>
      </c>
      <c r="N150" s="21">
        <f t="shared" ref="N150:N213" ca="1" si="39">C150*(M150-E150)^2</f>
        <v>1.3479353728715038E-5</v>
      </c>
      <c r="O150" s="20">
        <f t="shared" ref="O150:O213" ca="1" si="40">(C150*O$1-O$2*F150+O$3*H150)^2</f>
        <v>1607066.2286366567</v>
      </c>
      <c r="P150" s="21">
        <f t="shared" ref="P150:P213" ca="1" si="41">(-C150*O$2+O$4*F150-O$5*H150)^2</f>
        <v>471632.71078551648</v>
      </c>
      <c r="Q150" s="21">
        <f t="shared" ref="Q150:Q213" ca="1" si="42">+(C150*O$3-F150*O$5+H150*O$6)^2</f>
        <v>242782.60446511224</v>
      </c>
      <c r="R150">
        <f t="shared" ca="1" si="33"/>
        <v>-1.1610061898506415E-2</v>
      </c>
      <c r="S150"/>
      <c r="T150"/>
      <c r="U150"/>
      <c r="V150"/>
      <c r="W150"/>
      <c r="X150"/>
      <c r="Y150"/>
      <c r="Z150"/>
      <c r="AA150"/>
      <c r="AB150"/>
      <c r="AC150"/>
      <c r="AD150"/>
      <c r="AE150"/>
      <c r="AF150"/>
      <c r="AG150"/>
      <c r="AH150"/>
      <c r="AI150"/>
    </row>
    <row r="151" spans="1:35" x14ac:dyDescent="0.2">
      <c r="A151" s="111">
        <v>-7188</v>
      </c>
      <c r="B151" s="111">
        <v>1.4796399998886045E-2</v>
      </c>
      <c r="C151" s="111">
        <v>0.1</v>
      </c>
      <c r="D151" s="113">
        <f t="shared" si="30"/>
        <v>-0.71879999999999999</v>
      </c>
      <c r="E151" s="113">
        <f t="shared" si="30"/>
        <v>1.4796399998886045E-2</v>
      </c>
      <c r="F151" s="21">
        <f t="shared" si="31"/>
        <v>-7.1879999999999999E-2</v>
      </c>
      <c r="G151" s="21">
        <f t="shared" si="31"/>
        <v>1.4796399998886047E-3</v>
      </c>
      <c r="H151" s="21">
        <f t="shared" si="34"/>
        <v>5.1667343999999997E-2</v>
      </c>
      <c r="I151" s="21">
        <f t="shared" si="35"/>
        <v>-3.7138486867199998E-2</v>
      </c>
      <c r="J151" s="21">
        <f t="shared" si="36"/>
        <v>2.6695144360143357E-2</v>
      </c>
      <c r="K151" s="21">
        <f t="shared" si="37"/>
        <v>-1.063565231919929E-3</v>
      </c>
      <c r="L151" s="21">
        <f t="shared" si="38"/>
        <v>7.6449068870404501E-4</v>
      </c>
      <c r="M151" s="21">
        <f t="shared" ca="1" si="32"/>
        <v>6.8927253248553654E-3</v>
      </c>
      <c r="N151" s="21">
        <f t="shared" ca="1" si="39"/>
        <v>6.2468073352913972E-6</v>
      </c>
      <c r="O151" s="20">
        <f t="shared" ca="1" si="40"/>
        <v>1607527.3338518357</v>
      </c>
      <c r="P151" s="21">
        <f t="shared" ca="1" si="41"/>
        <v>471500.05632144347</v>
      </c>
      <c r="Q151" s="21">
        <f t="shared" ca="1" si="42"/>
        <v>242984.41572202186</v>
      </c>
      <c r="R151">
        <f t="shared" ca="1" si="33"/>
        <v>7.9036746740306797E-3</v>
      </c>
      <c r="S151"/>
      <c r="T151"/>
      <c r="U151"/>
      <c r="V151"/>
      <c r="W151"/>
      <c r="X151"/>
      <c r="Y151"/>
      <c r="Z151"/>
      <c r="AA151"/>
      <c r="AB151"/>
      <c r="AC151"/>
      <c r="AD151"/>
      <c r="AE151"/>
      <c r="AF151"/>
      <c r="AG151"/>
      <c r="AH151"/>
      <c r="AI151"/>
    </row>
    <row r="152" spans="1:35" x14ac:dyDescent="0.2">
      <c r="A152" s="111">
        <v>-7186.5</v>
      </c>
      <c r="B152" s="111">
        <v>-5.449050004244782E-3</v>
      </c>
      <c r="C152" s="111">
        <v>0.1</v>
      </c>
      <c r="D152" s="113">
        <f t="shared" si="30"/>
        <v>-0.71865000000000001</v>
      </c>
      <c r="E152" s="113">
        <f t="shared" si="30"/>
        <v>-5.449050004244782E-3</v>
      </c>
      <c r="F152" s="21">
        <f t="shared" si="31"/>
        <v>-7.1864999999999998E-2</v>
      </c>
      <c r="G152" s="21">
        <f t="shared" si="31"/>
        <v>-5.449050004244782E-4</v>
      </c>
      <c r="H152" s="21">
        <f t="shared" si="34"/>
        <v>5.1645782250000001E-2</v>
      </c>
      <c r="I152" s="21">
        <f t="shared" si="35"/>
        <v>-3.7115241413962503E-2</v>
      </c>
      <c r="J152" s="21">
        <f t="shared" si="36"/>
        <v>2.6672868242144154E-2</v>
      </c>
      <c r="K152" s="21">
        <f t="shared" si="37"/>
        <v>3.9159597855505129E-4</v>
      </c>
      <c r="L152" s="21">
        <f t="shared" si="38"/>
        <v>-2.8142044998858762E-4</v>
      </c>
      <c r="M152" s="21">
        <f t="shared" ca="1" si="32"/>
        <v>6.8904065802801963E-3</v>
      </c>
      <c r="N152" s="21">
        <f t="shared" ca="1" si="39"/>
        <v>1.5226218880137688E-5</v>
      </c>
      <c r="O152" s="20">
        <f t="shared" ca="1" si="40"/>
        <v>1607757.7940100958</v>
      </c>
      <c r="P152" s="21">
        <f t="shared" ca="1" si="41"/>
        <v>471433.72237094602</v>
      </c>
      <c r="Q152" s="21">
        <f t="shared" ca="1" si="42"/>
        <v>243085.31434983481</v>
      </c>
      <c r="R152">
        <f t="shared" ca="1" si="33"/>
        <v>-1.2339456584524979E-2</v>
      </c>
      <c r="S152"/>
      <c r="T152"/>
      <c r="U152"/>
      <c r="V152"/>
      <c r="W152"/>
      <c r="X152"/>
      <c r="Y152"/>
      <c r="Z152"/>
      <c r="AA152"/>
      <c r="AB152"/>
      <c r="AC152"/>
      <c r="AD152"/>
      <c r="AE152"/>
      <c r="AF152"/>
      <c r="AG152"/>
      <c r="AH152"/>
      <c r="AI152"/>
    </row>
    <row r="153" spans="1:35" x14ac:dyDescent="0.2">
      <c r="A153" s="111">
        <v>-7176</v>
      </c>
      <c r="B153" s="111">
        <v>-1.6719999257475138E-4</v>
      </c>
      <c r="C153" s="111">
        <v>0.1</v>
      </c>
      <c r="D153" s="113">
        <f t="shared" si="30"/>
        <v>-0.71760000000000002</v>
      </c>
      <c r="E153" s="113">
        <f t="shared" si="30"/>
        <v>-1.6719999257475138E-4</v>
      </c>
      <c r="F153" s="21">
        <f t="shared" si="31"/>
        <v>-7.1760000000000004E-2</v>
      </c>
      <c r="G153" s="21">
        <f t="shared" si="31"/>
        <v>-1.6719999257475139E-5</v>
      </c>
      <c r="H153" s="21">
        <f t="shared" si="34"/>
        <v>5.1494976000000005E-2</v>
      </c>
      <c r="I153" s="21">
        <f t="shared" si="35"/>
        <v>-3.6952794777600002E-2</v>
      </c>
      <c r="J153" s="21">
        <f t="shared" si="36"/>
        <v>2.6517325532405763E-2</v>
      </c>
      <c r="K153" s="21">
        <f t="shared" si="37"/>
        <v>1.199827146716416E-5</v>
      </c>
      <c r="L153" s="21">
        <f t="shared" si="38"/>
        <v>-8.6099596048370017E-6</v>
      </c>
      <c r="M153" s="21">
        <f t="shared" ca="1" si="32"/>
        <v>6.8741668254610746E-3</v>
      </c>
      <c r="N153" s="21">
        <f t="shared" ca="1" si="39"/>
        <v>4.9580846666135975E-6</v>
      </c>
      <c r="O153" s="20">
        <f t="shared" ca="1" si="40"/>
        <v>1609369.2878290343</v>
      </c>
      <c r="P153" s="21">
        <f t="shared" ca="1" si="41"/>
        <v>470969.25948633812</v>
      </c>
      <c r="Q153" s="21">
        <f t="shared" ca="1" si="42"/>
        <v>243791.47257696066</v>
      </c>
      <c r="R153">
        <f t="shared" ca="1" si="33"/>
        <v>-7.041366818035826E-3</v>
      </c>
      <c r="S153"/>
      <c r="T153"/>
      <c r="U153"/>
      <c r="V153"/>
      <c r="W153"/>
      <c r="X153"/>
      <c r="Y153"/>
      <c r="Z153"/>
      <c r="AA153"/>
      <c r="AB153"/>
      <c r="AC153"/>
      <c r="AD153"/>
      <c r="AE153"/>
      <c r="AF153"/>
      <c r="AG153"/>
      <c r="AH153"/>
      <c r="AI153"/>
    </row>
    <row r="154" spans="1:35" x14ac:dyDescent="0.2">
      <c r="A154" s="111">
        <v>-7176</v>
      </c>
      <c r="B154" s="111">
        <v>9.8328000021865591E-3</v>
      </c>
      <c r="C154" s="111">
        <v>0.1</v>
      </c>
      <c r="D154" s="113">
        <f t="shared" si="30"/>
        <v>-0.71760000000000002</v>
      </c>
      <c r="E154" s="113">
        <f t="shared" si="30"/>
        <v>9.8328000021865591E-3</v>
      </c>
      <c r="F154" s="21">
        <f t="shared" si="31"/>
        <v>-7.1760000000000004E-2</v>
      </c>
      <c r="G154" s="21">
        <f t="shared" si="31"/>
        <v>9.8328000021865604E-4</v>
      </c>
      <c r="H154" s="21">
        <f t="shared" si="34"/>
        <v>5.1494976000000005E-2</v>
      </c>
      <c r="I154" s="21">
        <f t="shared" si="35"/>
        <v>-3.6952794777600002E-2</v>
      </c>
      <c r="J154" s="21">
        <f t="shared" si="36"/>
        <v>2.6517325532405763E-2</v>
      </c>
      <c r="K154" s="21">
        <f t="shared" si="37"/>
        <v>-7.0560172815690764E-4</v>
      </c>
      <c r="L154" s="21">
        <f t="shared" si="38"/>
        <v>5.0633980012539689E-4</v>
      </c>
      <c r="M154" s="21">
        <f t="shared" ca="1" si="32"/>
        <v>6.8741668254610746E-3</v>
      </c>
      <c r="N154" s="21">
        <f t="shared" ca="1" si="39"/>
        <v>8.753510274420733E-7</v>
      </c>
      <c r="O154" s="20">
        <f t="shared" ca="1" si="40"/>
        <v>1609369.2878290343</v>
      </c>
      <c r="P154" s="21">
        <f t="shared" ca="1" si="41"/>
        <v>470969.25948633812</v>
      </c>
      <c r="Q154" s="21">
        <f t="shared" ca="1" si="42"/>
        <v>243791.47257696066</v>
      </c>
      <c r="R154">
        <f t="shared" ca="1" si="33"/>
        <v>2.9586331767254845E-3</v>
      </c>
      <c r="S154"/>
      <c r="T154"/>
      <c r="U154"/>
      <c r="V154"/>
      <c r="W154"/>
      <c r="X154"/>
      <c r="Y154"/>
      <c r="Z154"/>
      <c r="AA154"/>
      <c r="AB154"/>
      <c r="AC154"/>
      <c r="AD154"/>
      <c r="AE154"/>
      <c r="AF154"/>
      <c r="AG154"/>
      <c r="AH154"/>
      <c r="AI154"/>
    </row>
    <row r="155" spans="1:35" x14ac:dyDescent="0.2">
      <c r="A155" s="111">
        <v>-7171.5</v>
      </c>
      <c r="B155" s="111">
        <v>8.096450001175981E-3</v>
      </c>
      <c r="C155" s="111">
        <v>0.1</v>
      </c>
      <c r="D155" s="113">
        <f t="shared" si="30"/>
        <v>-0.71714999999999995</v>
      </c>
      <c r="E155" s="113">
        <f t="shared" si="30"/>
        <v>8.096450001175981E-3</v>
      </c>
      <c r="F155" s="21">
        <f t="shared" si="31"/>
        <v>-7.1715000000000001E-2</v>
      </c>
      <c r="G155" s="21">
        <f t="shared" si="31"/>
        <v>8.096450001175981E-4</v>
      </c>
      <c r="H155" s="21">
        <f t="shared" si="34"/>
        <v>5.1430412249999995E-2</v>
      </c>
      <c r="I155" s="21">
        <f t="shared" si="35"/>
        <v>-3.6883320145087495E-2</v>
      </c>
      <c r="J155" s="21">
        <f t="shared" si="36"/>
        <v>2.6450873042049496E-2</v>
      </c>
      <c r="K155" s="21">
        <f t="shared" si="37"/>
        <v>-5.806369118343354E-4</v>
      </c>
      <c r="L155" s="21">
        <f t="shared" si="38"/>
        <v>4.164037613219936E-4</v>
      </c>
      <c r="M155" s="21">
        <f t="shared" ca="1" si="32"/>
        <v>6.8672023540423833E-3</v>
      </c>
      <c r="N155" s="21">
        <f t="shared" ca="1" si="39"/>
        <v>1.5110497779834861E-7</v>
      </c>
      <c r="O155" s="20">
        <f t="shared" ca="1" si="40"/>
        <v>1610059.0017807989</v>
      </c>
      <c r="P155" s="21">
        <f t="shared" ca="1" si="41"/>
        <v>470770.13698246301</v>
      </c>
      <c r="Q155" s="21">
        <f t="shared" ca="1" si="42"/>
        <v>244094.04013643169</v>
      </c>
      <c r="R155">
        <f t="shared" ca="1" si="33"/>
        <v>1.2292476471335977E-3</v>
      </c>
      <c r="S155"/>
      <c r="T155"/>
      <c r="U155"/>
      <c r="V155"/>
      <c r="W155"/>
      <c r="X155"/>
      <c r="Y155"/>
      <c r="Z155"/>
      <c r="AA155"/>
      <c r="AB155"/>
      <c r="AC155"/>
      <c r="AD155"/>
      <c r="AE155"/>
      <c r="AF155"/>
      <c r="AG155"/>
      <c r="AH155"/>
      <c r="AI155"/>
    </row>
    <row r="156" spans="1:35" x14ac:dyDescent="0.2">
      <c r="A156" s="111">
        <v>-7167</v>
      </c>
      <c r="B156" s="111">
        <v>1.036010000098031E-2</v>
      </c>
      <c r="C156" s="111">
        <v>0.1</v>
      </c>
      <c r="D156" s="113">
        <f t="shared" si="30"/>
        <v>-0.7167</v>
      </c>
      <c r="E156" s="113">
        <f t="shared" si="30"/>
        <v>1.036010000098031E-2</v>
      </c>
      <c r="F156" s="21">
        <f t="shared" si="31"/>
        <v>-7.1669999999999998E-2</v>
      </c>
      <c r="G156" s="21">
        <f t="shared" si="31"/>
        <v>1.0360100000980311E-3</v>
      </c>
      <c r="H156" s="21">
        <f t="shared" si="34"/>
        <v>5.1365888999999998E-2</v>
      </c>
      <c r="I156" s="21">
        <f t="shared" si="35"/>
        <v>-3.68139326463E-2</v>
      </c>
      <c r="J156" s="21">
        <f t="shared" si="36"/>
        <v>2.638454552760321E-2</v>
      </c>
      <c r="K156" s="21">
        <f t="shared" si="37"/>
        <v>-7.4250836707025897E-4</v>
      </c>
      <c r="L156" s="21">
        <f t="shared" si="38"/>
        <v>5.3215574667925464E-4</v>
      </c>
      <c r="M156" s="21">
        <f t="shared" ca="1" si="32"/>
        <v>6.8602351367259597E-3</v>
      </c>
      <c r="N156" s="21">
        <f t="shared" ca="1" si="39"/>
        <v>1.2249054068042123E-6</v>
      </c>
      <c r="O156" s="20">
        <f t="shared" ca="1" si="40"/>
        <v>1610748.1593250241</v>
      </c>
      <c r="P156" s="21">
        <f t="shared" ca="1" si="41"/>
        <v>470570.974364792</v>
      </c>
      <c r="Q156" s="21">
        <f t="shared" ca="1" si="42"/>
        <v>244396.56406637945</v>
      </c>
      <c r="R156">
        <f t="shared" ca="1" si="33"/>
        <v>3.4998648642543505E-3</v>
      </c>
      <c r="S156"/>
      <c r="T156"/>
      <c r="U156"/>
      <c r="V156"/>
      <c r="W156"/>
      <c r="X156"/>
      <c r="Y156"/>
      <c r="Z156"/>
      <c r="AA156"/>
      <c r="AB156"/>
      <c r="AC156"/>
      <c r="AD156"/>
      <c r="AE156"/>
      <c r="AF156"/>
      <c r="AG156"/>
      <c r="AH156"/>
      <c r="AI156"/>
    </row>
    <row r="157" spans="1:35" x14ac:dyDescent="0.2">
      <c r="A157" s="111">
        <v>-7165.5</v>
      </c>
      <c r="B157" s="111">
        <v>1.0114650001924019E-2</v>
      </c>
      <c r="C157" s="111">
        <v>0.1</v>
      </c>
      <c r="D157" s="113">
        <f t="shared" si="30"/>
        <v>-0.71655000000000002</v>
      </c>
      <c r="E157" s="113">
        <f t="shared" si="30"/>
        <v>1.0114650001924019E-2</v>
      </c>
      <c r="F157" s="21">
        <f t="shared" si="31"/>
        <v>-7.165500000000001E-2</v>
      </c>
      <c r="G157" s="21">
        <f t="shared" si="31"/>
        <v>1.0114650001924019E-3</v>
      </c>
      <c r="H157" s="21">
        <f t="shared" si="34"/>
        <v>5.134439025000001E-2</v>
      </c>
      <c r="I157" s="21">
        <f t="shared" si="35"/>
        <v>-3.6790822833637507E-2</v>
      </c>
      <c r="J157" s="21">
        <f t="shared" si="36"/>
        <v>2.6362464101442957E-2</v>
      </c>
      <c r="K157" s="21">
        <f t="shared" si="37"/>
        <v>-7.2476524588786556E-4</v>
      </c>
      <c r="L157" s="21">
        <f t="shared" si="38"/>
        <v>5.1933053694095007E-4</v>
      </c>
      <c r="M157" s="21">
        <f t="shared" ca="1" si="32"/>
        <v>6.8579121207543248E-3</v>
      </c>
      <c r="N157" s="21">
        <f t="shared" ca="1" si="39"/>
        <v>1.0606341626645671E-6</v>
      </c>
      <c r="O157" s="20">
        <f t="shared" ca="1" si="40"/>
        <v>1610977.7547821826</v>
      </c>
      <c r="P157" s="21">
        <f t="shared" ca="1" si="41"/>
        <v>470504.57792041125</v>
      </c>
      <c r="Q157" s="21">
        <f t="shared" ca="1" si="42"/>
        <v>244497.39560666037</v>
      </c>
      <c r="R157">
        <f t="shared" ca="1" si="33"/>
        <v>3.2567378811696945E-3</v>
      </c>
      <c r="S157"/>
      <c r="T157"/>
      <c r="U157"/>
      <c r="V157"/>
      <c r="W157"/>
      <c r="X157"/>
      <c r="Y157"/>
      <c r="Z157"/>
      <c r="AA157"/>
      <c r="AB157"/>
      <c r="AC157"/>
      <c r="AD157"/>
      <c r="AE157"/>
      <c r="AF157"/>
      <c r="AG157"/>
      <c r="AH157"/>
      <c r="AI157"/>
    </row>
    <row r="158" spans="1:35" x14ac:dyDescent="0.2">
      <c r="A158" s="111">
        <v>-7156.5</v>
      </c>
      <c r="B158" s="111">
        <v>9.6419500041520223E-3</v>
      </c>
      <c r="C158" s="111">
        <v>0.1</v>
      </c>
      <c r="D158" s="113">
        <f t="shared" si="30"/>
        <v>-0.71565000000000001</v>
      </c>
      <c r="E158" s="113">
        <f t="shared" si="30"/>
        <v>9.6419500041520223E-3</v>
      </c>
      <c r="F158" s="21">
        <f t="shared" si="31"/>
        <v>-7.1565000000000004E-2</v>
      </c>
      <c r="G158" s="21">
        <f t="shared" si="31"/>
        <v>9.6419500041520232E-4</v>
      </c>
      <c r="H158" s="21">
        <f t="shared" si="34"/>
        <v>5.1215492250000001E-2</v>
      </c>
      <c r="I158" s="21">
        <f t="shared" si="35"/>
        <v>-3.6652367028712503E-2</v>
      </c>
      <c r="J158" s="21">
        <f t="shared" si="36"/>
        <v>2.6230266464098102E-2</v>
      </c>
      <c r="K158" s="21">
        <f t="shared" si="37"/>
        <v>-6.9002615204713958E-4</v>
      </c>
      <c r="L158" s="21">
        <f t="shared" si="38"/>
        <v>4.9381721571253542E-4</v>
      </c>
      <c r="M158" s="21">
        <f t="shared" ca="1" si="32"/>
        <v>6.8439676178298145E-3</v>
      </c>
      <c r="N158" s="21">
        <f t="shared" ca="1" si="39"/>
        <v>7.8287054341693167E-7</v>
      </c>
      <c r="O158" s="20">
        <f t="shared" ca="1" si="40"/>
        <v>1612354.027249835</v>
      </c>
      <c r="P158" s="21">
        <f t="shared" ca="1" si="41"/>
        <v>470106.10588533594</v>
      </c>
      <c r="Q158" s="21">
        <f t="shared" ca="1" si="42"/>
        <v>245102.28115362153</v>
      </c>
      <c r="R158">
        <f t="shared" ca="1" si="33"/>
        <v>2.7979823863222078E-3</v>
      </c>
      <c r="S158"/>
      <c r="T158"/>
      <c r="U158"/>
      <c r="V158"/>
      <c r="W158"/>
      <c r="X158"/>
      <c r="Y158"/>
      <c r="Z158"/>
      <c r="AA158"/>
      <c r="AB158"/>
      <c r="AC158"/>
      <c r="AD158"/>
      <c r="AE158"/>
      <c r="AF158"/>
      <c r="AG158"/>
      <c r="AH158"/>
      <c r="AI158"/>
    </row>
    <row r="159" spans="1:35" x14ac:dyDescent="0.2">
      <c r="A159" s="111">
        <v>-7155</v>
      </c>
      <c r="B159" s="111">
        <v>-2.6034999973489903E-3</v>
      </c>
      <c r="C159" s="111">
        <v>0.1</v>
      </c>
      <c r="D159" s="113">
        <f t="shared" si="30"/>
        <v>-0.71550000000000002</v>
      </c>
      <c r="E159" s="113">
        <f t="shared" si="30"/>
        <v>-2.6034999973489903E-3</v>
      </c>
      <c r="F159" s="21">
        <f t="shared" si="31"/>
        <v>-7.1550000000000002E-2</v>
      </c>
      <c r="G159" s="21">
        <f t="shared" si="31"/>
        <v>-2.6034999973489903E-4</v>
      </c>
      <c r="H159" s="21">
        <f t="shared" si="34"/>
        <v>5.1194025000000004E-2</v>
      </c>
      <c r="I159" s="21">
        <f t="shared" si="35"/>
        <v>-3.6629324887500002E-2</v>
      </c>
      <c r="J159" s="21">
        <f t="shared" si="36"/>
        <v>2.6208281957006252E-2</v>
      </c>
      <c r="K159" s="21">
        <f t="shared" si="37"/>
        <v>1.8628042481032026E-4</v>
      </c>
      <c r="L159" s="21">
        <f t="shared" si="38"/>
        <v>-1.3328364395178414E-4</v>
      </c>
      <c r="M159" s="21">
        <f t="shared" ca="1" si="32"/>
        <v>6.8416424661599477E-3</v>
      </c>
      <c r="N159" s="21">
        <f t="shared" ca="1" si="39"/>
        <v>8.9210716155979698E-6</v>
      </c>
      <c r="O159" s="20">
        <f t="shared" ca="1" si="40"/>
        <v>1612583.1891259523</v>
      </c>
      <c r="P159" s="21">
        <f t="shared" ca="1" si="41"/>
        <v>470039.67833607947</v>
      </c>
      <c r="Q159" s="21">
        <f t="shared" ca="1" si="42"/>
        <v>245203.07798071712</v>
      </c>
      <c r="R159">
        <f t="shared" ca="1" si="33"/>
        <v>-9.4451424635089379E-3</v>
      </c>
      <c r="S159"/>
      <c r="T159"/>
      <c r="U159"/>
      <c r="V159"/>
      <c r="W159"/>
      <c r="X159"/>
      <c r="Y159"/>
      <c r="Z159"/>
      <c r="AA159"/>
      <c r="AB159"/>
      <c r="AC159"/>
      <c r="AD159"/>
      <c r="AE159"/>
      <c r="AF159"/>
      <c r="AG159"/>
      <c r="AH159"/>
      <c r="AI159"/>
    </row>
    <row r="160" spans="1:35" x14ac:dyDescent="0.2">
      <c r="A160" s="111">
        <v>-7122</v>
      </c>
      <c r="B160" s="111">
        <v>8.9966000014101155E-3</v>
      </c>
      <c r="C160" s="111">
        <v>0.1</v>
      </c>
      <c r="D160" s="113">
        <f t="shared" si="30"/>
        <v>-0.71220000000000006</v>
      </c>
      <c r="E160" s="113">
        <f t="shared" si="30"/>
        <v>8.9966000014101155E-3</v>
      </c>
      <c r="F160" s="21">
        <f t="shared" si="31"/>
        <v>-7.1220000000000006E-2</v>
      </c>
      <c r="G160" s="21">
        <f t="shared" si="31"/>
        <v>8.9966000014101159E-4</v>
      </c>
      <c r="H160" s="21">
        <f t="shared" si="34"/>
        <v>5.072288400000001E-2</v>
      </c>
      <c r="I160" s="21">
        <f t="shared" si="35"/>
        <v>-3.6124837984800012E-2</v>
      </c>
      <c r="J160" s="21">
        <f t="shared" si="36"/>
        <v>2.572810961277457E-2</v>
      </c>
      <c r="K160" s="21">
        <f t="shared" si="37"/>
        <v>-6.4073785210042847E-4</v>
      </c>
      <c r="L160" s="21">
        <f t="shared" si="38"/>
        <v>4.5633349826592517E-4</v>
      </c>
      <c r="M160" s="21">
        <f t="shared" ca="1" si="32"/>
        <v>6.7904119391867315E-3</v>
      </c>
      <c r="N160" s="21">
        <f t="shared" ca="1" si="39"/>
        <v>4.8672657658969702E-7</v>
      </c>
      <c r="O160" s="20">
        <f t="shared" ca="1" si="40"/>
        <v>1617609.0331488478</v>
      </c>
      <c r="P160" s="21">
        <f t="shared" ca="1" si="41"/>
        <v>468577.15342174924</v>
      </c>
      <c r="Q160" s="21">
        <f t="shared" ca="1" si="42"/>
        <v>247419.30940442591</v>
      </c>
      <c r="R160">
        <f t="shared" ca="1" si="33"/>
        <v>2.206188062223384E-3</v>
      </c>
      <c r="S160"/>
      <c r="T160"/>
      <c r="U160"/>
      <c r="V160"/>
      <c r="W160"/>
      <c r="X160"/>
      <c r="Y160"/>
      <c r="Z160"/>
      <c r="AA160"/>
      <c r="AB160"/>
      <c r="AC160"/>
      <c r="AD160"/>
      <c r="AE160"/>
      <c r="AF160"/>
      <c r="AG160"/>
      <c r="AH160"/>
      <c r="AI160"/>
    </row>
    <row r="161" spans="1:35" x14ac:dyDescent="0.2">
      <c r="A161" s="111">
        <v>-7119</v>
      </c>
      <c r="B161" s="111">
        <v>1.2505699996836483E-2</v>
      </c>
      <c r="C161" s="111">
        <v>0.1</v>
      </c>
      <c r="D161" s="113">
        <f t="shared" si="30"/>
        <v>-0.71189999999999998</v>
      </c>
      <c r="E161" s="113">
        <f t="shared" si="30"/>
        <v>1.2505699996836483E-2</v>
      </c>
      <c r="F161" s="21">
        <f t="shared" si="31"/>
        <v>-7.1190000000000003E-2</v>
      </c>
      <c r="G161" s="21">
        <f t="shared" si="31"/>
        <v>1.2505699996836483E-3</v>
      </c>
      <c r="H161" s="21">
        <f t="shared" si="34"/>
        <v>5.0680161000000001E-2</v>
      </c>
      <c r="I161" s="21">
        <f t="shared" si="35"/>
        <v>-3.60792066159E-2</v>
      </c>
      <c r="J161" s="21">
        <f t="shared" si="36"/>
        <v>2.5684787189859209E-2</v>
      </c>
      <c r="K161" s="21">
        <f t="shared" si="37"/>
        <v>-8.9028078277478924E-4</v>
      </c>
      <c r="L161" s="21">
        <f t="shared" si="38"/>
        <v>6.3379088925737245E-4</v>
      </c>
      <c r="M161" s="21">
        <f t="shared" ca="1" si="32"/>
        <v>6.7857472961588648E-3</v>
      </c>
      <c r="N161" s="21">
        <f t="shared" ca="1" si="39"/>
        <v>3.2717858897989182E-6</v>
      </c>
      <c r="O161" s="20">
        <f t="shared" ca="1" si="40"/>
        <v>1618064.4337712005</v>
      </c>
      <c r="P161" s="21">
        <f t="shared" ca="1" si="41"/>
        <v>468444.09086491499</v>
      </c>
      <c r="Q161" s="21">
        <f t="shared" ca="1" si="42"/>
        <v>247620.6586196897</v>
      </c>
      <c r="R161">
        <f t="shared" ca="1" si="33"/>
        <v>5.7199527006776187E-3</v>
      </c>
      <c r="S161"/>
      <c r="T161"/>
      <c r="U161"/>
      <c r="V161"/>
      <c r="W161"/>
      <c r="X161"/>
      <c r="Y161"/>
      <c r="Z161"/>
      <c r="AA161"/>
      <c r="AB161"/>
      <c r="AC161"/>
      <c r="AD161"/>
      <c r="AE161"/>
      <c r="AF161"/>
      <c r="AG161"/>
      <c r="AH161"/>
      <c r="AI161"/>
    </row>
    <row r="162" spans="1:35" x14ac:dyDescent="0.2">
      <c r="A162" s="111">
        <v>-7075.5</v>
      </c>
      <c r="B162" s="111">
        <v>4.3876499985344708E-3</v>
      </c>
      <c r="C162" s="111">
        <v>0.1</v>
      </c>
      <c r="D162" s="113">
        <f t="shared" si="30"/>
        <v>-0.70755000000000001</v>
      </c>
      <c r="E162" s="113">
        <f t="shared" si="30"/>
        <v>4.3876499985344708E-3</v>
      </c>
      <c r="F162" s="21">
        <f t="shared" si="31"/>
        <v>-7.0754999999999998E-2</v>
      </c>
      <c r="G162" s="21">
        <f t="shared" si="31"/>
        <v>4.3876499985344712E-4</v>
      </c>
      <c r="H162" s="21">
        <f t="shared" si="34"/>
        <v>5.0062700250000002E-2</v>
      </c>
      <c r="I162" s="21">
        <f t="shared" si="35"/>
        <v>-3.54218635618875E-2</v>
      </c>
      <c r="J162" s="21">
        <f t="shared" si="36"/>
        <v>2.5062739563213501E-2</v>
      </c>
      <c r="K162" s="21">
        <f t="shared" si="37"/>
        <v>-3.1044817564630653E-4</v>
      </c>
      <c r="L162" s="21">
        <f t="shared" si="38"/>
        <v>2.1965760667854418E-4</v>
      </c>
      <c r="M162" s="21">
        <f t="shared" ca="1" si="32"/>
        <v>6.71797282991826E-3</v>
      </c>
      <c r="N162" s="21">
        <f t="shared" ca="1" si="39"/>
        <v>5.4304044984685603E-7</v>
      </c>
      <c r="O162" s="20">
        <f t="shared" ca="1" si="40"/>
        <v>1624639.6246306908</v>
      </c>
      <c r="P162" s="21">
        <f t="shared" ca="1" si="41"/>
        <v>466512.71867043187</v>
      </c>
      <c r="Q162" s="21">
        <f t="shared" ca="1" si="42"/>
        <v>250537.73022573313</v>
      </c>
      <c r="R162">
        <f t="shared" ca="1" si="33"/>
        <v>-2.3303228313837892E-3</v>
      </c>
      <c r="S162"/>
      <c r="T162"/>
      <c r="U162"/>
      <c r="V162"/>
      <c r="W162"/>
      <c r="X162"/>
      <c r="Y162"/>
      <c r="Z162"/>
      <c r="AA162"/>
      <c r="AB162"/>
      <c r="AC162"/>
      <c r="AD162"/>
      <c r="AE162"/>
      <c r="AF162"/>
      <c r="AG162"/>
      <c r="AH162"/>
      <c r="AI162"/>
    </row>
    <row r="163" spans="1:35" x14ac:dyDescent="0.2">
      <c r="A163" s="111">
        <v>-7032</v>
      </c>
      <c r="B163" s="111">
        <v>2.269600001454819E-3</v>
      </c>
      <c r="C163" s="111">
        <v>0.1</v>
      </c>
      <c r="D163" s="113">
        <f t="shared" si="30"/>
        <v>-0.70320000000000005</v>
      </c>
      <c r="E163" s="113">
        <f t="shared" si="30"/>
        <v>2.269600001454819E-3</v>
      </c>
      <c r="F163" s="21">
        <f t="shared" si="31"/>
        <v>-7.0320000000000008E-2</v>
      </c>
      <c r="G163" s="21">
        <f t="shared" si="31"/>
        <v>2.2696000014548192E-4</v>
      </c>
      <c r="H163" s="21">
        <f t="shared" si="34"/>
        <v>4.9449024000000008E-2</v>
      </c>
      <c r="I163" s="21">
        <f t="shared" si="35"/>
        <v>-3.477255367680001E-2</v>
      </c>
      <c r="J163" s="21">
        <f t="shared" si="36"/>
        <v>2.4452059745525768E-2</v>
      </c>
      <c r="K163" s="21">
        <f t="shared" si="37"/>
        <v>-1.595982721023029E-4</v>
      </c>
      <c r="L163" s="21">
        <f t="shared" si="38"/>
        <v>1.122295049423394E-4</v>
      </c>
      <c r="M163" s="21">
        <f t="shared" ca="1" si="32"/>
        <v>6.649941774789999E-3</v>
      </c>
      <c r="N163" s="21">
        <f t="shared" ca="1" si="39"/>
        <v>1.9187394051225191E-6</v>
      </c>
      <c r="O163" s="20">
        <f t="shared" ca="1" si="40"/>
        <v>1631161.9310033815</v>
      </c>
      <c r="P163" s="21">
        <f t="shared" ca="1" si="41"/>
        <v>464577.7025564728</v>
      </c>
      <c r="Q163" s="21">
        <f t="shared" ca="1" si="42"/>
        <v>253449.87549240384</v>
      </c>
      <c r="R163">
        <f t="shared" ca="1" si="33"/>
        <v>-4.38034177333518E-3</v>
      </c>
      <c r="S163"/>
      <c r="T163"/>
      <c r="U163"/>
      <c r="V163"/>
      <c r="W163"/>
      <c r="X163"/>
      <c r="Y163"/>
      <c r="Z163"/>
      <c r="AA163"/>
      <c r="AB163"/>
      <c r="AC163"/>
      <c r="AD163"/>
      <c r="AE163"/>
      <c r="AF163"/>
      <c r="AG163"/>
      <c r="AH163"/>
      <c r="AI163"/>
    </row>
    <row r="164" spans="1:35" x14ac:dyDescent="0.2">
      <c r="A164" s="111">
        <v>-6724</v>
      </c>
      <c r="B164" s="111">
        <v>-6.4627999963704497E-3</v>
      </c>
      <c r="C164" s="111">
        <v>0.1</v>
      </c>
      <c r="D164" s="113">
        <f t="shared" si="30"/>
        <v>-0.6724</v>
      </c>
      <c r="E164" s="113">
        <f t="shared" si="30"/>
        <v>-6.4627999963704497E-3</v>
      </c>
      <c r="F164" s="21">
        <f t="shared" si="31"/>
        <v>-6.7240000000000008E-2</v>
      </c>
      <c r="G164" s="21">
        <f t="shared" si="31"/>
        <v>-6.4627999963704505E-4</v>
      </c>
      <c r="H164" s="21">
        <f t="shared" si="34"/>
        <v>4.5212176000000007E-2</v>
      </c>
      <c r="I164" s="21">
        <f t="shared" si="35"/>
        <v>-3.0400667142400004E-2</v>
      </c>
      <c r="J164" s="21">
        <f t="shared" si="36"/>
        <v>2.0441408586549761E-2</v>
      </c>
      <c r="K164" s="21">
        <f t="shared" si="37"/>
        <v>4.3455867175594908E-4</v>
      </c>
      <c r="L164" s="21">
        <f t="shared" si="38"/>
        <v>-2.9219725088870018E-4</v>
      </c>
      <c r="M164" s="21">
        <f t="shared" ca="1" si="32"/>
        <v>6.1609104683103049E-3</v>
      </c>
      <c r="N164" s="21">
        <f t="shared" ca="1" si="39"/>
        <v>1.593580658960904E-5</v>
      </c>
      <c r="O164" s="20">
        <f t="shared" ca="1" si="40"/>
        <v>1675796.1167075525</v>
      </c>
      <c r="P164" s="21">
        <f t="shared" ca="1" si="41"/>
        <v>450776.808353097</v>
      </c>
      <c r="Q164" s="21">
        <f t="shared" ca="1" si="42"/>
        <v>273895.71644171345</v>
      </c>
      <c r="R164">
        <f t="shared" ca="1" si="33"/>
        <v>-1.2623710464680755E-2</v>
      </c>
      <c r="S164"/>
      <c r="T164"/>
      <c r="U164"/>
      <c r="V164"/>
      <c r="W164"/>
      <c r="X164"/>
      <c r="Y164"/>
      <c r="Z164"/>
      <c r="AA164"/>
      <c r="AB164"/>
      <c r="AC164"/>
      <c r="AD164"/>
      <c r="AE164"/>
      <c r="AF164"/>
      <c r="AG164"/>
      <c r="AH164"/>
      <c r="AI164"/>
    </row>
    <row r="165" spans="1:35" x14ac:dyDescent="0.2">
      <c r="A165" s="111">
        <v>-6724</v>
      </c>
      <c r="B165" s="111">
        <v>-4.6279999514808878E-4</v>
      </c>
      <c r="C165" s="111">
        <v>0.1</v>
      </c>
      <c r="D165" s="113">
        <f t="shared" si="30"/>
        <v>-0.6724</v>
      </c>
      <c r="E165" s="113">
        <f t="shared" si="30"/>
        <v>-4.6279999514808878E-4</v>
      </c>
      <c r="F165" s="21">
        <f t="shared" si="31"/>
        <v>-6.7240000000000008E-2</v>
      </c>
      <c r="G165" s="21">
        <f t="shared" si="31"/>
        <v>-4.627999951480888E-5</v>
      </c>
      <c r="H165" s="21">
        <f t="shared" si="34"/>
        <v>4.5212176000000007E-2</v>
      </c>
      <c r="I165" s="21">
        <f t="shared" si="35"/>
        <v>-3.0400667142400004E-2</v>
      </c>
      <c r="J165" s="21">
        <f t="shared" si="36"/>
        <v>2.0441408586549761E-2</v>
      </c>
      <c r="K165" s="21">
        <f t="shared" si="37"/>
        <v>3.1118671673757489E-5</v>
      </c>
      <c r="L165" s="21">
        <f t="shared" si="38"/>
        <v>-2.0924194833434537E-5</v>
      </c>
      <c r="M165" s="21">
        <f t="shared" ca="1" si="32"/>
        <v>6.1609104683103049E-3</v>
      </c>
      <c r="N165" s="21">
        <f t="shared" ca="1" si="39"/>
        <v>4.3873540303728207E-6</v>
      </c>
      <c r="O165" s="20">
        <f t="shared" ca="1" si="40"/>
        <v>1675796.1167075525</v>
      </c>
      <c r="P165" s="21">
        <f t="shared" ca="1" si="41"/>
        <v>450776.808353097</v>
      </c>
      <c r="Q165" s="21">
        <f t="shared" ca="1" si="42"/>
        <v>273895.71644171345</v>
      </c>
      <c r="R165">
        <f t="shared" ca="1" si="33"/>
        <v>-6.6237104634583937E-3</v>
      </c>
      <c r="S165"/>
      <c r="T165"/>
      <c r="U165"/>
      <c r="V165"/>
      <c r="W165"/>
      <c r="X165"/>
      <c r="Y165"/>
      <c r="Z165"/>
      <c r="AA165"/>
      <c r="AB165"/>
      <c r="AC165"/>
      <c r="AD165"/>
      <c r="AE165"/>
      <c r="AF165"/>
      <c r="AG165"/>
      <c r="AH165"/>
      <c r="AI165"/>
    </row>
    <row r="166" spans="1:35" x14ac:dyDescent="0.2">
      <c r="A166" s="111">
        <v>-6639</v>
      </c>
      <c r="B166" s="111">
        <v>2.9617000036523677E-3</v>
      </c>
      <c r="C166" s="111">
        <v>0.1</v>
      </c>
      <c r="D166" s="113">
        <f t="shared" si="30"/>
        <v>-0.66390000000000005</v>
      </c>
      <c r="E166" s="113">
        <f t="shared" si="30"/>
        <v>2.9617000036523677E-3</v>
      </c>
      <c r="F166" s="21">
        <f t="shared" si="31"/>
        <v>-6.6390000000000005E-2</v>
      </c>
      <c r="G166" s="21">
        <f t="shared" si="31"/>
        <v>2.9617000036523682E-4</v>
      </c>
      <c r="H166" s="21">
        <f t="shared" si="34"/>
        <v>4.4076321000000009E-2</v>
      </c>
      <c r="I166" s="21">
        <f t="shared" si="35"/>
        <v>-2.9262269511900009E-2</v>
      </c>
      <c r="J166" s="21">
        <f t="shared" si="36"/>
        <v>1.9427220728950416E-2</v>
      </c>
      <c r="K166" s="21">
        <f t="shared" si="37"/>
        <v>-1.9662726324248074E-4</v>
      </c>
      <c r="L166" s="21">
        <f t="shared" si="38"/>
        <v>1.3054084006668297E-4</v>
      </c>
      <c r="M166" s="21">
        <f t="shared" ca="1" si="32"/>
        <v>6.0236856727080793E-3</v>
      </c>
      <c r="N166" s="21">
        <f t="shared" ca="1" si="39"/>
        <v>9.3757562375025542E-7</v>
      </c>
      <c r="O166" s="20">
        <f t="shared" ca="1" si="40"/>
        <v>1687625.5064366818</v>
      </c>
      <c r="P166" s="21">
        <f t="shared" ca="1" si="41"/>
        <v>446938.66677669733</v>
      </c>
      <c r="Q166" s="21">
        <f t="shared" ca="1" si="42"/>
        <v>279473.83825723181</v>
      </c>
      <c r="R166">
        <f t="shared" ca="1" si="33"/>
        <v>-3.0619856690557116E-3</v>
      </c>
      <c r="S166"/>
      <c r="T166"/>
      <c r="U166"/>
      <c r="V166"/>
      <c r="W166"/>
      <c r="X166"/>
      <c r="Y166"/>
      <c r="Z166"/>
      <c r="AA166"/>
      <c r="AB166"/>
      <c r="AC166"/>
      <c r="AD166"/>
      <c r="AE166"/>
      <c r="AF166"/>
      <c r="AG166"/>
      <c r="AH166"/>
      <c r="AI166"/>
    </row>
    <row r="167" spans="1:35" x14ac:dyDescent="0.2">
      <c r="A167" s="111">
        <v>-6631</v>
      </c>
      <c r="B167" s="111">
        <v>-1.3680699994438328E-2</v>
      </c>
      <c r="C167" s="111">
        <v>0.1</v>
      </c>
      <c r="D167" s="113">
        <f t="shared" si="30"/>
        <v>-0.66310000000000002</v>
      </c>
      <c r="E167" s="113">
        <f t="shared" si="30"/>
        <v>-1.3680699994438328E-2</v>
      </c>
      <c r="F167" s="21">
        <f t="shared" si="31"/>
        <v>-6.6310000000000008E-2</v>
      </c>
      <c r="G167" s="21">
        <f t="shared" si="31"/>
        <v>-1.3680699994438328E-3</v>
      </c>
      <c r="H167" s="21">
        <f t="shared" si="34"/>
        <v>4.3970161000000008E-2</v>
      </c>
      <c r="I167" s="21">
        <f t="shared" si="35"/>
        <v>-2.9156613759100006E-2</v>
      </c>
      <c r="J167" s="21">
        <f t="shared" si="36"/>
        <v>1.9333750583659215E-2</v>
      </c>
      <c r="K167" s="21">
        <f t="shared" si="37"/>
        <v>9.0716721663120555E-4</v>
      </c>
      <c r="L167" s="21">
        <f t="shared" si="38"/>
        <v>-6.0154258134815239E-4</v>
      </c>
      <c r="M167" s="21">
        <f t="shared" ca="1" si="32"/>
        <v>6.0107199546696136E-3</v>
      </c>
      <c r="N167" s="21">
        <f t="shared" ca="1" si="39"/>
        <v>3.877520196121262E-5</v>
      </c>
      <c r="O167" s="20">
        <f t="shared" ca="1" si="40"/>
        <v>1688727.7576314802</v>
      </c>
      <c r="P167" s="21">
        <f t="shared" ca="1" si="41"/>
        <v>446576.803493288</v>
      </c>
      <c r="Q167" s="21">
        <f t="shared" ca="1" si="42"/>
        <v>279997.18569098716</v>
      </c>
      <c r="R167">
        <f t="shared" ca="1" si="33"/>
        <v>-1.969141994910794E-2</v>
      </c>
      <c r="S167"/>
      <c r="T167"/>
      <c r="U167"/>
      <c r="V167"/>
      <c r="W167"/>
      <c r="X167"/>
      <c r="Y167"/>
      <c r="Z167"/>
      <c r="AA167"/>
      <c r="AB167"/>
      <c r="AC167"/>
      <c r="AD167"/>
      <c r="AE167"/>
      <c r="AF167"/>
      <c r="AG167"/>
      <c r="AH167"/>
      <c r="AI167"/>
    </row>
    <row r="168" spans="1:35" x14ac:dyDescent="0.2">
      <c r="A168" s="111">
        <v>-6631</v>
      </c>
      <c r="B168" s="111">
        <v>-2.6806999958353117E-3</v>
      </c>
      <c r="C168" s="111">
        <v>0.1</v>
      </c>
      <c r="D168" s="113">
        <f t="shared" si="30"/>
        <v>-0.66310000000000002</v>
      </c>
      <c r="E168" s="113">
        <f t="shared" si="30"/>
        <v>-2.6806999958353117E-3</v>
      </c>
      <c r="F168" s="21">
        <f t="shared" si="31"/>
        <v>-6.6310000000000008E-2</v>
      </c>
      <c r="G168" s="21">
        <f t="shared" si="31"/>
        <v>-2.6806999958353119E-4</v>
      </c>
      <c r="H168" s="21">
        <f t="shared" si="34"/>
        <v>4.3970161000000008E-2</v>
      </c>
      <c r="I168" s="21">
        <f t="shared" si="35"/>
        <v>-2.9156613759100006E-2</v>
      </c>
      <c r="J168" s="21">
        <f t="shared" si="36"/>
        <v>1.9333750583659215E-2</v>
      </c>
      <c r="K168" s="21">
        <f t="shared" si="37"/>
        <v>1.7775721672383954E-4</v>
      </c>
      <c r="L168" s="21">
        <f t="shared" si="38"/>
        <v>-1.1787081040957801E-4</v>
      </c>
      <c r="M168" s="21">
        <f t="shared" ca="1" si="32"/>
        <v>6.0107199546696136E-3</v>
      </c>
      <c r="N168" s="21">
        <f t="shared" ca="1" si="39"/>
        <v>7.5540780756035046E-6</v>
      </c>
      <c r="O168" s="20">
        <f t="shared" ca="1" si="40"/>
        <v>1688727.7576314802</v>
      </c>
      <c r="P168" s="21">
        <f t="shared" ca="1" si="41"/>
        <v>446576.803493288</v>
      </c>
      <c r="Q168" s="21">
        <f t="shared" ca="1" si="42"/>
        <v>279997.18569098716</v>
      </c>
      <c r="R168">
        <f t="shared" ca="1" si="33"/>
        <v>-8.6914199505049253E-3</v>
      </c>
      <c r="S168"/>
      <c r="T168"/>
      <c r="U168"/>
      <c r="V168"/>
      <c r="W168"/>
      <c r="X168"/>
      <c r="Y168"/>
      <c r="Z168"/>
      <c r="AA168"/>
      <c r="AB168"/>
      <c r="AC168"/>
      <c r="AD168"/>
      <c r="AE168"/>
      <c r="AF168"/>
      <c r="AG168"/>
      <c r="AH168"/>
      <c r="AI168"/>
    </row>
    <row r="169" spans="1:35" x14ac:dyDescent="0.2">
      <c r="A169" s="111">
        <v>-6621</v>
      </c>
      <c r="B169" s="111">
        <v>2.2016300004906952E-2</v>
      </c>
      <c r="C169" s="111">
        <v>1</v>
      </c>
      <c r="D169" s="113">
        <f t="shared" si="30"/>
        <v>-0.66210000000000002</v>
      </c>
      <c r="E169" s="113">
        <f t="shared" si="30"/>
        <v>2.2016300004906952E-2</v>
      </c>
      <c r="F169" s="21">
        <f t="shared" si="31"/>
        <v>-0.66210000000000002</v>
      </c>
      <c r="G169" s="21">
        <f t="shared" si="31"/>
        <v>2.2016300004906952E-2</v>
      </c>
      <c r="H169" s="21">
        <f t="shared" si="34"/>
        <v>0.43837641000000005</v>
      </c>
      <c r="I169" s="21">
        <f t="shared" si="35"/>
        <v>-0.29024902106100003</v>
      </c>
      <c r="J169" s="21">
        <f t="shared" si="36"/>
        <v>0.19217387684448814</v>
      </c>
      <c r="K169" s="21">
        <f t="shared" si="37"/>
        <v>-1.4576992233248893E-2</v>
      </c>
      <c r="L169" s="21">
        <f t="shared" si="38"/>
        <v>9.6514265576340928E-3</v>
      </c>
      <c r="M169" s="21">
        <f t="shared" ca="1" si="32"/>
        <v>5.994500603131633E-3</v>
      </c>
      <c r="N169" s="21">
        <f t="shared" ca="1" si="39"/>
        <v>2.5669805607072795E-4</v>
      </c>
      <c r="O169" s="20">
        <f t="shared" ca="1" si="40"/>
        <v>169010287.18510231</v>
      </c>
      <c r="P169" s="21">
        <f t="shared" ca="1" si="41"/>
        <v>44612432.468701676</v>
      </c>
      <c r="Q169" s="21">
        <f t="shared" ca="1" si="42"/>
        <v>28065095.695078157</v>
      </c>
      <c r="R169">
        <f t="shared" ca="1" si="33"/>
        <v>1.6021799401775318E-2</v>
      </c>
      <c r="S169"/>
      <c r="T169"/>
      <c r="U169"/>
      <c r="V169"/>
      <c r="W169"/>
      <c r="X169"/>
      <c r="Y169"/>
      <c r="Z169"/>
      <c r="AA169"/>
      <c r="AB169"/>
      <c r="AC169"/>
      <c r="AD169"/>
      <c r="AE169"/>
      <c r="AF169"/>
      <c r="AG169"/>
      <c r="AH169"/>
      <c r="AI169"/>
    </row>
    <row r="170" spans="1:35" x14ac:dyDescent="0.2">
      <c r="A170" s="111">
        <v>-6615</v>
      </c>
      <c r="B170" s="111">
        <v>1.3034499999776017E-2</v>
      </c>
      <c r="C170" s="111">
        <v>0.1</v>
      </c>
      <c r="D170" s="113">
        <f t="shared" si="30"/>
        <v>-0.66149999999999998</v>
      </c>
      <c r="E170" s="113">
        <f t="shared" si="30"/>
        <v>1.3034499999776017E-2</v>
      </c>
      <c r="F170" s="21">
        <f t="shared" si="31"/>
        <v>-6.615E-2</v>
      </c>
      <c r="G170" s="21">
        <f t="shared" si="31"/>
        <v>1.3034499999776017E-3</v>
      </c>
      <c r="H170" s="21">
        <f t="shared" si="34"/>
        <v>4.3758224999999998E-2</v>
      </c>
      <c r="I170" s="21">
        <f t="shared" si="35"/>
        <v>-2.8946065837499996E-2</v>
      </c>
      <c r="J170" s="21">
        <f t="shared" si="36"/>
        <v>1.9147822551506245E-2</v>
      </c>
      <c r="K170" s="21">
        <f t="shared" si="37"/>
        <v>-8.6223217498518356E-4</v>
      </c>
      <c r="L170" s="21">
        <f t="shared" si="38"/>
        <v>5.7036658375269895E-4</v>
      </c>
      <c r="M170" s="21">
        <f t="shared" ca="1" si="32"/>
        <v>5.9847624834142299E-3</v>
      </c>
      <c r="N170" s="21">
        <f t="shared" ca="1" si="39"/>
        <v>4.9698799049598861E-6</v>
      </c>
      <c r="O170" s="20">
        <f t="shared" ca="1" si="40"/>
        <v>1690926.4988334212</v>
      </c>
      <c r="P170" s="21">
        <f t="shared" ca="1" si="41"/>
        <v>445852.7577930619</v>
      </c>
      <c r="Q170" s="21">
        <f t="shared" ca="1" si="42"/>
        <v>281042.99777945422</v>
      </c>
      <c r="R170">
        <f t="shared" ca="1" si="33"/>
        <v>7.049737516361787E-3</v>
      </c>
      <c r="S170"/>
      <c r="T170"/>
      <c r="U170"/>
      <c r="V170"/>
      <c r="W170"/>
      <c r="X170"/>
      <c r="Y170"/>
      <c r="Z170"/>
      <c r="AA170"/>
      <c r="AB170"/>
      <c r="AC170"/>
      <c r="AD170"/>
      <c r="AE170"/>
      <c r="AF170"/>
      <c r="AG170"/>
      <c r="AH170"/>
      <c r="AI170"/>
    </row>
    <row r="171" spans="1:35" x14ac:dyDescent="0.2">
      <c r="A171" s="111">
        <v>-6577.5</v>
      </c>
      <c r="B171" s="111">
        <v>1.5898249999736436E-2</v>
      </c>
      <c r="C171" s="111">
        <v>1</v>
      </c>
      <c r="D171" s="113">
        <f t="shared" si="30"/>
        <v>-0.65774999999999995</v>
      </c>
      <c r="E171" s="113">
        <f t="shared" si="30"/>
        <v>1.5898249999736436E-2</v>
      </c>
      <c r="F171" s="21">
        <f t="shared" si="31"/>
        <v>-0.65774999999999995</v>
      </c>
      <c r="G171" s="21">
        <f t="shared" si="31"/>
        <v>1.5898249999736436E-2</v>
      </c>
      <c r="H171" s="21">
        <f t="shared" si="34"/>
        <v>0.43263506249999995</v>
      </c>
      <c r="I171" s="21">
        <f t="shared" si="35"/>
        <v>-0.28456571235937494</v>
      </c>
      <c r="J171" s="21">
        <f t="shared" si="36"/>
        <v>0.18717309730437887</v>
      </c>
      <c r="K171" s="21">
        <f t="shared" si="37"/>
        <v>-1.0457073937326639E-2</v>
      </c>
      <c r="L171" s="21">
        <f t="shared" si="38"/>
        <v>6.8781403822765963E-3</v>
      </c>
      <c r="M171" s="21">
        <f t="shared" ca="1" si="32"/>
        <v>5.9237886365219906E-3</v>
      </c>
      <c r="N171" s="21">
        <f t="shared" ca="1" si="39"/>
        <v>9.948987948625777E-5</v>
      </c>
      <c r="O171" s="20">
        <f t="shared" ca="1" si="40"/>
        <v>169604960.93961054</v>
      </c>
      <c r="P171" s="21">
        <f t="shared" ca="1" si="41"/>
        <v>44415412.071162559</v>
      </c>
      <c r="Q171" s="21">
        <f t="shared" ca="1" si="42"/>
        <v>28348941.986501746</v>
      </c>
      <c r="R171">
        <f t="shared" ca="1" si="33"/>
        <v>9.9744613632144451E-3</v>
      </c>
      <c r="S171"/>
      <c r="T171"/>
      <c r="U171"/>
      <c r="V171"/>
      <c r="W171"/>
      <c r="X171"/>
      <c r="Y171"/>
      <c r="Z171"/>
      <c r="AA171"/>
      <c r="AB171"/>
      <c r="AC171"/>
      <c r="AD171"/>
      <c r="AE171"/>
      <c r="AF171"/>
      <c r="AG171"/>
      <c r="AH171"/>
      <c r="AI171"/>
    </row>
    <row r="172" spans="1:35" x14ac:dyDescent="0.2">
      <c r="A172" s="111">
        <v>-6546</v>
      </c>
      <c r="B172" s="111">
        <v>-8.2562000025063753E-3</v>
      </c>
      <c r="C172" s="111">
        <v>0.1</v>
      </c>
      <c r="D172" s="113">
        <f t="shared" si="30"/>
        <v>-0.65459999999999996</v>
      </c>
      <c r="E172" s="113">
        <f t="shared" si="30"/>
        <v>-8.2562000025063753E-3</v>
      </c>
      <c r="F172" s="21">
        <f t="shared" si="31"/>
        <v>-6.5460000000000004E-2</v>
      </c>
      <c r="G172" s="21">
        <f t="shared" si="31"/>
        <v>-8.2562000025063762E-4</v>
      </c>
      <c r="H172" s="21">
        <f t="shared" si="34"/>
        <v>4.2850116000000001E-2</v>
      </c>
      <c r="I172" s="21">
        <f t="shared" si="35"/>
        <v>-2.8049685933599997E-2</v>
      </c>
      <c r="J172" s="21">
        <f t="shared" si="36"/>
        <v>1.8361324412134557E-2</v>
      </c>
      <c r="K172" s="21">
        <f t="shared" si="37"/>
        <v>5.4045085216406733E-4</v>
      </c>
      <c r="L172" s="21">
        <f t="shared" si="38"/>
        <v>-3.5377912782659846E-4</v>
      </c>
      <c r="M172" s="21">
        <f t="shared" ca="1" si="32"/>
        <v>5.8724232419544642E-3</v>
      </c>
      <c r="N172" s="21">
        <f t="shared" ca="1" si="39"/>
        <v>1.9961799478391916E-5</v>
      </c>
      <c r="O172" s="20">
        <f t="shared" ca="1" si="40"/>
        <v>1700320.1837206224</v>
      </c>
      <c r="P172" s="21">
        <f t="shared" ca="1" si="41"/>
        <v>442725.491194234</v>
      </c>
      <c r="Q172" s="21">
        <f t="shared" ca="1" si="42"/>
        <v>285539.19168294442</v>
      </c>
      <c r="R172">
        <f t="shared" ca="1" si="33"/>
        <v>-1.412862324446084E-2</v>
      </c>
      <c r="S172"/>
      <c r="T172"/>
      <c r="U172"/>
      <c r="V172"/>
      <c r="W172"/>
      <c r="X172"/>
      <c r="Y172"/>
      <c r="Z172"/>
      <c r="AA172"/>
      <c r="AB172"/>
      <c r="AC172"/>
      <c r="AD172"/>
      <c r="AE172"/>
      <c r="AF172"/>
      <c r="AG172"/>
      <c r="AH172"/>
      <c r="AI172"/>
    </row>
    <row r="173" spans="1:35" x14ac:dyDescent="0.2">
      <c r="A173" s="111">
        <v>-5635.5</v>
      </c>
      <c r="B173" s="111">
        <v>4.7556499994243495E-3</v>
      </c>
      <c r="C173" s="111">
        <v>0.1</v>
      </c>
      <c r="D173" s="113">
        <f t="shared" si="30"/>
        <v>-0.56355</v>
      </c>
      <c r="E173" s="113">
        <f t="shared" si="30"/>
        <v>4.7556499994243495E-3</v>
      </c>
      <c r="F173" s="21">
        <f t="shared" si="31"/>
        <v>-5.6355000000000002E-2</v>
      </c>
      <c r="G173" s="21">
        <f t="shared" si="31"/>
        <v>4.75564999942435E-4</v>
      </c>
      <c r="H173" s="21">
        <f t="shared" si="34"/>
        <v>3.175886025E-2</v>
      </c>
      <c r="I173" s="21">
        <f t="shared" si="35"/>
        <v>-1.7897705693887499E-2</v>
      </c>
      <c r="J173" s="21">
        <f t="shared" si="36"/>
        <v>1.00862520437903E-2</v>
      </c>
      <c r="K173" s="21">
        <f t="shared" si="37"/>
        <v>-2.6800465571755926E-4</v>
      </c>
      <c r="L173" s="21">
        <f t="shared" si="38"/>
        <v>1.5103402372963052E-4</v>
      </c>
      <c r="M173" s="21">
        <f t="shared" ca="1" si="32"/>
        <v>4.3295673401598581E-3</v>
      </c>
      <c r="N173" s="21">
        <f t="shared" ca="1" si="39"/>
        <v>1.8154643252590074E-8</v>
      </c>
      <c r="O173" s="20">
        <f t="shared" ca="1" si="40"/>
        <v>1810237.3346845426</v>
      </c>
      <c r="P173" s="21">
        <f t="shared" ca="1" si="41"/>
        <v>400817.37409508729</v>
      </c>
      <c r="Q173" s="21">
        <f t="shared" ca="1" si="42"/>
        <v>342158.94015893928</v>
      </c>
      <c r="R173">
        <f t="shared" ca="1" si="33"/>
        <v>4.2608265926449146E-4</v>
      </c>
      <c r="S173"/>
      <c r="T173"/>
      <c r="U173"/>
      <c r="V173"/>
      <c r="W173"/>
      <c r="X173"/>
      <c r="Y173"/>
      <c r="Z173"/>
      <c r="AA173"/>
      <c r="AB173"/>
      <c r="AC173"/>
      <c r="AD173"/>
      <c r="AE173"/>
      <c r="AF173"/>
      <c r="AG173"/>
      <c r="AH173"/>
      <c r="AI173"/>
    </row>
    <row r="174" spans="1:35" x14ac:dyDescent="0.2">
      <c r="A174" s="111">
        <v>-5538</v>
      </c>
      <c r="B174" s="111">
        <v>-1.0198600000876468E-2</v>
      </c>
      <c r="C174" s="111">
        <v>0.1</v>
      </c>
      <c r="D174" s="113">
        <f t="shared" si="30"/>
        <v>-0.55379999999999996</v>
      </c>
      <c r="E174" s="113">
        <f t="shared" si="30"/>
        <v>-1.0198600000876468E-2</v>
      </c>
      <c r="F174" s="21">
        <f t="shared" si="31"/>
        <v>-5.5379999999999999E-2</v>
      </c>
      <c r="G174" s="21">
        <f t="shared" si="31"/>
        <v>-1.0198600000876467E-3</v>
      </c>
      <c r="H174" s="21">
        <f t="shared" si="34"/>
        <v>3.0669443999999997E-2</v>
      </c>
      <c r="I174" s="21">
        <f t="shared" si="35"/>
        <v>-1.6984738087199996E-2</v>
      </c>
      <c r="J174" s="21">
        <f t="shared" si="36"/>
        <v>9.4061479526913565E-3</v>
      </c>
      <c r="K174" s="21">
        <f t="shared" si="37"/>
        <v>5.6479846804853876E-4</v>
      </c>
      <c r="L174" s="21">
        <f t="shared" si="38"/>
        <v>-3.1278539160528075E-4</v>
      </c>
      <c r="M174" s="21">
        <f t="shared" ca="1" si="32"/>
        <v>4.1576887497851754E-3</v>
      </c>
      <c r="N174" s="21">
        <f t="shared" ca="1" si="39"/>
        <v>2.0610302669237405E-5</v>
      </c>
      <c r="O174" s="20">
        <f t="shared" ca="1" si="40"/>
        <v>1820394.7176046583</v>
      </c>
      <c r="P174" s="21">
        <f t="shared" ca="1" si="41"/>
        <v>396270.06880751858</v>
      </c>
      <c r="Q174" s="21">
        <f t="shared" ca="1" si="42"/>
        <v>347855.49230644869</v>
      </c>
      <c r="R174">
        <f t="shared" ca="1" si="33"/>
        <v>-1.4356288750661642E-2</v>
      </c>
      <c r="S174"/>
      <c r="T174"/>
      <c r="U174"/>
      <c r="V174"/>
      <c r="W174"/>
      <c r="X174"/>
      <c r="Y174"/>
      <c r="Z174"/>
      <c r="AA174"/>
      <c r="AB174"/>
      <c r="AC174"/>
      <c r="AD174"/>
      <c r="AE174"/>
      <c r="AF174"/>
      <c r="AG174"/>
      <c r="AH174"/>
      <c r="AI174"/>
    </row>
    <row r="175" spans="1:35" x14ac:dyDescent="0.2">
      <c r="A175" s="111">
        <v>-5430.5</v>
      </c>
      <c r="B175" s="111">
        <v>7.5441500011947937E-3</v>
      </c>
      <c r="C175" s="111">
        <v>0.1</v>
      </c>
      <c r="D175" s="113">
        <f t="shared" si="30"/>
        <v>-0.54305000000000003</v>
      </c>
      <c r="E175" s="113">
        <f t="shared" si="30"/>
        <v>7.5441500011947937E-3</v>
      </c>
      <c r="F175" s="21">
        <f t="shared" si="31"/>
        <v>-5.4305000000000006E-2</v>
      </c>
      <c r="G175" s="21">
        <f t="shared" si="31"/>
        <v>7.5441500011947944E-4</v>
      </c>
      <c r="H175" s="21">
        <f t="shared" si="34"/>
        <v>2.9490330250000005E-2</v>
      </c>
      <c r="I175" s="21">
        <f t="shared" si="35"/>
        <v>-1.6014723842262504E-2</v>
      </c>
      <c r="J175" s="21">
        <f t="shared" si="36"/>
        <v>8.696795782540654E-3</v>
      </c>
      <c r="K175" s="21">
        <f t="shared" si="37"/>
        <v>-4.0968506581488335E-4</v>
      </c>
      <c r="L175" s="21">
        <f t="shared" si="38"/>
        <v>2.2247947499077242E-4</v>
      </c>
      <c r="M175" s="21">
        <f t="shared" ca="1" si="32"/>
        <v>3.9666874447752297E-3</v>
      </c>
      <c r="N175" s="21">
        <f t="shared" ca="1" si="39"/>
        <v>1.2798238342584004E-6</v>
      </c>
      <c r="O175" s="20">
        <f t="shared" ca="1" si="40"/>
        <v>1831218.2541344203</v>
      </c>
      <c r="P175" s="21">
        <f t="shared" ca="1" si="41"/>
        <v>391245.64953283448</v>
      </c>
      <c r="Q175" s="21">
        <f t="shared" ca="1" si="42"/>
        <v>354039.34011363902</v>
      </c>
      <c r="R175">
        <f t="shared" ca="1" si="33"/>
        <v>3.5774625564195641E-3</v>
      </c>
      <c r="S175"/>
      <c r="T175"/>
      <c r="U175"/>
      <c r="V175"/>
      <c r="W175"/>
      <c r="X175"/>
      <c r="Y175"/>
      <c r="Z175"/>
      <c r="AA175"/>
      <c r="AB175"/>
      <c r="AC175"/>
      <c r="AD175"/>
      <c r="AE175"/>
      <c r="AF175"/>
      <c r="AG175"/>
      <c r="AH175"/>
      <c r="AI175"/>
    </row>
    <row r="176" spans="1:35" x14ac:dyDescent="0.2">
      <c r="A176" s="111">
        <v>-5417</v>
      </c>
      <c r="B176" s="111">
        <v>2.133509999839589E-2</v>
      </c>
      <c r="C176" s="111">
        <v>0.1</v>
      </c>
      <c r="D176" s="113">
        <f t="shared" si="30"/>
        <v>-0.54169999999999996</v>
      </c>
      <c r="E176" s="113">
        <f t="shared" si="30"/>
        <v>2.133509999839589E-2</v>
      </c>
      <c r="F176" s="21">
        <f t="shared" si="31"/>
        <v>-5.4169999999999996E-2</v>
      </c>
      <c r="G176" s="21">
        <f t="shared" si="31"/>
        <v>2.1335099998395892E-3</v>
      </c>
      <c r="H176" s="21">
        <f t="shared" si="34"/>
        <v>2.9343888999999995E-2</v>
      </c>
      <c r="I176" s="21">
        <f t="shared" si="35"/>
        <v>-1.5895584671299996E-2</v>
      </c>
      <c r="J176" s="21">
        <f t="shared" si="36"/>
        <v>8.6106382164432074E-3</v>
      </c>
      <c r="K176" s="21">
        <f t="shared" si="37"/>
        <v>-1.1557223669131055E-3</v>
      </c>
      <c r="L176" s="21">
        <f t="shared" si="38"/>
        <v>6.2605480615682914E-4</v>
      </c>
      <c r="M176" s="21">
        <f t="shared" ca="1" si="32"/>
        <v>3.9425904831702835E-3</v>
      </c>
      <c r="N176" s="21">
        <f t="shared" ca="1" si="39"/>
        <v>3.0249938723721325E-5</v>
      </c>
      <c r="O176" s="20">
        <f t="shared" ca="1" si="40"/>
        <v>1832549.4623631337</v>
      </c>
      <c r="P176" s="21">
        <f t="shared" ca="1" si="41"/>
        <v>390613.9203405666</v>
      </c>
      <c r="Q176" s="21">
        <f t="shared" ca="1" si="42"/>
        <v>354808.52770206094</v>
      </c>
      <c r="R176">
        <f t="shared" ca="1" si="33"/>
        <v>1.7392509515225606E-2</v>
      </c>
      <c r="S176"/>
      <c r="T176"/>
      <c r="U176"/>
      <c r="V176"/>
      <c r="W176"/>
      <c r="X176"/>
      <c r="Y176"/>
      <c r="Z176"/>
      <c r="AA176"/>
      <c r="AB176"/>
      <c r="AC176"/>
      <c r="AD176"/>
      <c r="AE176"/>
      <c r="AF176"/>
      <c r="AG176"/>
      <c r="AH176"/>
      <c r="AI176"/>
    </row>
    <row r="177" spans="1:35" x14ac:dyDescent="0.2">
      <c r="A177" s="111">
        <v>-5406</v>
      </c>
      <c r="B177" s="111">
        <v>-1.0798200004501268E-2</v>
      </c>
      <c r="C177" s="111">
        <v>0.1</v>
      </c>
      <c r="D177" s="113">
        <f t="shared" si="30"/>
        <v>-0.54059999999999997</v>
      </c>
      <c r="E177" s="113">
        <f t="shared" si="30"/>
        <v>-1.0798200004501268E-2</v>
      </c>
      <c r="F177" s="21">
        <f t="shared" si="31"/>
        <v>-5.4059999999999997E-2</v>
      </c>
      <c r="G177" s="21">
        <f t="shared" si="31"/>
        <v>-1.0798200004501269E-3</v>
      </c>
      <c r="H177" s="21">
        <f t="shared" si="34"/>
        <v>2.9224835999999997E-2</v>
      </c>
      <c r="I177" s="21">
        <f t="shared" si="35"/>
        <v>-1.5798946341599996E-2</v>
      </c>
      <c r="J177" s="21">
        <f t="shared" si="36"/>
        <v>8.5409103922689574E-3</v>
      </c>
      <c r="K177" s="21">
        <f t="shared" si="37"/>
        <v>5.8375069224333857E-4</v>
      </c>
      <c r="L177" s="21">
        <f t="shared" si="38"/>
        <v>-3.1557562422674881E-4</v>
      </c>
      <c r="M177" s="21">
        <f t="shared" ca="1" si="32"/>
        <v>3.9229376497776722E-3</v>
      </c>
      <c r="N177" s="21">
        <f t="shared" ca="1" si="39"/>
        <v>2.1671189383622926E-5</v>
      </c>
      <c r="O177" s="20">
        <f t="shared" ca="1" si="40"/>
        <v>1833629.5087196103</v>
      </c>
      <c r="P177" s="21">
        <f t="shared" ca="1" si="41"/>
        <v>390099.05730499345</v>
      </c>
      <c r="Q177" s="21">
        <f t="shared" ca="1" si="42"/>
        <v>355434.03436415724</v>
      </c>
      <c r="R177">
        <f t="shared" ca="1" si="33"/>
        <v>-1.4721137654278941E-2</v>
      </c>
      <c r="S177"/>
      <c r="T177"/>
      <c r="U177"/>
      <c r="V177"/>
      <c r="W177"/>
      <c r="X177"/>
      <c r="Y177"/>
      <c r="Z177"/>
      <c r="AA177"/>
      <c r="AB177"/>
      <c r="AC177"/>
      <c r="AD177"/>
      <c r="AE177"/>
      <c r="AF177"/>
      <c r="AG177"/>
      <c r="AH177"/>
      <c r="AI177"/>
    </row>
    <row r="178" spans="1:35" x14ac:dyDescent="0.2">
      <c r="A178" s="111">
        <v>-5393</v>
      </c>
      <c r="B178" s="111">
        <v>-7.5921000025118701E-3</v>
      </c>
      <c r="C178" s="111">
        <v>0.1</v>
      </c>
      <c r="D178" s="113">
        <f t="shared" si="30"/>
        <v>-0.5393</v>
      </c>
      <c r="E178" s="113">
        <f t="shared" si="30"/>
        <v>-7.5921000025118701E-3</v>
      </c>
      <c r="F178" s="21">
        <f t="shared" si="31"/>
        <v>-5.3930000000000006E-2</v>
      </c>
      <c r="G178" s="21">
        <f t="shared" si="31"/>
        <v>-7.5921000025118705E-4</v>
      </c>
      <c r="H178" s="21">
        <f t="shared" si="34"/>
        <v>2.9084449000000002E-2</v>
      </c>
      <c r="I178" s="21">
        <f t="shared" si="35"/>
        <v>-1.5685243345700001E-2</v>
      </c>
      <c r="J178" s="21">
        <f t="shared" si="36"/>
        <v>8.4590517363360099E-3</v>
      </c>
      <c r="K178" s="21">
        <f t="shared" si="37"/>
        <v>4.0944195313546517E-4</v>
      </c>
      <c r="L178" s="21">
        <f t="shared" si="38"/>
        <v>-2.2081204532595637E-4</v>
      </c>
      <c r="M178" s="21">
        <f t="shared" ca="1" si="32"/>
        <v>3.8996904203675471E-3</v>
      </c>
      <c r="N178" s="21">
        <f t="shared" ca="1" si="39"/>
        <v>1.320612471233831E-5</v>
      </c>
      <c r="O178" s="20">
        <f t="shared" ca="1" si="40"/>
        <v>1834900.5474848142</v>
      </c>
      <c r="P178" s="21">
        <f t="shared" ca="1" si="41"/>
        <v>389490.44433538482</v>
      </c>
      <c r="Q178" s="21">
        <f t="shared" ca="1" si="42"/>
        <v>356171.82892680692</v>
      </c>
      <c r="R178">
        <f t="shared" ca="1" si="33"/>
        <v>-1.1491790422879417E-2</v>
      </c>
      <c r="S178"/>
      <c r="T178"/>
      <c r="U178"/>
      <c r="V178"/>
      <c r="W178"/>
      <c r="X178"/>
      <c r="Y178"/>
      <c r="Z178"/>
      <c r="AA178"/>
      <c r="AB178"/>
      <c r="AC178"/>
      <c r="AD178"/>
      <c r="AE178"/>
      <c r="AF178"/>
      <c r="AG178"/>
      <c r="AH178"/>
      <c r="AI178"/>
    </row>
    <row r="179" spans="1:35" x14ac:dyDescent="0.2">
      <c r="A179" s="111">
        <v>-4923</v>
      </c>
      <c r="B179" s="111">
        <v>-2.3833100000047125E-2</v>
      </c>
      <c r="C179" s="111">
        <v>0.1</v>
      </c>
      <c r="D179" s="113">
        <f t="shared" si="30"/>
        <v>-0.49230000000000002</v>
      </c>
      <c r="E179" s="113">
        <f t="shared" si="30"/>
        <v>-2.3833100000047125E-2</v>
      </c>
      <c r="F179" s="21">
        <f t="shared" si="31"/>
        <v>-4.9230000000000003E-2</v>
      </c>
      <c r="G179" s="21">
        <f t="shared" si="31"/>
        <v>-2.3833100000047128E-3</v>
      </c>
      <c r="H179" s="21">
        <f t="shared" si="34"/>
        <v>2.4235929000000003E-2</v>
      </c>
      <c r="I179" s="21">
        <f t="shared" si="35"/>
        <v>-1.1931347846700002E-2</v>
      </c>
      <c r="J179" s="21">
        <f t="shared" si="36"/>
        <v>5.8738025449304107E-3</v>
      </c>
      <c r="K179" s="21">
        <f t="shared" si="37"/>
        <v>1.1733035130023202E-3</v>
      </c>
      <c r="L179" s="21">
        <f t="shared" si="38"/>
        <v>-5.7761731945104222E-4</v>
      </c>
      <c r="M179" s="21">
        <f t="shared" ca="1" si="32"/>
        <v>3.0438223995079309E-3</v>
      </c>
      <c r="N179" s="21">
        <f t="shared" ca="1" si="39"/>
        <v>7.2236895767170431E-5</v>
      </c>
      <c r="O179" s="20">
        <f t="shared" ca="1" si="40"/>
        <v>1876886.2313670483</v>
      </c>
      <c r="P179" s="21">
        <f t="shared" ca="1" si="41"/>
        <v>367398.54758108244</v>
      </c>
      <c r="Q179" s="21">
        <f t="shared" ca="1" si="42"/>
        <v>381737.87052314111</v>
      </c>
      <c r="R179">
        <f t="shared" ca="1" si="33"/>
        <v>-2.6876922399555057E-2</v>
      </c>
      <c r="S179"/>
      <c r="T179"/>
      <c r="U179"/>
      <c r="V179"/>
      <c r="W179"/>
      <c r="X179"/>
      <c r="Y179"/>
      <c r="Z179"/>
      <c r="AA179"/>
      <c r="AB179"/>
      <c r="AC179"/>
      <c r="AD179"/>
      <c r="AE179"/>
      <c r="AF179"/>
      <c r="AG179"/>
      <c r="AH179"/>
      <c r="AI179"/>
    </row>
    <row r="180" spans="1:35" x14ac:dyDescent="0.2">
      <c r="A180" s="111">
        <v>-4874</v>
      </c>
      <c r="B180" s="111">
        <v>7.4822000024141744E-3</v>
      </c>
      <c r="C180" s="111">
        <v>0.1</v>
      </c>
      <c r="D180" s="113">
        <f t="shared" si="30"/>
        <v>-0.4874</v>
      </c>
      <c r="E180" s="113">
        <f t="shared" si="30"/>
        <v>7.4822000024141744E-3</v>
      </c>
      <c r="F180" s="21">
        <f t="shared" si="31"/>
        <v>-4.8740000000000006E-2</v>
      </c>
      <c r="G180" s="21">
        <f t="shared" si="31"/>
        <v>7.4822000024141752E-4</v>
      </c>
      <c r="H180" s="21">
        <f t="shared" si="34"/>
        <v>2.3755876000000002E-2</v>
      </c>
      <c r="I180" s="21">
        <f t="shared" si="35"/>
        <v>-1.1578613962400001E-2</v>
      </c>
      <c r="J180" s="21">
        <f t="shared" si="36"/>
        <v>5.6434164452737606E-3</v>
      </c>
      <c r="K180" s="21">
        <f t="shared" si="37"/>
        <v>-3.6468242811766688E-4</v>
      </c>
      <c r="L180" s="21">
        <f t="shared" si="38"/>
        <v>1.7774621546455083E-4</v>
      </c>
      <c r="M180" s="21">
        <f t="shared" ca="1" si="32"/>
        <v>2.9528693854707416E-3</v>
      </c>
      <c r="N180" s="21">
        <f t="shared" ca="1" si="39"/>
        <v>2.0514835837581178E-6</v>
      </c>
      <c r="O180" s="20">
        <f t="shared" ca="1" si="40"/>
        <v>1880812.9726889592</v>
      </c>
      <c r="P180" s="21">
        <f t="shared" ca="1" si="41"/>
        <v>365087.00027975498</v>
      </c>
      <c r="Q180" s="21">
        <f t="shared" ca="1" si="42"/>
        <v>384272.15158906678</v>
      </c>
      <c r="R180">
        <f t="shared" ca="1" si="33"/>
        <v>4.5293306169434328E-3</v>
      </c>
      <c r="S180"/>
      <c r="T180"/>
      <c r="U180"/>
      <c r="V180"/>
      <c r="W180"/>
      <c r="X180"/>
      <c r="Y180"/>
      <c r="Z180"/>
      <c r="AA180"/>
      <c r="AB180"/>
      <c r="AC180"/>
      <c r="AD180"/>
      <c r="AE180"/>
      <c r="AF180"/>
      <c r="AG180"/>
      <c r="AH180"/>
      <c r="AI180"/>
    </row>
    <row r="181" spans="1:35" x14ac:dyDescent="0.2">
      <c r="A181" s="111">
        <v>-4431</v>
      </c>
      <c r="B181" s="111">
        <v>-1.0340699998778291E-2</v>
      </c>
      <c r="C181" s="111">
        <v>0.1</v>
      </c>
      <c r="D181" s="113">
        <f t="shared" si="30"/>
        <v>-0.44309999999999999</v>
      </c>
      <c r="E181" s="113">
        <f t="shared" si="30"/>
        <v>-1.0340699998778291E-2</v>
      </c>
      <c r="F181" s="21">
        <f t="shared" si="31"/>
        <v>-4.4310000000000002E-2</v>
      </c>
      <c r="G181" s="21">
        <f t="shared" si="31"/>
        <v>-1.0340699998778291E-3</v>
      </c>
      <c r="H181" s="21">
        <f t="shared" si="34"/>
        <v>1.9633761E-2</v>
      </c>
      <c r="I181" s="21">
        <f t="shared" si="35"/>
        <v>-8.699719499099999E-3</v>
      </c>
      <c r="J181" s="21">
        <f t="shared" si="36"/>
        <v>3.8548457100512096E-3</v>
      </c>
      <c r="K181" s="21">
        <f t="shared" si="37"/>
        <v>4.5819641694586603E-4</v>
      </c>
      <c r="L181" s="21">
        <f t="shared" si="38"/>
        <v>-2.0302683234871323E-4</v>
      </c>
      <c r="M181" s="21">
        <f t="shared" ca="1" si="32"/>
        <v>2.1158024866453949E-3</v>
      </c>
      <c r="N181" s="21">
        <f t="shared" ca="1" si="39"/>
        <v>1.5516445416936646E-5</v>
      </c>
      <c r="O181" s="20">
        <f t="shared" ca="1" si="40"/>
        <v>1912368.7726461594</v>
      </c>
      <c r="P181" s="21">
        <f t="shared" ca="1" si="41"/>
        <v>344141.33756390621</v>
      </c>
      <c r="Q181" s="21">
        <f t="shared" ca="1" si="42"/>
        <v>405959.01361707924</v>
      </c>
      <c r="R181">
        <f t="shared" ca="1" si="33"/>
        <v>-1.2456502485423685E-2</v>
      </c>
      <c r="S181"/>
      <c r="T181"/>
      <c r="U181"/>
      <c r="V181"/>
      <c r="W181"/>
      <c r="X181"/>
      <c r="Y181"/>
      <c r="Z181"/>
      <c r="AA181"/>
      <c r="AB181"/>
      <c r="AC181"/>
      <c r="AD181"/>
      <c r="AE181"/>
      <c r="AF181"/>
      <c r="AG181"/>
      <c r="AH181"/>
      <c r="AI181"/>
    </row>
    <row r="182" spans="1:35" x14ac:dyDescent="0.2">
      <c r="A182" s="111">
        <v>-4431</v>
      </c>
      <c r="B182" s="111">
        <v>3.6592999967979267E-3</v>
      </c>
      <c r="C182" s="111">
        <v>0.1</v>
      </c>
      <c r="D182" s="113">
        <f t="shared" si="30"/>
        <v>-0.44309999999999999</v>
      </c>
      <c r="E182" s="113">
        <f t="shared" si="30"/>
        <v>3.6592999967979267E-3</v>
      </c>
      <c r="F182" s="21">
        <f t="shared" si="31"/>
        <v>-4.4310000000000002E-2</v>
      </c>
      <c r="G182" s="21">
        <f t="shared" si="31"/>
        <v>3.6592999967979269E-4</v>
      </c>
      <c r="H182" s="21">
        <f t="shared" si="34"/>
        <v>1.9633761E-2</v>
      </c>
      <c r="I182" s="21">
        <f t="shared" si="35"/>
        <v>-8.699719499099999E-3</v>
      </c>
      <c r="J182" s="21">
        <f t="shared" si="36"/>
        <v>3.8548457100512096E-3</v>
      </c>
      <c r="K182" s="21">
        <f t="shared" si="37"/>
        <v>-1.6214358285811614E-4</v>
      </c>
      <c r="L182" s="21">
        <f t="shared" si="38"/>
        <v>7.184582156443126E-5</v>
      </c>
      <c r="M182" s="21">
        <f t="shared" ca="1" si="32"/>
        <v>2.1158024866453949E-3</v>
      </c>
      <c r="N182" s="21">
        <f t="shared" ca="1" si="39"/>
        <v>2.3823845638470651E-7</v>
      </c>
      <c r="O182" s="20">
        <f t="shared" ca="1" si="40"/>
        <v>1912368.7726461594</v>
      </c>
      <c r="P182" s="21">
        <f t="shared" ca="1" si="41"/>
        <v>344141.33756390621</v>
      </c>
      <c r="Q182" s="21">
        <f t="shared" ca="1" si="42"/>
        <v>405959.01361707924</v>
      </c>
      <c r="R182">
        <f t="shared" ca="1" si="33"/>
        <v>1.5434975101525318E-3</v>
      </c>
      <c r="S182"/>
      <c r="T182"/>
      <c r="U182"/>
      <c r="V182"/>
      <c r="W182"/>
      <c r="X182"/>
      <c r="Y182"/>
      <c r="Z182"/>
      <c r="AA182"/>
      <c r="AB182"/>
      <c r="AC182"/>
      <c r="AD182"/>
      <c r="AE182"/>
      <c r="AF182"/>
      <c r="AG182"/>
      <c r="AH182"/>
      <c r="AI182"/>
    </row>
    <row r="183" spans="1:35" x14ac:dyDescent="0.2">
      <c r="A183" s="111">
        <v>-4407</v>
      </c>
      <c r="B183" s="111">
        <v>-2.2267899999860674E-2</v>
      </c>
      <c r="C183" s="111">
        <v>0.1</v>
      </c>
      <c r="D183" s="113">
        <f t="shared" si="30"/>
        <v>-0.44069999999999998</v>
      </c>
      <c r="E183" s="113">
        <f t="shared" si="30"/>
        <v>-2.2267899999860674E-2</v>
      </c>
      <c r="F183" s="21">
        <f t="shared" si="31"/>
        <v>-4.4069999999999998E-2</v>
      </c>
      <c r="G183" s="21">
        <f t="shared" si="31"/>
        <v>-2.2267899999860673E-3</v>
      </c>
      <c r="H183" s="21">
        <f t="shared" si="34"/>
        <v>1.9421648999999999E-2</v>
      </c>
      <c r="I183" s="21">
        <f t="shared" si="35"/>
        <v>-8.5591207142999993E-3</v>
      </c>
      <c r="J183" s="21">
        <f t="shared" si="36"/>
        <v>3.7720044987920097E-3</v>
      </c>
      <c r="K183" s="21">
        <f t="shared" si="37"/>
        <v>9.8134635299385975E-4</v>
      </c>
      <c r="L183" s="21">
        <f t="shared" si="38"/>
        <v>-4.3247933776439397E-4</v>
      </c>
      <c r="M183" s="21">
        <f t="shared" ca="1" si="32"/>
        <v>2.0696935880981696E-3</v>
      </c>
      <c r="N183" s="21">
        <f t="shared" ca="1" si="39"/>
        <v>5.9231846165265537E-5</v>
      </c>
      <c r="O183" s="20">
        <f t="shared" ca="1" si="40"/>
        <v>1913873.4139535136</v>
      </c>
      <c r="P183" s="21">
        <f t="shared" ca="1" si="41"/>
        <v>343004.82617520151</v>
      </c>
      <c r="Q183" s="21">
        <f t="shared" ca="1" si="42"/>
        <v>407068.3172403092</v>
      </c>
      <c r="R183">
        <f t="shared" ca="1" si="33"/>
        <v>-2.4337593587958842E-2</v>
      </c>
      <c r="S183"/>
      <c r="T183"/>
      <c r="U183"/>
      <c r="V183"/>
      <c r="W183"/>
      <c r="X183"/>
      <c r="Y183"/>
      <c r="Z183"/>
      <c r="AA183"/>
      <c r="AB183"/>
      <c r="AC183"/>
      <c r="AD183"/>
      <c r="AE183"/>
      <c r="AF183"/>
      <c r="AG183"/>
      <c r="AH183"/>
      <c r="AI183"/>
    </row>
    <row r="184" spans="1:35" x14ac:dyDescent="0.2">
      <c r="A184" s="111">
        <v>-4404</v>
      </c>
      <c r="B184" s="111">
        <v>3.2412000000476837E-3</v>
      </c>
      <c r="C184" s="111">
        <v>0.1</v>
      </c>
      <c r="D184" s="113">
        <f t="shared" si="30"/>
        <v>-0.44040000000000001</v>
      </c>
      <c r="E184" s="113">
        <f t="shared" si="30"/>
        <v>3.2412000000476837E-3</v>
      </c>
      <c r="F184" s="21">
        <f t="shared" si="31"/>
        <v>-4.4040000000000003E-2</v>
      </c>
      <c r="G184" s="21">
        <f t="shared" si="31"/>
        <v>3.2412000000476838E-4</v>
      </c>
      <c r="H184" s="21">
        <f t="shared" si="34"/>
        <v>1.9395216000000003E-2</v>
      </c>
      <c r="I184" s="21">
        <f t="shared" si="35"/>
        <v>-8.5416531264000013E-3</v>
      </c>
      <c r="J184" s="21">
        <f t="shared" si="36"/>
        <v>3.7617440368665606E-3</v>
      </c>
      <c r="K184" s="21">
        <f t="shared" si="37"/>
        <v>-1.427424480021E-4</v>
      </c>
      <c r="L184" s="21">
        <f t="shared" si="38"/>
        <v>6.2863774100124846E-5</v>
      </c>
      <c r="M184" s="21">
        <f t="shared" ca="1" si="32"/>
        <v>2.0639244839843122E-3</v>
      </c>
      <c r="N184" s="21">
        <f t="shared" ca="1" si="39"/>
        <v>1.3859776407222777E-7</v>
      </c>
      <c r="O184" s="20">
        <f t="shared" ca="1" si="40"/>
        <v>1914060.0005005281</v>
      </c>
      <c r="P184" s="21">
        <f t="shared" ca="1" si="41"/>
        <v>342862.75406332029</v>
      </c>
      <c r="Q184" s="21">
        <f t="shared" ca="1" si="42"/>
        <v>407206.48956627061</v>
      </c>
      <c r="R184">
        <f t="shared" ca="1" si="33"/>
        <v>1.1772755160633715E-3</v>
      </c>
      <c r="S184"/>
      <c r="T184"/>
      <c r="U184"/>
      <c r="V184"/>
      <c r="W184"/>
      <c r="X184"/>
      <c r="Y184"/>
      <c r="Z184"/>
      <c r="AA184"/>
      <c r="AB184"/>
      <c r="AC184"/>
      <c r="AD184"/>
      <c r="AE184"/>
      <c r="AF184"/>
      <c r="AG184"/>
      <c r="AH184"/>
      <c r="AI184"/>
    </row>
    <row r="185" spans="1:35" x14ac:dyDescent="0.2">
      <c r="A185" s="111">
        <v>-3848.5</v>
      </c>
      <c r="B185" s="111">
        <v>9.5499999588355422E-6</v>
      </c>
      <c r="C185" s="111">
        <v>0.1</v>
      </c>
      <c r="D185" s="113">
        <f t="shared" si="30"/>
        <v>-0.38485000000000003</v>
      </c>
      <c r="E185" s="113">
        <f t="shared" si="30"/>
        <v>9.5499999588355422E-6</v>
      </c>
      <c r="F185" s="21">
        <f t="shared" si="31"/>
        <v>-3.8485000000000005E-2</v>
      </c>
      <c r="G185" s="21">
        <f t="shared" si="31"/>
        <v>9.549999958835543E-7</v>
      </c>
      <c r="H185" s="21">
        <f t="shared" si="34"/>
        <v>1.4810952250000004E-2</v>
      </c>
      <c r="I185" s="21">
        <f t="shared" si="35"/>
        <v>-5.6999949734125015E-3</v>
      </c>
      <c r="J185" s="21">
        <f t="shared" si="36"/>
        <v>2.1936430655178011E-3</v>
      </c>
      <c r="K185" s="21">
        <f t="shared" si="37"/>
        <v>-3.6753174841578592E-7</v>
      </c>
      <c r="L185" s="21">
        <f t="shared" si="38"/>
        <v>1.4144459337781522E-7</v>
      </c>
      <c r="M185" s="21">
        <f t="shared" ca="1" si="32"/>
        <v>9.7464399332575723E-4</v>
      </c>
      <c r="N185" s="21">
        <f t="shared" ca="1" si="39"/>
        <v>9.3140641603291191E-8</v>
      </c>
      <c r="O185" s="20">
        <f t="shared" ca="1" si="40"/>
        <v>1942837.6055307835</v>
      </c>
      <c r="P185" s="21">
        <f t="shared" ca="1" si="41"/>
        <v>316546.2066637192</v>
      </c>
      <c r="Q185" s="21">
        <f t="shared" ca="1" si="42"/>
        <v>430840.0609366654</v>
      </c>
      <c r="R185">
        <f t="shared" ca="1" si="33"/>
        <v>-9.6509399336692169E-4</v>
      </c>
      <c r="S185"/>
      <c r="T185"/>
      <c r="U185"/>
      <c r="V185"/>
      <c r="W185"/>
      <c r="X185"/>
      <c r="Y185"/>
      <c r="Z185"/>
      <c r="AA185"/>
      <c r="AB185"/>
      <c r="AC185"/>
      <c r="AD185"/>
      <c r="AE185"/>
      <c r="AF185"/>
      <c r="AG185"/>
      <c r="AH185"/>
      <c r="AI185"/>
    </row>
    <row r="186" spans="1:35" x14ac:dyDescent="0.2">
      <c r="A186" s="111">
        <v>-3844</v>
      </c>
      <c r="B186" s="111">
        <v>1.627320000261534E-2</v>
      </c>
      <c r="C186" s="111">
        <v>0.1</v>
      </c>
      <c r="D186" s="113">
        <f t="shared" si="30"/>
        <v>-0.38440000000000002</v>
      </c>
      <c r="E186" s="113">
        <f t="shared" si="30"/>
        <v>1.627320000261534E-2</v>
      </c>
      <c r="F186" s="21">
        <f t="shared" si="31"/>
        <v>-3.8440000000000002E-2</v>
      </c>
      <c r="G186" s="21">
        <f t="shared" si="31"/>
        <v>1.6273200002615341E-3</v>
      </c>
      <c r="H186" s="21">
        <f t="shared" si="34"/>
        <v>1.4776336000000001E-2</v>
      </c>
      <c r="I186" s="21">
        <f t="shared" si="35"/>
        <v>-5.6800235584000009E-3</v>
      </c>
      <c r="J186" s="21">
        <f t="shared" si="36"/>
        <v>2.1834010558489606E-3</v>
      </c>
      <c r="K186" s="21">
        <f t="shared" si="37"/>
        <v>-6.2554180810053372E-4</v>
      </c>
      <c r="L186" s="21">
        <f t="shared" si="38"/>
        <v>2.4045827103384517E-4</v>
      </c>
      <c r="M186" s="21">
        <f t="shared" ca="1" si="32"/>
        <v>9.6564908308737862E-4</v>
      </c>
      <c r="N186" s="21">
        <f t="shared" ca="1" si="39"/>
        <v>2.3432111515394136E-5</v>
      </c>
      <c r="O186" s="20">
        <f t="shared" ca="1" si="40"/>
        <v>1943023.4815150728</v>
      </c>
      <c r="P186" s="21">
        <f t="shared" ca="1" si="41"/>
        <v>316333.11716039199</v>
      </c>
      <c r="Q186" s="21">
        <f t="shared" ca="1" si="42"/>
        <v>431015.12361150509</v>
      </c>
      <c r="R186">
        <f t="shared" ca="1" si="33"/>
        <v>1.5307550919527962E-2</v>
      </c>
      <c r="S186"/>
      <c r="T186"/>
      <c r="U186"/>
      <c r="V186"/>
      <c r="W186"/>
      <c r="X186"/>
      <c r="Y186"/>
      <c r="Z186"/>
      <c r="AA186"/>
      <c r="AB186"/>
      <c r="AC186"/>
      <c r="AD186"/>
      <c r="AE186"/>
      <c r="AF186"/>
      <c r="AG186"/>
      <c r="AH186"/>
      <c r="AI186"/>
    </row>
    <row r="187" spans="1:35" x14ac:dyDescent="0.2">
      <c r="A187" s="111">
        <v>-3356</v>
      </c>
      <c r="B187" s="111">
        <v>4.0867999996407889E-3</v>
      </c>
      <c r="C187" s="111">
        <v>0.1</v>
      </c>
      <c r="D187" s="113">
        <f t="shared" si="30"/>
        <v>-0.33560000000000001</v>
      </c>
      <c r="E187" s="113">
        <f t="shared" si="30"/>
        <v>4.0867999996407889E-3</v>
      </c>
      <c r="F187" s="21">
        <f t="shared" si="31"/>
        <v>-3.356E-2</v>
      </c>
      <c r="G187" s="21">
        <f t="shared" si="31"/>
        <v>4.0867999996407889E-4</v>
      </c>
      <c r="H187" s="21">
        <f t="shared" si="34"/>
        <v>1.1262736000000001E-2</v>
      </c>
      <c r="I187" s="21">
        <f t="shared" si="35"/>
        <v>-3.7797742016000002E-3</v>
      </c>
      <c r="J187" s="21">
        <f t="shared" si="36"/>
        <v>1.26849222205696E-3</v>
      </c>
      <c r="K187" s="21">
        <f t="shared" si="37"/>
        <v>-1.3715300798794488E-4</v>
      </c>
      <c r="L187" s="21">
        <f t="shared" si="38"/>
        <v>4.60285494807543E-5</v>
      </c>
      <c r="M187" s="21">
        <f t="shared" ca="1" si="32"/>
        <v>-2.6093999056045936E-5</v>
      </c>
      <c r="N187" s="21">
        <f t="shared" ca="1" si="39"/>
        <v>1.6915897044516441E-6</v>
      </c>
      <c r="O187" s="20">
        <f t="shared" ca="1" si="40"/>
        <v>1958622.7883315687</v>
      </c>
      <c r="P187" s="21">
        <f t="shared" ca="1" si="41"/>
        <v>293265.22131888592</v>
      </c>
      <c r="Q187" s="21">
        <f t="shared" ca="1" si="42"/>
        <v>448349.91094046261</v>
      </c>
      <c r="R187">
        <f t="shared" ca="1" si="33"/>
        <v>4.1128939986968347E-3</v>
      </c>
      <c r="S187"/>
      <c r="T187"/>
      <c r="U187"/>
      <c r="V187"/>
      <c r="W187"/>
      <c r="X187"/>
      <c r="Y187"/>
      <c r="Z187"/>
      <c r="AA187"/>
      <c r="AB187"/>
      <c r="AC187"/>
      <c r="AD187"/>
      <c r="AE187"/>
      <c r="AF187"/>
      <c r="AG187"/>
      <c r="AH187"/>
      <c r="AI187"/>
    </row>
    <row r="188" spans="1:35" x14ac:dyDescent="0.2">
      <c r="A188" s="111">
        <v>-3301</v>
      </c>
      <c r="B188" s="111">
        <v>1.2420300001394935E-2</v>
      </c>
      <c r="C188" s="111">
        <v>0.1</v>
      </c>
      <c r="D188" s="113">
        <f t="shared" si="30"/>
        <v>-0.3301</v>
      </c>
      <c r="E188" s="113">
        <f t="shared" si="30"/>
        <v>1.2420300001394935E-2</v>
      </c>
      <c r="F188" s="21">
        <f t="shared" si="31"/>
        <v>-3.3010000000000005E-2</v>
      </c>
      <c r="G188" s="21">
        <f t="shared" si="31"/>
        <v>1.2420300001394935E-3</v>
      </c>
      <c r="H188" s="21">
        <f t="shared" si="34"/>
        <v>1.0896601000000002E-2</v>
      </c>
      <c r="I188" s="21">
        <f t="shared" si="35"/>
        <v>-3.5969679901000006E-3</v>
      </c>
      <c r="J188" s="21">
        <f t="shared" si="36"/>
        <v>1.1873591335320101E-3</v>
      </c>
      <c r="K188" s="21">
        <f t="shared" si="37"/>
        <v>-4.099941030460468E-4</v>
      </c>
      <c r="L188" s="21">
        <f t="shared" si="38"/>
        <v>1.3533905341550005E-4</v>
      </c>
      <c r="M188" s="21">
        <f t="shared" ca="1" si="32"/>
        <v>-1.3989316716291717E-4</v>
      </c>
      <c r="N188" s="21">
        <f t="shared" ca="1" si="39"/>
        <v>1.5775845243148734E-5</v>
      </c>
      <c r="O188" s="20">
        <f t="shared" ca="1" si="40"/>
        <v>1959812.0096644675</v>
      </c>
      <c r="P188" s="21">
        <f t="shared" ca="1" si="41"/>
        <v>290672.45943516679</v>
      </c>
      <c r="Q188" s="21">
        <f t="shared" ca="1" si="42"/>
        <v>450093.59007727733</v>
      </c>
      <c r="R188">
        <f t="shared" ca="1" si="33"/>
        <v>1.2560193168557852E-2</v>
      </c>
      <c r="S188"/>
      <c r="T188"/>
      <c r="U188"/>
      <c r="V188"/>
      <c r="W188"/>
      <c r="X188"/>
      <c r="Y188"/>
      <c r="Z188"/>
      <c r="AA188"/>
      <c r="AB188"/>
      <c r="AC188"/>
      <c r="AD188"/>
      <c r="AE188"/>
      <c r="AF188"/>
      <c r="AG188"/>
      <c r="AH188"/>
      <c r="AI188"/>
    </row>
    <row r="189" spans="1:35" x14ac:dyDescent="0.2">
      <c r="A189" s="111">
        <v>-3223</v>
      </c>
      <c r="B189" s="111">
        <v>6.6568999973242171E-3</v>
      </c>
      <c r="C189" s="111">
        <v>0.1</v>
      </c>
      <c r="D189" s="113">
        <f t="shared" si="30"/>
        <v>-0.32229999999999998</v>
      </c>
      <c r="E189" s="113">
        <f t="shared" si="30"/>
        <v>6.6568999973242171E-3</v>
      </c>
      <c r="F189" s="21">
        <f t="shared" si="31"/>
        <v>-3.2230000000000002E-2</v>
      </c>
      <c r="G189" s="21">
        <f t="shared" si="31"/>
        <v>6.6568999973242175E-4</v>
      </c>
      <c r="H189" s="21">
        <f t="shared" si="34"/>
        <v>1.0387729E-2</v>
      </c>
      <c r="I189" s="21">
        <f t="shared" si="35"/>
        <v>-3.3479650566999998E-3</v>
      </c>
      <c r="J189" s="21">
        <f t="shared" si="36"/>
        <v>1.0790491377744098E-3</v>
      </c>
      <c r="K189" s="21">
        <f t="shared" si="37"/>
        <v>-2.145518869137595E-4</v>
      </c>
      <c r="L189" s="21">
        <f t="shared" si="38"/>
        <v>6.9150073152304676E-5</v>
      </c>
      <c r="M189" s="21">
        <f t="shared" ca="1" si="32"/>
        <v>-3.019844349142287E-4</v>
      </c>
      <c r="N189" s="21">
        <f t="shared" ca="1" si="39"/>
        <v>4.8426072541250596E-6</v>
      </c>
      <c r="O189" s="20">
        <f t="shared" ca="1" si="40"/>
        <v>1961300.122200154</v>
      </c>
      <c r="P189" s="21">
        <f t="shared" ca="1" si="41"/>
        <v>286998.74499182194</v>
      </c>
      <c r="Q189" s="21">
        <f t="shared" ca="1" si="42"/>
        <v>452491.63709118363</v>
      </c>
      <c r="R189">
        <f t="shared" ca="1" si="33"/>
        <v>6.9588844322384458E-3</v>
      </c>
      <c r="S189"/>
      <c r="T189"/>
      <c r="U189"/>
      <c r="V189"/>
      <c r="W189"/>
      <c r="X189"/>
      <c r="Y189"/>
      <c r="Z189"/>
      <c r="AA189"/>
      <c r="AB189"/>
      <c r="AC189"/>
      <c r="AD189"/>
      <c r="AE189"/>
      <c r="AF189"/>
      <c r="AG189"/>
      <c r="AH189"/>
      <c r="AI189"/>
    </row>
    <row r="190" spans="1:35" x14ac:dyDescent="0.2">
      <c r="A190" s="111">
        <v>-3223</v>
      </c>
      <c r="B190" s="111">
        <v>6.6568999973242171E-3</v>
      </c>
      <c r="C190" s="111">
        <v>0.1</v>
      </c>
      <c r="D190" s="113">
        <f t="shared" si="30"/>
        <v>-0.32229999999999998</v>
      </c>
      <c r="E190" s="113">
        <f t="shared" si="30"/>
        <v>6.6568999973242171E-3</v>
      </c>
      <c r="F190" s="21">
        <f t="shared" si="31"/>
        <v>-3.2230000000000002E-2</v>
      </c>
      <c r="G190" s="21">
        <f t="shared" si="31"/>
        <v>6.6568999973242175E-4</v>
      </c>
      <c r="H190" s="21">
        <f t="shared" si="34"/>
        <v>1.0387729E-2</v>
      </c>
      <c r="I190" s="21">
        <f t="shared" si="35"/>
        <v>-3.3479650566999998E-3</v>
      </c>
      <c r="J190" s="21">
        <f t="shared" si="36"/>
        <v>1.0790491377744098E-3</v>
      </c>
      <c r="K190" s="21">
        <f t="shared" si="37"/>
        <v>-2.145518869137595E-4</v>
      </c>
      <c r="L190" s="21">
        <f t="shared" si="38"/>
        <v>6.9150073152304676E-5</v>
      </c>
      <c r="M190" s="21">
        <f t="shared" ca="1" si="32"/>
        <v>-3.019844349142287E-4</v>
      </c>
      <c r="N190" s="21">
        <f t="shared" ca="1" si="39"/>
        <v>4.8426072541250596E-6</v>
      </c>
      <c r="O190" s="20">
        <f t="shared" ca="1" si="40"/>
        <v>1961300.122200154</v>
      </c>
      <c r="P190" s="21">
        <f t="shared" ca="1" si="41"/>
        <v>286998.74499182194</v>
      </c>
      <c r="Q190" s="21">
        <f t="shared" ca="1" si="42"/>
        <v>452491.63709118363</v>
      </c>
      <c r="R190">
        <f t="shared" ca="1" si="33"/>
        <v>6.9588844322384458E-3</v>
      </c>
      <c r="S190"/>
      <c r="T190"/>
      <c r="U190"/>
      <c r="V190"/>
      <c r="W190"/>
      <c r="X190"/>
      <c r="Y190"/>
      <c r="Z190"/>
      <c r="AA190"/>
      <c r="AB190"/>
      <c r="AC190"/>
      <c r="AD190"/>
      <c r="AE190"/>
      <c r="AF190"/>
      <c r="AG190"/>
      <c r="AH190"/>
      <c r="AI190"/>
    </row>
    <row r="191" spans="1:35" x14ac:dyDescent="0.2">
      <c r="A191" s="111">
        <v>-3221</v>
      </c>
      <c r="B191" s="111">
        <v>-2.1003699999710079E-2</v>
      </c>
      <c r="C191" s="111">
        <v>0.1</v>
      </c>
      <c r="D191" s="113">
        <f t="shared" si="30"/>
        <v>-0.3221</v>
      </c>
      <c r="E191" s="113">
        <f t="shared" si="30"/>
        <v>-2.1003699999710079E-2</v>
      </c>
      <c r="F191" s="21">
        <f t="shared" si="31"/>
        <v>-3.2210000000000003E-2</v>
      </c>
      <c r="G191" s="21">
        <f t="shared" si="31"/>
        <v>-2.1003699999710078E-3</v>
      </c>
      <c r="H191" s="21">
        <f t="shared" si="34"/>
        <v>1.0374841000000001E-2</v>
      </c>
      <c r="I191" s="21">
        <f t="shared" si="35"/>
        <v>-3.3417362861000001E-3</v>
      </c>
      <c r="J191" s="21">
        <f t="shared" si="36"/>
        <v>1.07637325775281E-3</v>
      </c>
      <c r="K191" s="21">
        <f t="shared" si="37"/>
        <v>6.7652917699066164E-4</v>
      </c>
      <c r="L191" s="21">
        <f t="shared" si="38"/>
        <v>-2.179100479086921E-4</v>
      </c>
      <c r="M191" s="21">
        <f t="shared" ca="1" si="32"/>
        <v>-3.0615146925784791E-4</v>
      </c>
      <c r="N191" s="21">
        <f t="shared" ca="1" si="39"/>
        <v>4.2838851517042531E-5</v>
      </c>
      <c r="O191" s="20">
        <f t="shared" ca="1" si="40"/>
        <v>1961335.2166032603</v>
      </c>
      <c r="P191" s="21">
        <f t="shared" ca="1" si="41"/>
        <v>286904.60077743913</v>
      </c>
      <c r="Q191" s="21">
        <f t="shared" ca="1" si="42"/>
        <v>452551.96596691199</v>
      </c>
      <c r="R191">
        <f t="shared" ca="1" si="33"/>
        <v>-2.069754853045223E-2</v>
      </c>
      <c r="S191"/>
      <c r="T191"/>
      <c r="U191"/>
      <c r="V191"/>
      <c r="W191"/>
      <c r="X191"/>
      <c r="Y191"/>
      <c r="Z191"/>
      <c r="AA191"/>
      <c r="AB191"/>
      <c r="AC191"/>
      <c r="AD191"/>
      <c r="AE191"/>
      <c r="AF191"/>
      <c r="AG191"/>
      <c r="AH191"/>
      <c r="AI191"/>
    </row>
    <row r="192" spans="1:35" x14ac:dyDescent="0.2">
      <c r="A192" s="111">
        <v>-3220</v>
      </c>
      <c r="B192" s="111">
        <v>1.9166000005498063E-2</v>
      </c>
      <c r="C192" s="111">
        <v>0.1</v>
      </c>
      <c r="D192" s="113">
        <f t="shared" si="30"/>
        <v>-0.32200000000000001</v>
      </c>
      <c r="E192" s="113">
        <f t="shared" si="30"/>
        <v>1.9166000005498063E-2</v>
      </c>
      <c r="F192" s="21">
        <f t="shared" si="31"/>
        <v>-3.2199999999999999E-2</v>
      </c>
      <c r="G192" s="21">
        <f t="shared" si="31"/>
        <v>1.9166000005498064E-3</v>
      </c>
      <c r="H192" s="21">
        <f t="shared" si="34"/>
        <v>1.03684E-2</v>
      </c>
      <c r="I192" s="21">
        <f t="shared" si="35"/>
        <v>-3.3386247999999999E-3</v>
      </c>
      <c r="J192" s="21">
        <f t="shared" si="36"/>
        <v>1.0750371856E-3</v>
      </c>
      <c r="K192" s="21">
        <f t="shared" si="37"/>
        <v>-6.1714520017703764E-4</v>
      </c>
      <c r="L192" s="21">
        <f t="shared" si="38"/>
        <v>1.9872075445700611E-4</v>
      </c>
      <c r="M192" s="21">
        <f t="shared" ca="1" si="32"/>
        <v>-3.0823518982949004E-4</v>
      </c>
      <c r="N192" s="21">
        <f t="shared" ca="1" si="39"/>
        <v>3.7924583644293436E-5</v>
      </c>
      <c r="O192" s="20">
        <f t="shared" ca="1" si="40"/>
        <v>1961352.7063644193</v>
      </c>
      <c r="P192" s="21">
        <f t="shared" ca="1" si="41"/>
        <v>286857.52970664983</v>
      </c>
      <c r="Q192" s="21">
        <f t="shared" ca="1" si="42"/>
        <v>452582.10860042198</v>
      </c>
      <c r="R192">
        <f t="shared" ca="1" si="33"/>
        <v>1.9474235195327552E-2</v>
      </c>
      <c r="S192"/>
      <c r="T192"/>
      <c r="U192"/>
      <c r="V192"/>
      <c r="W192"/>
      <c r="X192"/>
      <c r="Y192"/>
      <c r="Z192"/>
      <c r="AA192"/>
      <c r="AB192"/>
      <c r="AC192"/>
      <c r="AD192"/>
      <c r="AE192"/>
      <c r="AF192"/>
      <c r="AG192"/>
      <c r="AH192"/>
      <c r="AI192"/>
    </row>
    <row r="193" spans="1:35" x14ac:dyDescent="0.2">
      <c r="A193" s="111">
        <v>-3220</v>
      </c>
      <c r="B193" s="111">
        <v>1.9166000005498063E-2</v>
      </c>
      <c r="C193" s="111">
        <v>0.1</v>
      </c>
      <c r="D193" s="113">
        <f t="shared" si="30"/>
        <v>-0.32200000000000001</v>
      </c>
      <c r="E193" s="113">
        <f t="shared" si="30"/>
        <v>1.9166000005498063E-2</v>
      </c>
      <c r="F193" s="21">
        <f t="shared" si="31"/>
        <v>-3.2199999999999999E-2</v>
      </c>
      <c r="G193" s="21">
        <f t="shared" si="31"/>
        <v>1.9166000005498064E-3</v>
      </c>
      <c r="H193" s="21">
        <f t="shared" si="34"/>
        <v>1.03684E-2</v>
      </c>
      <c r="I193" s="21">
        <f t="shared" si="35"/>
        <v>-3.3386247999999999E-3</v>
      </c>
      <c r="J193" s="21">
        <f t="shared" si="36"/>
        <v>1.0750371856E-3</v>
      </c>
      <c r="K193" s="21">
        <f t="shared" si="37"/>
        <v>-6.1714520017703764E-4</v>
      </c>
      <c r="L193" s="21">
        <f t="shared" si="38"/>
        <v>1.9872075445700611E-4</v>
      </c>
      <c r="M193" s="21">
        <f t="shared" ca="1" si="32"/>
        <v>-3.0823518982949004E-4</v>
      </c>
      <c r="N193" s="21">
        <f t="shared" ca="1" si="39"/>
        <v>3.7924583644293436E-5</v>
      </c>
      <c r="O193" s="20">
        <f t="shared" ca="1" si="40"/>
        <v>1961352.7063644193</v>
      </c>
      <c r="P193" s="21">
        <f t="shared" ca="1" si="41"/>
        <v>286857.52970664983</v>
      </c>
      <c r="Q193" s="21">
        <f t="shared" ca="1" si="42"/>
        <v>452582.10860042198</v>
      </c>
      <c r="R193">
        <f t="shared" ca="1" si="33"/>
        <v>1.9474235195327552E-2</v>
      </c>
      <c r="S193"/>
      <c r="T193"/>
      <c r="U193"/>
      <c r="V193"/>
      <c r="W193"/>
      <c r="X193"/>
      <c r="Y193"/>
      <c r="Z193"/>
      <c r="AA193"/>
      <c r="AB193"/>
      <c r="AC193"/>
      <c r="AD193"/>
      <c r="AE193"/>
      <c r="AF193"/>
      <c r="AG193"/>
      <c r="AH193"/>
      <c r="AI193"/>
    </row>
    <row r="194" spans="1:35" x14ac:dyDescent="0.2">
      <c r="A194" s="111">
        <v>-3218.5</v>
      </c>
      <c r="B194" s="111">
        <v>-5.0794499984476715E-3</v>
      </c>
      <c r="C194" s="111">
        <v>0.1</v>
      </c>
      <c r="D194" s="113">
        <f t="shared" si="30"/>
        <v>-0.32185000000000002</v>
      </c>
      <c r="E194" s="113">
        <f t="shared" si="30"/>
        <v>-5.0794499984476715E-3</v>
      </c>
      <c r="F194" s="21">
        <f t="shared" si="31"/>
        <v>-3.2185000000000005E-2</v>
      </c>
      <c r="G194" s="21">
        <f t="shared" si="31"/>
        <v>-5.0794499984476717E-4</v>
      </c>
      <c r="H194" s="21">
        <f t="shared" si="34"/>
        <v>1.0358742250000002E-2</v>
      </c>
      <c r="I194" s="21">
        <f t="shared" si="35"/>
        <v>-3.3339611931625011E-3</v>
      </c>
      <c r="J194" s="21">
        <f t="shared" si="36"/>
        <v>1.0730354100193511E-3</v>
      </c>
      <c r="K194" s="21">
        <f t="shared" si="37"/>
        <v>1.6348209820003833E-4</v>
      </c>
      <c r="L194" s="21">
        <f t="shared" si="38"/>
        <v>-5.2616713305682342E-5</v>
      </c>
      <c r="M194" s="21">
        <f t="shared" ca="1" si="32"/>
        <v>-3.1136102493674192E-4</v>
      </c>
      <c r="N194" s="21">
        <f t="shared" ca="1" si="39"/>
        <v>2.2734672459316515E-6</v>
      </c>
      <c r="O194" s="20">
        <f t="shared" ca="1" si="40"/>
        <v>1961378.8692042206</v>
      </c>
      <c r="P194" s="21">
        <f t="shared" ca="1" si="41"/>
        <v>286786.9243981624</v>
      </c>
      <c r="Q194" s="21">
        <f t="shared" ca="1" si="42"/>
        <v>452627.29529087764</v>
      </c>
      <c r="R194">
        <f t="shared" ca="1" si="33"/>
        <v>-4.76808897351093E-3</v>
      </c>
      <c r="S194"/>
      <c r="T194"/>
      <c r="U194"/>
      <c r="V194"/>
      <c r="W194"/>
      <c r="X194"/>
      <c r="Y194"/>
      <c r="Z194"/>
      <c r="AA194"/>
      <c r="AB194"/>
      <c r="AC194"/>
      <c r="AD194"/>
      <c r="AE194"/>
      <c r="AF194"/>
      <c r="AG194"/>
      <c r="AH194"/>
      <c r="AI194"/>
    </row>
    <row r="195" spans="1:35" x14ac:dyDescent="0.2">
      <c r="A195" s="111">
        <v>-3167.5</v>
      </c>
      <c r="B195" s="111">
        <v>-3.4247500007040799E-3</v>
      </c>
      <c r="C195" s="111">
        <v>0.1</v>
      </c>
      <c r="D195" s="113">
        <f t="shared" si="30"/>
        <v>-0.31674999999999998</v>
      </c>
      <c r="E195" s="113">
        <f t="shared" si="30"/>
        <v>-3.4247500007040799E-3</v>
      </c>
      <c r="F195" s="21">
        <f t="shared" si="31"/>
        <v>-3.1675000000000002E-2</v>
      </c>
      <c r="G195" s="21">
        <f t="shared" si="31"/>
        <v>-3.42475000070408E-4</v>
      </c>
      <c r="H195" s="21">
        <f t="shared" si="34"/>
        <v>1.003305625E-2</v>
      </c>
      <c r="I195" s="21">
        <f t="shared" si="35"/>
        <v>-3.1779705671874997E-3</v>
      </c>
      <c r="J195" s="21">
        <f t="shared" si="36"/>
        <v>1.0066221771566405E-3</v>
      </c>
      <c r="K195" s="21">
        <f t="shared" si="37"/>
        <v>1.0847895627230173E-4</v>
      </c>
      <c r="L195" s="21">
        <f t="shared" si="38"/>
        <v>-3.4360709399251571E-5</v>
      </c>
      <c r="M195" s="21">
        <f t="shared" ca="1" si="32"/>
        <v>-4.1782095293309198E-4</v>
      </c>
      <c r="N195" s="21">
        <f t="shared" ca="1" si="39"/>
        <v>9.0416222983289401E-7</v>
      </c>
      <c r="O195" s="20">
        <f t="shared" ca="1" si="40"/>
        <v>1962217.1272906996</v>
      </c>
      <c r="P195" s="21">
        <f t="shared" ca="1" si="41"/>
        <v>284387.28910956811</v>
      </c>
      <c r="Q195" s="21">
        <f t="shared" ca="1" si="42"/>
        <v>454144.14245613408</v>
      </c>
      <c r="R195">
        <f t="shared" ca="1" si="33"/>
        <v>-3.0069290477709879E-3</v>
      </c>
      <c r="S195"/>
      <c r="T195"/>
      <c r="U195"/>
      <c r="V195"/>
      <c r="W195"/>
      <c r="X195"/>
      <c r="Y195"/>
      <c r="Z195"/>
      <c r="AA195"/>
      <c r="AB195"/>
      <c r="AC195"/>
      <c r="AD195"/>
      <c r="AE195"/>
      <c r="AF195"/>
      <c r="AG195"/>
      <c r="AH195"/>
      <c r="AI195"/>
    </row>
    <row r="196" spans="1:35" x14ac:dyDescent="0.2">
      <c r="A196" s="111">
        <v>-2822</v>
      </c>
      <c r="B196" s="111">
        <v>-7.2933999981614761E-3</v>
      </c>
      <c r="C196" s="111">
        <v>0.1</v>
      </c>
      <c r="D196" s="113">
        <f t="shared" si="30"/>
        <v>-0.28220000000000001</v>
      </c>
      <c r="E196" s="113">
        <f t="shared" si="30"/>
        <v>-7.2933999981614761E-3</v>
      </c>
      <c r="F196" s="21">
        <f t="shared" si="31"/>
        <v>-2.8220000000000002E-2</v>
      </c>
      <c r="G196" s="21">
        <f t="shared" si="31"/>
        <v>-7.293399998161477E-4</v>
      </c>
      <c r="H196" s="21">
        <f t="shared" si="34"/>
        <v>7.9636840000000004E-3</v>
      </c>
      <c r="I196" s="21">
        <f t="shared" si="35"/>
        <v>-2.2473516248000002E-3</v>
      </c>
      <c r="J196" s="21">
        <f t="shared" si="36"/>
        <v>6.3420262851856006E-4</v>
      </c>
      <c r="K196" s="21">
        <f t="shared" si="37"/>
        <v>2.058197479481169E-4</v>
      </c>
      <c r="L196" s="21">
        <f t="shared" si="38"/>
        <v>-5.8082332870958591E-5</v>
      </c>
      <c r="M196" s="21">
        <f t="shared" ca="1" si="32"/>
        <v>-1.1483227440327658E-3</v>
      </c>
      <c r="N196" s="21">
        <f t="shared" ca="1" si="39"/>
        <v>3.7761974459210046E-6</v>
      </c>
      <c r="O196" s="20">
        <f t="shared" ca="1" si="40"/>
        <v>1965268.8173172006</v>
      </c>
      <c r="P196" s="21">
        <f t="shared" ca="1" si="41"/>
        <v>268186.44030220615</v>
      </c>
      <c r="Q196" s="21">
        <f t="shared" ca="1" si="42"/>
        <v>463409.04735126492</v>
      </c>
      <c r="R196">
        <f t="shared" ca="1" si="33"/>
        <v>-6.1450772541287099E-3</v>
      </c>
      <c r="S196"/>
      <c r="T196"/>
      <c r="U196"/>
      <c r="V196"/>
      <c r="W196"/>
      <c r="X196"/>
      <c r="Y196"/>
      <c r="Z196"/>
      <c r="AA196"/>
      <c r="AB196"/>
      <c r="AC196"/>
      <c r="AD196"/>
      <c r="AE196"/>
      <c r="AF196"/>
      <c r="AG196"/>
      <c r="AH196"/>
      <c r="AI196"/>
    </row>
    <row r="197" spans="1:35" x14ac:dyDescent="0.2">
      <c r="A197" s="111">
        <v>-2809</v>
      </c>
      <c r="B197" s="111">
        <v>9.1270000120857731E-4</v>
      </c>
      <c r="C197" s="111">
        <v>0.1</v>
      </c>
      <c r="D197" s="113">
        <f t="shared" si="30"/>
        <v>-0.28089999999999998</v>
      </c>
      <c r="E197" s="113">
        <f t="shared" si="30"/>
        <v>9.1270000120857731E-4</v>
      </c>
      <c r="F197" s="21">
        <f t="shared" si="31"/>
        <v>-2.809E-2</v>
      </c>
      <c r="G197" s="21">
        <f t="shared" si="31"/>
        <v>9.1270000120857736E-5</v>
      </c>
      <c r="H197" s="21">
        <f t="shared" si="34"/>
        <v>7.8904809999999995E-3</v>
      </c>
      <c r="I197" s="21">
        <f t="shared" si="35"/>
        <v>-2.2164361128999997E-3</v>
      </c>
      <c r="J197" s="21">
        <f t="shared" si="36"/>
        <v>6.2259690411360983E-4</v>
      </c>
      <c r="K197" s="21">
        <f t="shared" si="37"/>
        <v>-2.5637743033948936E-5</v>
      </c>
      <c r="L197" s="21">
        <f t="shared" si="38"/>
        <v>7.2016420182362557E-6</v>
      </c>
      <c r="M197" s="21">
        <f t="shared" ca="1" si="32"/>
        <v>-1.1761250448732862E-3</v>
      </c>
      <c r="N197" s="21">
        <f t="shared" ca="1" si="39"/>
        <v>4.363190073138899E-7</v>
      </c>
      <c r="O197" s="20">
        <f t="shared" ca="1" si="40"/>
        <v>1965294.1810300506</v>
      </c>
      <c r="P197" s="21">
        <f t="shared" ca="1" si="41"/>
        <v>267578.99705056724</v>
      </c>
      <c r="Q197" s="21">
        <f t="shared" ca="1" si="42"/>
        <v>463722.82120824896</v>
      </c>
      <c r="R197">
        <f t="shared" ca="1" si="33"/>
        <v>2.0888250460818635E-3</v>
      </c>
      <c r="S197"/>
      <c r="T197"/>
      <c r="U197"/>
      <c r="V197"/>
      <c r="W197"/>
      <c r="X197"/>
      <c r="Y197"/>
      <c r="Z197"/>
      <c r="AA197"/>
      <c r="AB197"/>
      <c r="AC197"/>
      <c r="AD197"/>
      <c r="AE197"/>
      <c r="AF197"/>
      <c r="AG197"/>
      <c r="AH197"/>
      <c r="AI197"/>
    </row>
    <row r="198" spans="1:35" x14ac:dyDescent="0.2">
      <c r="A198" s="111">
        <v>-1675</v>
      </c>
      <c r="B198" s="111">
        <v>-6.4749999728519469E-4</v>
      </c>
      <c r="C198" s="111">
        <v>0.1</v>
      </c>
      <c r="D198" s="113">
        <f t="shared" si="30"/>
        <v>-0.16750000000000001</v>
      </c>
      <c r="E198" s="113">
        <f t="shared" si="30"/>
        <v>-6.4749999728519469E-4</v>
      </c>
      <c r="F198" s="21">
        <f t="shared" si="31"/>
        <v>-1.6750000000000001E-2</v>
      </c>
      <c r="G198" s="21">
        <f t="shared" si="31"/>
        <v>-6.4749999728519478E-5</v>
      </c>
      <c r="H198" s="21">
        <f t="shared" si="34"/>
        <v>2.8056250000000004E-3</v>
      </c>
      <c r="I198" s="21">
        <f t="shared" si="35"/>
        <v>-4.6994218750000011E-4</v>
      </c>
      <c r="J198" s="21">
        <f t="shared" si="36"/>
        <v>7.8715316406250017E-5</v>
      </c>
      <c r="K198" s="21">
        <f t="shared" si="37"/>
        <v>1.0845624954527013E-5</v>
      </c>
      <c r="L198" s="21">
        <f t="shared" si="38"/>
        <v>-1.8166421798832746E-6</v>
      </c>
      <c r="M198" s="21">
        <f t="shared" ca="1" si="32"/>
        <v>-3.6895283849965785E-3</v>
      </c>
      <c r="N198" s="21">
        <f t="shared" ca="1" si="39"/>
        <v>9.2539367116419223E-7</v>
      </c>
      <c r="O198" s="20">
        <f t="shared" ca="1" si="40"/>
        <v>1942592.3128030766</v>
      </c>
      <c r="P198" s="21">
        <f t="shared" ca="1" si="41"/>
        <v>215451.19916171496</v>
      </c>
      <c r="Q198" s="21">
        <f t="shared" ca="1" si="42"/>
        <v>481025.54136637849</v>
      </c>
      <c r="R198">
        <f t="shared" ca="1" si="33"/>
        <v>3.0420283877113838E-3</v>
      </c>
      <c r="S198"/>
      <c r="T198"/>
      <c r="U198"/>
      <c r="V198"/>
      <c r="W198"/>
      <c r="X198"/>
      <c r="Y198"/>
      <c r="Z198"/>
      <c r="AA198"/>
      <c r="AB198"/>
      <c r="AC198"/>
      <c r="AD198"/>
      <c r="AE198"/>
      <c r="AF198"/>
      <c r="AG198"/>
      <c r="AH198"/>
      <c r="AI198"/>
    </row>
    <row r="199" spans="1:35" x14ac:dyDescent="0.2">
      <c r="A199" s="111">
        <v>-1672</v>
      </c>
      <c r="B199" s="111">
        <v>-8.1384000004618429E-3</v>
      </c>
      <c r="C199" s="111">
        <v>0.1</v>
      </c>
      <c r="D199" s="113">
        <f t="shared" si="30"/>
        <v>-0.16719999999999999</v>
      </c>
      <c r="E199" s="113">
        <f t="shared" si="30"/>
        <v>-8.1384000004618429E-3</v>
      </c>
      <c r="F199" s="21">
        <f t="shared" si="31"/>
        <v>-1.6719999999999999E-2</v>
      </c>
      <c r="G199" s="21">
        <f t="shared" si="31"/>
        <v>-8.1384000004618433E-4</v>
      </c>
      <c r="H199" s="21">
        <f t="shared" si="34"/>
        <v>2.7955839999999994E-3</v>
      </c>
      <c r="I199" s="21">
        <f t="shared" si="35"/>
        <v>-4.6742164479999989E-4</v>
      </c>
      <c r="J199" s="21">
        <f t="shared" si="36"/>
        <v>7.8152899010559972E-5</v>
      </c>
      <c r="K199" s="21">
        <f t="shared" si="37"/>
        <v>1.3607404800772201E-4</v>
      </c>
      <c r="L199" s="21">
        <f t="shared" si="38"/>
        <v>-2.275158082689112E-5</v>
      </c>
      <c r="M199" s="21">
        <f t="shared" ca="1" si="32"/>
        <v>-3.696408865790703E-3</v>
      </c>
      <c r="N199" s="21">
        <f t="shared" ca="1" si="39"/>
        <v>1.9731285240497004E-6</v>
      </c>
      <c r="O199" s="20">
        <f t="shared" ca="1" si="40"/>
        <v>1942467.3015461389</v>
      </c>
      <c r="P199" s="21">
        <f t="shared" ca="1" si="41"/>
        <v>215316.09370008792</v>
      </c>
      <c r="Q199" s="21">
        <f t="shared" ca="1" si="42"/>
        <v>481044.40873339353</v>
      </c>
      <c r="R199">
        <f t="shared" ca="1" si="33"/>
        <v>-4.4419911346711399E-3</v>
      </c>
      <c r="S199"/>
      <c r="T199"/>
      <c r="U199"/>
      <c r="V199"/>
      <c r="W199"/>
      <c r="X199"/>
      <c r="Y199"/>
      <c r="Z199"/>
      <c r="AA199"/>
      <c r="AB199"/>
      <c r="AC199"/>
      <c r="AD199"/>
      <c r="AE199"/>
      <c r="AF199"/>
      <c r="AG199"/>
      <c r="AH199"/>
      <c r="AI199"/>
    </row>
    <row r="200" spans="1:35" x14ac:dyDescent="0.2">
      <c r="A200" s="111">
        <v>-1666</v>
      </c>
      <c r="B200" s="111">
        <v>-3.1202000027406029E-3</v>
      </c>
      <c r="C200" s="111">
        <v>0.1</v>
      </c>
      <c r="D200" s="113">
        <f t="shared" si="30"/>
        <v>-0.1666</v>
      </c>
      <c r="E200" s="113">
        <f t="shared" si="30"/>
        <v>-3.1202000027406029E-3</v>
      </c>
      <c r="F200" s="21">
        <f t="shared" si="31"/>
        <v>-1.6660000000000001E-2</v>
      </c>
      <c r="G200" s="21">
        <f t="shared" si="31"/>
        <v>-3.1202000027406033E-4</v>
      </c>
      <c r="H200" s="21">
        <f t="shared" si="34"/>
        <v>2.7755560000000002E-3</v>
      </c>
      <c r="I200" s="21">
        <f t="shared" si="35"/>
        <v>-4.6240762960000003E-4</v>
      </c>
      <c r="J200" s="21">
        <f t="shared" si="36"/>
        <v>7.7037111091360003E-5</v>
      </c>
      <c r="K200" s="21">
        <f t="shared" si="37"/>
        <v>5.198253204565845E-5</v>
      </c>
      <c r="L200" s="21">
        <f t="shared" si="38"/>
        <v>-8.6602898388066978E-6</v>
      </c>
      <c r="M200" s="21">
        <f t="shared" ca="1" si="32"/>
        <v>-3.710173488575923E-3</v>
      </c>
      <c r="N200" s="21">
        <f t="shared" ca="1" si="39"/>
        <v>3.4806871398867858E-8</v>
      </c>
      <c r="O200" s="20">
        <f t="shared" ca="1" si="40"/>
        <v>1942216.2601199381</v>
      </c>
      <c r="P200" s="21">
        <f t="shared" ca="1" si="41"/>
        <v>215045.93579434216</v>
      </c>
      <c r="Q200" s="21">
        <f t="shared" ca="1" si="42"/>
        <v>481081.71194394084</v>
      </c>
      <c r="R200">
        <f t="shared" ca="1" si="33"/>
        <v>5.8997348583532004E-4</v>
      </c>
      <c r="S200"/>
      <c r="T200"/>
      <c r="U200"/>
      <c r="V200"/>
      <c r="W200"/>
      <c r="X200"/>
      <c r="Y200"/>
      <c r="Z200"/>
      <c r="AA200"/>
      <c r="AB200"/>
      <c r="AC200"/>
      <c r="AD200"/>
      <c r="AE200"/>
      <c r="AF200"/>
      <c r="AG200"/>
      <c r="AH200"/>
      <c r="AI200"/>
    </row>
    <row r="201" spans="1:35" x14ac:dyDescent="0.2">
      <c r="A201" s="111">
        <v>-1660</v>
      </c>
      <c r="B201" s="111">
        <v>4.8979999992297962E-3</v>
      </c>
      <c r="C201" s="111">
        <v>0.1</v>
      </c>
      <c r="D201" s="113">
        <f t="shared" si="30"/>
        <v>-0.16600000000000001</v>
      </c>
      <c r="E201" s="113">
        <f t="shared" si="30"/>
        <v>4.8979999992297962E-3</v>
      </c>
      <c r="F201" s="21">
        <f t="shared" si="31"/>
        <v>-1.66E-2</v>
      </c>
      <c r="G201" s="21">
        <f t="shared" si="31"/>
        <v>4.8979999992297967E-4</v>
      </c>
      <c r="H201" s="21">
        <f t="shared" si="34"/>
        <v>2.7556E-3</v>
      </c>
      <c r="I201" s="21">
        <f t="shared" si="35"/>
        <v>-4.5742960000000002E-4</v>
      </c>
      <c r="J201" s="21">
        <f t="shared" si="36"/>
        <v>7.5933313600000006E-5</v>
      </c>
      <c r="K201" s="21">
        <f t="shared" si="37"/>
        <v>-8.1306799987214626E-5</v>
      </c>
      <c r="L201" s="21">
        <f t="shared" si="38"/>
        <v>1.3496928797877629E-5</v>
      </c>
      <c r="M201" s="21">
        <f t="shared" ca="1" si="32"/>
        <v>-3.7239429929571024E-3</v>
      </c>
      <c r="N201" s="21">
        <f t="shared" ca="1" si="39"/>
        <v>7.4337900960520785E-6</v>
      </c>
      <c r="O201" s="20">
        <f t="shared" ca="1" si="40"/>
        <v>1941963.8603662127</v>
      </c>
      <c r="P201" s="21">
        <f t="shared" ca="1" si="41"/>
        <v>214775.84873372805</v>
      </c>
      <c r="Q201" s="21">
        <f t="shared" ca="1" si="42"/>
        <v>481118.43973404064</v>
      </c>
      <c r="R201">
        <f t="shared" ca="1" si="33"/>
        <v>8.6219429921868991E-3</v>
      </c>
      <c r="S201"/>
      <c r="T201"/>
      <c r="U201"/>
      <c r="V201"/>
      <c r="W201"/>
      <c r="X201"/>
      <c r="Y201"/>
      <c r="Z201"/>
      <c r="AA201"/>
      <c r="AB201"/>
      <c r="AC201"/>
      <c r="AD201"/>
      <c r="AE201"/>
      <c r="AF201"/>
      <c r="AG201"/>
      <c r="AH201"/>
      <c r="AI201"/>
    </row>
    <row r="202" spans="1:35" x14ac:dyDescent="0.2">
      <c r="A202" s="111">
        <v>-1621</v>
      </c>
      <c r="B202" s="111">
        <v>-1.6483700004755519E-2</v>
      </c>
      <c r="C202" s="111">
        <v>0.1</v>
      </c>
      <c r="D202" s="113">
        <f t="shared" si="30"/>
        <v>-0.16209999999999999</v>
      </c>
      <c r="E202" s="113">
        <f t="shared" si="30"/>
        <v>-1.6483700004755519E-2</v>
      </c>
      <c r="F202" s="21">
        <f t="shared" si="31"/>
        <v>-1.6209999999999999E-2</v>
      </c>
      <c r="G202" s="21">
        <f t="shared" si="31"/>
        <v>-1.648370000475552E-3</v>
      </c>
      <c r="H202" s="21">
        <f t="shared" si="34"/>
        <v>2.6276409999999996E-3</v>
      </c>
      <c r="I202" s="21">
        <f t="shared" si="35"/>
        <v>-4.2594060609999992E-4</v>
      </c>
      <c r="J202" s="21">
        <f t="shared" si="36"/>
        <v>6.9044972248809983E-5</v>
      </c>
      <c r="K202" s="21">
        <f t="shared" si="37"/>
        <v>2.6720077707708697E-4</v>
      </c>
      <c r="L202" s="21">
        <f t="shared" si="38"/>
        <v>-4.3313245964195799E-5</v>
      </c>
      <c r="M202" s="21">
        <f t="shared" ca="1" si="32"/>
        <v>-3.8135637603362981E-3</v>
      </c>
      <c r="N202" s="21">
        <f t="shared" ca="1" si="39"/>
        <v>1.6053235245214561E-5</v>
      </c>
      <c r="O202" s="20">
        <f t="shared" ca="1" si="40"/>
        <v>1940290.1713788272</v>
      </c>
      <c r="P202" s="21">
        <f t="shared" ca="1" si="41"/>
        <v>213022.02255602123</v>
      </c>
      <c r="Q202" s="21">
        <f t="shared" ca="1" si="42"/>
        <v>481343.14003275032</v>
      </c>
      <c r="R202">
        <f t="shared" ca="1" si="33"/>
        <v>-1.2670136244419221E-2</v>
      </c>
      <c r="S202"/>
      <c r="T202"/>
      <c r="U202"/>
      <c r="V202"/>
      <c r="W202"/>
      <c r="X202"/>
      <c r="Y202"/>
      <c r="Z202"/>
      <c r="AA202"/>
      <c r="AB202"/>
      <c r="AC202"/>
      <c r="AD202"/>
      <c r="AE202"/>
      <c r="AF202"/>
      <c r="AG202"/>
      <c r="AH202"/>
      <c r="AI202"/>
    </row>
    <row r="203" spans="1:35" x14ac:dyDescent="0.2">
      <c r="A203" s="111">
        <v>-1099</v>
      </c>
      <c r="B203" s="111">
        <v>9.0997000006609596E-3</v>
      </c>
      <c r="C203" s="111">
        <v>0.1</v>
      </c>
      <c r="D203" s="113">
        <f t="shared" si="30"/>
        <v>-0.1099</v>
      </c>
      <c r="E203" s="113">
        <f t="shared" si="30"/>
        <v>9.0997000006609596E-3</v>
      </c>
      <c r="F203" s="21">
        <f t="shared" si="31"/>
        <v>-1.099E-2</v>
      </c>
      <c r="G203" s="21">
        <f t="shared" si="31"/>
        <v>9.0997000006609596E-4</v>
      </c>
      <c r="H203" s="21">
        <f t="shared" si="34"/>
        <v>1.2078009999999999E-3</v>
      </c>
      <c r="I203" s="21">
        <f t="shared" si="35"/>
        <v>-1.3273732989999999E-4</v>
      </c>
      <c r="J203" s="21">
        <f t="shared" si="36"/>
        <v>1.4587832556009999E-5</v>
      </c>
      <c r="K203" s="21">
        <f t="shared" si="37"/>
        <v>-1.0000570300726395E-4</v>
      </c>
      <c r="L203" s="21">
        <f t="shared" si="38"/>
        <v>1.0990626760498309E-5</v>
      </c>
      <c r="M203" s="21">
        <f t="shared" ca="1" si="32"/>
        <v>-5.032957933349941E-3</v>
      </c>
      <c r="N203" s="21">
        <f t="shared" ca="1" si="39"/>
        <v>1.9973202027976125E-5</v>
      </c>
      <c r="O203" s="20">
        <f t="shared" ca="1" si="40"/>
        <v>1912405.9945068997</v>
      </c>
      <c r="P203" s="21">
        <f t="shared" ca="1" si="41"/>
        <v>189862.10194234518</v>
      </c>
      <c r="Q203" s="21">
        <f t="shared" ca="1" si="42"/>
        <v>482004.43672330014</v>
      </c>
      <c r="R203">
        <f t="shared" ca="1" si="33"/>
        <v>1.41326579340109E-2</v>
      </c>
      <c r="S203"/>
      <c r="T203"/>
      <c r="U203"/>
      <c r="V203"/>
      <c r="W203"/>
      <c r="X203"/>
      <c r="Y203"/>
      <c r="Z203"/>
      <c r="AA203"/>
      <c r="AB203"/>
      <c r="AC203"/>
      <c r="AD203"/>
      <c r="AE203"/>
      <c r="AF203"/>
      <c r="AG203"/>
      <c r="AH203"/>
      <c r="AI203"/>
    </row>
    <row r="204" spans="1:35" x14ac:dyDescent="0.2">
      <c r="A204" s="111">
        <v>-565.5</v>
      </c>
      <c r="B204" s="111">
        <v>-4.8653499979991466E-3</v>
      </c>
      <c r="C204" s="111">
        <v>0.1</v>
      </c>
      <c r="D204" s="113">
        <f t="shared" si="30"/>
        <v>-5.6550000000000003E-2</v>
      </c>
      <c r="E204" s="113">
        <f t="shared" si="30"/>
        <v>-4.8653499979991466E-3</v>
      </c>
      <c r="F204" s="21">
        <f t="shared" si="31"/>
        <v>-5.6550000000000003E-3</v>
      </c>
      <c r="G204" s="21">
        <f t="shared" si="31"/>
        <v>-4.8653499979991468E-4</v>
      </c>
      <c r="H204" s="21">
        <f t="shared" si="34"/>
        <v>3.1979025000000006E-4</v>
      </c>
      <c r="I204" s="21">
        <f t="shared" si="35"/>
        <v>-1.8084138637500004E-5</v>
      </c>
      <c r="J204" s="21">
        <f t="shared" si="36"/>
        <v>1.0226580399506252E-6</v>
      </c>
      <c r="K204" s="21">
        <f t="shared" si="37"/>
        <v>2.7513554238685178E-5</v>
      </c>
      <c r="L204" s="21">
        <f t="shared" si="38"/>
        <v>-1.5558914921976469E-6</v>
      </c>
      <c r="M204" s="21">
        <f t="shared" ca="1" si="32"/>
        <v>-6.3173949297911664E-3</v>
      </c>
      <c r="N204" s="21">
        <f t="shared" ca="1" si="39"/>
        <v>2.1084344839428917E-7</v>
      </c>
      <c r="O204" s="20">
        <f t="shared" ca="1" si="40"/>
        <v>1873541.9443784847</v>
      </c>
      <c r="P204" s="21">
        <f t="shared" ca="1" si="41"/>
        <v>166887.30910112642</v>
      </c>
      <c r="Q204" s="21">
        <f t="shared" ca="1" si="42"/>
        <v>478172.37730498763</v>
      </c>
      <c r="R204">
        <f t="shared" ca="1" si="33"/>
        <v>1.4520449317920198E-3</v>
      </c>
      <c r="S204"/>
      <c r="T204"/>
      <c r="U204"/>
      <c r="V204"/>
      <c r="W204"/>
      <c r="X204"/>
      <c r="Y204"/>
      <c r="Z204"/>
      <c r="AA204"/>
      <c r="AB204"/>
      <c r="AC204"/>
      <c r="AD204"/>
      <c r="AE204"/>
      <c r="AF204"/>
      <c r="AG204"/>
      <c r="AH204"/>
      <c r="AI204"/>
    </row>
    <row r="205" spans="1:35" x14ac:dyDescent="0.2">
      <c r="A205" s="111">
        <v>-516</v>
      </c>
      <c r="B205" s="111">
        <v>1.0348000068916008E-3</v>
      </c>
      <c r="C205" s="111">
        <v>0.1</v>
      </c>
      <c r="D205" s="113">
        <f t="shared" si="30"/>
        <v>-5.16E-2</v>
      </c>
      <c r="E205" s="113">
        <f t="shared" si="30"/>
        <v>1.0348000068916008E-3</v>
      </c>
      <c r="F205" s="21">
        <f t="shared" si="31"/>
        <v>-5.1600000000000005E-3</v>
      </c>
      <c r="G205" s="21">
        <f t="shared" si="31"/>
        <v>1.0348000068916008E-4</v>
      </c>
      <c r="H205" s="21">
        <f t="shared" si="34"/>
        <v>2.6625600000000003E-4</v>
      </c>
      <c r="I205" s="21">
        <f t="shared" si="35"/>
        <v>-1.3738809600000002E-5</v>
      </c>
      <c r="J205" s="21">
        <f t="shared" si="36"/>
        <v>7.0892257536000017E-7</v>
      </c>
      <c r="K205" s="21">
        <f t="shared" si="37"/>
        <v>-5.3395680355606603E-6</v>
      </c>
      <c r="L205" s="21">
        <f t="shared" si="38"/>
        <v>2.7552171063493005E-7</v>
      </c>
      <c r="M205" s="21">
        <f t="shared" ca="1" si="32"/>
        <v>-6.4385261011520676E-3</v>
      </c>
      <c r="N205" s="21">
        <f t="shared" ca="1" si="39"/>
        <v>5.5850603117167125E-6</v>
      </c>
      <c r="O205" s="20">
        <f t="shared" ca="1" si="40"/>
        <v>1869415.6403635971</v>
      </c>
      <c r="P205" s="21">
        <f t="shared" ca="1" si="41"/>
        <v>164796.04388276898</v>
      </c>
      <c r="Q205" s="21">
        <f t="shared" ca="1" si="42"/>
        <v>477587.20770047698</v>
      </c>
      <c r="R205">
        <f t="shared" ca="1" si="33"/>
        <v>7.4733261080436684E-3</v>
      </c>
      <c r="S205"/>
      <c r="T205"/>
      <c r="U205"/>
      <c r="V205"/>
      <c r="W205"/>
      <c r="X205"/>
      <c r="Y205"/>
      <c r="Z205"/>
      <c r="AA205"/>
      <c r="AB205"/>
      <c r="AC205"/>
      <c r="AD205"/>
      <c r="AE205"/>
      <c r="AF205"/>
      <c r="AG205"/>
      <c r="AH205"/>
      <c r="AI205"/>
    </row>
    <row r="206" spans="1:35" x14ac:dyDescent="0.2">
      <c r="A206" s="111">
        <v>-1.5</v>
      </c>
      <c r="B206" s="111">
        <v>-2.9545500001404434E-3</v>
      </c>
      <c r="C206" s="111">
        <v>1</v>
      </c>
      <c r="D206" s="113">
        <f t="shared" si="30"/>
        <v>-1.4999999999999999E-4</v>
      </c>
      <c r="E206" s="113">
        <f t="shared" si="30"/>
        <v>-2.9545500001404434E-3</v>
      </c>
      <c r="F206" s="21">
        <f t="shared" si="31"/>
        <v>-1.4999999999999999E-4</v>
      </c>
      <c r="G206" s="21">
        <f t="shared" si="31"/>
        <v>-2.9545500001404434E-3</v>
      </c>
      <c r="H206" s="21">
        <f t="shared" si="34"/>
        <v>2.2499999999999996E-8</v>
      </c>
      <c r="I206" s="21">
        <f t="shared" si="35"/>
        <v>-3.3749999999999993E-12</v>
      </c>
      <c r="J206" s="21">
        <f t="shared" si="36"/>
        <v>5.062499999999998E-16</v>
      </c>
      <c r="K206" s="21">
        <f t="shared" si="37"/>
        <v>4.431825000210665E-7</v>
      </c>
      <c r="L206" s="21">
        <f t="shared" si="38"/>
        <v>-6.6477375003159962E-11</v>
      </c>
      <c r="M206" s="21">
        <f t="shared" ca="1" si="32"/>
        <v>-7.7172302071126511E-3</v>
      </c>
      <c r="N206" s="21">
        <f t="shared" ca="1" si="39"/>
        <v>2.2683122753884832E-5</v>
      </c>
      <c r="O206" s="20">
        <f t="shared" ca="1" si="40"/>
        <v>182142739.23742756</v>
      </c>
      <c r="P206" s="21">
        <f t="shared" ca="1" si="41"/>
        <v>14351483.020081544</v>
      </c>
      <c r="Q206" s="21">
        <f t="shared" ca="1" si="42"/>
        <v>46922739.02827958</v>
      </c>
      <c r="R206">
        <f t="shared" ca="1" si="33"/>
        <v>4.7626802069722076E-3</v>
      </c>
      <c r="S206"/>
      <c r="T206"/>
      <c r="U206"/>
      <c r="V206"/>
      <c r="W206"/>
      <c r="X206"/>
      <c r="Y206"/>
      <c r="Z206"/>
      <c r="AA206"/>
      <c r="AB206"/>
      <c r="AC206"/>
      <c r="AD206"/>
      <c r="AE206"/>
      <c r="AF206"/>
      <c r="AG206"/>
      <c r="AH206"/>
      <c r="AI206"/>
    </row>
    <row r="207" spans="1:35" x14ac:dyDescent="0.2">
      <c r="A207" s="111">
        <v>-1.5</v>
      </c>
      <c r="B207" s="111">
        <v>-1.4545500016538426E-3</v>
      </c>
      <c r="C207" s="111">
        <v>1</v>
      </c>
      <c r="D207" s="113">
        <f t="shared" si="30"/>
        <v>-1.4999999999999999E-4</v>
      </c>
      <c r="E207" s="113">
        <f t="shared" si="30"/>
        <v>-1.4545500016538426E-3</v>
      </c>
      <c r="F207" s="21">
        <f t="shared" si="31"/>
        <v>-1.4999999999999999E-4</v>
      </c>
      <c r="G207" s="21">
        <f t="shared" si="31"/>
        <v>-1.4545500016538426E-3</v>
      </c>
      <c r="H207" s="21">
        <f t="shared" si="34"/>
        <v>2.2499999999999996E-8</v>
      </c>
      <c r="I207" s="21">
        <f t="shared" si="35"/>
        <v>-3.3749999999999993E-12</v>
      </c>
      <c r="J207" s="21">
        <f t="shared" si="36"/>
        <v>5.062499999999998E-16</v>
      </c>
      <c r="K207" s="21">
        <f t="shared" si="37"/>
        <v>2.1818250024807636E-7</v>
      </c>
      <c r="L207" s="21">
        <f t="shared" si="38"/>
        <v>-3.2727375037211453E-11</v>
      </c>
      <c r="M207" s="21">
        <f t="shared" ca="1" si="32"/>
        <v>-7.7172302071126511E-3</v>
      </c>
      <c r="N207" s="21">
        <f t="shared" ca="1" si="39"/>
        <v>3.9221163355845584E-5</v>
      </c>
      <c r="O207" s="20">
        <f t="shared" ca="1" si="40"/>
        <v>182142739.23742756</v>
      </c>
      <c r="P207" s="21">
        <f t="shared" ca="1" si="41"/>
        <v>14351483.020081544</v>
      </c>
      <c r="Q207" s="21">
        <f t="shared" ca="1" si="42"/>
        <v>46922739.02827958</v>
      </c>
      <c r="R207">
        <f t="shared" ca="1" si="33"/>
        <v>6.2626802054588085E-3</v>
      </c>
      <c r="S207"/>
      <c r="T207"/>
      <c r="U207"/>
      <c r="V207"/>
      <c r="W207"/>
      <c r="X207"/>
      <c r="Y207"/>
      <c r="Z207"/>
      <c r="AA207"/>
      <c r="AB207"/>
      <c r="AC207"/>
      <c r="AD207"/>
      <c r="AE207"/>
      <c r="AF207"/>
      <c r="AG207"/>
      <c r="AH207"/>
      <c r="AI207"/>
    </row>
    <row r="208" spans="1:35" x14ac:dyDescent="0.2">
      <c r="A208" s="111">
        <v>-1.5</v>
      </c>
      <c r="B208" s="111">
        <v>4.5449996832758188E-5</v>
      </c>
      <c r="C208" s="111">
        <v>1</v>
      </c>
      <c r="D208" s="113">
        <f t="shared" si="30"/>
        <v>-1.4999999999999999E-4</v>
      </c>
      <c r="E208" s="113">
        <f t="shared" si="30"/>
        <v>4.5449996832758188E-5</v>
      </c>
      <c r="F208" s="21">
        <f t="shared" si="31"/>
        <v>-1.4999999999999999E-4</v>
      </c>
      <c r="G208" s="21">
        <f t="shared" si="31"/>
        <v>4.5449996832758188E-5</v>
      </c>
      <c r="H208" s="21">
        <f t="shared" si="34"/>
        <v>2.2499999999999996E-8</v>
      </c>
      <c r="I208" s="21">
        <f t="shared" si="35"/>
        <v>-3.3749999999999993E-12</v>
      </c>
      <c r="J208" s="21">
        <f t="shared" si="36"/>
        <v>5.062499999999998E-16</v>
      </c>
      <c r="K208" s="21">
        <f t="shared" si="37"/>
        <v>-6.8174995249137275E-9</v>
      </c>
      <c r="L208" s="21">
        <f t="shared" si="38"/>
        <v>1.022624928737059E-12</v>
      </c>
      <c r="M208" s="21">
        <f t="shared" ca="1" si="32"/>
        <v>-7.7172302071126511E-3</v>
      </c>
      <c r="N208" s="21">
        <f t="shared" ca="1" si="39"/>
        <v>6.0259203948725943E-5</v>
      </c>
      <c r="O208" s="20">
        <f t="shared" ca="1" si="40"/>
        <v>182142739.23742756</v>
      </c>
      <c r="P208" s="21">
        <f t="shared" ca="1" si="41"/>
        <v>14351483.020081544</v>
      </c>
      <c r="Q208" s="21">
        <f t="shared" ca="1" si="42"/>
        <v>46922739.02827958</v>
      </c>
      <c r="R208">
        <f t="shared" ca="1" si="33"/>
        <v>7.7626802039454093E-3</v>
      </c>
      <c r="S208"/>
      <c r="T208"/>
      <c r="U208"/>
      <c r="V208"/>
      <c r="W208"/>
      <c r="X208"/>
      <c r="Y208"/>
      <c r="Z208"/>
      <c r="AA208"/>
      <c r="AB208"/>
      <c r="AC208"/>
      <c r="AD208"/>
      <c r="AE208"/>
      <c r="AF208"/>
      <c r="AG208"/>
      <c r="AH208"/>
      <c r="AI208"/>
    </row>
    <row r="209" spans="1:35" x14ac:dyDescent="0.2">
      <c r="A209" s="111">
        <v>0</v>
      </c>
      <c r="B209" s="111">
        <v>-5.4000000018277206E-3</v>
      </c>
      <c r="C209" s="111">
        <v>0.1</v>
      </c>
      <c r="D209" s="113">
        <f t="shared" ref="D209:E272" si="43">A209/A$18</f>
        <v>0</v>
      </c>
      <c r="E209" s="113">
        <f t="shared" si="43"/>
        <v>-5.4000000018277206E-3</v>
      </c>
      <c r="F209" s="21">
        <f t="shared" ref="F209:G272" si="44">$C209*D209</f>
        <v>0</v>
      </c>
      <c r="G209" s="21">
        <f t="shared" si="44"/>
        <v>-5.400000001827721E-4</v>
      </c>
      <c r="H209" s="21">
        <f t="shared" si="34"/>
        <v>0</v>
      </c>
      <c r="I209" s="21">
        <f t="shared" si="35"/>
        <v>0</v>
      </c>
      <c r="J209" s="21">
        <f t="shared" si="36"/>
        <v>0</v>
      </c>
      <c r="K209" s="21">
        <f t="shared" si="37"/>
        <v>0</v>
      </c>
      <c r="L209" s="21">
        <f t="shared" si="38"/>
        <v>0</v>
      </c>
      <c r="M209" s="21">
        <f t="shared" ca="1" si="32"/>
        <v>-7.7210106845781463E-3</v>
      </c>
      <c r="N209" s="21">
        <f t="shared" ca="1" si="39"/>
        <v>5.3870905894415974E-7</v>
      </c>
      <c r="O209" s="20">
        <f t="shared" ca="1" si="40"/>
        <v>1821274.0872566497</v>
      </c>
      <c r="P209" s="21">
        <f t="shared" ca="1" si="41"/>
        <v>143454.06842463557</v>
      </c>
      <c r="Q209" s="21">
        <f t="shared" ca="1" si="42"/>
        <v>469197.00152727496</v>
      </c>
      <c r="R209">
        <f t="shared" ca="1" si="33"/>
        <v>2.3210106827504257E-3</v>
      </c>
      <c r="S209"/>
      <c r="T209"/>
      <c r="U209"/>
      <c r="V209"/>
      <c r="W209"/>
      <c r="X209"/>
      <c r="Y209"/>
      <c r="Z209"/>
      <c r="AA209"/>
      <c r="AB209"/>
      <c r="AC209"/>
      <c r="AD209"/>
      <c r="AE209"/>
      <c r="AF209"/>
      <c r="AG209"/>
      <c r="AH209"/>
      <c r="AI209"/>
    </row>
    <row r="210" spans="1:35" x14ac:dyDescent="0.2">
      <c r="A210" s="111">
        <v>0</v>
      </c>
      <c r="B210" s="111">
        <v>-2.0999999978812411E-3</v>
      </c>
      <c r="C210" s="111">
        <v>1</v>
      </c>
      <c r="D210" s="113">
        <f t="shared" si="43"/>
        <v>0</v>
      </c>
      <c r="E210" s="113">
        <f t="shared" si="43"/>
        <v>-2.0999999978812411E-3</v>
      </c>
      <c r="F210" s="21">
        <f t="shared" si="44"/>
        <v>0</v>
      </c>
      <c r="G210" s="21">
        <f t="shared" si="44"/>
        <v>-2.0999999978812411E-3</v>
      </c>
      <c r="H210" s="21">
        <f t="shared" si="34"/>
        <v>0</v>
      </c>
      <c r="I210" s="21">
        <f t="shared" si="35"/>
        <v>0</v>
      </c>
      <c r="J210" s="21">
        <f t="shared" si="36"/>
        <v>0</v>
      </c>
      <c r="K210" s="21">
        <f t="shared" si="37"/>
        <v>0</v>
      </c>
      <c r="L210" s="21">
        <f t="shared" si="38"/>
        <v>0</v>
      </c>
      <c r="M210" s="21">
        <f t="shared" ca="1" si="32"/>
        <v>-7.7210106845781463E-3</v>
      </c>
      <c r="N210" s="21">
        <f t="shared" ca="1" si="39"/>
        <v>3.159576113996081E-5</v>
      </c>
      <c r="O210" s="20">
        <f t="shared" ca="1" si="40"/>
        <v>182127408.72566494</v>
      </c>
      <c r="P210" s="21">
        <f t="shared" ca="1" si="41"/>
        <v>14345406.842463555</v>
      </c>
      <c r="Q210" s="21">
        <f t="shared" ca="1" si="42"/>
        <v>46919700.152727485</v>
      </c>
      <c r="R210">
        <f t="shared" ca="1" si="33"/>
        <v>5.6210106866969051E-3</v>
      </c>
      <c r="S210"/>
      <c r="T210"/>
      <c r="U210"/>
      <c r="V210"/>
      <c r="W210"/>
      <c r="X210"/>
      <c r="Y210"/>
      <c r="Z210"/>
      <c r="AA210"/>
      <c r="AB210"/>
      <c r="AC210"/>
      <c r="AD210"/>
      <c r="AE210"/>
      <c r="AF210"/>
      <c r="AG210"/>
      <c r="AH210"/>
      <c r="AI210"/>
    </row>
    <row r="211" spans="1:35" x14ac:dyDescent="0.2">
      <c r="A211" s="111">
        <v>0</v>
      </c>
      <c r="B211" s="111">
        <v>0</v>
      </c>
      <c r="C211" s="111">
        <v>1</v>
      </c>
      <c r="D211" s="113">
        <f t="shared" si="43"/>
        <v>0</v>
      </c>
      <c r="E211" s="113">
        <f t="shared" si="43"/>
        <v>0</v>
      </c>
      <c r="F211" s="21">
        <f t="shared" si="44"/>
        <v>0</v>
      </c>
      <c r="G211" s="21">
        <f t="shared" si="44"/>
        <v>0</v>
      </c>
      <c r="H211" s="21">
        <f t="shared" si="34"/>
        <v>0</v>
      </c>
      <c r="I211" s="21">
        <f t="shared" si="35"/>
        <v>0</v>
      </c>
      <c r="J211" s="21">
        <f t="shared" si="36"/>
        <v>0</v>
      </c>
      <c r="K211" s="21">
        <f t="shared" si="37"/>
        <v>0</v>
      </c>
      <c r="L211" s="21">
        <f t="shared" si="38"/>
        <v>0</v>
      </c>
      <c r="M211" s="21">
        <f t="shared" ca="1" si="32"/>
        <v>-7.7210106845781463E-3</v>
      </c>
      <c r="N211" s="21">
        <f t="shared" ca="1" si="39"/>
        <v>5.9614005991369898E-5</v>
      </c>
      <c r="O211" s="20">
        <f t="shared" ca="1" si="40"/>
        <v>182127408.72566494</v>
      </c>
      <c r="P211" s="21">
        <f t="shared" ca="1" si="41"/>
        <v>14345406.842463555</v>
      </c>
      <c r="Q211" s="21">
        <f t="shared" ca="1" si="42"/>
        <v>46919700.152727485</v>
      </c>
      <c r="R211">
        <f t="shared" ca="1" si="33"/>
        <v>7.7210106845781463E-3</v>
      </c>
      <c r="S211"/>
      <c r="T211"/>
      <c r="U211"/>
      <c r="V211"/>
      <c r="W211"/>
      <c r="X211"/>
      <c r="Y211"/>
      <c r="Z211"/>
      <c r="AA211"/>
      <c r="AB211"/>
      <c r="AC211"/>
      <c r="AD211"/>
      <c r="AE211"/>
      <c r="AF211"/>
      <c r="AG211"/>
      <c r="AH211"/>
      <c r="AI211"/>
    </row>
    <row r="212" spans="1:35" x14ac:dyDescent="0.2">
      <c r="A212" s="111">
        <v>0</v>
      </c>
      <c r="B212" s="111">
        <v>2.2000000026309863E-3</v>
      </c>
      <c r="C212" s="111">
        <v>1</v>
      </c>
      <c r="D212" s="113">
        <f t="shared" si="43"/>
        <v>0</v>
      </c>
      <c r="E212" s="113">
        <f t="shared" si="43"/>
        <v>2.2000000026309863E-3</v>
      </c>
      <c r="F212" s="21">
        <f t="shared" si="44"/>
        <v>0</v>
      </c>
      <c r="G212" s="21">
        <f t="shared" si="44"/>
        <v>2.2000000026309863E-3</v>
      </c>
      <c r="H212" s="21">
        <f t="shared" si="34"/>
        <v>0</v>
      </c>
      <c r="I212" s="21">
        <f t="shared" si="35"/>
        <v>0</v>
      </c>
      <c r="J212" s="21">
        <f t="shared" si="36"/>
        <v>0</v>
      </c>
      <c r="K212" s="21">
        <f t="shared" si="37"/>
        <v>0</v>
      </c>
      <c r="L212" s="21">
        <f t="shared" si="38"/>
        <v>0</v>
      </c>
      <c r="M212" s="21">
        <f t="shared" ca="1" si="32"/>
        <v>-7.7210106845781463E-3</v>
      </c>
      <c r="N212" s="21">
        <f t="shared" ca="1" si="39"/>
        <v>9.8426453055717829E-5</v>
      </c>
      <c r="O212" s="20">
        <f t="shared" ca="1" si="40"/>
        <v>182127408.72566494</v>
      </c>
      <c r="P212" s="21">
        <f t="shared" ca="1" si="41"/>
        <v>14345406.842463555</v>
      </c>
      <c r="Q212" s="21">
        <f t="shared" ca="1" si="42"/>
        <v>46919700.152727485</v>
      </c>
      <c r="R212">
        <f t="shared" ca="1" si="33"/>
        <v>9.9210106872091326E-3</v>
      </c>
      <c r="S212"/>
      <c r="T212"/>
      <c r="U212"/>
      <c r="V212"/>
      <c r="W212"/>
      <c r="X212"/>
      <c r="Y212"/>
      <c r="Z212"/>
      <c r="AA212"/>
      <c r="AB212"/>
      <c r="AC212"/>
      <c r="AD212"/>
      <c r="AE212"/>
      <c r="AF212"/>
      <c r="AG212"/>
      <c r="AH212"/>
      <c r="AI212"/>
    </row>
    <row r="213" spans="1:35" x14ac:dyDescent="0.2">
      <c r="A213" s="111">
        <v>403.5</v>
      </c>
      <c r="B213" s="111">
        <v>-7.4260499968659133E-3</v>
      </c>
      <c r="C213" s="111">
        <v>0.1</v>
      </c>
      <c r="D213" s="113">
        <f t="shared" si="43"/>
        <v>4.0349999999999997E-2</v>
      </c>
      <c r="E213" s="113">
        <f t="shared" si="43"/>
        <v>-7.4260499968659133E-3</v>
      </c>
      <c r="F213" s="21">
        <f t="shared" si="44"/>
        <v>4.0349999999999995E-3</v>
      </c>
      <c r="G213" s="21">
        <f t="shared" si="44"/>
        <v>-7.4260499968659133E-4</v>
      </c>
      <c r="H213" s="21">
        <f t="shared" si="34"/>
        <v>1.6281224999999998E-4</v>
      </c>
      <c r="I213" s="21">
        <f t="shared" si="35"/>
        <v>6.5694742874999984E-6</v>
      </c>
      <c r="J213" s="21">
        <f t="shared" si="36"/>
        <v>2.6507828750062492E-7</v>
      </c>
      <c r="K213" s="21">
        <f t="shared" si="37"/>
        <v>-2.9964111737353958E-5</v>
      </c>
      <c r="L213" s="21">
        <f t="shared" si="38"/>
        <v>-1.2090519086022322E-6</v>
      </c>
      <c r="M213" s="21">
        <f t="shared" ref="M213:M276" ca="1" si="45">+E$4+E$5*D213+E$6*D213^2</f>
        <v>-8.7490388201271196E-3</v>
      </c>
      <c r="N213" s="21">
        <f t="shared" ca="1" si="39"/>
        <v>1.7502994264740716E-7</v>
      </c>
      <c r="O213" s="20">
        <f t="shared" ca="1" si="40"/>
        <v>1777283.4705674311</v>
      </c>
      <c r="P213" s="21">
        <f t="shared" ca="1" si="41"/>
        <v>127403.68623118049</v>
      </c>
      <c r="Q213" s="21">
        <f t="shared" ca="1" si="42"/>
        <v>459777.33320194687</v>
      </c>
      <c r="R213">
        <f t="shared" ref="R213:R276" ca="1" si="46">+E213-M213</f>
        <v>1.3229888232612064E-3</v>
      </c>
      <c r="S213"/>
      <c r="T213"/>
      <c r="U213"/>
      <c r="V213"/>
      <c r="W213"/>
      <c r="X213"/>
      <c r="Y213"/>
      <c r="Z213"/>
      <c r="AA213"/>
      <c r="AB213"/>
      <c r="AC213"/>
      <c r="AD213"/>
      <c r="AE213"/>
      <c r="AF213"/>
      <c r="AG213"/>
      <c r="AH213"/>
      <c r="AI213"/>
    </row>
    <row r="214" spans="1:35" x14ac:dyDescent="0.2">
      <c r="A214" s="111">
        <v>462</v>
      </c>
      <c r="B214" s="111">
        <v>3.0014000003575347E-3</v>
      </c>
      <c r="C214" s="111">
        <v>0.1</v>
      </c>
      <c r="D214" s="113">
        <f t="shared" si="43"/>
        <v>4.6199999999999998E-2</v>
      </c>
      <c r="E214" s="113">
        <f t="shared" si="43"/>
        <v>3.0014000003575347E-3</v>
      </c>
      <c r="F214" s="21">
        <f t="shared" si="44"/>
        <v>4.62E-3</v>
      </c>
      <c r="G214" s="21">
        <f t="shared" si="44"/>
        <v>3.0014000003575347E-4</v>
      </c>
      <c r="H214" s="21">
        <f t="shared" ref="H214:H277" si="47">C214*D214*D214</f>
        <v>2.13444E-4</v>
      </c>
      <c r="I214" s="21">
        <f t="shared" ref="I214:I277" si="48">C214*D214*D214*D214</f>
        <v>9.8611128000000002E-6</v>
      </c>
      <c r="J214" s="21">
        <f t="shared" ref="J214:J277" si="49">C214*D214*D214*D214*D214</f>
        <v>4.5558341136000001E-7</v>
      </c>
      <c r="K214" s="21">
        <f t="shared" ref="K214:K277" si="50">C214*E214*D214</f>
        <v>1.386646800165181E-5</v>
      </c>
      <c r="L214" s="21">
        <f t="shared" ref="L214:L277" si="51">C214*E214*D214*D214</f>
        <v>6.4063082167631362E-7</v>
      </c>
      <c r="M214" s="21">
        <f t="shared" ca="1" si="45"/>
        <v>-8.8999162205356148E-3</v>
      </c>
      <c r="N214" s="21">
        <f t="shared" ref="N214:N277" ca="1" si="52">C214*(M214-E214)^2</f>
        <v>1.416413277896944E-5</v>
      </c>
      <c r="O214" s="20">
        <f t="shared" ref="O214:O277" ca="1" si="53">(C214*O$1-O$2*F214+O$3*H214)^2</f>
        <v>1770457.5898551443</v>
      </c>
      <c r="P214" s="21">
        <f t="shared" ref="P214:P277" ca="1" si="54">(-C214*O$2+O$4*F214-O$5*H214)^2</f>
        <v>125127.39724285272</v>
      </c>
      <c r="Q214" s="21">
        <f t="shared" ref="Q214:Q277" ca="1" si="55">+(C214*O$3-F214*O$5+H214*O$6)^2</f>
        <v>458208.23723000649</v>
      </c>
      <c r="R214">
        <f t="shared" ca="1" si="46"/>
        <v>1.190131622089315E-2</v>
      </c>
      <c r="S214"/>
      <c r="T214"/>
      <c r="U214"/>
      <c r="V214"/>
      <c r="W214"/>
      <c r="X214"/>
      <c r="Y214"/>
      <c r="Z214"/>
      <c r="AA214"/>
      <c r="AB214"/>
      <c r="AC214"/>
      <c r="AD214"/>
      <c r="AE214"/>
      <c r="AF214"/>
      <c r="AG214"/>
      <c r="AH214"/>
      <c r="AI214"/>
    </row>
    <row r="215" spans="1:35" x14ac:dyDescent="0.2">
      <c r="A215" s="111">
        <v>468</v>
      </c>
      <c r="B215" s="111">
        <v>2.0196000041323714E-3</v>
      </c>
      <c r="C215" s="111">
        <v>0.1</v>
      </c>
      <c r="D215" s="113">
        <f t="shared" si="43"/>
        <v>4.6800000000000001E-2</v>
      </c>
      <c r="E215" s="113">
        <f t="shared" si="43"/>
        <v>2.0196000041323714E-3</v>
      </c>
      <c r="F215" s="21">
        <f t="shared" si="44"/>
        <v>4.6800000000000001E-3</v>
      </c>
      <c r="G215" s="21">
        <f t="shared" si="44"/>
        <v>2.0196000041323715E-4</v>
      </c>
      <c r="H215" s="21">
        <f t="shared" si="47"/>
        <v>2.1902400000000001E-4</v>
      </c>
      <c r="I215" s="21">
        <f t="shared" si="48"/>
        <v>1.02503232E-5</v>
      </c>
      <c r="J215" s="21">
        <f t="shared" si="49"/>
        <v>4.7971512576000006E-7</v>
      </c>
      <c r="K215" s="21">
        <f t="shared" si="50"/>
        <v>9.4517280193394982E-6</v>
      </c>
      <c r="L215" s="21">
        <f t="shared" si="51"/>
        <v>4.4234087130508852E-7</v>
      </c>
      <c r="M215" s="21">
        <f t="shared" ca="1" si="45"/>
        <v>-8.9154170642840036E-3</v>
      </c>
      <c r="N215" s="21">
        <f t="shared" ca="1" si="52"/>
        <v>1.1957459828655746E-5</v>
      </c>
      <c r="O215" s="20">
        <f t="shared" ca="1" si="53"/>
        <v>1769751.1890717959</v>
      </c>
      <c r="P215" s="21">
        <f t="shared" ca="1" si="54"/>
        <v>124894.68712729013</v>
      </c>
      <c r="Q215" s="21">
        <f t="shared" ca="1" si="55"/>
        <v>458044.43055944424</v>
      </c>
      <c r="R215">
        <f t="shared" ca="1" si="46"/>
        <v>1.0935017068416375E-2</v>
      </c>
      <c r="S215"/>
      <c r="T215"/>
      <c r="U215"/>
      <c r="V215"/>
      <c r="W215"/>
      <c r="X215"/>
      <c r="Y215"/>
      <c r="Z215"/>
      <c r="AA215"/>
      <c r="AB215"/>
      <c r="AC215"/>
      <c r="AD215"/>
      <c r="AE215"/>
      <c r="AF215"/>
      <c r="AG215"/>
      <c r="AH215"/>
      <c r="AI215"/>
    </row>
    <row r="216" spans="1:35" x14ac:dyDescent="0.2">
      <c r="A216" s="111">
        <v>601</v>
      </c>
      <c r="B216" s="111">
        <v>-1.4102999994065613E-3</v>
      </c>
      <c r="C216" s="111">
        <v>0.1</v>
      </c>
      <c r="D216" s="113">
        <f t="shared" si="43"/>
        <v>6.0100000000000001E-2</v>
      </c>
      <c r="E216" s="113">
        <f t="shared" si="43"/>
        <v>-1.4102999994065613E-3</v>
      </c>
      <c r="F216" s="21">
        <f t="shared" si="44"/>
        <v>6.0100000000000006E-3</v>
      </c>
      <c r="G216" s="21">
        <f t="shared" si="44"/>
        <v>-1.4102999994065614E-4</v>
      </c>
      <c r="H216" s="21">
        <f t="shared" si="47"/>
        <v>3.6120100000000001E-4</v>
      </c>
      <c r="I216" s="21">
        <f t="shared" si="48"/>
        <v>2.17081801E-5</v>
      </c>
      <c r="J216" s="21">
        <f t="shared" si="49"/>
        <v>1.30466162401E-6</v>
      </c>
      <c r="K216" s="21">
        <f t="shared" si="50"/>
        <v>-8.4759029964334334E-6</v>
      </c>
      <c r="L216" s="21">
        <f t="shared" si="51"/>
        <v>-5.0940177008564933E-7</v>
      </c>
      <c r="M216" s="21">
        <f t="shared" ca="1" si="45"/>
        <v>-9.2602725182693198E-3</v>
      </c>
      <c r="N216" s="21">
        <f t="shared" ca="1" si="52"/>
        <v>6.1622068546900529E-6</v>
      </c>
      <c r="O216" s="20">
        <f t="shared" ca="1" si="53"/>
        <v>1753793.4137459439</v>
      </c>
      <c r="P216" s="21">
        <f t="shared" ca="1" si="54"/>
        <v>119772.95930696739</v>
      </c>
      <c r="Q216" s="21">
        <f t="shared" ca="1" si="55"/>
        <v>454276.96320569498</v>
      </c>
      <c r="R216">
        <f t="shared" ca="1" si="46"/>
        <v>7.8499725188627585E-3</v>
      </c>
      <c r="S216"/>
      <c r="T216"/>
      <c r="U216"/>
      <c r="V216"/>
      <c r="W216"/>
      <c r="X216"/>
      <c r="Y216"/>
      <c r="Z216"/>
      <c r="AA216"/>
      <c r="AB216"/>
      <c r="AC216"/>
      <c r="AD216"/>
      <c r="AE216"/>
      <c r="AF216"/>
      <c r="AG216"/>
      <c r="AH216"/>
      <c r="AI216"/>
    </row>
    <row r="217" spans="1:35" x14ac:dyDescent="0.2">
      <c r="A217" s="111">
        <v>622</v>
      </c>
      <c r="B217" s="111">
        <v>1.1534000004758127E-3</v>
      </c>
      <c r="C217" s="111">
        <v>0.1</v>
      </c>
      <c r="D217" s="113">
        <f t="shared" si="43"/>
        <v>6.2199999999999998E-2</v>
      </c>
      <c r="E217" s="113">
        <f t="shared" si="43"/>
        <v>1.1534000004758127E-3</v>
      </c>
      <c r="F217" s="21">
        <f t="shared" si="44"/>
        <v>6.2199999999999998E-3</v>
      </c>
      <c r="G217" s="21">
        <f t="shared" si="44"/>
        <v>1.1534000004758127E-4</v>
      </c>
      <c r="H217" s="21">
        <f t="shared" si="47"/>
        <v>3.8688399999999999E-4</v>
      </c>
      <c r="I217" s="21">
        <f t="shared" si="48"/>
        <v>2.4064184799999998E-5</v>
      </c>
      <c r="J217" s="21">
        <f t="shared" si="49"/>
        <v>1.4967922945599997E-6</v>
      </c>
      <c r="K217" s="21">
        <f t="shared" si="50"/>
        <v>7.1741480029595553E-6</v>
      </c>
      <c r="L217" s="21">
        <f t="shared" si="51"/>
        <v>4.4623200578408433E-7</v>
      </c>
      <c r="M217" s="21">
        <f t="shared" ca="1" si="45"/>
        <v>-9.314942644443441E-3</v>
      </c>
      <c r="N217" s="21">
        <f t="shared" ca="1" si="52"/>
        <v>1.0958619773143504E-5</v>
      </c>
      <c r="O217" s="20">
        <f t="shared" ca="1" si="53"/>
        <v>1751221.7412860852</v>
      </c>
      <c r="P217" s="21">
        <f t="shared" ca="1" si="54"/>
        <v>118970.76628360014</v>
      </c>
      <c r="Q217" s="21">
        <f t="shared" ca="1" si="55"/>
        <v>453658.36116620793</v>
      </c>
      <c r="R217">
        <f t="shared" ca="1" si="46"/>
        <v>1.0468342644919254E-2</v>
      </c>
      <c r="S217"/>
      <c r="T217"/>
      <c r="U217"/>
      <c r="V217"/>
      <c r="W217"/>
      <c r="X217"/>
      <c r="Y217"/>
      <c r="Z217"/>
      <c r="AA217"/>
      <c r="AB217"/>
      <c r="AC217"/>
      <c r="AD217"/>
      <c r="AE217"/>
      <c r="AF217"/>
      <c r="AG217"/>
      <c r="AH217"/>
      <c r="AI217"/>
    </row>
    <row r="218" spans="1:35" x14ac:dyDescent="0.2">
      <c r="A218" s="111">
        <v>625</v>
      </c>
      <c r="B218" s="111">
        <v>-2.3374999946099706E-3</v>
      </c>
      <c r="C218" s="111">
        <v>0.1</v>
      </c>
      <c r="D218" s="113">
        <f t="shared" si="43"/>
        <v>6.25E-2</v>
      </c>
      <c r="E218" s="113">
        <f t="shared" si="43"/>
        <v>-2.3374999946099706E-3</v>
      </c>
      <c r="F218" s="21">
        <f t="shared" si="44"/>
        <v>6.2500000000000003E-3</v>
      </c>
      <c r="G218" s="21">
        <f t="shared" si="44"/>
        <v>-2.3374999946099707E-4</v>
      </c>
      <c r="H218" s="21">
        <f t="shared" si="47"/>
        <v>3.9062500000000002E-4</v>
      </c>
      <c r="I218" s="21">
        <f t="shared" si="48"/>
        <v>2.4414062500000001E-5</v>
      </c>
      <c r="J218" s="21">
        <f t="shared" si="49"/>
        <v>1.5258789062500001E-6</v>
      </c>
      <c r="K218" s="21">
        <f t="shared" si="50"/>
        <v>-1.4609374966312317E-5</v>
      </c>
      <c r="L218" s="21">
        <f t="shared" si="51"/>
        <v>-9.1308593539451979E-7</v>
      </c>
      <c r="M218" s="21">
        <f t="shared" ca="1" si="45"/>
        <v>-9.3227575440642772E-3</v>
      </c>
      <c r="N218" s="21">
        <f t="shared" ca="1" si="52"/>
        <v>4.8793823032208385E-6</v>
      </c>
      <c r="O218" s="20">
        <f t="shared" ca="1" si="53"/>
        <v>1750853.2083722206</v>
      </c>
      <c r="P218" s="21">
        <f t="shared" ca="1" si="54"/>
        <v>118856.31385752332</v>
      </c>
      <c r="Q218" s="21">
        <f t="shared" ca="1" si="55"/>
        <v>453569.46374454972</v>
      </c>
      <c r="R218">
        <f t="shared" ca="1" si="46"/>
        <v>6.9852575494543066E-3</v>
      </c>
      <c r="S218"/>
      <c r="T218"/>
      <c r="U218"/>
      <c r="V218"/>
      <c r="W218"/>
      <c r="X218"/>
      <c r="Y218"/>
      <c r="Z218"/>
      <c r="AA218"/>
      <c r="AB218"/>
      <c r="AC218"/>
      <c r="AD218"/>
      <c r="AE218"/>
      <c r="AF218"/>
      <c r="AG218"/>
      <c r="AH218"/>
      <c r="AI218"/>
    </row>
    <row r="219" spans="1:35" x14ac:dyDescent="0.2">
      <c r="A219" s="111">
        <v>648</v>
      </c>
      <c r="B219" s="111">
        <v>-6.4343999983975664E-3</v>
      </c>
      <c r="C219" s="111">
        <v>0.1</v>
      </c>
      <c r="D219" s="113">
        <f t="shared" si="43"/>
        <v>6.4799999999999996E-2</v>
      </c>
      <c r="E219" s="113">
        <f t="shared" si="43"/>
        <v>-6.4343999983975664E-3</v>
      </c>
      <c r="F219" s="21">
        <f t="shared" si="44"/>
        <v>6.4799999999999996E-3</v>
      </c>
      <c r="G219" s="21">
        <f t="shared" si="44"/>
        <v>-6.4343999983975666E-4</v>
      </c>
      <c r="H219" s="21">
        <f t="shared" si="47"/>
        <v>4.1990399999999997E-4</v>
      </c>
      <c r="I219" s="21">
        <f t="shared" si="48"/>
        <v>2.7209779199999997E-5</v>
      </c>
      <c r="J219" s="21">
        <f t="shared" si="49"/>
        <v>1.7631936921599998E-6</v>
      </c>
      <c r="K219" s="21">
        <f t="shared" si="50"/>
        <v>-4.1694911989616229E-5</v>
      </c>
      <c r="L219" s="21">
        <f t="shared" si="51"/>
        <v>-2.7018302969271317E-6</v>
      </c>
      <c r="M219" s="21">
        <f t="shared" ca="1" si="45"/>
        <v>-9.3827123188571226E-3</v>
      </c>
      <c r="N219" s="21">
        <f t="shared" ca="1" si="52"/>
        <v>8.692545538973614E-7</v>
      </c>
      <c r="O219" s="20">
        <f t="shared" ca="1" si="53"/>
        <v>1748018.2464345766</v>
      </c>
      <c r="P219" s="21">
        <f t="shared" ca="1" si="54"/>
        <v>117980.06726427237</v>
      </c>
      <c r="Q219" s="21">
        <f t="shared" ca="1" si="55"/>
        <v>452883.55774395715</v>
      </c>
      <c r="R219">
        <f t="shared" ca="1" si="46"/>
        <v>2.9483123204595563E-3</v>
      </c>
      <c r="S219"/>
      <c r="T219"/>
      <c r="U219"/>
      <c r="V219"/>
      <c r="W219"/>
      <c r="X219"/>
      <c r="Y219"/>
      <c r="Z219"/>
      <c r="AA219"/>
      <c r="AB219"/>
      <c r="AC219"/>
      <c r="AD219"/>
      <c r="AE219"/>
      <c r="AF219"/>
      <c r="AG219"/>
      <c r="AH219"/>
      <c r="AI219"/>
    </row>
    <row r="220" spans="1:35" x14ac:dyDescent="0.2">
      <c r="A220" s="111">
        <v>654</v>
      </c>
      <c r="B220" s="111">
        <v>-1.1416200002713595E-2</v>
      </c>
      <c r="C220" s="111">
        <v>0.1</v>
      </c>
      <c r="D220" s="113">
        <f t="shared" si="43"/>
        <v>6.54E-2</v>
      </c>
      <c r="E220" s="113">
        <f t="shared" si="43"/>
        <v>-1.1416200002713595E-2</v>
      </c>
      <c r="F220" s="21">
        <f t="shared" si="44"/>
        <v>6.5400000000000007E-3</v>
      </c>
      <c r="G220" s="21">
        <f t="shared" si="44"/>
        <v>-1.1416200002713594E-3</v>
      </c>
      <c r="H220" s="21">
        <f t="shared" si="47"/>
        <v>4.2771600000000002E-4</v>
      </c>
      <c r="I220" s="21">
        <f t="shared" si="48"/>
        <v>2.7972626400000001E-5</v>
      </c>
      <c r="J220" s="21">
        <f t="shared" si="49"/>
        <v>1.82940976656E-6</v>
      </c>
      <c r="K220" s="21">
        <f t="shared" si="50"/>
        <v>-7.4661948017746901E-5</v>
      </c>
      <c r="L220" s="21">
        <f t="shared" si="51"/>
        <v>-4.8828914003606476E-6</v>
      </c>
      <c r="M220" s="21">
        <f t="shared" ca="1" si="45"/>
        <v>-9.3983644920802752E-3</v>
      </c>
      <c r="N220" s="21">
        <f t="shared" ca="1" si="52"/>
        <v>4.0716601479728295E-7</v>
      </c>
      <c r="O220" s="20">
        <f t="shared" ca="1" si="53"/>
        <v>1747275.9179957467</v>
      </c>
      <c r="P220" s="21">
        <f t="shared" ca="1" si="54"/>
        <v>117751.83767578</v>
      </c>
      <c r="Q220" s="21">
        <f t="shared" ca="1" si="55"/>
        <v>452703.35880162631</v>
      </c>
      <c r="R220">
        <f t="shared" ca="1" si="46"/>
        <v>-2.0178355106333194E-3</v>
      </c>
      <c r="S220"/>
      <c r="T220"/>
      <c r="U220"/>
      <c r="V220"/>
      <c r="W220"/>
      <c r="X220"/>
      <c r="Y220"/>
      <c r="Z220"/>
      <c r="AA220"/>
      <c r="AB220"/>
      <c r="AC220"/>
      <c r="AD220"/>
      <c r="AE220"/>
      <c r="AF220"/>
      <c r="AG220"/>
      <c r="AH220"/>
      <c r="AI220"/>
    </row>
    <row r="221" spans="1:35" x14ac:dyDescent="0.2">
      <c r="A221" s="111">
        <v>655.5</v>
      </c>
      <c r="B221" s="111">
        <v>-8.6616500047966838E-3</v>
      </c>
      <c r="C221" s="111">
        <v>0.1</v>
      </c>
      <c r="D221" s="113">
        <f t="shared" si="43"/>
        <v>6.5549999999999997E-2</v>
      </c>
      <c r="E221" s="113">
        <f t="shared" si="43"/>
        <v>-8.6616500047966838E-3</v>
      </c>
      <c r="F221" s="21">
        <f t="shared" si="44"/>
        <v>6.5550000000000001E-3</v>
      </c>
      <c r="G221" s="21">
        <f t="shared" si="44"/>
        <v>-8.661650004796684E-4</v>
      </c>
      <c r="H221" s="21">
        <f t="shared" si="47"/>
        <v>4.2968024999999997E-4</v>
      </c>
      <c r="I221" s="21">
        <f t="shared" si="48"/>
        <v>2.8165540387499995E-5</v>
      </c>
      <c r="J221" s="21">
        <f t="shared" si="49"/>
        <v>1.8462511724006247E-6</v>
      </c>
      <c r="K221" s="21">
        <f t="shared" si="50"/>
        <v>-5.6777115781442263E-5</v>
      </c>
      <c r="L221" s="21">
        <f t="shared" si="51"/>
        <v>-3.7217399394735401E-6</v>
      </c>
      <c r="M221" s="21">
        <f t="shared" ca="1" si="45"/>
        <v>-9.4022782981354313E-3</v>
      </c>
      <c r="N221" s="21">
        <f t="shared" ca="1" si="52"/>
        <v>5.485302688938659E-8</v>
      </c>
      <c r="O221" s="20">
        <f t="shared" ca="1" si="53"/>
        <v>1747090.1568071155</v>
      </c>
      <c r="P221" s="21">
        <f t="shared" ca="1" si="54"/>
        <v>117694.80338312451</v>
      </c>
      <c r="Q221" s="21">
        <f t="shared" ca="1" si="55"/>
        <v>452658.22723988112</v>
      </c>
      <c r="R221">
        <f t="shared" ca="1" si="46"/>
        <v>7.4062829333874751E-4</v>
      </c>
      <c r="S221"/>
      <c r="T221"/>
      <c r="U221"/>
      <c r="V221"/>
      <c r="W221"/>
      <c r="X221"/>
      <c r="Y221"/>
      <c r="Z221"/>
      <c r="AA221"/>
      <c r="AB221"/>
      <c r="AC221"/>
      <c r="AD221"/>
      <c r="AE221"/>
      <c r="AF221"/>
      <c r="AG221"/>
      <c r="AH221"/>
      <c r="AI221"/>
    </row>
    <row r="222" spans="1:35" x14ac:dyDescent="0.2">
      <c r="A222" s="111">
        <v>999</v>
      </c>
      <c r="B222" s="111">
        <v>-1.869699997769203E-3</v>
      </c>
      <c r="C222" s="111">
        <v>0.1</v>
      </c>
      <c r="D222" s="113">
        <f t="shared" si="43"/>
        <v>9.9900000000000003E-2</v>
      </c>
      <c r="E222" s="113">
        <f t="shared" si="43"/>
        <v>-1.869699997769203E-3</v>
      </c>
      <c r="F222" s="21">
        <f t="shared" si="44"/>
        <v>9.9900000000000006E-3</v>
      </c>
      <c r="G222" s="21">
        <f t="shared" si="44"/>
        <v>-1.8696999977692031E-4</v>
      </c>
      <c r="H222" s="21">
        <f t="shared" si="47"/>
        <v>9.980010000000001E-4</v>
      </c>
      <c r="I222" s="21">
        <f t="shared" si="48"/>
        <v>9.9700299900000013E-5</v>
      </c>
      <c r="J222" s="21">
        <f t="shared" si="49"/>
        <v>9.9600599600100011E-6</v>
      </c>
      <c r="K222" s="21">
        <f t="shared" si="50"/>
        <v>-1.8678302977714341E-5</v>
      </c>
      <c r="L222" s="21">
        <f t="shared" si="51"/>
        <v>-1.8659624674736629E-6</v>
      </c>
      <c r="M222" s="21">
        <f t="shared" ca="1" si="45"/>
        <v>-1.0306574686617109E-2</v>
      </c>
      <c r="N222" s="21">
        <f t="shared" ca="1" si="52"/>
        <v>7.1180854515322454E-6</v>
      </c>
      <c r="O222" s="20">
        <f t="shared" ca="1" si="53"/>
        <v>1702691.7806213079</v>
      </c>
      <c r="P222" s="21">
        <f t="shared" ca="1" si="54"/>
        <v>104884.18424529162</v>
      </c>
      <c r="Q222" s="21">
        <f t="shared" ca="1" si="55"/>
        <v>441472.35426063521</v>
      </c>
      <c r="R222">
        <f t="shared" ca="1" si="46"/>
        <v>8.4368746888479063E-3</v>
      </c>
      <c r="S222"/>
      <c r="T222"/>
      <c r="U222"/>
      <c r="V222"/>
      <c r="W222"/>
      <c r="X222"/>
      <c r="Y222"/>
      <c r="Z222"/>
      <c r="AA222"/>
      <c r="AB222"/>
      <c r="AC222"/>
      <c r="AD222"/>
      <c r="AE222"/>
      <c r="AF222"/>
      <c r="AG222"/>
      <c r="AH222"/>
      <c r="AI222"/>
    </row>
    <row r="223" spans="1:35" x14ac:dyDescent="0.2">
      <c r="A223" s="111">
        <v>1105</v>
      </c>
      <c r="B223" s="111">
        <v>-1.8815000003087334E-3</v>
      </c>
      <c r="C223" s="111">
        <v>0.1</v>
      </c>
      <c r="D223" s="113">
        <f t="shared" si="43"/>
        <v>0.1105</v>
      </c>
      <c r="E223" s="113">
        <f t="shared" si="43"/>
        <v>-1.8815000003087334E-3</v>
      </c>
      <c r="F223" s="21">
        <f t="shared" si="44"/>
        <v>1.1050000000000001E-2</v>
      </c>
      <c r="G223" s="21">
        <f t="shared" si="44"/>
        <v>-1.8815000003087335E-4</v>
      </c>
      <c r="H223" s="21">
        <f t="shared" si="47"/>
        <v>1.2210250000000001E-3</v>
      </c>
      <c r="I223" s="21">
        <f t="shared" si="48"/>
        <v>1.3492326250000002E-4</v>
      </c>
      <c r="J223" s="21">
        <f t="shared" si="49"/>
        <v>1.4909020506250002E-5</v>
      </c>
      <c r="K223" s="21">
        <f t="shared" si="50"/>
        <v>-2.0790575003411505E-5</v>
      </c>
      <c r="L223" s="21">
        <f t="shared" si="51"/>
        <v>-2.2973585378769714E-6</v>
      </c>
      <c r="M223" s="21">
        <f t="shared" ca="1" si="45"/>
        <v>-1.0588860222389574E-2</v>
      </c>
      <c r="N223" s="21">
        <f t="shared" ca="1" si="52"/>
        <v>7.5818122037075701E-6</v>
      </c>
      <c r="O223" s="20">
        <f t="shared" ca="1" si="53"/>
        <v>1688258.1100548925</v>
      </c>
      <c r="P223" s="21">
        <f t="shared" ca="1" si="54"/>
        <v>101035.14983779572</v>
      </c>
      <c r="Q223" s="21">
        <f t="shared" ca="1" si="55"/>
        <v>437684.59707255184</v>
      </c>
      <c r="R223">
        <f t="shared" ca="1" si="46"/>
        <v>8.7073602220808406E-3</v>
      </c>
      <c r="S223"/>
      <c r="T223"/>
      <c r="U223"/>
      <c r="V223"/>
      <c r="W223"/>
      <c r="X223"/>
      <c r="Y223"/>
      <c r="Z223"/>
      <c r="AA223"/>
      <c r="AB223"/>
      <c r="AC223"/>
      <c r="AD223"/>
      <c r="AE223"/>
      <c r="AF223"/>
      <c r="AG223"/>
      <c r="AH223"/>
      <c r="AI223"/>
    </row>
    <row r="224" spans="1:35" x14ac:dyDescent="0.2">
      <c r="A224" s="111">
        <v>1166.5</v>
      </c>
      <c r="B224" s="111">
        <v>-1.7944949999218807E-2</v>
      </c>
      <c r="C224" s="111">
        <v>0.1</v>
      </c>
      <c r="D224" s="113">
        <f t="shared" si="43"/>
        <v>0.11665</v>
      </c>
      <c r="E224" s="113">
        <f t="shared" si="43"/>
        <v>-1.7944949999218807E-2</v>
      </c>
      <c r="F224" s="21">
        <f t="shared" si="44"/>
        <v>1.1665000000000002E-2</v>
      </c>
      <c r="G224" s="21">
        <f t="shared" si="44"/>
        <v>-1.7944949999218807E-3</v>
      </c>
      <c r="H224" s="21">
        <f t="shared" si="47"/>
        <v>1.3607222500000003E-3</v>
      </c>
      <c r="I224" s="21">
        <f t="shared" si="48"/>
        <v>1.5872825046250004E-4</v>
      </c>
      <c r="J224" s="21">
        <f t="shared" si="49"/>
        <v>1.8515650416450629E-5</v>
      </c>
      <c r="K224" s="21">
        <f t="shared" si="50"/>
        <v>-2.093278417408874E-4</v>
      </c>
      <c r="L224" s="21">
        <f t="shared" si="51"/>
        <v>-2.4418092739074516E-5</v>
      </c>
      <c r="M224" s="21">
        <f t="shared" ca="1" si="45"/>
        <v>-1.0753337518731457E-2</v>
      </c>
      <c r="N224" s="21">
        <f t="shared" ca="1" si="52"/>
        <v>5.1719290069501414E-6</v>
      </c>
      <c r="O224" s="20">
        <f t="shared" ca="1" si="53"/>
        <v>1679729.1145820552</v>
      </c>
      <c r="P224" s="21">
        <f t="shared" ca="1" si="54"/>
        <v>98825.383292023063</v>
      </c>
      <c r="Q224" s="21">
        <f t="shared" ca="1" si="55"/>
        <v>435415.94434699183</v>
      </c>
      <c r="R224">
        <f t="shared" ca="1" si="46"/>
        <v>-7.1916124804873496E-3</v>
      </c>
      <c r="S224"/>
      <c r="T224"/>
      <c r="U224"/>
      <c r="V224"/>
      <c r="W224"/>
      <c r="X224"/>
      <c r="Y224"/>
      <c r="Z224"/>
      <c r="AA224"/>
      <c r="AB224"/>
      <c r="AC224"/>
      <c r="AD224"/>
      <c r="AE224"/>
      <c r="AF224"/>
      <c r="AG224"/>
      <c r="AH224"/>
      <c r="AI224"/>
    </row>
    <row r="225" spans="1:35" x14ac:dyDescent="0.2">
      <c r="A225" s="111">
        <v>1192</v>
      </c>
      <c r="B225" s="111">
        <v>8.8240000332007185E-4</v>
      </c>
      <c r="C225" s="111">
        <v>0.1</v>
      </c>
      <c r="D225" s="113">
        <f t="shared" si="43"/>
        <v>0.1192</v>
      </c>
      <c r="E225" s="113">
        <f t="shared" si="43"/>
        <v>8.8240000332007185E-4</v>
      </c>
      <c r="F225" s="21">
        <f t="shared" si="44"/>
        <v>1.192E-2</v>
      </c>
      <c r="G225" s="21">
        <f t="shared" si="44"/>
        <v>8.824000033200719E-5</v>
      </c>
      <c r="H225" s="21">
        <f t="shared" si="47"/>
        <v>1.420864E-3</v>
      </c>
      <c r="I225" s="21">
        <f t="shared" si="48"/>
        <v>1.693669888E-4</v>
      </c>
      <c r="J225" s="21">
        <f t="shared" si="49"/>
        <v>2.0188545064960002E-5</v>
      </c>
      <c r="K225" s="21">
        <f t="shared" si="50"/>
        <v>1.0518208039575257E-5</v>
      </c>
      <c r="L225" s="21">
        <f t="shared" si="51"/>
        <v>1.2537703983173707E-6</v>
      </c>
      <c r="M225" s="21">
        <f t="shared" ca="1" si="45"/>
        <v>-1.0821685836268248E-2</v>
      </c>
      <c r="N225" s="21">
        <f t="shared" ca="1" si="52"/>
        <v>1.3698562534045185E-5</v>
      </c>
      <c r="O225" s="20">
        <f t="shared" ca="1" si="53"/>
        <v>1676159.6878023818</v>
      </c>
      <c r="P225" s="21">
        <f t="shared" ca="1" si="54"/>
        <v>97914.249962685877</v>
      </c>
      <c r="Q225" s="21">
        <f t="shared" ca="1" si="55"/>
        <v>434460.12128329126</v>
      </c>
      <c r="R225">
        <f t="shared" ca="1" si="46"/>
        <v>1.170408583958832E-2</v>
      </c>
      <c r="S225"/>
      <c r="T225"/>
      <c r="U225"/>
      <c r="V225"/>
      <c r="W225"/>
      <c r="X225"/>
      <c r="Y225"/>
      <c r="Z225"/>
      <c r="AA225"/>
      <c r="AB225"/>
      <c r="AC225"/>
      <c r="AD225"/>
      <c r="AE225"/>
      <c r="AF225"/>
      <c r="AG225"/>
      <c r="AH225"/>
      <c r="AI225"/>
    </row>
    <row r="226" spans="1:35" x14ac:dyDescent="0.2">
      <c r="A226" s="111">
        <v>1965</v>
      </c>
      <c r="B226" s="111">
        <v>-4.9395000023650937E-3</v>
      </c>
      <c r="C226" s="111">
        <v>0.1</v>
      </c>
      <c r="D226" s="113">
        <f t="shared" si="43"/>
        <v>0.19650000000000001</v>
      </c>
      <c r="E226" s="113">
        <f t="shared" si="43"/>
        <v>-4.9395000023650937E-3</v>
      </c>
      <c r="F226" s="21">
        <f t="shared" si="44"/>
        <v>1.9650000000000001E-2</v>
      </c>
      <c r="G226" s="21">
        <f t="shared" si="44"/>
        <v>-4.9395000023650943E-4</v>
      </c>
      <c r="H226" s="21">
        <f t="shared" si="47"/>
        <v>3.8612250000000002E-3</v>
      </c>
      <c r="I226" s="21">
        <f t="shared" si="48"/>
        <v>7.5873071250000008E-4</v>
      </c>
      <c r="J226" s="21">
        <f t="shared" si="49"/>
        <v>1.4909058500625001E-4</v>
      </c>
      <c r="K226" s="21">
        <f t="shared" si="50"/>
        <v>-9.7061175046474113E-5</v>
      </c>
      <c r="L226" s="21">
        <f t="shared" si="51"/>
        <v>-1.9072520896632163E-5</v>
      </c>
      <c r="M226" s="21">
        <f t="shared" ca="1" si="45"/>
        <v>-1.2935426843062741E-2</v>
      </c>
      <c r="N226" s="21">
        <f t="shared" ca="1" si="52"/>
        <v>6.3934846041789064E-6</v>
      </c>
      <c r="O226" s="20">
        <f t="shared" ca="1" si="53"/>
        <v>1559182.3996313938</v>
      </c>
      <c r="P226" s="21">
        <f t="shared" ca="1" si="54"/>
        <v>71806.808900316624</v>
      </c>
      <c r="Q226" s="21">
        <f t="shared" ca="1" si="55"/>
        <v>401453.92209489958</v>
      </c>
      <c r="R226">
        <f t="shared" ca="1" si="46"/>
        <v>7.9959268406976473E-3</v>
      </c>
      <c r="S226"/>
      <c r="T226"/>
      <c r="U226"/>
      <c r="V226"/>
      <c r="W226"/>
      <c r="X226"/>
      <c r="Y226"/>
      <c r="Z226"/>
      <c r="AA226"/>
      <c r="AB226"/>
      <c r="AC226"/>
      <c r="AD226"/>
      <c r="AE226"/>
      <c r="AF226"/>
      <c r="AG226"/>
      <c r="AH226"/>
      <c r="AI226"/>
    </row>
    <row r="227" spans="1:35" x14ac:dyDescent="0.2">
      <c r="A227" s="111">
        <v>2797</v>
      </c>
      <c r="B227" s="111">
        <v>-3.1749099995067809E-2</v>
      </c>
      <c r="C227" s="111">
        <v>0.1</v>
      </c>
      <c r="D227" s="113">
        <f t="shared" si="43"/>
        <v>0.2797</v>
      </c>
      <c r="E227" s="113">
        <f t="shared" si="43"/>
        <v>-3.1749099995067809E-2</v>
      </c>
      <c r="F227" s="21">
        <f t="shared" si="44"/>
        <v>2.7970000000000002E-2</v>
      </c>
      <c r="G227" s="21">
        <f t="shared" si="44"/>
        <v>-3.1749099995067812E-3</v>
      </c>
      <c r="H227" s="21">
        <f t="shared" si="47"/>
        <v>7.8232090000000011E-3</v>
      </c>
      <c r="I227" s="21">
        <f t="shared" si="48"/>
        <v>2.1881515573000001E-3</v>
      </c>
      <c r="J227" s="21">
        <f t="shared" si="49"/>
        <v>6.1202599057681001E-4</v>
      </c>
      <c r="K227" s="21">
        <f t="shared" si="50"/>
        <v>-8.8802232686204668E-4</v>
      </c>
      <c r="L227" s="21">
        <f t="shared" si="51"/>
        <v>-2.4837984482331446E-4</v>
      </c>
      <c r="M227" s="21">
        <f t="shared" ca="1" si="45"/>
        <v>-1.5301038584485456E-2</v>
      </c>
      <c r="N227" s="21">
        <f t="shared" ca="1" si="52"/>
        <v>2.7053872416628834E-5</v>
      </c>
      <c r="O227" s="20">
        <f t="shared" ca="1" si="53"/>
        <v>1416150.4535195851</v>
      </c>
      <c r="P227" s="21">
        <f t="shared" ca="1" si="54"/>
        <v>47357.160684566574</v>
      </c>
      <c r="Q227" s="21">
        <f t="shared" ca="1" si="55"/>
        <v>358095.56273286586</v>
      </c>
      <c r="R227">
        <f t="shared" ca="1" si="46"/>
        <v>-1.6448061410582353E-2</v>
      </c>
      <c r="S227"/>
      <c r="T227"/>
      <c r="U227"/>
      <c r="V227"/>
      <c r="W227"/>
      <c r="X227"/>
      <c r="Y227"/>
      <c r="Z227"/>
      <c r="AA227"/>
      <c r="AB227"/>
      <c r="AC227"/>
      <c r="AD227"/>
      <c r="AE227"/>
      <c r="AF227"/>
      <c r="AG227"/>
      <c r="AH227"/>
      <c r="AI227"/>
    </row>
    <row r="228" spans="1:35" x14ac:dyDescent="0.2">
      <c r="A228" s="111">
        <v>2801</v>
      </c>
      <c r="B228" s="111">
        <v>-7.070300001942087E-3</v>
      </c>
      <c r="C228" s="111">
        <v>0.1</v>
      </c>
      <c r="D228" s="113">
        <f t="shared" si="43"/>
        <v>0.28010000000000002</v>
      </c>
      <c r="E228" s="113">
        <f t="shared" si="43"/>
        <v>-7.070300001942087E-3</v>
      </c>
      <c r="F228" s="21">
        <f t="shared" si="44"/>
        <v>2.8010000000000004E-2</v>
      </c>
      <c r="G228" s="21">
        <f t="shared" si="44"/>
        <v>-7.0703000019420878E-4</v>
      </c>
      <c r="H228" s="21">
        <f t="shared" si="47"/>
        <v>7.8456010000000007E-3</v>
      </c>
      <c r="I228" s="21">
        <f t="shared" si="48"/>
        <v>2.1975528401000002E-3</v>
      </c>
      <c r="J228" s="21">
        <f t="shared" si="49"/>
        <v>6.1553455051201005E-4</v>
      </c>
      <c r="K228" s="21">
        <f t="shared" si="50"/>
        <v>-1.9803910305439789E-4</v>
      </c>
      <c r="L228" s="21">
        <f t="shared" si="51"/>
        <v>-5.5470752765536851E-5</v>
      </c>
      <c r="M228" s="21">
        <f t="shared" ca="1" si="45"/>
        <v>-1.5312638440870054E-2</v>
      </c>
      <c r="N228" s="21">
        <f t="shared" ca="1" si="52"/>
        <v>6.7936142941829515E-6</v>
      </c>
      <c r="O228" s="20">
        <f t="shared" ca="1" si="53"/>
        <v>1415424.9145125563</v>
      </c>
      <c r="P228" s="21">
        <f t="shared" ca="1" si="54"/>
        <v>47249.710324602333</v>
      </c>
      <c r="Q228" s="21">
        <f t="shared" ca="1" si="55"/>
        <v>357869.9847899059</v>
      </c>
      <c r="R228">
        <f t="shared" ca="1" si="46"/>
        <v>8.242338438927967E-3</v>
      </c>
      <c r="S228"/>
      <c r="T228"/>
      <c r="U228"/>
      <c r="V228"/>
      <c r="W228"/>
      <c r="X228"/>
      <c r="Y228"/>
      <c r="Z228"/>
      <c r="AA228"/>
      <c r="AB228"/>
      <c r="AC228"/>
      <c r="AD228"/>
      <c r="AE228"/>
      <c r="AF228"/>
      <c r="AG228"/>
      <c r="AH228"/>
      <c r="AI228"/>
    </row>
    <row r="229" spans="1:35" x14ac:dyDescent="0.2">
      <c r="A229" s="111">
        <v>2812</v>
      </c>
      <c r="B229" s="111">
        <v>-2.6203599998552818E-2</v>
      </c>
      <c r="C229" s="111">
        <v>0.1</v>
      </c>
      <c r="D229" s="113">
        <f t="shared" si="43"/>
        <v>0.28120000000000001</v>
      </c>
      <c r="E229" s="113">
        <f t="shared" si="43"/>
        <v>-2.6203599998552818E-2</v>
      </c>
      <c r="F229" s="21">
        <f t="shared" si="44"/>
        <v>2.8120000000000003E-2</v>
      </c>
      <c r="G229" s="21">
        <f t="shared" si="44"/>
        <v>-2.620359999855282E-3</v>
      </c>
      <c r="H229" s="21">
        <f t="shared" si="47"/>
        <v>7.9073440000000002E-3</v>
      </c>
      <c r="I229" s="21">
        <f t="shared" si="48"/>
        <v>2.2235451328000001E-3</v>
      </c>
      <c r="J229" s="21">
        <f t="shared" si="49"/>
        <v>6.2526089134336E-4</v>
      </c>
      <c r="K229" s="21">
        <f t="shared" si="50"/>
        <v>-7.3684523195930525E-4</v>
      </c>
      <c r="L229" s="21">
        <f t="shared" si="51"/>
        <v>-2.0720087922695664E-4</v>
      </c>
      <c r="M229" s="21">
        <f t="shared" ca="1" si="45"/>
        <v>-1.5344549232918437E-2</v>
      </c>
      <c r="N229" s="21">
        <f t="shared" ca="1" si="52"/>
        <v>1.1791898353062464E-5</v>
      </c>
      <c r="O229" s="20">
        <f t="shared" ca="1" si="53"/>
        <v>1413427.9534440418</v>
      </c>
      <c r="P229" s="21">
        <f t="shared" ca="1" si="54"/>
        <v>46954.74528321001</v>
      </c>
      <c r="Q229" s="21">
        <f t="shared" ca="1" si="55"/>
        <v>357248.8727490399</v>
      </c>
      <c r="R229">
        <f t="shared" ca="1" si="46"/>
        <v>-1.0859050765634381E-2</v>
      </c>
      <c r="S229"/>
      <c r="T229"/>
      <c r="U229"/>
      <c r="V229"/>
      <c r="W229"/>
      <c r="X229"/>
      <c r="Y229"/>
      <c r="Z229"/>
      <c r="AA229"/>
      <c r="AB229"/>
      <c r="AC229"/>
      <c r="AD229"/>
      <c r="AE229"/>
      <c r="AF229"/>
      <c r="AG229"/>
      <c r="AH229"/>
      <c r="AI229"/>
    </row>
    <row r="230" spans="1:35" x14ac:dyDescent="0.2">
      <c r="A230" s="111">
        <v>3637</v>
      </c>
      <c r="B230" s="111">
        <v>-1.7201100003148895E-2</v>
      </c>
      <c r="C230" s="111">
        <v>0.1</v>
      </c>
      <c r="D230" s="113">
        <f t="shared" si="43"/>
        <v>0.36370000000000002</v>
      </c>
      <c r="E230" s="113">
        <f t="shared" si="43"/>
        <v>-1.7201100003148895E-2</v>
      </c>
      <c r="F230" s="21">
        <f t="shared" si="44"/>
        <v>3.6370000000000006E-2</v>
      </c>
      <c r="G230" s="21">
        <f t="shared" si="44"/>
        <v>-1.7201100003148896E-3</v>
      </c>
      <c r="H230" s="21">
        <f t="shared" si="47"/>
        <v>1.3227769000000004E-2</v>
      </c>
      <c r="I230" s="21">
        <f t="shared" si="48"/>
        <v>4.8109395853000014E-3</v>
      </c>
      <c r="J230" s="21">
        <f t="shared" si="49"/>
        <v>1.7497387271736106E-3</v>
      </c>
      <c r="K230" s="21">
        <f t="shared" si="50"/>
        <v>-6.2560400711452542E-4</v>
      </c>
      <c r="L230" s="21">
        <f t="shared" si="51"/>
        <v>-2.2753217738755291E-4</v>
      </c>
      <c r="M230" s="21">
        <f t="shared" ca="1" si="45"/>
        <v>-1.7784620257849083E-2</v>
      </c>
      <c r="N230" s="21">
        <f t="shared" ca="1" si="52"/>
        <v>3.4049588764537297E-8</v>
      </c>
      <c r="O230" s="20">
        <f t="shared" ca="1" si="53"/>
        <v>1257057.5744048036</v>
      </c>
      <c r="P230" s="21">
        <f t="shared" ca="1" si="54"/>
        <v>27127.338580473159</v>
      </c>
      <c r="Q230" s="21">
        <f t="shared" ca="1" si="55"/>
        <v>307767.4169551977</v>
      </c>
      <c r="R230">
        <f t="shared" ca="1" si="46"/>
        <v>5.8352025470018859E-4</v>
      </c>
      <c r="S230"/>
      <c r="T230"/>
      <c r="U230"/>
      <c r="V230"/>
      <c r="W230"/>
      <c r="X230"/>
      <c r="Y230"/>
      <c r="Z230"/>
      <c r="AA230"/>
      <c r="AB230"/>
      <c r="AC230"/>
      <c r="AD230"/>
      <c r="AE230"/>
      <c r="AF230"/>
      <c r="AG230"/>
      <c r="AH230"/>
      <c r="AI230"/>
    </row>
    <row r="231" spans="1:35" x14ac:dyDescent="0.2">
      <c r="A231" s="111">
        <v>3658</v>
      </c>
      <c r="B231" s="111">
        <v>-1.5637399999832269E-2</v>
      </c>
      <c r="C231" s="111">
        <v>0.1</v>
      </c>
      <c r="D231" s="113">
        <f t="shared" si="43"/>
        <v>0.36580000000000001</v>
      </c>
      <c r="E231" s="113">
        <f t="shared" si="43"/>
        <v>-1.5637399999832269E-2</v>
      </c>
      <c r="F231" s="21">
        <f t="shared" si="44"/>
        <v>3.6580000000000001E-2</v>
      </c>
      <c r="G231" s="21">
        <f t="shared" si="44"/>
        <v>-1.5637399999832271E-3</v>
      </c>
      <c r="H231" s="21">
        <f t="shared" si="47"/>
        <v>1.3380964E-2</v>
      </c>
      <c r="I231" s="21">
        <f t="shared" si="48"/>
        <v>4.8947566312000004E-3</v>
      </c>
      <c r="J231" s="21">
        <f t="shared" si="49"/>
        <v>1.7905019756929601E-3</v>
      </c>
      <c r="K231" s="21">
        <f t="shared" si="50"/>
        <v>-5.7201609199386452E-4</v>
      </c>
      <c r="L231" s="21">
        <f t="shared" si="51"/>
        <v>-2.0924348645135564E-4</v>
      </c>
      <c r="M231" s="21">
        <f t="shared" ca="1" si="45"/>
        <v>-1.7847935690468671E-2</v>
      </c>
      <c r="N231" s="21">
        <f t="shared" ca="1" si="52"/>
        <v>4.8864680395773541E-7</v>
      </c>
      <c r="O231" s="20">
        <f t="shared" ca="1" si="53"/>
        <v>1252924.3930093315</v>
      </c>
      <c r="P231" s="21">
        <f t="shared" ca="1" si="54"/>
        <v>26684.596740098623</v>
      </c>
      <c r="Q231" s="21">
        <f t="shared" ca="1" si="55"/>
        <v>306442.39568376093</v>
      </c>
      <c r="R231">
        <f t="shared" ca="1" si="46"/>
        <v>2.2105356906364018E-3</v>
      </c>
      <c r="S231"/>
      <c r="T231"/>
      <c r="U231"/>
      <c r="V231"/>
      <c r="W231"/>
      <c r="X231"/>
      <c r="Y231"/>
      <c r="Z231"/>
      <c r="AA231"/>
      <c r="AB231"/>
      <c r="AC231"/>
      <c r="AD231"/>
      <c r="AE231"/>
      <c r="AF231"/>
      <c r="AG231"/>
      <c r="AH231"/>
      <c r="AI231"/>
    </row>
    <row r="232" spans="1:35" x14ac:dyDescent="0.2">
      <c r="A232" s="111">
        <v>4398</v>
      </c>
      <c r="B232" s="111">
        <v>1.6940600005909801E-2</v>
      </c>
      <c r="C232" s="111">
        <v>0.1</v>
      </c>
      <c r="D232" s="113">
        <f t="shared" si="43"/>
        <v>0.43980000000000002</v>
      </c>
      <c r="E232" s="113">
        <f t="shared" si="43"/>
        <v>1.6940600005909801E-2</v>
      </c>
      <c r="F232" s="21">
        <f t="shared" si="44"/>
        <v>4.3980000000000005E-2</v>
      </c>
      <c r="G232" s="21">
        <f t="shared" si="44"/>
        <v>1.6940600005909802E-3</v>
      </c>
      <c r="H232" s="21">
        <f t="shared" si="47"/>
        <v>1.9342404000000004E-2</v>
      </c>
      <c r="I232" s="21">
        <f t="shared" si="48"/>
        <v>8.5067892792000024E-3</v>
      </c>
      <c r="J232" s="21">
        <f t="shared" si="49"/>
        <v>3.7412859249921614E-3</v>
      </c>
      <c r="K232" s="21">
        <f t="shared" si="50"/>
        <v>7.450475882599131E-4</v>
      </c>
      <c r="L232" s="21">
        <f t="shared" si="51"/>
        <v>3.2767192931670982E-4</v>
      </c>
      <c r="M232" s="21">
        <f t="shared" ca="1" si="45"/>
        <v>-2.0117231795561914E-2</v>
      </c>
      <c r="N232" s="21">
        <f t="shared" ca="1" si="52"/>
        <v>1.3732828978261686E-4</v>
      </c>
      <c r="O232" s="20">
        <f t="shared" ca="1" si="53"/>
        <v>1103505.4205379807</v>
      </c>
      <c r="P232" s="21">
        <f t="shared" ca="1" si="54"/>
        <v>13216.762776529804</v>
      </c>
      <c r="Q232" s="21">
        <f t="shared" ca="1" si="55"/>
        <v>258259.96471953837</v>
      </c>
      <c r="R232">
        <f t="shared" ca="1" si="46"/>
        <v>3.7057831801471715E-2</v>
      </c>
      <c r="S232"/>
      <c r="T232"/>
      <c r="U232"/>
      <c r="V232"/>
      <c r="W232"/>
      <c r="X232"/>
      <c r="Y232"/>
      <c r="Z232"/>
      <c r="AA232"/>
      <c r="AB232"/>
      <c r="AC232"/>
      <c r="AD232"/>
      <c r="AE232"/>
      <c r="AF232"/>
      <c r="AG232"/>
      <c r="AH232"/>
      <c r="AI232"/>
    </row>
    <row r="233" spans="1:35" x14ac:dyDescent="0.2">
      <c r="A233" s="111">
        <v>4957.5</v>
      </c>
      <c r="B233" s="111">
        <v>-2.2612250002566725E-2</v>
      </c>
      <c r="C233" s="111">
        <v>0.1</v>
      </c>
      <c r="D233" s="113">
        <f t="shared" si="43"/>
        <v>0.49575000000000002</v>
      </c>
      <c r="E233" s="113">
        <f t="shared" si="43"/>
        <v>-2.2612250002566725E-2</v>
      </c>
      <c r="F233" s="21">
        <f t="shared" si="44"/>
        <v>4.9575000000000008E-2</v>
      </c>
      <c r="G233" s="21">
        <f t="shared" si="44"/>
        <v>-2.2612250002566727E-3</v>
      </c>
      <c r="H233" s="21">
        <f t="shared" si="47"/>
        <v>2.4576806250000006E-2</v>
      </c>
      <c r="I233" s="21">
        <f t="shared" si="48"/>
        <v>1.2183951698437504E-2</v>
      </c>
      <c r="J233" s="21">
        <f t="shared" si="49"/>
        <v>6.0401940545003934E-3</v>
      </c>
      <c r="K233" s="21">
        <f t="shared" si="50"/>
        <v>-1.1210022938772455E-3</v>
      </c>
      <c r="L233" s="21">
        <f t="shared" si="51"/>
        <v>-5.5573688718964448E-4</v>
      </c>
      <c r="M233" s="21">
        <f t="shared" ca="1" si="45"/>
        <v>-2.1882298970148942E-2</v>
      </c>
      <c r="N233" s="21">
        <f t="shared" ca="1" si="52"/>
        <v>5.3282850972778767E-8</v>
      </c>
      <c r="O233" s="20">
        <f t="shared" ca="1" si="53"/>
        <v>986908.78641185386</v>
      </c>
      <c r="P233" s="21">
        <f t="shared" ca="1" si="54"/>
        <v>5975.5345654295979</v>
      </c>
      <c r="Q233" s="21">
        <f t="shared" ca="1" si="55"/>
        <v>220602.17033122649</v>
      </c>
      <c r="R233">
        <f t="shared" ca="1" si="46"/>
        <v>-7.2995103241778325E-4</v>
      </c>
      <c r="S233"/>
      <c r="T233"/>
      <c r="U233"/>
      <c r="V233"/>
      <c r="W233"/>
      <c r="X233"/>
      <c r="Y233"/>
      <c r="Z233"/>
      <c r="AA233"/>
      <c r="AB233"/>
      <c r="AC233"/>
      <c r="AD233"/>
      <c r="AE233"/>
      <c r="AF233"/>
      <c r="AG233"/>
      <c r="AH233"/>
      <c r="AI233"/>
    </row>
    <row r="234" spans="1:35" x14ac:dyDescent="0.2">
      <c r="A234" s="111">
        <v>6386</v>
      </c>
      <c r="B234" s="111">
        <v>-2.7395800003432669E-2</v>
      </c>
      <c r="C234" s="111">
        <v>1</v>
      </c>
      <c r="D234" s="113">
        <f t="shared" si="43"/>
        <v>0.63859999999999995</v>
      </c>
      <c r="E234" s="113">
        <f t="shared" si="43"/>
        <v>-2.7395800003432669E-2</v>
      </c>
      <c r="F234" s="21">
        <f t="shared" si="44"/>
        <v>0.63859999999999995</v>
      </c>
      <c r="G234" s="21">
        <f t="shared" si="44"/>
        <v>-2.7395800003432669E-2</v>
      </c>
      <c r="H234" s="21">
        <f t="shared" si="47"/>
        <v>0.40780995999999992</v>
      </c>
      <c r="I234" s="21">
        <f t="shared" si="48"/>
        <v>0.26042744045599991</v>
      </c>
      <c r="J234" s="21">
        <f t="shared" si="49"/>
        <v>0.16630896347520152</v>
      </c>
      <c r="K234" s="21">
        <f t="shared" si="50"/>
        <v>-1.7494957882192099E-2</v>
      </c>
      <c r="L234" s="21">
        <f t="shared" si="51"/>
        <v>-1.1172280103567873E-2</v>
      </c>
      <c r="M234" s="21">
        <f t="shared" ca="1" si="45"/>
        <v>-2.6581362110639078E-2</v>
      </c>
      <c r="N234" s="21">
        <f t="shared" ca="1" si="52"/>
        <v>6.6330908121806363E-7</v>
      </c>
      <c r="O234" s="20">
        <f t="shared" ca="1" si="53"/>
        <v>68613478.217760265</v>
      </c>
      <c r="P234" s="21">
        <f t="shared" ca="1" si="54"/>
        <v>53174.2693823273</v>
      </c>
      <c r="Q234" s="21">
        <f t="shared" ca="1" si="55"/>
        <v>12599619.11789326</v>
      </c>
      <c r="R234">
        <f t="shared" ca="1" si="46"/>
        <v>-8.1443789279359025E-4</v>
      </c>
      <c r="S234"/>
      <c r="T234"/>
      <c r="U234"/>
      <c r="V234"/>
      <c r="W234"/>
      <c r="X234"/>
      <c r="Y234"/>
      <c r="Z234"/>
      <c r="AA234"/>
      <c r="AB234"/>
      <c r="AC234"/>
      <c r="AD234"/>
      <c r="AE234"/>
      <c r="AF234"/>
      <c r="AG234"/>
      <c r="AH234"/>
      <c r="AI234"/>
    </row>
    <row r="235" spans="1:35" x14ac:dyDescent="0.2">
      <c r="A235" s="111">
        <v>7554</v>
      </c>
      <c r="B235" s="111">
        <v>-3.1386199996632058E-2</v>
      </c>
      <c r="C235" s="111">
        <v>1</v>
      </c>
      <c r="D235" s="113">
        <f t="shared" si="43"/>
        <v>0.75539999999999996</v>
      </c>
      <c r="E235" s="113">
        <f t="shared" si="43"/>
        <v>-3.1386199996632058E-2</v>
      </c>
      <c r="F235" s="21">
        <f t="shared" si="44"/>
        <v>0.75539999999999996</v>
      </c>
      <c r="G235" s="21">
        <f t="shared" si="44"/>
        <v>-3.1386199996632058E-2</v>
      </c>
      <c r="H235" s="21">
        <f t="shared" si="47"/>
        <v>0.57062915999999997</v>
      </c>
      <c r="I235" s="21">
        <f t="shared" si="48"/>
        <v>0.43105326746399997</v>
      </c>
      <c r="J235" s="21">
        <f t="shared" si="49"/>
        <v>0.32561763824230555</v>
      </c>
      <c r="K235" s="21">
        <f t="shared" si="50"/>
        <v>-2.3709135477455855E-2</v>
      </c>
      <c r="L235" s="21">
        <f t="shared" si="51"/>
        <v>-1.7909880939670154E-2</v>
      </c>
      <c r="M235" s="21">
        <f t="shared" ca="1" si="45"/>
        <v>-3.0629125945048862E-2</v>
      </c>
      <c r="N235" s="21">
        <f t="shared" ca="1" si="52"/>
        <v>5.7316111958059573E-7</v>
      </c>
      <c r="O235" s="20">
        <f t="shared" ca="1" si="53"/>
        <v>45234545.524118692</v>
      </c>
      <c r="P235" s="21">
        <f t="shared" ca="1" si="54"/>
        <v>1201353.7744038256</v>
      </c>
      <c r="Q235" s="21">
        <f t="shared" ca="1" si="55"/>
        <v>5936111.7983845714</v>
      </c>
      <c r="R235">
        <f t="shared" ca="1" si="46"/>
        <v>-7.5707405158319599E-4</v>
      </c>
      <c r="S235"/>
      <c r="T235"/>
      <c r="U235"/>
      <c r="V235"/>
      <c r="W235"/>
      <c r="X235"/>
      <c r="Y235"/>
      <c r="Z235"/>
      <c r="AA235"/>
      <c r="AB235"/>
      <c r="AC235"/>
      <c r="AD235"/>
      <c r="AE235"/>
      <c r="AF235"/>
      <c r="AG235"/>
      <c r="AH235"/>
      <c r="AI235"/>
    </row>
    <row r="236" spans="1:35" x14ac:dyDescent="0.2">
      <c r="A236" s="111">
        <v>7554</v>
      </c>
      <c r="B236" s="111">
        <v>-3.1386199996632058E-2</v>
      </c>
      <c r="C236" s="111">
        <v>1</v>
      </c>
      <c r="D236" s="113">
        <f t="shared" si="43"/>
        <v>0.75539999999999996</v>
      </c>
      <c r="E236" s="113">
        <f t="shared" si="43"/>
        <v>-3.1386199996632058E-2</v>
      </c>
      <c r="F236" s="21">
        <f t="shared" si="44"/>
        <v>0.75539999999999996</v>
      </c>
      <c r="G236" s="21">
        <f t="shared" si="44"/>
        <v>-3.1386199996632058E-2</v>
      </c>
      <c r="H236" s="21">
        <f t="shared" si="47"/>
        <v>0.57062915999999997</v>
      </c>
      <c r="I236" s="21">
        <f t="shared" si="48"/>
        <v>0.43105326746399997</v>
      </c>
      <c r="J236" s="21">
        <f t="shared" si="49"/>
        <v>0.32561763824230555</v>
      </c>
      <c r="K236" s="21">
        <f t="shared" si="50"/>
        <v>-2.3709135477455855E-2</v>
      </c>
      <c r="L236" s="21">
        <f t="shared" si="51"/>
        <v>-1.7909880939670154E-2</v>
      </c>
      <c r="M236" s="21">
        <f t="shared" ca="1" si="45"/>
        <v>-3.0629125945048862E-2</v>
      </c>
      <c r="N236" s="21">
        <f t="shared" ca="1" si="52"/>
        <v>5.7316111958059573E-7</v>
      </c>
      <c r="O236" s="20">
        <f t="shared" ca="1" si="53"/>
        <v>45234545.524118692</v>
      </c>
      <c r="P236" s="21">
        <f t="shared" ca="1" si="54"/>
        <v>1201353.7744038256</v>
      </c>
      <c r="Q236" s="21">
        <f t="shared" ca="1" si="55"/>
        <v>5936111.7983845714</v>
      </c>
      <c r="R236">
        <f t="shared" ca="1" si="46"/>
        <v>-7.5707405158319599E-4</v>
      </c>
      <c r="S236"/>
      <c r="T236"/>
      <c r="U236"/>
      <c r="V236"/>
      <c r="W236"/>
      <c r="X236"/>
      <c r="Y236"/>
      <c r="Z236"/>
      <c r="AA236"/>
      <c r="AB236"/>
      <c r="AC236"/>
      <c r="AD236"/>
      <c r="AE236"/>
      <c r="AF236"/>
      <c r="AG236"/>
      <c r="AH236"/>
      <c r="AI236"/>
    </row>
    <row r="237" spans="1:35" x14ac:dyDescent="0.2">
      <c r="A237" s="111">
        <v>7598</v>
      </c>
      <c r="B237" s="111">
        <v>-3.2219400003668852E-2</v>
      </c>
      <c r="C237" s="111">
        <v>1</v>
      </c>
      <c r="D237" s="113">
        <f t="shared" si="43"/>
        <v>0.75980000000000003</v>
      </c>
      <c r="E237" s="113">
        <f t="shared" si="43"/>
        <v>-3.2219400003668852E-2</v>
      </c>
      <c r="F237" s="21">
        <f t="shared" si="44"/>
        <v>0.75980000000000003</v>
      </c>
      <c r="G237" s="21">
        <f t="shared" si="44"/>
        <v>-3.2219400003668852E-2</v>
      </c>
      <c r="H237" s="21">
        <f t="shared" si="47"/>
        <v>0.57729604000000001</v>
      </c>
      <c r="I237" s="21">
        <f t="shared" si="48"/>
        <v>0.43862953119200004</v>
      </c>
      <c r="J237" s="21">
        <f t="shared" si="49"/>
        <v>0.33327071779968165</v>
      </c>
      <c r="K237" s="21">
        <f t="shared" si="50"/>
        <v>-2.4480300122787596E-2</v>
      </c>
      <c r="L237" s="21">
        <f t="shared" si="51"/>
        <v>-1.8600132033294015E-2</v>
      </c>
      <c r="M237" s="21">
        <f t="shared" ca="1" si="45"/>
        <v>-3.0785225834492679E-2</v>
      </c>
      <c r="N237" s="21">
        <f t="shared" ca="1" si="52"/>
        <v>2.0568555475321658E-6</v>
      </c>
      <c r="O237" s="20">
        <f t="shared" ca="1" si="53"/>
        <v>44399983.910333954</v>
      </c>
      <c r="P237" s="21">
        <f t="shared" ca="1" si="54"/>
        <v>1275668.9289068936</v>
      </c>
      <c r="Q237" s="21">
        <f t="shared" ca="1" si="55"/>
        <v>5718788.675832591</v>
      </c>
      <c r="R237">
        <f t="shared" ca="1" si="46"/>
        <v>-1.4341741691761729E-3</v>
      </c>
      <c r="S237"/>
      <c r="T237"/>
      <c r="U237"/>
      <c r="V237"/>
      <c r="W237"/>
      <c r="X237"/>
      <c r="Y237"/>
      <c r="Z237"/>
      <c r="AA237"/>
      <c r="AB237"/>
      <c r="AC237"/>
      <c r="AD237"/>
      <c r="AE237"/>
      <c r="AF237"/>
      <c r="AG237"/>
      <c r="AH237"/>
      <c r="AI237"/>
    </row>
    <row r="238" spans="1:35" x14ac:dyDescent="0.2">
      <c r="A238" s="111">
        <v>8091</v>
      </c>
      <c r="B238" s="111">
        <v>-3.3857300004456192E-2</v>
      </c>
      <c r="C238" s="111">
        <v>1</v>
      </c>
      <c r="D238" s="113">
        <f t="shared" si="43"/>
        <v>0.80910000000000004</v>
      </c>
      <c r="E238" s="113">
        <f t="shared" si="43"/>
        <v>-3.3857300004456192E-2</v>
      </c>
      <c r="F238" s="21">
        <f t="shared" si="44"/>
        <v>0.80910000000000004</v>
      </c>
      <c r="G238" s="21">
        <f t="shared" si="44"/>
        <v>-3.3857300004456192E-2</v>
      </c>
      <c r="H238" s="21">
        <f t="shared" si="47"/>
        <v>0.65464281000000002</v>
      </c>
      <c r="I238" s="21">
        <f t="shared" si="48"/>
        <v>0.52967149757100007</v>
      </c>
      <c r="J238" s="21">
        <f t="shared" si="49"/>
        <v>0.42855720868469616</v>
      </c>
      <c r="K238" s="21">
        <f t="shared" si="50"/>
        <v>-2.7393941433605507E-2</v>
      </c>
      <c r="L238" s="21">
        <f t="shared" si="51"/>
        <v>-2.2164438013930216E-2</v>
      </c>
      <c r="M238" s="21">
        <f t="shared" ca="1" si="45"/>
        <v>-3.2552203566161217E-2</v>
      </c>
      <c r="N238" s="21">
        <f t="shared" ca="1" si="52"/>
        <v>1.7032767132502305E-6</v>
      </c>
      <c r="O238" s="20">
        <f t="shared" ca="1" si="53"/>
        <v>35364386.76076106</v>
      </c>
      <c r="P238" s="21">
        <f t="shared" ca="1" si="54"/>
        <v>2272610.2203483027</v>
      </c>
      <c r="Q238" s="21">
        <f t="shared" ca="1" si="55"/>
        <v>3503404.1181256142</v>
      </c>
      <c r="R238">
        <f t="shared" ca="1" si="46"/>
        <v>-1.3050964382949753E-3</v>
      </c>
      <c r="S238"/>
      <c r="T238"/>
      <c r="U238"/>
      <c r="V238"/>
      <c r="W238"/>
      <c r="X238"/>
      <c r="Y238"/>
      <c r="Z238"/>
      <c r="AA238"/>
      <c r="AB238"/>
      <c r="AC238"/>
      <c r="AD238"/>
      <c r="AE238"/>
      <c r="AF238"/>
      <c r="AG238"/>
      <c r="AH238"/>
      <c r="AI238"/>
    </row>
    <row r="239" spans="1:35" x14ac:dyDescent="0.2">
      <c r="A239" s="111">
        <v>8192</v>
      </c>
      <c r="B239" s="111">
        <v>-3.2117599999764934E-2</v>
      </c>
      <c r="C239" s="111">
        <v>1</v>
      </c>
      <c r="D239" s="113">
        <f t="shared" si="43"/>
        <v>0.81920000000000004</v>
      </c>
      <c r="E239" s="113">
        <f t="shared" si="43"/>
        <v>-3.2117599999764934E-2</v>
      </c>
      <c r="F239" s="21">
        <f t="shared" si="44"/>
        <v>0.81920000000000004</v>
      </c>
      <c r="G239" s="21">
        <f t="shared" si="44"/>
        <v>-3.2117599999764934E-2</v>
      </c>
      <c r="H239" s="21">
        <f t="shared" si="47"/>
        <v>0.67108864000000001</v>
      </c>
      <c r="I239" s="21">
        <f t="shared" si="48"/>
        <v>0.54975581388799999</v>
      </c>
      <c r="J239" s="21">
        <f t="shared" si="49"/>
        <v>0.45035996273704959</v>
      </c>
      <c r="K239" s="21">
        <f t="shared" si="50"/>
        <v>-2.6310737919807436E-2</v>
      </c>
      <c r="L239" s="21">
        <f t="shared" si="51"/>
        <v>-2.1553756503906254E-2</v>
      </c>
      <c r="M239" s="21">
        <f t="shared" ca="1" si="45"/>
        <v>-3.291826862232064E-2</v>
      </c>
      <c r="N239" s="21">
        <f t="shared" ca="1" si="52"/>
        <v>6.4107024314525127E-7</v>
      </c>
      <c r="O239" s="20">
        <f t="shared" ca="1" si="53"/>
        <v>33592360.43296621</v>
      </c>
      <c r="P239" s="21">
        <f t="shared" ca="1" si="54"/>
        <v>2514947.5786234732</v>
      </c>
      <c r="Q239" s="21">
        <f t="shared" ca="1" si="55"/>
        <v>3103979.4595825314</v>
      </c>
      <c r="R239">
        <f t="shared" ca="1" si="46"/>
        <v>8.0066862255570581E-4</v>
      </c>
      <c r="S239"/>
      <c r="T239"/>
      <c r="U239"/>
      <c r="V239"/>
      <c r="W239"/>
      <c r="X239"/>
      <c r="Y239"/>
      <c r="Z239"/>
      <c r="AA239"/>
      <c r="AB239"/>
      <c r="AC239"/>
      <c r="AD239"/>
      <c r="AE239"/>
      <c r="AF239"/>
      <c r="AG239"/>
      <c r="AH239"/>
      <c r="AI239"/>
    </row>
    <row r="240" spans="1:35" x14ac:dyDescent="0.2">
      <c r="A240" s="111">
        <v>8212</v>
      </c>
      <c r="B240" s="111">
        <v>-3.2223599999269936E-2</v>
      </c>
      <c r="C240" s="111">
        <v>1</v>
      </c>
      <c r="D240" s="113">
        <f t="shared" si="43"/>
        <v>0.82120000000000004</v>
      </c>
      <c r="E240" s="113">
        <f t="shared" si="43"/>
        <v>-3.2223599999269936E-2</v>
      </c>
      <c r="F240" s="21">
        <f t="shared" si="44"/>
        <v>0.82120000000000004</v>
      </c>
      <c r="G240" s="21">
        <f t="shared" si="44"/>
        <v>-3.2223599999269936E-2</v>
      </c>
      <c r="H240" s="21">
        <f t="shared" si="47"/>
        <v>0.6743694400000001</v>
      </c>
      <c r="I240" s="21">
        <f t="shared" si="48"/>
        <v>0.55379218412800013</v>
      </c>
      <c r="J240" s="21">
        <f t="shared" si="49"/>
        <v>0.45477414160591373</v>
      </c>
      <c r="K240" s="21">
        <f t="shared" si="50"/>
        <v>-2.6462020319400474E-2</v>
      </c>
      <c r="L240" s="21">
        <f t="shared" si="51"/>
        <v>-2.1730611086291672E-2</v>
      </c>
      <c r="M240" s="21">
        <f t="shared" ca="1" si="45"/>
        <v>-3.2990920828117415E-2</v>
      </c>
      <c r="N240" s="21">
        <f t="shared" ca="1" si="52"/>
        <v>5.8878125438318167E-7</v>
      </c>
      <c r="O240" s="20">
        <f t="shared" ca="1" si="53"/>
        <v>33244954.842363574</v>
      </c>
      <c r="P240" s="21">
        <f t="shared" ca="1" si="54"/>
        <v>2564505.8129970166</v>
      </c>
      <c r="Q240" s="21">
        <f t="shared" ca="1" si="55"/>
        <v>3027265.7748476421</v>
      </c>
      <c r="R240">
        <f t="shared" ca="1" si="46"/>
        <v>7.6732082884747865E-4</v>
      </c>
      <c r="S240"/>
      <c r="T240"/>
      <c r="U240"/>
      <c r="V240"/>
      <c r="W240"/>
      <c r="X240"/>
      <c r="Y240"/>
      <c r="Z240"/>
      <c r="AA240"/>
      <c r="AB240"/>
      <c r="AC240"/>
      <c r="AD240"/>
      <c r="AE240"/>
      <c r="AF240"/>
      <c r="AG240"/>
      <c r="AH240"/>
      <c r="AI240"/>
    </row>
    <row r="241" spans="1:35" x14ac:dyDescent="0.2">
      <c r="A241" s="111">
        <v>8731</v>
      </c>
      <c r="B241" s="111">
        <v>-3.4649299996090122E-2</v>
      </c>
      <c r="C241" s="111">
        <v>1</v>
      </c>
      <c r="D241" s="113">
        <f t="shared" si="43"/>
        <v>0.87309999999999999</v>
      </c>
      <c r="E241" s="113">
        <f t="shared" si="43"/>
        <v>-3.4649299996090122E-2</v>
      </c>
      <c r="F241" s="21">
        <f t="shared" si="44"/>
        <v>0.87309999999999999</v>
      </c>
      <c r="G241" s="21">
        <f t="shared" si="44"/>
        <v>-3.4649299996090122E-2</v>
      </c>
      <c r="H241" s="21">
        <f t="shared" si="47"/>
        <v>0.76230361000000002</v>
      </c>
      <c r="I241" s="21">
        <f t="shared" si="48"/>
        <v>0.66556728189100001</v>
      </c>
      <c r="J241" s="21">
        <f t="shared" si="49"/>
        <v>0.58110679381903207</v>
      </c>
      <c r="K241" s="21">
        <f t="shared" si="50"/>
        <v>-3.0252303826586283E-2</v>
      </c>
      <c r="L241" s="21">
        <f t="shared" si="51"/>
        <v>-2.6413286470992482E-2</v>
      </c>
      <c r="M241" s="21">
        <f t="shared" ca="1" si="45"/>
        <v>-3.4895211992647814E-2</v>
      </c>
      <c r="N241" s="21">
        <f t="shared" ca="1" si="52"/>
        <v>6.0472710050990307E-8</v>
      </c>
      <c r="O241" s="20">
        <f t="shared" ca="1" si="53"/>
        <v>24670490.479164582</v>
      </c>
      <c r="P241" s="21">
        <f t="shared" ca="1" si="54"/>
        <v>4036236.1012768629</v>
      </c>
      <c r="Q241" s="21">
        <f t="shared" ca="1" si="55"/>
        <v>1334600.3957658638</v>
      </c>
      <c r="R241">
        <f t="shared" ca="1" si="46"/>
        <v>2.4591199655769197E-4</v>
      </c>
      <c r="S241"/>
      <c r="T241"/>
      <c r="U241"/>
      <c r="V241"/>
      <c r="W241"/>
      <c r="X241"/>
      <c r="Y241"/>
      <c r="Z241"/>
      <c r="AA241"/>
      <c r="AB241"/>
      <c r="AC241"/>
      <c r="AD241"/>
      <c r="AE241"/>
      <c r="AF241"/>
      <c r="AG241"/>
      <c r="AH241"/>
      <c r="AI241"/>
    </row>
    <row r="242" spans="1:35" x14ac:dyDescent="0.2">
      <c r="A242" s="111">
        <v>8740</v>
      </c>
      <c r="B242" s="111">
        <v>-3.6221999995177612E-2</v>
      </c>
      <c r="C242" s="111">
        <v>1</v>
      </c>
      <c r="D242" s="113">
        <f t="shared" si="43"/>
        <v>0.874</v>
      </c>
      <c r="E242" s="113">
        <f t="shared" si="43"/>
        <v>-3.6221999995177612E-2</v>
      </c>
      <c r="F242" s="21">
        <f t="shared" si="44"/>
        <v>0.874</v>
      </c>
      <c r="G242" s="21">
        <f t="shared" si="44"/>
        <v>-3.6221999995177612E-2</v>
      </c>
      <c r="H242" s="21">
        <f t="shared" si="47"/>
        <v>0.763876</v>
      </c>
      <c r="I242" s="21">
        <f t="shared" si="48"/>
        <v>0.66762762399999998</v>
      </c>
      <c r="J242" s="21">
        <f t="shared" si="49"/>
        <v>0.58350654337599994</v>
      </c>
      <c r="K242" s="21">
        <f t="shared" si="50"/>
        <v>-3.165802799578523E-2</v>
      </c>
      <c r="L242" s="21">
        <f t="shared" si="51"/>
        <v>-2.7669116468316293E-2</v>
      </c>
      <c r="M242" s="21">
        <f t="shared" ca="1" si="45"/>
        <v>-3.4928556568117559E-2</v>
      </c>
      <c r="N242" s="21">
        <f t="shared" ca="1" si="52"/>
        <v>1.6729958990048528E-6</v>
      </c>
      <c r="O242" s="20">
        <f t="shared" ca="1" si="53"/>
        <v>24529835.777732573</v>
      </c>
      <c r="P242" s="21">
        <f t="shared" ca="1" si="54"/>
        <v>4064972.368466272</v>
      </c>
      <c r="Q242" s="21">
        <f t="shared" ca="1" si="55"/>
        <v>1310649.6684008983</v>
      </c>
      <c r="R242">
        <f t="shared" ca="1" si="46"/>
        <v>-1.2934434270600523E-3</v>
      </c>
      <c r="S242"/>
      <c r="T242"/>
      <c r="U242"/>
      <c r="V242"/>
      <c r="W242"/>
      <c r="X242"/>
      <c r="Y242"/>
      <c r="Z242"/>
      <c r="AA242"/>
      <c r="AB242"/>
      <c r="AC242"/>
      <c r="AD242"/>
      <c r="AE242"/>
      <c r="AF242"/>
      <c r="AG242"/>
      <c r="AH242"/>
      <c r="AI242"/>
    </row>
    <row r="243" spans="1:35" x14ac:dyDescent="0.2">
      <c r="A243" s="111">
        <v>8776</v>
      </c>
      <c r="B243" s="111">
        <v>-3.9112799997383263E-2</v>
      </c>
      <c r="C243" s="111">
        <v>1</v>
      </c>
      <c r="D243" s="113">
        <f t="shared" si="43"/>
        <v>0.87760000000000005</v>
      </c>
      <c r="E243" s="113">
        <f t="shared" si="43"/>
        <v>-3.9112799997383263E-2</v>
      </c>
      <c r="F243" s="21">
        <f t="shared" si="44"/>
        <v>0.87760000000000005</v>
      </c>
      <c r="G243" s="21">
        <f t="shared" si="44"/>
        <v>-3.9112799997383263E-2</v>
      </c>
      <c r="H243" s="21">
        <f t="shared" si="47"/>
        <v>0.77018176000000005</v>
      </c>
      <c r="I243" s="21">
        <f t="shared" si="48"/>
        <v>0.67591151257600013</v>
      </c>
      <c r="J243" s="21">
        <f t="shared" si="49"/>
        <v>0.59317994343669778</v>
      </c>
      <c r="K243" s="21">
        <f t="shared" si="50"/>
        <v>-3.432539327770355E-2</v>
      </c>
      <c r="L243" s="21">
        <f t="shared" si="51"/>
        <v>-3.0123965140512639E-2</v>
      </c>
      <c r="M243" s="21">
        <f t="shared" ca="1" si="45"/>
        <v>-3.5062044705905612E-2</v>
      </c>
      <c r="N243" s="21">
        <f t="shared" ca="1" si="52"/>
        <v>1.6408618431434185E-5</v>
      </c>
      <c r="O243" s="20">
        <f t="shared" ca="1" si="53"/>
        <v>23970151.456872765</v>
      </c>
      <c r="P243" s="21">
        <f t="shared" ca="1" si="54"/>
        <v>4181034.7882589702</v>
      </c>
      <c r="Q243" s="21">
        <f t="shared" ca="1" si="55"/>
        <v>1216808.934953873</v>
      </c>
      <c r="R243">
        <f t="shared" ca="1" si="46"/>
        <v>-4.0507552914776507E-3</v>
      </c>
      <c r="S243"/>
      <c r="T243"/>
      <c r="U243"/>
      <c r="V243"/>
      <c r="W243"/>
      <c r="X243"/>
      <c r="Y243"/>
      <c r="Z243"/>
      <c r="AA243"/>
      <c r="AB243"/>
      <c r="AC243"/>
      <c r="AD243"/>
      <c r="AE243"/>
      <c r="AF243"/>
      <c r="AG243"/>
      <c r="AH243"/>
      <c r="AI243"/>
    </row>
    <row r="244" spans="1:35" x14ac:dyDescent="0.2">
      <c r="A244" s="111">
        <v>8813</v>
      </c>
      <c r="B244" s="111">
        <v>-3.5003900004085153E-2</v>
      </c>
      <c r="C244" s="111">
        <v>1</v>
      </c>
      <c r="D244" s="113">
        <f t="shared" si="43"/>
        <v>0.88129999999999997</v>
      </c>
      <c r="E244" s="113">
        <f t="shared" si="43"/>
        <v>-3.5003900004085153E-2</v>
      </c>
      <c r="F244" s="21">
        <f t="shared" si="44"/>
        <v>0.88129999999999997</v>
      </c>
      <c r="G244" s="21">
        <f t="shared" si="44"/>
        <v>-3.5003900004085153E-2</v>
      </c>
      <c r="H244" s="21">
        <f t="shared" si="47"/>
        <v>0.77668968999999999</v>
      </c>
      <c r="I244" s="21">
        <f t="shared" si="48"/>
        <v>0.68449662379699994</v>
      </c>
      <c r="J244" s="21">
        <f t="shared" si="49"/>
        <v>0.60324687455229598</v>
      </c>
      <c r="K244" s="21">
        <f t="shared" si="50"/>
        <v>-3.0848937073600244E-2</v>
      </c>
      <c r="L244" s="21">
        <f t="shared" si="51"/>
        <v>-2.7187168242963893E-2</v>
      </c>
      <c r="M244" s="21">
        <f t="shared" ca="1" si="45"/>
        <v>-3.5199423975169557E-2</v>
      </c>
      <c r="N244" s="21">
        <f t="shared" ca="1" si="52"/>
        <v>3.8229623268614616E-8</v>
      </c>
      <c r="O244" s="20">
        <f t="shared" ca="1" si="53"/>
        <v>23399860.894920994</v>
      </c>
      <c r="P244" s="21">
        <f t="shared" ca="1" si="54"/>
        <v>4302189.310429899</v>
      </c>
      <c r="Q244" s="21">
        <f t="shared" ca="1" si="55"/>
        <v>1123662.7059366254</v>
      </c>
      <c r="R244">
        <f t="shared" ca="1" si="46"/>
        <v>1.9552397108440339E-4</v>
      </c>
      <c r="S244"/>
      <c r="T244"/>
      <c r="U244"/>
      <c r="V244"/>
      <c r="W244"/>
      <c r="X244"/>
      <c r="Y244"/>
      <c r="Z244"/>
      <c r="AA244"/>
      <c r="AB244"/>
      <c r="AC244"/>
      <c r="AD244"/>
      <c r="AE244"/>
      <c r="AF244"/>
      <c r="AG244"/>
      <c r="AH244"/>
      <c r="AI244"/>
    </row>
    <row r="245" spans="1:35" x14ac:dyDescent="0.2">
      <c r="A245" s="111">
        <v>8821</v>
      </c>
      <c r="B245" s="111">
        <v>-3.7276299997756723E-2</v>
      </c>
      <c r="C245" s="111">
        <v>1</v>
      </c>
      <c r="D245" s="113">
        <f t="shared" si="43"/>
        <v>0.8821</v>
      </c>
      <c r="E245" s="113">
        <f t="shared" si="43"/>
        <v>-3.7276299997756723E-2</v>
      </c>
      <c r="F245" s="21">
        <f t="shared" si="44"/>
        <v>0.8821</v>
      </c>
      <c r="G245" s="21">
        <f t="shared" si="44"/>
        <v>-3.7276299997756723E-2</v>
      </c>
      <c r="H245" s="21">
        <f t="shared" si="47"/>
        <v>0.77810040999999996</v>
      </c>
      <c r="I245" s="21">
        <f t="shared" si="48"/>
        <v>0.686362371661</v>
      </c>
      <c r="J245" s="21">
        <f t="shared" si="49"/>
        <v>0.60544024804216812</v>
      </c>
      <c r="K245" s="21">
        <f t="shared" si="50"/>
        <v>-3.2881424228021205E-2</v>
      </c>
      <c r="L245" s="21">
        <f t="shared" si="51"/>
        <v>-2.9004704311537507E-2</v>
      </c>
      <c r="M245" s="21">
        <f t="shared" ca="1" si="45"/>
        <v>-3.5229152008936157E-2</v>
      </c>
      <c r="N245" s="21">
        <f t="shared" ca="1" si="52"/>
        <v>4.1908148881320893E-6</v>
      </c>
      <c r="O245" s="20">
        <f t="shared" ca="1" si="53"/>
        <v>23277219.64518917</v>
      </c>
      <c r="P245" s="21">
        <f t="shared" ca="1" si="54"/>
        <v>4328634.5625752276</v>
      </c>
      <c r="Q245" s="21">
        <f t="shared" ca="1" si="55"/>
        <v>1103966.8939326184</v>
      </c>
      <c r="R245">
        <f t="shared" ca="1" si="46"/>
        <v>-2.0471479888205663E-3</v>
      </c>
      <c r="S245"/>
      <c r="T245"/>
      <c r="U245"/>
      <c r="V245"/>
      <c r="W245"/>
      <c r="X245"/>
      <c r="Y245"/>
      <c r="Z245"/>
      <c r="AA245"/>
      <c r="AB245"/>
      <c r="AC245"/>
      <c r="AD245"/>
      <c r="AE245"/>
      <c r="AF245"/>
      <c r="AG245"/>
      <c r="AH245"/>
      <c r="AI245"/>
    </row>
    <row r="246" spans="1:35" x14ac:dyDescent="0.2">
      <c r="A246" s="111">
        <v>8861</v>
      </c>
      <c r="B246" s="111">
        <v>-3.3658300002571195E-2</v>
      </c>
      <c r="C246" s="111">
        <v>1</v>
      </c>
      <c r="D246" s="113">
        <f t="shared" si="43"/>
        <v>0.8861</v>
      </c>
      <c r="E246" s="113">
        <f t="shared" si="43"/>
        <v>-3.3658300002571195E-2</v>
      </c>
      <c r="F246" s="21">
        <f t="shared" si="44"/>
        <v>0.8861</v>
      </c>
      <c r="G246" s="21">
        <f t="shared" si="44"/>
        <v>-3.3658300002571195E-2</v>
      </c>
      <c r="H246" s="21">
        <f t="shared" si="47"/>
        <v>0.78517320999999995</v>
      </c>
      <c r="I246" s="21">
        <f t="shared" si="48"/>
        <v>0.69574198138099996</v>
      </c>
      <c r="J246" s="21">
        <f t="shared" si="49"/>
        <v>0.61649696970170409</v>
      </c>
      <c r="K246" s="21">
        <f t="shared" si="50"/>
        <v>-2.9824619632278337E-2</v>
      </c>
      <c r="L246" s="21">
        <f t="shared" si="51"/>
        <v>-2.6427595456161836E-2</v>
      </c>
      <c r="M246" s="21">
        <f t="shared" ca="1" si="45"/>
        <v>-3.5377922353661426E-2</v>
      </c>
      <c r="N246" s="21">
        <f t="shared" ca="1" si="52"/>
        <v>2.9571010303690914E-6</v>
      </c>
      <c r="O246" s="20">
        <f t="shared" ca="1" si="53"/>
        <v>22667594.567132596</v>
      </c>
      <c r="P246" s="21">
        <f t="shared" ca="1" si="54"/>
        <v>4462196.2915544407</v>
      </c>
      <c r="Q246" s="21">
        <f t="shared" ca="1" si="55"/>
        <v>1007877.3607035127</v>
      </c>
      <c r="R246">
        <f t="shared" ca="1" si="46"/>
        <v>1.7196223510902303E-3</v>
      </c>
      <c r="S246"/>
      <c r="T246"/>
      <c r="U246"/>
      <c r="V246"/>
      <c r="W246"/>
      <c r="X246"/>
      <c r="Y246"/>
      <c r="Z246"/>
      <c r="AA246"/>
      <c r="AB246"/>
      <c r="AC246"/>
      <c r="AD246"/>
      <c r="AE246"/>
      <c r="AF246"/>
      <c r="AG246"/>
      <c r="AH246"/>
      <c r="AI246"/>
    </row>
    <row r="247" spans="1:35" x14ac:dyDescent="0.2">
      <c r="A247" s="111">
        <v>9243</v>
      </c>
      <c r="B247" s="111">
        <v>-3.7362899995059706E-2</v>
      </c>
      <c r="C247" s="111">
        <v>1</v>
      </c>
      <c r="D247" s="113">
        <f t="shared" si="43"/>
        <v>0.92430000000000001</v>
      </c>
      <c r="E247" s="113">
        <f t="shared" si="43"/>
        <v>-3.7362899995059706E-2</v>
      </c>
      <c r="F247" s="21">
        <f t="shared" si="44"/>
        <v>0.92430000000000001</v>
      </c>
      <c r="G247" s="21">
        <f t="shared" si="44"/>
        <v>-3.7362899995059706E-2</v>
      </c>
      <c r="H247" s="21">
        <f t="shared" si="47"/>
        <v>0.85433049000000005</v>
      </c>
      <c r="I247" s="21">
        <f t="shared" si="48"/>
        <v>0.78965767190700009</v>
      </c>
      <c r="J247" s="21">
        <f t="shared" si="49"/>
        <v>0.72988058614364015</v>
      </c>
      <c r="K247" s="21">
        <f t="shared" si="50"/>
        <v>-3.4534528465433686E-2</v>
      </c>
      <c r="L247" s="21">
        <f t="shared" si="51"/>
        <v>-3.1920264660600356E-2</v>
      </c>
      <c r="M247" s="21">
        <f t="shared" ca="1" si="45"/>
        <v>-3.6809608767942849E-2</v>
      </c>
      <c r="N247" s="21">
        <f t="shared" ca="1" si="52"/>
        <v>3.0613118200447795E-7</v>
      </c>
      <c r="O247" s="20">
        <f t="shared" ca="1" si="53"/>
        <v>17161571.689471036</v>
      </c>
      <c r="P247" s="21">
        <f t="shared" ca="1" si="54"/>
        <v>5851476.529562586</v>
      </c>
      <c r="Q247" s="21">
        <f t="shared" ca="1" si="55"/>
        <v>300295.92236197111</v>
      </c>
      <c r="R247">
        <f t="shared" ca="1" si="46"/>
        <v>-5.5329122711685746E-4</v>
      </c>
      <c r="S247"/>
      <c r="T247"/>
      <c r="U247"/>
      <c r="V247"/>
      <c r="W247"/>
      <c r="X247"/>
      <c r="Y247"/>
      <c r="Z247"/>
      <c r="AA247"/>
      <c r="AB247"/>
      <c r="AC247"/>
      <c r="AD247"/>
      <c r="AE247"/>
      <c r="AF247"/>
      <c r="AG247"/>
      <c r="AH247"/>
      <c r="AI247"/>
    </row>
    <row r="248" spans="1:35" x14ac:dyDescent="0.2">
      <c r="A248" s="111">
        <v>9243.5</v>
      </c>
      <c r="B248" s="111">
        <v>-3.8078049998148344E-2</v>
      </c>
      <c r="C248" s="111">
        <v>1</v>
      </c>
      <c r="D248" s="113">
        <f t="shared" si="43"/>
        <v>0.92435</v>
      </c>
      <c r="E248" s="113">
        <f t="shared" si="43"/>
        <v>-3.8078049998148344E-2</v>
      </c>
      <c r="F248" s="21">
        <f t="shared" si="44"/>
        <v>0.92435</v>
      </c>
      <c r="G248" s="21">
        <f t="shared" si="44"/>
        <v>-3.8078049998148344E-2</v>
      </c>
      <c r="H248" s="21">
        <f t="shared" si="47"/>
        <v>0.85442292249999996</v>
      </c>
      <c r="I248" s="21">
        <f t="shared" si="48"/>
        <v>0.78978582841287492</v>
      </c>
      <c r="J248" s="21">
        <f t="shared" si="49"/>
        <v>0.73003853049344092</v>
      </c>
      <c r="K248" s="21">
        <f t="shared" si="50"/>
        <v>-3.519744551578842E-2</v>
      </c>
      <c r="L248" s="21">
        <f t="shared" si="51"/>
        <v>-3.2534758762519024E-2</v>
      </c>
      <c r="M248" s="21">
        <f t="shared" ca="1" si="45"/>
        <v>-3.6811495669779343E-2</v>
      </c>
      <c r="N248" s="21">
        <f t="shared" ca="1" si="52"/>
        <v>1.6041598667102531E-6</v>
      </c>
      <c r="O248" s="20">
        <f t="shared" ca="1" si="53"/>
        <v>17154757.533335466</v>
      </c>
      <c r="P248" s="21">
        <f t="shared" ca="1" si="54"/>
        <v>5853431.8476223936</v>
      </c>
      <c r="Q248" s="21">
        <f t="shared" ca="1" si="55"/>
        <v>299630.12622971612</v>
      </c>
      <c r="R248">
        <f t="shared" ca="1" si="46"/>
        <v>-1.2665543283690017E-3</v>
      </c>
      <c r="S248"/>
      <c r="T248"/>
      <c r="U248"/>
      <c r="V248"/>
      <c r="W248"/>
      <c r="X248"/>
      <c r="Y248"/>
      <c r="Z248"/>
      <c r="AA248"/>
      <c r="AB248"/>
      <c r="AC248"/>
      <c r="AD248"/>
      <c r="AE248"/>
      <c r="AF248"/>
      <c r="AG248"/>
      <c r="AH248"/>
      <c r="AI248"/>
    </row>
    <row r="249" spans="1:35" x14ac:dyDescent="0.2">
      <c r="A249" s="111">
        <v>9245</v>
      </c>
      <c r="B249" s="111">
        <v>-3.5623499999928754E-2</v>
      </c>
      <c r="C249" s="111">
        <v>1</v>
      </c>
      <c r="D249" s="113">
        <f t="shared" si="43"/>
        <v>0.92449999999999999</v>
      </c>
      <c r="E249" s="113">
        <f t="shared" si="43"/>
        <v>-3.5623499999928754E-2</v>
      </c>
      <c r="F249" s="21">
        <f t="shared" si="44"/>
        <v>0.92449999999999999</v>
      </c>
      <c r="G249" s="21">
        <f t="shared" si="44"/>
        <v>-3.5623499999928754E-2</v>
      </c>
      <c r="H249" s="21">
        <f t="shared" si="47"/>
        <v>0.85470024999999994</v>
      </c>
      <c r="I249" s="21">
        <f t="shared" si="48"/>
        <v>0.79017038112499993</v>
      </c>
      <c r="J249" s="21">
        <f t="shared" si="49"/>
        <v>0.7305125173500624</v>
      </c>
      <c r="K249" s="21">
        <f t="shared" si="50"/>
        <v>-3.2933925749934131E-2</v>
      </c>
      <c r="L249" s="21">
        <f t="shared" si="51"/>
        <v>-3.0447414355814103E-2</v>
      </c>
      <c r="M249" s="21">
        <f t="shared" ca="1" si="45"/>
        <v>-3.6817156578688663E-2</v>
      </c>
      <c r="N249" s="21">
        <f t="shared" ca="1" si="52"/>
        <v>1.4248160280168117E-6</v>
      </c>
      <c r="O249" s="20">
        <f t="shared" ca="1" si="53"/>
        <v>17134321.482178919</v>
      </c>
      <c r="P249" s="21">
        <f t="shared" ca="1" si="54"/>
        <v>5859299.9765298041</v>
      </c>
      <c r="Q249" s="21">
        <f t="shared" ca="1" si="55"/>
        <v>297636.98217347771</v>
      </c>
      <c r="R249">
        <f t="shared" ca="1" si="46"/>
        <v>1.1936565787599093E-3</v>
      </c>
      <c r="S249"/>
      <c r="T249"/>
      <c r="U249"/>
      <c r="V249"/>
      <c r="W249"/>
      <c r="X249"/>
      <c r="Y249"/>
      <c r="Z249"/>
      <c r="AA249"/>
      <c r="AB249"/>
      <c r="AC249"/>
      <c r="AD249"/>
      <c r="AE249"/>
      <c r="AF249"/>
      <c r="AG249"/>
      <c r="AH249"/>
      <c r="AI249"/>
    </row>
    <row r="250" spans="1:35" x14ac:dyDescent="0.2">
      <c r="A250" s="111">
        <v>9250.5</v>
      </c>
      <c r="B250" s="111">
        <v>-3.669015000195941E-2</v>
      </c>
      <c r="C250" s="111">
        <v>1</v>
      </c>
      <c r="D250" s="113">
        <f t="shared" si="43"/>
        <v>0.92505000000000004</v>
      </c>
      <c r="E250" s="113">
        <f t="shared" si="43"/>
        <v>-3.669015000195941E-2</v>
      </c>
      <c r="F250" s="21">
        <f t="shared" si="44"/>
        <v>0.92505000000000004</v>
      </c>
      <c r="G250" s="21">
        <f t="shared" si="44"/>
        <v>-3.669015000195941E-2</v>
      </c>
      <c r="H250" s="21">
        <f t="shared" si="47"/>
        <v>0.85571750250000012</v>
      </c>
      <c r="I250" s="21">
        <f t="shared" si="48"/>
        <v>0.79158147568762516</v>
      </c>
      <c r="J250" s="21">
        <f t="shared" si="49"/>
        <v>0.73225244408483769</v>
      </c>
      <c r="K250" s="21">
        <f t="shared" si="50"/>
        <v>-3.3940223259312556E-2</v>
      </c>
      <c r="L250" s="21">
        <f t="shared" si="51"/>
        <v>-3.1396403526027079E-2</v>
      </c>
      <c r="M250" s="21">
        <f t="shared" ca="1" si="45"/>
        <v>-3.6837915854987344E-2</v>
      </c>
      <c r="N250" s="21">
        <f t="shared" ca="1" si="52"/>
        <v>2.1834747321073022E-8</v>
      </c>
      <c r="O250" s="20">
        <f t="shared" ca="1" si="53"/>
        <v>17059471.714402147</v>
      </c>
      <c r="P250" s="21">
        <f t="shared" ca="1" si="54"/>
        <v>5880844.3651065854</v>
      </c>
      <c r="Q250" s="21">
        <f t="shared" ca="1" si="55"/>
        <v>290383.2968918379</v>
      </c>
      <c r="R250">
        <f t="shared" ca="1" si="46"/>
        <v>1.477658530279341E-4</v>
      </c>
      <c r="S250"/>
      <c r="T250"/>
      <c r="U250"/>
      <c r="V250"/>
      <c r="W250"/>
      <c r="X250"/>
      <c r="Y250"/>
      <c r="Z250"/>
      <c r="AA250"/>
      <c r="AB250"/>
      <c r="AC250"/>
      <c r="AD250"/>
      <c r="AE250"/>
      <c r="AF250"/>
      <c r="AG250"/>
      <c r="AH250"/>
      <c r="AI250"/>
    </row>
    <row r="251" spans="1:35" x14ac:dyDescent="0.2">
      <c r="A251" s="111">
        <v>9315.5</v>
      </c>
      <c r="B251" s="111">
        <v>-3.8059649996284861E-2</v>
      </c>
      <c r="C251" s="111">
        <v>1</v>
      </c>
      <c r="D251" s="113">
        <f t="shared" si="43"/>
        <v>0.93154999999999999</v>
      </c>
      <c r="E251" s="113">
        <f t="shared" si="43"/>
        <v>-3.8059649996284861E-2</v>
      </c>
      <c r="F251" s="21">
        <f t="shared" si="44"/>
        <v>0.93154999999999999</v>
      </c>
      <c r="G251" s="21">
        <f t="shared" si="44"/>
        <v>-3.8059649996284861E-2</v>
      </c>
      <c r="H251" s="21">
        <f t="shared" si="47"/>
        <v>0.86778540250000002</v>
      </c>
      <c r="I251" s="21">
        <f t="shared" si="48"/>
        <v>0.80838549169887497</v>
      </c>
      <c r="J251" s="21">
        <f t="shared" si="49"/>
        <v>0.75305150479208693</v>
      </c>
      <c r="K251" s="21">
        <f t="shared" si="50"/>
        <v>-3.5454466954039164E-2</v>
      </c>
      <c r="L251" s="21">
        <f t="shared" si="51"/>
        <v>-3.302760869103518E-2</v>
      </c>
      <c r="M251" s="21">
        <f t="shared" ca="1" si="45"/>
        <v>-3.7083563449941903E-2</v>
      </c>
      <c r="N251" s="21">
        <f t="shared" ca="1" si="52"/>
        <v>9.5274494595172345E-7</v>
      </c>
      <c r="O251" s="20">
        <f t="shared" ca="1" si="53"/>
        <v>16184768.129129974</v>
      </c>
      <c r="P251" s="21">
        <f t="shared" ca="1" si="54"/>
        <v>6138790.4832570134</v>
      </c>
      <c r="Q251" s="21">
        <f t="shared" ca="1" si="55"/>
        <v>211192.40195009808</v>
      </c>
      <c r="R251">
        <f t="shared" ca="1" si="46"/>
        <v>-9.7608654634295799E-4</v>
      </c>
      <c r="S251"/>
      <c r="T251"/>
      <c r="U251"/>
      <c r="V251"/>
      <c r="W251"/>
      <c r="X251"/>
      <c r="Y251"/>
      <c r="Z251"/>
      <c r="AA251"/>
      <c r="AB251"/>
      <c r="AC251"/>
      <c r="AD251"/>
      <c r="AE251"/>
      <c r="AF251"/>
      <c r="AG251"/>
      <c r="AH251"/>
      <c r="AI251"/>
    </row>
    <row r="252" spans="1:35" x14ac:dyDescent="0.2">
      <c r="A252" s="111">
        <v>9359</v>
      </c>
      <c r="B252" s="111">
        <v>-3.7077699998917524E-2</v>
      </c>
      <c r="C252" s="111">
        <v>1</v>
      </c>
      <c r="D252" s="113">
        <f t="shared" si="43"/>
        <v>0.93589999999999995</v>
      </c>
      <c r="E252" s="113">
        <f t="shared" si="43"/>
        <v>-3.7077699998917524E-2</v>
      </c>
      <c r="F252" s="21">
        <f t="shared" si="44"/>
        <v>0.93589999999999995</v>
      </c>
      <c r="G252" s="21">
        <f t="shared" si="44"/>
        <v>-3.7077699998917524E-2</v>
      </c>
      <c r="H252" s="21">
        <f t="shared" si="47"/>
        <v>0.87590880999999987</v>
      </c>
      <c r="I252" s="21">
        <f t="shared" si="48"/>
        <v>0.81976305527899984</v>
      </c>
      <c r="J252" s="21">
        <f t="shared" si="49"/>
        <v>0.7672162434356159</v>
      </c>
      <c r="K252" s="21">
        <f t="shared" si="50"/>
        <v>-3.4701019428986908E-2</v>
      </c>
      <c r="L252" s="21">
        <f t="shared" si="51"/>
        <v>-3.2476684083588843E-2</v>
      </c>
      <c r="M252" s="21">
        <f t="shared" ca="1" si="45"/>
        <v>-3.7248278377658213E-2</v>
      </c>
      <c r="N252" s="21">
        <f t="shared" ca="1" si="52"/>
        <v>2.9096983293802011E-8</v>
      </c>
      <c r="O252" s="20">
        <f t="shared" ca="1" si="53"/>
        <v>15609691.962016193</v>
      </c>
      <c r="P252" s="21">
        <f t="shared" ca="1" si="54"/>
        <v>6314859.2268502703</v>
      </c>
      <c r="Q252" s="21">
        <f t="shared" ca="1" si="55"/>
        <v>165001.51438575945</v>
      </c>
      <c r="R252">
        <f t="shared" ca="1" si="46"/>
        <v>1.7057837874068921E-4</v>
      </c>
      <c r="S252"/>
      <c r="T252"/>
      <c r="U252"/>
      <c r="V252"/>
      <c r="W252"/>
      <c r="X252"/>
      <c r="Y252"/>
      <c r="Z252"/>
      <c r="AA252"/>
      <c r="AB252"/>
      <c r="AC252"/>
      <c r="AD252"/>
      <c r="AE252"/>
      <c r="AF252"/>
      <c r="AG252"/>
      <c r="AH252"/>
      <c r="AI252"/>
    </row>
    <row r="253" spans="1:35" x14ac:dyDescent="0.2">
      <c r="A253" s="111">
        <v>9367</v>
      </c>
      <c r="B253" s="111">
        <v>-3.7620099996274803E-2</v>
      </c>
      <c r="C253" s="111">
        <v>1</v>
      </c>
      <c r="D253" s="113">
        <f t="shared" si="43"/>
        <v>0.93669999999999998</v>
      </c>
      <c r="E253" s="113">
        <f t="shared" si="43"/>
        <v>-3.7620099996274803E-2</v>
      </c>
      <c r="F253" s="21">
        <f t="shared" si="44"/>
        <v>0.93669999999999998</v>
      </c>
      <c r="G253" s="21">
        <f t="shared" si="44"/>
        <v>-3.7620099996274803E-2</v>
      </c>
      <c r="H253" s="21">
        <f t="shared" si="47"/>
        <v>0.87740688999999994</v>
      </c>
      <c r="I253" s="21">
        <f t="shared" si="48"/>
        <v>0.82186703386299997</v>
      </c>
      <c r="J253" s="21">
        <f t="shared" si="49"/>
        <v>0.76984285061947211</v>
      </c>
      <c r="K253" s="21">
        <f t="shared" si="50"/>
        <v>-3.5238747666510604E-2</v>
      </c>
      <c r="L253" s="21">
        <f t="shared" si="51"/>
        <v>-3.3008134939220481E-2</v>
      </c>
      <c r="M253" s="21">
        <f t="shared" ca="1" si="45"/>
        <v>-3.7278598711734653E-2</v>
      </c>
      <c r="N253" s="21">
        <f t="shared" ca="1" si="52"/>
        <v>1.1662312734257207E-7</v>
      </c>
      <c r="O253" s="20">
        <f t="shared" ca="1" si="53"/>
        <v>15504841.04039857</v>
      </c>
      <c r="P253" s="21">
        <f t="shared" ca="1" si="54"/>
        <v>6347541.408910661</v>
      </c>
      <c r="Q253" s="21">
        <f t="shared" ca="1" si="55"/>
        <v>157107.55228856666</v>
      </c>
      <c r="R253">
        <f t="shared" ca="1" si="46"/>
        <v>-3.4150128454014939E-4</v>
      </c>
      <c r="S253"/>
      <c r="T253"/>
      <c r="U253"/>
      <c r="V253"/>
      <c r="W253"/>
      <c r="X253"/>
      <c r="Y253"/>
      <c r="Z253"/>
      <c r="AA253"/>
      <c r="AB253"/>
      <c r="AC253"/>
      <c r="AD253"/>
      <c r="AE253"/>
      <c r="AF253"/>
      <c r="AG253"/>
      <c r="AH253"/>
      <c r="AI253"/>
    </row>
    <row r="254" spans="1:35" x14ac:dyDescent="0.2">
      <c r="A254" s="111">
        <v>9416</v>
      </c>
      <c r="B254" s="111">
        <v>-3.6754799999471288E-2</v>
      </c>
      <c r="C254" s="111">
        <v>1</v>
      </c>
      <c r="D254" s="113">
        <f t="shared" si="43"/>
        <v>0.94159999999999999</v>
      </c>
      <c r="E254" s="113">
        <f t="shared" si="43"/>
        <v>-3.6754799999471288E-2</v>
      </c>
      <c r="F254" s="21">
        <f t="shared" si="44"/>
        <v>0.94159999999999999</v>
      </c>
      <c r="G254" s="21">
        <f t="shared" si="44"/>
        <v>-3.6754799999471288E-2</v>
      </c>
      <c r="H254" s="21">
        <f t="shared" si="47"/>
        <v>0.88661055999999994</v>
      </c>
      <c r="I254" s="21">
        <f t="shared" si="48"/>
        <v>0.83483250329599989</v>
      </c>
      <c r="J254" s="21">
        <f t="shared" si="49"/>
        <v>0.78607828510351352</v>
      </c>
      <c r="K254" s="21">
        <f t="shared" si="50"/>
        <v>-3.4608319679502161E-2</v>
      </c>
      <c r="L254" s="21">
        <f t="shared" si="51"/>
        <v>-3.2587193810219232E-2</v>
      </c>
      <c r="M254" s="21">
        <f t="shared" ca="1" si="45"/>
        <v>-3.7464500123196104E-2</v>
      </c>
      <c r="N254" s="21">
        <f t="shared" ca="1" si="52"/>
        <v>5.0367426561501873E-7</v>
      </c>
      <c r="O254" s="20">
        <f t="shared" ca="1" si="53"/>
        <v>14868863.488288062</v>
      </c>
      <c r="P254" s="21">
        <f t="shared" ca="1" si="54"/>
        <v>6549771.9392096065</v>
      </c>
      <c r="Q254" s="21">
        <f t="shared" ca="1" si="55"/>
        <v>112870.57339584554</v>
      </c>
      <c r="R254">
        <f t="shared" ca="1" si="46"/>
        <v>7.0970012372481572E-4</v>
      </c>
      <c r="S254"/>
      <c r="T254"/>
      <c r="U254"/>
      <c r="V254"/>
      <c r="W254"/>
      <c r="X254"/>
      <c r="Y254"/>
      <c r="Z254"/>
      <c r="AA254"/>
      <c r="AB254"/>
      <c r="AC254"/>
      <c r="AD254"/>
      <c r="AE254"/>
      <c r="AF254"/>
      <c r="AG254"/>
      <c r="AH254"/>
      <c r="AI254"/>
    </row>
    <row r="255" spans="1:35" x14ac:dyDescent="0.2">
      <c r="A255" s="111">
        <v>9691</v>
      </c>
      <c r="B255" s="111">
        <v>-3.9837299998907838E-2</v>
      </c>
      <c r="C255" s="111">
        <v>1</v>
      </c>
      <c r="D255" s="113">
        <f t="shared" si="43"/>
        <v>0.96909999999999996</v>
      </c>
      <c r="E255" s="113">
        <f t="shared" si="43"/>
        <v>-3.9837299998907838E-2</v>
      </c>
      <c r="F255" s="21">
        <f t="shared" si="44"/>
        <v>0.96909999999999996</v>
      </c>
      <c r="G255" s="21">
        <f t="shared" si="44"/>
        <v>-3.9837299998907838E-2</v>
      </c>
      <c r="H255" s="21">
        <f t="shared" si="47"/>
        <v>0.9391548099999999</v>
      </c>
      <c r="I255" s="21">
        <f t="shared" si="48"/>
        <v>0.91013492637099991</v>
      </c>
      <c r="J255" s="21">
        <f t="shared" si="49"/>
        <v>0.882011757146136</v>
      </c>
      <c r="K255" s="21">
        <f t="shared" si="50"/>
        <v>-3.8606327428941586E-2</v>
      </c>
      <c r="L255" s="21">
        <f t="shared" si="51"/>
        <v>-3.7413391911387289E-2</v>
      </c>
      <c r="M255" s="21">
        <f t="shared" ca="1" si="45"/>
        <v>-3.8513865346194762E-2</v>
      </c>
      <c r="N255" s="21">
        <f t="shared" ca="1" si="52"/>
        <v>1.751479280001781E-6</v>
      </c>
      <c r="O255" s="20">
        <f t="shared" ca="1" si="53"/>
        <v>11505270.513928326</v>
      </c>
      <c r="P255" s="21">
        <f t="shared" ca="1" si="54"/>
        <v>7750918.8121680776</v>
      </c>
      <c r="Q255" s="21">
        <f t="shared" ca="1" si="55"/>
        <v>67.17219345643673</v>
      </c>
      <c r="R255">
        <f t="shared" ca="1" si="46"/>
        <v>-1.3234346527130764E-3</v>
      </c>
      <c r="S255"/>
      <c r="T255"/>
      <c r="U255"/>
      <c r="V255"/>
      <c r="W255"/>
      <c r="X255"/>
      <c r="Y255"/>
      <c r="Z255"/>
      <c r="AA255"/>
      <c r="AB255"/>
      <c r="AC255"/>
      <c r="AD255"/>
      <c r="AE255"/>
      <c r="AF255"/>
      <c r="AG255"/>
      <c r="AH255"/>
      <c r="AI255"/>
    </row>
    <row r="256" spans="1:35" x14ac:dyDescent="0.2">
      <c r="A256" s="111">
        <v>10267</v>
      </c>
      <c r="B256" s="111">
        <v>-4.1290100001788232E-2</v>
      </c>
      <c r="C256" s="111">
        <v>1</v>
      </c>
      <c r="D256" s="113">
        <f t="shared" si="43"/>
        <v>1.0266999999999999</v>
      </c>
      <c r="E256" s="113">
        <f t="shared" si="43"/>
        <v>-4.1290100001788232E-2</v>
      </c>
      <c r="F256" s="21">
        <f t="shared" si="44"/>
        <v>1.0266999999999999</v>
      </c>
      <c r="G256" s="21">
        <f t="shared" si="44"/>
        <v>-4.1290100001788232E-2</v>
      </c>
      <c r="H256" s="21">
        <f t="shared" si="47"/>
        <v>1.0541128899999999</v>
      </c>
      <c r="I256" s="21">
        <f t="shared" si="48"/>
        <v>1.0822577041629997</v>
      </c>
      <c r="J256" s="21">
        <f t="shared" si="49"/>
        <v>1.1111539848641518</v>
      </c>
      <c r="K256" s="21">
        <f t="shared" si="50"/>
        <v>-4.2392545671835979E-2</v>
      </c>
      <c r="L256" s="21">
        <f t="shared" si="51"/>
        <v>-4.3524426641273997E-2</v>
      </c>
      <c r="M256" s="21">
        <f t="shared" ca="1" si="45"/>
        <v>-4.0745042409481555E-2</v>
      </c>
      <c r="N256" s="21">
        <f t="shared" ca="1" si="52"/>
        <v>2.9708777893115227E-7</v>
      </c>
      <c r="O256" s="20">
        <f t="shared" ca="1" si="53"/>
        <v>5694622.1182868378</v>
      </c>
      <c r="P256" s="21">
        <f t="shared" ca="1" si="54"/>
        <v>10641579.737268403</v>
      </c>
      <c r="Q256" s="21">
        <f t="shared" ca="1" si="55"/>
        <v>573594.82136848685</v>
      </c>
      <c r="R256">
        <f t="shared" ca="1" si="46"/>
        <v>-5.450575923066775E-4</v>
      </c>
      <c r="S256"/>
      <c r="T256"/>
      <c r="U256"/>
      <c r="V256"/>
      <c r="W256"/>
      <c r="X256"/>
      <c r="Y256"/>
      <c r="Z256"/>
      <c r="AA256"/>
      <c r="AB256"/>
      <c r="AC256"/>
      <c r="AD256"/>
      <c r="AE256"/>
      <c r="AF256"/>
      <c r="AG256"/>
      <c r="AH256"/>
      <c r="AI256"/>
    </row>
    <row r="257" spans="1:35" x14ac:dyDescent="0.2">
      <c r="A257" s="111">
        <v>10291</v>
      </c>
      <c r="B257" s="111">
        <v>-4.1517300000123214E-2</v>
      </c>
      <c r="C257" s="111">
        <v>1</v>
      </c>
      <c r="D257" s="113">
        <f t="shared" si="43"/>
        <v>1.0290999999999999</v>
      </c>
      <c r="E257" s="113">
        <f t="shared" si="43"/>
        <v>-4.1517300000123214E-2</v>
      </c>
      <c r="F257" s="21">
        <f t="shared" si="44"/>
        <v>1.0290999999999999</v>
      </c>
      <c r="G257" s="21">
        <f t="shared" si="44"/>
        <v>-4.1517300000123214E-2</v>
      </c>
      <c r="H257" s="21">
        <f t="shared" si="47"/>
        <v>1.0590468099999999</v>
      </c>
      <c r="I257" s="21">
        <f t="shared" si="48"/>
        <v>1.0898650721709997</v>
      </c>
      <c r="J257" s="21">
        <f t="shared" si="49"/>
        <v>1.1215801457711756</v>
      </c>
      <c r="K257" s="21">
        <f t="shared" si="50"/>
        <v>-4.2725453430126799E-2</v>
      </c>
      <c r="L257" s="21">
        <f t="shared" si="51"/>
        <v>-4.3968764124943487E-2</v>
      </c>
      <c r="M257" s="21">
        <f t="shared" ca="1" si="45"/>
        <v>-4.0838984439643872E-2</v>
      </c>
      <c r="N257" s="21">
        <f t="shared" ca="1" si="52"/>
        <v>4.6011199958840426E-7</v>
      </c>
      <c r="O257" s="20">
        <f t="shared" ca="1" si="53"/>
        <v>5491778.126731731</v>
      </c>
      <c r="P257" s="21">
        <f t="shared" ca="1" si="54"/>
        <v>10773343.445087427</v>
      </c>
      <c r="Q257" s="21">
        <f t="shared" ca="1" si="55"/>
        <v>623163.86534068896</v>
      </c>
      <c r="R257">
        <f t="shared" ca="1" si="46"/>
        <v>-6.7831556047934227E-4</v>
      </c>
      <c r="S257"/>
      <c r="T257"/>
      <c r="U257"/>
      <c r="V257"/>
      <c r="W257"/>
      <c r="X257"/>
      <c r="Y257"/>
      <c r="Z257"/>
      <c r="AA257"/>
      <c r="AB257"/>
      <c r="AC257"/>
      <c r="AD257"/>
      <c r="AE257"/>
      <c r="AF257"/>
      <c r="AG257"/>
      <c r="AH257"/>
      <c r="AI257"/>
    </row>
    <row r="258" spans="1:35" x14ac:dyDescent="0.2">
      <c r="A258" s="111">
        <v>10753</v>
      </c>
      <c r="B258" s="111">
        <v>-4.3515899997146334E-2</v>
      </c>
      <c r="C258" s="111">
        <v>1</v>
      </c>
      <c r="D258" s="113">
        <f t="shared" si="43"/>
        <v>1.0752999999999999</v>
      </c>
      <c r="E258" s="113">
        <f t="shared" si="43"/>
        <v>-4.3515899997146334E-2</v>
      </c>
      <c r="F258" s="21">
        <f t="shared" si="44"/>
        <v>1.0752999999999999</v>
      </c>
      <c r="G258" s="21">
        <f t="shared" si="44"/>
        <v>-4.3515899997146334E-2</v>
      </c>
      <c r="H258" s="21">
        <f t="shared" si="47"/>
        <v>1.1562700899999998</v>
      </c>
      <c r="I258" s="21">
        <f t="shared" si="48"/>
        <v>1.2433372277769996</v>
      </c>
      <c r="J258" s="21">
        <f t="shared" si="49"/>
        <v>1.3369605210286075</v>
      </c>
      <c r="K258" s="21">
        <f t="shared" si="50"/>
        <v>-4.6792647266931449E-2</v>
      </c>
      <c r="L258" s="21">
        <f t="shared" si="51"/>
        <v>-5.031613360613138E-2</v>
      </c>
      <c r="M258" s="21">
        <f t="shared" ca="1" si="45"/>
        <v>-4.266259177727029E-2</v>
      </c>
      <c r="N258" s="21">
        <f t="shared" ca="1" si="52"/>
        <v>7.2813491810802475E-7</v>
      </c>
      <c r="O258" s="20">
        <f t="shared" ca="1" si="53"/>
        <v>2257538.368623524</v>
      </c>
      <c r="P258" s="21">
        <f t="shared" ca="1" si="54"/>
        <v>13492208.019549252</v>
      </c>
      <c r="Q258" s="21">
        <f t="shared" ca="1" si="55"/>
        <v>2014347.3475601748</v>
      </c>
      <c r="R258">
        <f t="shared" ca="1" si="46"/>
        <v>-8.5330821987604499E-4</v>
      </c>
      <c r="S258"/>
      <c r="T258"/>
      <c r="U258"/>
      <c r="V258"/>
      <c r="W258"/>
      <c r="X258"/>
      <c r="Y258"/>
      <c r="Z258"/>
      <c r="AA258"/>
      <c r="AB258"/>
      <c r="AC258"/>
      <c r="AD258"/>
      <c r="AE258"/>
      <c r="AF258"/>
      <c r="AG258"/>
      <c r="AH258"/>
      <c r="AI258"/>
    </row>
    <row r="259" spans="1:35" x14ac:dyDescent="0.2">
      <c r="A259" s="111">
        <v>10864</v>
      </c>
      <c r="B259" s="111">
        <v>-4.6379200000956189E-2</v>
      </c>
      <c r="C259" s="111">
        <v>1</v>
      </c>
      <c r="D259" s="113">
        <f t="shared" si="43"/>
        <v>1.0864</v>
      </c>
      <c r="E259" s="113">
        <f t="shared" si="43"/>
        <v>-4.6379200000956189E-2</v>
      </c>
      <c r="F259" s="21">
        <f t="shared" si="44"/>
        <v>1.0864</v>
      </c>
      <c r="G259" s="21">
        <f t="shared" si="44"/>
        <v>-4.6379200000956189E-2</v>
      </c>
      <c r="H259" s="21">
        <f t="shared" si="47"/>
        <v>1.1802649600000001</v>
      </c>
      <c r="I259" s="21">
        <f t="shared" si="48"/>
        <v>1.2822398525440002</v>
      </c>
      <c r="J259" s="21">
        <f t="shared" si="49"/>
        <v>1.3930253758038018</v>
      </c>
      <c r="K259" s="21">
        <f t="shared" si="50"/>
        <v>-5.0386362881038808E-2</v>
      </c>
      <c r="L259" s="21">
        <f t="shared" si="51"/>
        <v>-5.4739744633960565E-2</v>
      </c>
      <c r="M259" s="21">
        <f t="shared" ca="1" si="45"/>
        <v>-4.3105043482375496E-2</v>
      </c>
      <c r="N259" s="21">
        <f t="shared" ca="1" si="52"/>
        <v>1.0720100908164441E-5</v>
      </c>
      <c r="O259" s="20">
        <f t="shared" ca="1" si="53"/>
        <v>1679898.8393322665</v>
      </c>
      <c r="P259" s="21">
        <f t="shared" ca="1" si="54"/>
        <v>14198065.224158868</v>
      </c>
      <c r="Q259" s="21">
        <f t="shared" ca="1" si="55"/>
        <v>2478366.2249860726</v>
      </c>
      <c r="R259">
        <f t="shared" ca="1" si="46"/>
        <v>-3.2741565185806926E-3</v>
      </c>
      <c r="S259"/>
      <c r="T259"/>
      <c r="U259"/>
      <c r="V259"/>
      <c r="W259"/>
      <c r="X259"/>
      <c r="Y259"/>
      <c r="Z259"/>
      <c r="AA259"/>
      <c r="AB259"/>
      <c r="AC259"/>
      <c r="AD259"/>
      <c r="AE259"/>
      <c r="AF259"/>
      <c r="AG259"/>
      <c r="AH259"/>
      <c r="AI259"/>
    </row>
    <row r="260" spans="1:35" x14ac:dyDescent="0.2">
      <c r="A260" s="111">
        <v>10880</v>
      </c>
      <c r="B260" s="111">
        <v>-4.406399999425048E-2</v>
      </c>
      <c r="C260" s="111">
        <v>1</v>
      </c>
      <c r="D260" s="113">
        <f t="shared" si="43"/>
        <v>1.0880000000000001</v>
      </c>
      <c r="E260" s="113">
        <f t="shared" si="43"/>
        <v>-4.406399999425048E-2</v>
      </c>
      <c r="F260" s="21">
        <f t="shared" si="44"/>
        <v>1.0880000000000001</v>
      </c>
      <c r="G260" s="21">
        <f t="shared" si="44"/>
        <v>-4.406399999425048E-2</v>
      </c>
      <c r="H260" s="21">
        <f t="shared" si="47"/>
        <v>1.1837440000000001</v>
      </c>
      <c r="I260" s="21">
        <f t="shared" si="48"/>
        <v>1.2879134720000003</v>
      </c>
      <c r="J260" s="21">
        <f t="shared" si="49"/>
        <v>1.4012498575360004</v>
      </c>
      <c r="K260" s="21">
        <f t="shared" si="50"/>
        <v>-4.7941631993744523E-2</v>
      </c>
      <c r="L260" s="21">
        <f t="shared" si="51"/>
        <v>-5.2160495609194044E-2</v>
      </c>
      <c r="M260" s="21">
        <f t="shared" ca="1" si="45"/>
        <v>-4.3168958074218985E-2</v>
      </c>
      <c r="N260" s="21">
        <f t="shared" ca="1" si="52"/>
        <v>8.0110003861366444E-7</v>
      </c>
      <c r="O260" s="20">
        <f t="shared" ca="1" si="53"/>
        <v>1603308.9088779881</v>
      </c>
      <c r="P260" s="21">
        <f t="shared" ca="1" si="54"/>
        <v>14301521.782973787</v>
      </c>
      <c r="Q260" s="21">
        <f t="shared" ca="1" si="55"/>
        <v>2549589.1300186352</v>
      </c>
      <c r="R260">
        <f t="shared" ca="1" si="46"/>
        <v>-8.9504192003149463E-4</v>
      </c>
      <c r="S260"/>
      <c r="T260"/>
      <c r="U260"/>
      <c r="V260"/>
      <c r="W260"/>
      <c r="X260"/>
      <c r="Y260"/>
      <c r="Z260"/>
      <c r="AA260"/>
      <c r="AB260"/>
      <c r="AC260"/>
      <c r="AD260"/>
      <c r="AE260"/>
      <c r="AF260"/>
      <c r="AG260"/>
      <c r="AH260"/>
      <c r="AI260"/>
    </row>
    <row r="261" spans="1:35" x14ac:dyDescent="0.2">
      <c r="A261" s="111">
        <v>10953</v>
      </c>
      <c r="B261" s="111">
        <v>-4.4175899995025247E-2</v>
      </c>
      <c r="C261" s="111">
        <v>1</v>
      </c>
      <c r="D261" s="113">
        <f t="shared" si="43"/>
        <v>1.0952999999999999</v>
      </c>
      <c r="E261" s="113">
        <f t="shared" si="43"/>
        <v>-4.4175899995025247E-2</v>
      </c>
      <c r="F261" s="21">
        <f t="shared" si="44"/>
        <v>1.0952999999999999</v>
      </c>
      <c r="G261" s="21">
        <f t="shared" si="44"/>
        <v>-4.4175899995025247E-2</v>
      </c>
      <c r="H261" s="21">
        <f t="shared" si="47"/>
        <v>1.1996820899999998</v>
      </c>
      <c r="I261" s="21">
        <f t="shared" si="48"/>
        <v>1.3140117931769997</v>
      </c>
      <c r="J261" s="21">
        <f t="shared" si="49"/>
        <v>1.4392371170667677</v>
      </c>
      <c r="K261" s="21">
        <f t="shared" si="50"/>
        <v>-4.8385863264551153E-2</v>
      </c>
      <c r="L261" s="21">
        <f t="shared" si="51"/>
        <v>-5.2997036033662875E-2</v>
      </c>
      <c r="M261" s="21">
        <f t="shared" ca="1" si="45"/>
        <v>-4.346100889574038E-2</v>
      </c>
      <c r="N261" s="21">
        <f t="shared" ca="1" si="52"/>
        <v>5.1106928383672596E-7</v>
      </c>
      <c r="O261" s="20">
        <f t="shared" ca="1" si="53"/>
        <v>1275536.9034916409</v>
      </c>
      <c r="P261" s="21">
        <f t="shared" ca="1" si="54"/>
        <v>14779047.111108596</v>
      </c>
      <c r="Q261" s="21">
        <f t="shared" ca="1" si="55"/>
        <v>2888622.0043116058</v>
      </c>
      <c r="R261">
        <f t="shared" ca="1" si="46"/>
        <v>-7.1489109928486727E-4</v>
      </c>
      <c r="S261"/>
      <c r="T261"/>
      <c r="U261"/>
      <c r="V261"/>
      <c r="W261"/>
      <c r="X261"/>
      <c r="Y261"/>
      <c r="Z261"/>
      <c r="AA261"/>
      <c r="AB261"/>
      <c r="AC261"/>
      <c r="AD261"/>
      <c r="AE261"/>
      <c r="AF261"/>
      <c r="AG261"/>
      <c r="AH261"/>
      <c r="AI261"/>
    </row>
    <row r="262" spans="1:35" x14ac:dyDescent="0.2">
      <c r="A262" s="111">
        <v>10966.5</v>
      </c>
      <c r="B262" s="111">
        <v>-4.3484949994308408E-2</v>
      </c>
      <c r="C262" s="111">
        <v>1</v>
      </c>
      <c r="D262" s="113">
        <f t="shared" si="43"/>
        <v>1.0966499999999999</v>
      </c>
      <c r="E262" s="113">
        <f t="shared" si="43"/>
        <v>-4.3484949994308408E-2</v>
      </c>
      <c r="F262" s="21">
        <f t="shared" si="44"/>
        <v>1.0966499999999999</v>
      </c>
      <c r="G262" s="21">
        <f t="shared" si="44"/>
        <v>-4.3484949994308408E-2</v>
      </c>
      <c r="H262" s="21">
        <f t="shared" si="47"/>
        <v>1.2026412224999998</v>
      </c>
      <c r="I262" s="21">
        <f t="shared" si="48"/>
        <v>1.3188764966546247</v>
      </c>
      <c r="J262" s="21">
        <f t="shared" si="49"/>
        <v>1.4463459100562941</v>
      </c>
      <c r="K262" s="21">
        <f t="shared" si="50"/>
        <v>-4.768777041125831E-2</v>
      </c>
      <c r="L262" s="21">
        <f t="shared" si="51"/>
        <v>-5.2296793421506421E-2</v>
      </c>
      <c r="M262" s="21">
        <f t="shared" ca="1" si="45"/>
        <v>-4.3515097467625399E-2</v>
      </c>
      <c r="N262" s="21">
        <f t="shared" ca="1" si="52"/>
        <v>9.0887014739868244E-10</v>
      </c>
      <c r="O262" s="20">
        <f t="shared" ca="1" si="53"/>
        <v>1218847.0808447166</v>
      </c>
      <c r="P262" s="21">
        <f t="shared" ca="1" si="54"/>
        <v>14868349.039165691</v>
      </c>
      <c r="Q262" s="21">
        <f t="shared" ca="1" si="55"/>
        <v>2953869.7443400193</v>
      </c>
      <c r="R262">
        <f t="shared" ca="1" si="46"/>
        <v>3.0147473316990969E-5</v>
      </c>
      <c r="S262"/>
      <c r="T262"/>
      <c r="U262"/>
      <c r="V262"/>
      <c r="W262"/>
      <c r="X262"/>
      <c r="Y262"/>
      <c r="Z262"/>
      <c r="AA262"/>
      <c r="AB262"/>
      <c r="AC262"/>
      <c r="AD262"/>
      <c r="AE262"/>
      <c r="AF262"/>
      <c r="AG262"/>
      <c r="AH262"/>
      <c r="AI262"/>
    </row>
    <row r="263" spans="1:35" x14ac:dyDescent="0.2">
      <c r="A263" s="111">
        <v>10988</v>
      </c>
      <c r="B263" s="111">
        <v>-4.4836400003987364E-2</v>
      </c>
      <c r="C263" s="111">
        <v>1</v>
      </c>
      <c r="D263" s="113">
        <f t="shared" si="43"/>
        <v>1.0988</v>
      </c>
      <c r="E263" s="113">
        <f t="shared" si="43"/>
        <v>-4.4836400003987364E-2</v>
      </c>
      <c r="F263" s="21">
        <f t="shared" si="44"/>
        <v>1.0988</v>
      </c>
      <c r="G263" s="21">
        <f t="shared" si="44"/>
        <v>-4.4836400003987364E-2</v>
      </c>
      <c r="H263" s="21">
        <f t="shared" si="47"/>
        <v>1.2073614399999999</v>
      </c>
      <c r="I263" s="21">
        <f t="shared" si="48"/>
        <v>1.3266487502719999</v>
      </c>
      <c r="J263" s="21">
        <f t="shared" si="49"/>
        <v>1.4577216467988734</v>
      </c>
      <c r="K263" s="21">
        <f t="shared" si="50"/>
        <v>-4.9266236324381318E-2</v>
      </c>
      <c r="L263" s="21">
        <f t="shared" si="51"/>
        <v>-5.4133740473230191E-2</v>
      </c>
      <c r="M263" s="21">
        <f t="shared" ca="1" si="45"/>
        <v>-4.3601289546011154E-2</v>
      </c>
      <c r="N263" s="21">
        <f t="shared" ca="1" si="52"/>
        <v>1.5254978434022034E-6</v>
      </c>
      <c r="O263" s="20">
        <f t="shared" ca="1" si="53"/>
        <v>1131113.8326786233</v>
      </c>
      <c r="P263" s="21">
        <f t="shared" ca="1" si="54"/>
        <v>15011212.229543036</v>
      </c>
      <c r="Q263" s="21">
        <f t="shared" ca="1" si="55"/>
        <v>3059439.2175439037</v>
      </c>
      <c r="R263">
        <f t="shared" ca="1" si="46"/>
        <v>-1.2351104579762101E-3</v>
      </c>
      <c r="S263"/>
      <c r="T263"/>
      <c r="U263"/>
      <c r="V263"/>
      <c r="W263"/>
      <c r="X263"/>
      <c r="Y263"/>
      <c r="Z263"/>
      <c r="AA263"/>
      <c r="AB263"/>
      <c r="AC263"/>
      <c r="AD263"/>
      <c r="AE263"/>
      <c r="AF263"/>
      <c r="AG263"/>
      <c r="AH263"/>
      <c r="AI263"/>
    </row>
    <row r="264" spans="1:35" x14ac:dyDescent="0.2">
      <c r="A264" s="111">
        <v>11000</v>
      </c>
      <c r="B264" s="111">
        <v>-4.5500000000174623E-2</v>
      </c>
      <c r="C264" s="111">
        <v>1</v>
      </c>
      <c r="D264" s="113">
        <f t="shared" si="43"/>
        <v>1.1000000000000001</v>
      </c>
      <c r="E264" s="113">
        <f t="shared" si="43"/>
        <v>-4.5500000000174623E-2</v>
      </c>
      <c r="F264" s="21">
        <f t="shared" si="44"/>
        <v>1.1000000000000001</v>
      </c>
      <c r="G264" s="21">
        <f t="shared" si="44"/>
        <v>-4.5500000000174623E-2</v>
      </c>
      <c r="H264" s="21">
        <f t="shared" si="47"/>
        <v>1.2100000000000002</v>
      </c>
      <c r="I264" s="21">
        <f t="shared" si="48"/>
        <v>1.3310000000000004</v>
      </c>
      <c r="J264" s="21">
        <f t="shared" si="49"/>
        <v>1.4641000000000006</v>
      </c>
      <c r="K264" s="21">
        <f t="shared" si="50"/>
        <v>-5.0050000000192087E-2</v>
      </c>
      <c r="L264" s="21">
        <f t="shared" si="51"/>
        <v>-5.5055000000211303E-2</v>
      </c>
      <c r="M264" s="21">
        <f t="shared" ca="1" si="45"/>
        <v>-4.3649424008129489E-2</v>
      </c>
      <c r="N264" s="21">
        <f t="shared" ca="1" si="52"/>
        <v>3.4246315023338309E-6</v>
      </c>
      <c r="O264" s="20">
        <f t="shared" ca="1" si="53"/>
        <v>1083513.8605834665</v>
      </c>
      <c r="P264" s="21">
        <f t="shared" ca="1" si="54"/>
        <v>15091293.060530405</v>
      </c>
      <c r="Q264" s="21">
        <f t="shared" ca="1" si="55"/>
        <v>3119249.6881844951</v>
      </c>
      <c r="R264">
        <f t="shared" ca="1" si="46"/>
        <v>-1.8505759920451337E-3</v>
      </c>
      <c r="S264"/>
      <c r="T264"/>
      <c r="U264"/>
      <c r="V264"/>
      <c r="W264"/>
      <c r="X264"/>
      <c r="Y264"/>
      <c r="Z264"/>
      <c r="AA264"/>
      <c r="AB264"/>
      <c r="AC264"/>
      <c r="AD264"/>
      <c r="AE264"/>
      <c r="AF264"/>
      <c r="AG264"/>
      <c r="AH264"/>
      <c r="AI264"/>
    </row>
    <row r="265" spans="1:35" x14ac:dyDescent="0.2">
      <c r="A265" s="111">
        <v>11387</v>
      </c>
      <c r="B265" s="111">
        <v>-4.6526099999027792E-2</v>
      </c>
      <c r="C265" s="111">
        <v>1</v>
      </c>
      <c r="D265" s="113">
        <f t="shared" si="43"/>
        <v>1.1387</v>
      </c>
      <c r="E265" s="113">
        <f t="shared" si="43"/>
        <v>-4.6526099999027792E-2</v>
      </c>
      <c r="F265" s="21">
        <f t="shared" si="44"/>
        <v>1.1387</v>
      </c>
      <c r="G265" s="21">
        <f t="shared" si="44"/>
        <v>-4.6526099999027792E-2</v>
      </c>
      <c r="H265" s="21">
        <f t="shared" si="47"/>
        <v>1.2966376900000001</v>
      </c>
      <c r="I265" s="21">
        <f t="shared" si="48"/>
        <v>1.4764813376030002</v>
      </c>
      <c r="J265" s="21">
        <f t="shared" si="49"/>
        <v>1.6812692991285363</v>
      </c>
      <c r="K265" s="21">
        <f t="shared" si="50"/>
        <v>-5.2979270068892949E-2</v>
      </c>
      <c r="L265" s="21">
        <f t="shared" si="51"/>
        <v>-6.0327494827448404E-2</v>
      </c>
      <c r="M265" s="21">
        <f t="shared" ca="1" si="45"/>
        <v>-4.5212229604181843E-2</v>
      </c>
      <c r="N265" s="21">
        <f t="shared" ca="1" si="52"/>
        <v>1.7262554144526507E-6</v>
      </c>
      <c r="O265" s="20">
        <f t="shared" ca="1" si="53"/>
        <v>90535.826038492334</v>
      </c>
      <c r="P265" s="21">
        <f t="shared" ca="1" si="54"/>
        <v>17807398.85777152</v>
      </c>
      <c r="Q265" s="21">
        <f t="shared" ca="1" si="55"/>
        <v>5399932.1268823678</v>
      </c>
      <c r="R265">
        <f t="shared" ca="1" si="46"/>
        <v>-1.3138703948459493E-3</v>
      </c>
      <c r="S265"/>
      <c r="T265"/>
      <c r="U265"/>
      <c r="V265"/>
      <c r="W265"/>
      <c r="X265"/>
      <c r="Y265"/>
      <c r="Z265"/>
      <c r="AA265"/>
      <c r="AB265"/>
      <c r="AC265"/>
      <c r="AD265"/>
      <c r="AE265"/>
      <c r="AF265"/>
      <c r="AG265"/>
      <c r="AH265"/>
      <c r="AI265"/>
    </row>
    <row r="266" spans="1:35" x14ac:dyDescent="0.2">
      <c r="A266" s="111">
        <v>11438</v>
      </c>
      <c r="B266" s="111">
        <v>-4.6371399999770802E-2</v>
      </c>
      <c r="C266" s="111">
        <v>1</v>
      </c>
      <c r="D266" s="113">
        <f t="shared" si="43"/>
        <v>1.1437999999999999</v>
      </c>
      <c r="E266" s="113">
        <f t="shared" si="43"/>
        <v>-4.6371399999770802E-2</v>
      </c>
      <c r="F266" s="21">
        <f t="shared" si="44"/>
        <v>1.1437999999999999</v>
      </c>
      <c r="G266" s="21">
        <f t="shared" si="44"/>
        <v>-4.6371399999770802E-2</v>
      </c>
      <c r="H266" s="21">
        <f t="shared" si="47"/>
        <v>1.3082784399999998</v>
      </c>
      <c r="I266" s="21">
        <f t="shared" si="48"/>
        <v>1.4964088796719996</v>
      </c>
      <c r="J266" s="21">
        <f t="shared" si="49"/>
        <v>1.7115924765688331</v>
      </c>
      <c r="K266" s="21">
        <f t="shared" si="50"/>
        <v>-5.3039607319737843E-2</v>
      </c>
      <c r="L266" s="21">
        <f t="shared" si="51"/>
        <v>-6.0666702852316144E-2</v>
      </c>
      <c r="M266" s="21">
        <f t="shared" ca="1" si="45"/>
        <v>-4.5419695244389643E-2</v>
      </c>
      <c r="N266" s="21">
        <f t="shared" ca="1" si="52"/>
        <v>9.0574194141510995E-7</v>
      </c>
      <c r="O266" s="20">
        <f t="shared" ca="1" si="53"/>
        <v>40738.796613193685</v>
      </c>
      <c r="P266" s="21">
        <f t="shared" ca="1" si="54"/>
        <v>18184905.466371965</v>
      </c>
      <c r="Q266" s="21">
        <f t="shared" ca="1" si="55"/>
        <v>5753053.5833838293</v>
      </c>
      <c r="R266">
        <f t="shared" ca="1" si="46"/>
        <v>-9.5170475538115806E-4</v>
      </c>
      <c r="S266"/>
      <c r="T266"/>
      <c r="U266"/>
      <c r="V266"/>
      <c r="W266"/>
      <c r="X266"/>
      <c r="Y266"/>
      <c r="Z266"/>
      <c r="AA266"/>
      <c r="AB266"/>
      <c r="AC266"/>
      <c r="AD266"/>
      <c r="AE266"/>
      <c r="AF266"/>
      <c r="AG266"/>
      <c r="AH266"/>
      <c r="AI266"/>
    </row>
    <row r="267" spans="1:35" x14ac:dyDescent="0.2">
      <c r="A267" s="111">
        <v>11528</v>
      </c>
      <c r="B267" s="111">
        <v>-4.6198399999411777E-2</v>
      </c>
      <c r="C267" s="111">
        <v>1</v>
      </c>
      <c r="D267" s="113">
        <f t="shared" si="43"/>
        <v>1.1528</v>
      </c>
      <c r="E267" s="113">
        <f t="shared" si="43"/>
        <v>-4.6198399999411777E-2</v>
      </c>
      <c r="F267" s="21">
        <f t="shared" si="44"/>
        <v>1.1528</v>
      </c>
      <c r="G267" s="21">
        <f t="shared" si="44"/>
        <v>-4.6198399999411777E-2</v>
      </c>
      <c r="H267" s="21">
        <f t="shared" si="47"/>
        <v>1.3289478400000001</v>
      </c>
      <c r="I267" s="21">
        <f t="shared" si="48"/>
        <v>1.5320110699520002</v>
      </c>
      <c r="J267" s="21">
        <f t="shared" si="49"/>
        <v>1.7661023614406659</v>
      </c>
      <c r="K267" s="21">
        <f t="shared" si="50"/>
        <v>-5.3257515519321896E-2</v>
      </c>
      <c r="L267" s="21">
        <f t="shared" si="51"/>
        <v>-6.1395263890674283E-2</v>
      </c>
      <c r="M267" s="21">
        <f t="shared" ca="1" si="45"/>
        <v>-4.5786671461338461E-2</v>
      </c>
      <c r="N267" s="21">
        <f t="shared" ca="1" si="52"/>
        <v>1.6952038906398932E-7</v>
      </c>
      <c r="O267" s="20">
        <f t="shared" ca="1" si="53"/>
        <v>684.84678412625328</v>
      </c>
      <c r="P267" s="21">
        <f t="shared" ca="1" si="54"/>
        <v>18862383.787760086</v>
      </c>
      <c r="Q267" s="21">
        <f t="shared" ca="1" si="55"/>
        <v>6407199.6962242424</v>
      </c>
      <c r="R267">
        <f t="shared" ca="1" si="46"/>
        <v>-4.1172853807331516E-4</v>
      </c>
      <c r="S267"/>
      <c r="T267"/>
      <c r="U267"/>
      <c r="V267"/>
      <c r="W267"/>
      <c r="X267"/>
      <c r="Y267"/>
      <c r="Z267"/>
      <c r="AA267"/>
      <c r="AB267"/>
      <c r="AC267"/>
      <c r="AD267"/>
      <c r="AE267"/>
      <c r="AF267"/>
      <c r="AG267"/>
      <c r="AH267"/>
      <c r="AI267"/>
    </row>
    <row r="268" spans="1:35" x14ac:dyDescent="0.2">
      <c r="A268" s="111">
        <v>11562</v>
      </c>
      <c r="B268" s="111">
        <v>-4.6628600000985898E-2</v>
      </c>
      <c r="C268" s="111">
        <v>1</v>
      </c>
      <c r="D268" s="113">
        <f t="shared" si="43"/>
        <v>1.1561999999999999</v>
      </c>
      <c r="E268" s="113">
        <f t="shared" si="43"/>
        <v>-4.6628600000985898E-2</v>
      </c>
      <c r="F268" s="21">
        <f t="shared" si="44"/>
        <v>1.1561999999999999</v>
      </c>
      <c r="G268" s="21">
        <f t="shared" si="44"/>
        <v>-4.6628600000985898E-2</v>
      </c>
      <c r="H268" s="21">
        <f t="shared" si="47"/>
        <v>1.3367984399999997</v>
      </c>
      <c r="I268" s="21">
        <f t="shared" si="48"/>
        <v>1.5456063563279996</v>
      </c>
      <c r="J268" s="21">
        <f t="shared" si="49"/>
        <v>1.7870300691864329</v>
      </c>
      <c r="K268" s="21">
        <f t="shared" si="50"/>
        <v>-5.3911987321139887E-2</v>
      </c>
      <c r="L268" s="21">
        <f t="shared" si="51"/>
        <v>-6.233303974070193E-2</v>
      </c>
      <c r="M268" s="21">
        <f t="shared" ca="1" si="45"/>
        <v>-4.5925592765638124E-2</v>
      </c>
      <c r="N268" s="21">
        <f t="shared" ca="1" si="52"/>
        <v>4.9421917295132129E-7</v>
      </c>
      <c r="O268" s="20">
        <f t="shared" ca="1" si="53"/>
        <v>1638.8765749209524</v>
      </c>
      <c r="P268" s="21">
        <f t="shared" ca="1" si="54"/>
        <v>19122090.074744087</v>
      </c>
      <c r="Q268" s="21">
        <f t="shared" ca="1" si="55"/>
        <v>6664743.1788207861</v>
      </c>
      <c r="R268">
        <f t="shared" ca="1" si="46"/>
        <v>-7.0300723534777454E-4</v>
      </c>
      <c r="S268"/>
      <c r="T268"/>
      <c r="U268"/>
      <c r="V268"/>
      <c r="W268"/>
      <c r="X268"/>
      <c r="Y268"/>
      <c r="Z268"/>
      <c r="AA268"/>
      <c r="AB268"/>
      <c r="AC268"/>
      <c r="AD268"/>
      <c r="AE268"/>
      <c r="AF268"/>
      <c r="AG268"/>
      <c r="AH268"/>
      <c r="AI268"/>
    </row>
    <row r="269" spans="1:35" x14ac:dyDescent="0.2">
      <c r="A269" s="111">
        <v>11562</v>
      </c>
      <c r="B269" s="111">
        <v>-4.6628600000985898E-2</v>
      </c>
      <c r="C269" s="111">
        <v>1</v>
      </c>
      <c r="D269" s="113">
        <f t="shared" si="43"/>
        <v>1.1561999999999999</v>
      </c>
      <c r="E269" s="113">
        <f t="shared" si="43"/>
        <v>-4.6628600000985898E-2</v>
      </c>
      <c r="F269" s="21">
        <f t="shared" si="44"/>
        <v>1.1561999999999999</v>
      </c>
      <c r="G269" s="21">
        <f t="shared" si="44"/>
        <v>-4.6628600000985898E-2</v>
      </c>
      <c r="H269" s="21">
        <f t="shared" si="47"/>
        <v>1.3367984399999997</v>
      </c>
      <c r="I269" s="21">
        <f t="shared" si="48"/>
        <v>1.5456063563279996</v>
      </c>
      <c r="J269" s="21">
        <f t="shared" si="49"/>
        <v>1.7870300691864329</v>
      </c>
      <c r="K269" s="21">
        <f t="shared" si="50"/>
        <v>-5.3911987321139887E-2</v>
      </c>
      <c r="L269" s="21">
        <f t="shared" si="51"/>
        <v>-6.233303974070193E-2</v>
      </c>
      <c r="M269" s="21">
        <f t="shared" ca="1" si="45"/>
        <v>-4.5925592765638124E-2</v>
      </c>
      <c r="N269" s="21">
        <f t="shared" ca="1" si="52"/>
        <v>4.9421917295132129E-7</v>
      </c>
      <c r="O269" s="20">
        <f t="shared" ca="1" si="53"/>
        <v>1638.8765749209524</v>
      </c>
      <c r="P269" s="21">
        <f t="shared" ca="1" si="54"/>
        <v>19122090.074744087</v>
      </c>
      <c r="Q269" s="21">
        <f t="shared" ca="1" si="55"/>
        <v>6664743.1788207861</v>
      </c>
      <c r="R269">
        <f t="shared" ca="1" si="46"/>
        <v>-7.0300723534777454E-4</v>
      </c>
      <c r="S269"/>
      <c r="T269"/>
      <c r="U269"/>
      <c r="V269"/>
      <c r="W269"/>
      <c r="X269"/>
      <c r="Y269"/>
      <c r="Z269"/>
      <c r="AA269"/>
      <c r="AB269"/>
      <c r="AC269"/>
      <c r="AD269"/>
      <c r="AE269"/>
      <c r="AF269"/>
      <c r="AG269"/>
      <c r="AH269"/>
      <c r="AI269"/>
    </row>
    <row r="270" spans="1:35" x14ac:dyDescent="0.2">
      <c r="A270" s="111">
        <v>11610</v>
      </c>
      <c r="B270" s="111">
        <v>-4.6883000002708286E-2</v>
      </c>
      <c r="C270" s="111">
        <v>1</v>
      </c>
      <c r="D270" s="113">
        <f t="shared" si="43"/>
        <v>1.161</v>
      </c>
      <c r="E270" s="113">
        <f t="shared" si="43"/>
        <v>-4.6883000002708286E-2</v>
      </c>
      <c r="F270" s="21">
        <f t="shared" si="44"/>
        <v>1.161</v>
      </c>
      <c r="G270" s="21">
        <f t="shared" si="44"/>
        <v>-4.6883000002708286E-2</v>
      </c>
      <c r="H270" s="21">
        <f t="shared" si="47"/>
        <v>1.3479210000000001</v>
      </c>
      <c r="I270" s="21">
        <f t="shared" si="48"/>
        <v>1.5649362810000003</v>
      </c>
      <c r="J270" s="21">
        <f t="shared" si="49"/>
        <v>1.8168910222410004</v>
      </c>
      <c r="K270" s="21">
        <f t="shared" si="50"/>
        <v>-5.4431163003144323E-2</v>
      </c>
      <c r="L270" s="21">
        <f t="shared" si="51"/>
        <v>-6.3194580246650561E-2</v>
      </c>
      <c r="M270" s="21">
        <f t="shared" ca="1" si="45"/>
        <v>-4.612198382052269E-2</v>
      </c>
      <c r="N270" s="21">
        <f t="shared" ca="1" si="52"/>
        <v>5.7914562954834067E-7</v>
      </c>
      <c r="O270" s="20">
        <f t="shared" ca="1" si="53"/>
        <v>18184.647166519153</v>
      </c>
      <c r="P270" s="21">
        <f t="shared" ca="1" si="54"/>
        <v>19492271.446478367</v>
      </c>
      <c r="Q270" s="21">
        <f t="shared" ca="1" si="55"/>
        <v>7038179.2160927365</v>
      </c>
      <c r="R270">
        <f t="shared" ca="1" si="46"/>
        <v>-7.6101618218559625E-4</v>
      </c>
      <c r="S270"/>
      <c r="T270"/>
      <c r="U270"/>
      <c r="V270"/>
      <c r="W270"/>
      <c r="X270"/>
      <c r="Y270"/>
      <c r="Z270"/>
      <c r="AA270"/>
      <c r="AB270"/>
      <c r="AC270"/>
      <c r="AD270"/>
      <c r="AE270"/>
      <c r="AF270"/>
      <c r="AG270"/>
      <c r="AH270"/>
      <c r="AI270"/>
    </row>
    <row r="271" spans="1:35" x14ac:dyDescent="0.2">
      <c r="A271" s="111">
        <v>11959</v>
      </c>
      <c r="B271" s="111">
        <v>-4.8557699992670678E-2</v>
      </c>
      <c r="C271" s="111">
        <v>1</v>
      </c>
      <c r="D271" s="113">
        <f t="shared" si="43"/>
        <v>1.1959</v>
      </c>
      <c r="E271" s="113">
        <f t="shared" si="43"/>
        <v>-4.8557699992670678E-2</v>
      </c>
      <c r="F271" s="21">
        <f t="shared" si="44"/>
        <v>1.1959</v>
      </c>
      <c r="G271" s="21">
        <f t="shared" si="44"/>
        <v>-4.8557699992670678E-2</v>
      </c>
      <c r="H271" s="21">
        <f t="shared" si="47"/>
        <v>1.4301768099999999</v>
      </c>
      <c r="I271" s="21">
        <f t="shared" si="48"/>
        <v>1.7103484470789998</v>
      </c>
      <c r="J271" s="21">
        <f t="shared" si="49"/>
        <v>2.045405707861776</v>
      </c>
      <c r="K271" s="21">
        <f t="shared" si="50"/>
        <v>-5.8070153421234859E-2</v>
      </c>
      <c r="L271" s="21">
        <f t="shared" si="51"/>
        <v>-6.9446096476454763E-2</v>
      </c>
      <c r="M271" s="21">
        <f t="shared" ca="1" si="45"/>
        <v>-4.755930433437186E-2</v>
      </c>
      <c r="N271" s="21">
        <f t="shared" ca="1" si="52"/>
        <v>9.9679389050992887E-7</v>
      </c>
      <c r="O271" s="20">
        <f t="shared" ca="1" si="53"/>
        <v>689681.84024076175</v>
      </c>
      <c r="P271" s="21">
        <f t="shared" ca="1" si="54"/>
        <v>22309868.203210458</v>
      </c>
      <c r="Q271" s="21">
        <f t="shared" ca="1" si="55"/>
        <v>10110251.931764955</v>
      </c>
      <c r="R271">
        <f t="shared" ca="1" si="46"/>
        <v>-9.9839565829881738E-4</v>
      </c>
      <c r="S271"/>
      <c r="T271"/>
      <c r="U271"/>
      <c r="V271"/>
      <c r="W271"/>
      <c r="X271"/>
      <c r="Y271"/>
      <c r="Z271"/>
      <c r="AA271"/>
      <c r="AB271"/>
      <c r="AC271"/>
      <c r="AD271"/>
      <c r="AE271"/>
      <c r="AF271"/>
      <c r="AG271"/>
      <c r="AH271"/>
      <c r="AI271"/>
    </row>
    <row r="272" spans="1:35" x14ac:dyDescent="0.2">
      <c r="A272" s="111">
        <v>11978</v>
      </c>
      <c r="B272" s="111">
        <v>-4.8733399999036919E-2</v>
      </c>
      <c r="C272" s="111">
        <v>1</v>
      </c>
      <c r="D272" s="113">
        <f t="shared" si="43"/>
        <v>1.1978</v>
      </c>
      <c r="E272" s="113">
        <f t="shared" si="43"/>
        <v>-4.8733399999036919E-2</v>
      </c>
      <c r="F272" s="21">
        <f t="shared" si="44"/>
        <v>1.1978</v>
      </c>
      <c r="G272" s="21">
        <f t="shared" si="44"/>
        <v>-4.8733399999036919E-2</v>
      </c>
      <c r="H272" s="21">
        <f t="shared" si="47"/>
        <v>1.4347248399999999</v>
      </c>
      <c r="I272" s="21">
        <f t="shared" si="48"/>
        <v>1.7185134133519999</v>
      </c>
      <c r="J272" s="21">
        <f t="shared" si="49"/>
        <v>2.0584353665130255</v>
      </c>
      <c r="K272" s="21">
        <f t="shared" si="50"/>
        <v>-5.837286651884642E-2</v>
      </c>
      <c r="L272" s="21">
        <f t="shared" si="51"/>
        <v>-6.9919019516274244E-2</v>
      </c>
      <c r="M272" s="21">
        <f t="shared" ca="1" si="45"/>
        <v>-4.7638027932448125E-2</v>
      </c>
      <c r="N272" s="21">
        <f t="shared" ca="1" si="52"/>
        <v>1.1998399642630059E-6</v>
      </c>
      <c r="O272" s="20">
        <f t="shared" ca="1" si="53"/>
        <v>754848.61535427428</v>
      </c>
      <c r="P272" s="21">
        <f t="shared" ca="1" si="54"/>
        <v>22469699.786943905</v>
      </c>
      <c r="Q272" s="21">
        <f t="shared" ca="1" si="55"/>
        <v>10296016.043607872</v>
      </c>
      <c r="R272">
        <f t="shared" ca="1" si="46"/>
        <v>-1.0953720665887942E-3</v>
      </c>
      <c r="S272"/>
      <c r="T272"/>
      <c r="U272"/>
      <c r="V272"/>
      <c r="W272"/>
      <c r="X272"/>
      <c r="Y272"/>
      <c r="Z272"/>
      <c r="AA272"/>
      <c r="AB272"/>
      <c r="AC272"/>
      <c r="AD272"/>
      <c r="AE272"/>
      <c r="AF272"/>
      <c r="AG272"/>
      <c r="AH272"/>
      <c r="AI272"/>
    </row>
    <row r="273" spans="1:35" x14ac:dyDescent="0.2">
      <c r="A273" s="111">
        <v>12002.5</v>
      </c>
      <c r="B273" s="111">
        <v>-4.8275749999447726E-2</v>
      </c>
      <c r="C273" s="111">
        <v>1</v>
      </c>
      <c r="D273" s="113">
        <f t="shared" ref="D273:E336" si="56">A273/A$18</f>
        <v>1.20025</v>
      </c>
      <c r="E273" s="113">
        <f t="shared" si="56"/>
        <v>-4.8275749999447726E-2</v>
      </c>
      <c r="F273" s="21">
        <f t="shared" ref="F273:G336" si="57">$C273*D273</f>
        <v>1.20025</v>
      </c>
      <c r="G273" s="21">
        <f t="shared" si="57"/>
        <v>-4.8275749999447726E-2</v>
      </c>
      <c r="H273" s="21">
        <f t="shared" si="47"/>
        <v>1.4406000625000002</v>
      </c>
      <c r="I273" s="21">
        <f t="shared" si="48"/>
        <v>1.7290802250156252</v>
      </c>
      <c r="J273" s="21">
        <f t="shared" si="49"/>
        <v>2.0753285400750041</v>
      </c>
      <c r="K273" s="21">
        <f t="shared" si="50"/>
        <v>-5.7942968936837133E-2</v>
      </c>
      <c r="L273" s="21">
        <f t="shared" si="51"/>
        <v>-6.9546048466438776E-2</v>
      </c>
      <c r="M273" s="21">
        <f t="shared" ca="1" si="45"/>
        <v>-4.7739612198284043E-2</v>
      </c>
      <c r="N273" s="21">
        <f t="shared" ca="1" si="52"/>
        <v>2.8744374183662895E-7</v>
      </c>
      <c r="O273" s="20">
        <f t="shared" ca="1" si="53"/>
        <v>843355.28513937711</v>
      </c>
      <c r="P273" s="21">
        <f t="shared" ca="1" si="54"/>
        <v>22676790.698867746</v>
      </c>
      <c r="Q273" s="21">
        <f t="shared" ca="1" si="55"/>
        <v>10538449.850698469</v>
      </c>
      <c r="R273">
        <f t="shared" ca="1" si="46"/>
        <v>-5.3613780116368304E-4</v>
      </c>
      <c r="S273"/>
      <c r="T273"/>
      <c r="U273"/>
      <c r="V273"/>
      <c r="W273"/>
      <c r="X273"/>
      <c r="Y273"/>
      <c r="Z273"/>
      <c r="AA273"/>
      <c r="AB273"/>
      <c r="AC273"/>
      <c r="AD273"/>
      <c r="AE273"/>
      <c r="AF273"/>
      <c r="AG273"/>
      <c r="AH273"/>
      <c r="AI273"/>
    </row>
    <row r="274" spans="1:35" x14ac:dyDescent="0.2">
      <c r="A274" s="111">
        <v>12052.5</v>
      </c>
      <c r="B274" s="111">
        <v>-4.7990749997552484E-2</v>
      </c>
      <c r="C274" s="111">
        <v>1</v>
      </c>
      <c r="D274" s="113">
        <f t="shared" si="56"/>
        <v>1.2052499999999999</v>
      </c>
      <c r="E274" s="113">
        <f t="shared" si="56"/>
        <v>-4.7990749997552484E-2</v>
      </c>
      <c r="F274" s="21">
        <f t="shared" si="57"/>
        <v>1.2052499999999999</v>
      </c>
      <c r="G274" s="21">
        <f t="shared" si="57"/>
        <v>-4.7990749997552484E-2</v>
      </c>
      <c r="H274" s="21">
        <f t="shared" si="47"/>
        <v>1.4526275624999998</v>
      </c>
      <c r="I274" s="21">
        <f t="shared" si="48"/>
        <v>1.7507793697031246</v>
      </c>
      <c r="J274" s="21">
        <f t="shared" si="49"/>
        <v>2.1101268353346909</v>
      </c>
      <c r="K274" s="21">
        <f t="shared" si="50"/>
        <v>-5.7840851434550131E-2</v>
      </c>
      <c r="L274" s="21">
        <f t="shared" si="51"/>
        <v>-6.9712686191491541E-2</v>
      </c>
      <c r="M274" s="21">
        <f t="shared" ca="1" si="45"/>
        <v>-4.7947179581311596E-2</v>
      </c>
      <c r="N274" s="21">
        <f t="shared" ca="1" si="52"/>
        <v>1.8983811714042978E-9</v>
      </c>
      <c r="O274" s="20">
        <f t="shared" ca="1" si="53"/>
        <v>1039721.5152256623</v>
      </c>
      <c r="P274" s="21">
        <f t="shared" ca="1" si="54"/>
        <v>23102902.629893746</v>
      </c>
      <c r="Q274" s="21">
        <f t="shared" ca="1" si="55"/>
        <v>11043396.060776573</v>
      </c>
      <c r="R274">
        <f t="shared" ca="1" si="46"/>
        <v>-4.3570416240888699E-5</v>
      </c>
      <c r="S274"/>
      <c r="T274"/>
      <c r="U274"/>
      <c r="V274"/>
      <c r="W274"/>
      <c r="X274"/>
      <c r="Y274"/>
      <c r="Z274"/>
      <c r="AA274"/>
      <c r="AB274"/>
      <c r="AC274"/>
      <c r="AD274"/>
      <c r="AE274"/>
      <c r="AF274"/>
      <c r="AG274"/>
      <c r="AH274"/>
      <c r="AI274"/>
    </row>
    <row r="275" spans="1:35" x14ac:dyDescent="0.2">
      <c r="A275" s="111">
        <v>12064.5</v>
      </c>
      <c r="B275" s="111">
        <v>-4.7354349997476675E-2</v>
      </c>
      <c r="C275" s="111">
        <v>1</v>
      </c>
      <c r="D275" s="113">
        <f t="shared" si="56"/>
        <v>1.20645</v>
      </c>
      <c r="E275" s="113">
        <f t="shared" si="56"/>
        <v>-4.7354349997476675E-2</v>
      </c>
      <c r="F275" s="21">
        <f t="shared" si="57"/>
        <v>1.20645</v>
      </c>
      <c r="G275" s="21">
        <f t="shared" si="57"/>
        <v>-4.7354349997476675E-2</v>
      </c>
      <c r="H275" s="21">
        <f t="shared" si="47"/>
        <v>1.4555216025</v>
      </c>
      <c r="I275" s="21">
        <f t="shared" si="48"/>
        <v>1.756014037336125</v>
      </c>
      <c r="J275" s="21">
        <f t="shared" si="49"/>
        <v>2.1185431353441682</v>
      </c>
      <c r="K275" s="21">
        <f t="shared" si="50"/>
        <v>-5.7130655554455734E-2</v>
      </c>
      <c r="L275" s="21">
        <f t="shared" si="51"/>
        <v>-6.8925279393673128E-2</v>
      </c>
      <c r="M275" s="21">
        <f t="shared" ca="1" si="45"/>
        <v>-4.799704619639647E-2</v>
      </c>
      <c r="N275" s="21">
        <f t="shared" ca="1" si="52"/>
        <v>4.1305840410595329E-7</v>
      </c>
      <c r="O275" s="20">
        <f t="shared" ca="1" si="53"/>
        <v>1090011.122150139</v>
      </c>
      <c r="P275" s="21">
        <f t="shared" ca="1" si="54"/>
        <v>23205865.739248507</v>
      </c>
      <c r="Q275" s="21">
        <f t="shared" ca="1" si="55"/>
        <v>11166628.509929137</v>
      </c>
      <c r="R275">
        <f t="shared" ca="1" si="46"/>
        <v>6.4269619891979546E-4</v>
      </c>
      <c r="S275"/>
      <c r="T275"/>
      <c r="U275"/>
      <c r="V275"/>
      <c r="W275"/>
      <c r="X275"/>
      <c r="Y275"/>
      <c r="Z275"/>
      <c r="AA275"/>
      <c r="AB275"/>
      <c r="AC275"/>
      <c r="AD275"/>
      <c r="AE275"/>
      <c r="AF275"/>
      <c r="AG275"/>
      <c r="AH275"/>
      <c r="AI275"/>
    </row>
    <row r="276" spans="1:35" x14ac:dyDescent="0.2">
      <c r="A276" s="111">
        <v>12479</v>
      </c>
      <c r="B276" s="111">
        <v>-5.0013699998089578E-2</v>
      </c>
      <c r="C276" s="111">
        <v>1</v>
      </c>
      <c r="D276" s="113">
        <f t="shared" si="56"/>
        <v>1.2479</v>
      </c>
      <c r="E276" s="113">
        <f t="shared" si="56"/>
        <v>-5.0013699998089578E-2</v>
      </c>
      <c r="F276" s="21">
        <f t="shared" si="57"/>
        <v>1.2479</v>
      </c>
      <c r="G276" s="21">
        <f t="shared" si="57"/>
        <v>-5.0013699998089578E-2</v>
      </c>
      <c r="H276" s="21">
        <f t="shared" si="47"/>
        <v>1.5572544100000001</v>
      </c>
      <c r="I276" s="21">
        <f t="shared" si="48"/>
        <v>1.9432977782390002</v>
      </c>
      <c r="J276" s="21">
        <f t="shared" si="49"/>
        <v>2.4250412974644484</v>
      </c>
      <c r="K276" s="21">
        <f t="shared" si="50"/>
        <v>-6.2412096227615982E-2</v>
      </c>
      <c r="L276" s="21">
        <f t="shared" si="51"/>
        <v>-7.7884054882441989E-2</v>
      </c>
      <c r="M276" s="21">
        <f t="shared" ca="1" si="45"/>
        <v>-4.9731508154683843E-2</v>
      </c>
      <c r="N276" s="21">
        <f t="shared" ca="1" si="52"/>
        <v>7.9632236484726982E-8</v>
      </c>
      <c r="O276" s="20">
        <f t="shared" ca="1" si="53"/>
        <v>3601941.5243874597</v>
      </c>
      <c r="P276" s="21">
        <f t="shared" ca="1" si="54"/>
        <v>26930049.661415875</v>
      </c>
      <c r="Q276" s="21">
        <f t="shared" ca="1" si="55"/>
        <v>15924382.106156645</v>
      </c>
      <c r="R276">
        <f t="shared" ca="1" si="46"/>
        <v>-2.8219184340573522E-4</v>
      </c>
      <c r="S276"/>
      <c r="T276"/>
      <c r="U276"/>
      <c r="V276"/>
      <c r="W276"/>
      <c r="X276"/>
      <c r="Y276"/>
      <c r="Z276"/>
      <c r="AA276"/>
      <c r="AB276"/>
      <c r="AC276"/>
      <c r="AD276"/>
      <c r="AE276"/>
      <c r="AF276"/>
      <c r="AG276"/>
      <c r="AH276"/>
      <c r="AI276"/>
    </row>
    <row r="277" spans="1:35" x14ac:dyDescent="0.2">
      <c r="A277" s="111">
        <v>12479</v>
      </c>
      <c r="B277" s="111">
        <v>-5.0013699998089578E-2</v>
      </c>
      <c r="C277" s="111">
        <v>1</v>
      </c>
      <c r="D277" s="113">
        <f t="shared" si="56"/>
        <v>1.2479</v>
      </c>
      <c r="E277" s="113">
        <f t="shared" si="56"/>
        <v>-5.0013699998089578E-2</v>
      </c>
      <c r="F277" s="21">
        <f t="shared" si="57"/>
        <v>1.2479</v>
      </c>
      <c r="G277" s="21">
        <f t="shared" si="57"/>
        <v>-5.0013699998089578E-2</v>
      </c>
      <c r="H277" s="21">
        <f t="shared" si="47"/>
        <v>1.5572544100000001</v>
      </c>
      <c r="I277" s="21">
        <f t="shared" si="48"/>
        <v>1.9432977782390002</v>
      </c>
      <c r="J277" s="21">
        <f t="shared" si="49"/>
        <v>2.4250412974644484</v>
      </c>
      <c r="K277" s="21">
        <f t="shared" si="50"/>
        <v>-6.2412096227615982E-2</v>
      </c>
      <c r="L277" s="21">
        <f t="shared" si="51"/>
        <v>-7.7884054882441989E-2</v>
      </c>
      <c r="M277" s="21">
        <f t="shared" ref="M277:M337" ca="1" si="58">+E$4+E$5*D277+E$6*D277^2</f>
        <v>-4.9731508154683843E-2</v>
      </c>
      <c r="N277" s="21">
        <f t="shared" ca="1" si="52"/>
        <v>7.9632236484726982E-8</v>
      </c>
      <c r="O277" s="20">
        <f t="shared" ca="1" si="53"/>
        <v>3601941.5243874597</v>
      </c>
      <c r="P277" s="21">
        <f t="shared" ca="1" si="54"/>
        <v>26930049.661415875</v>
      </c>
      <c r="Q277" s="21">
        <f t="shared" ca="1" si="55"/>
        <v>15924382.106156645</v>
      </c>
      <c r="R277">
        <f t="shared" ref="R277:R337" ca="1" si="59">+E277-M277</f>
        <v>-2.8219184340573522E-4</v>
      </c>
      <c r="S277"/>
      <c r="T277"/>
      <c r="U277"/>
      <c r="V277"/>
      <c r="W277"/>
      <c r="X277"/>
      <c r="Y277"/>
      <c r="Z277"/>
      <c r="AA277"/>
      <c r="AB277"/>
      <c r="AC277"/>
      <c r="AD277"/>
      <c r="AE277"/>
      <c r="AF277"/>
      <c r="AG277"/>
      <c r="AH277"/>
      <c r="AI277"/>
    </row>
    <row r="278" spans="1:35" x14ac:dyDescent="0.2">
      <c r="A278" s="111">
        <v>12612</v>
      </c>
      <c r="B278" s="111">
        <v>-5.0943599999300204E-2</v>
      </c>
      <c r="C278" s="111">
        <v>1</v>
      </c>
      <c r="D278" s="113">
        <f t="shared" si="56"/>
        <v>1.2612000000000001</v>
      </c>
      <c r="E278" s="113">
        <f t="shared" si="56"/>
        <v>-5.0943599999300204E-2</v>
      </c>
      <c r="F278" s="21">
        <f t="shared" si="57"/>
        <v>1.2612000000000001</v>
      </c>
      <c r="G278" s="21">
        <f t="shared" si="57"/>
        <v>-5.0943599999300204E-2</v>
      </c>
      <c r="H278" s="21">
        <f t="shared" ref="H278:H336" si="60">C278*D278*D278</f>
        <v>1.5906254400000002</v>
      </c>
      <c r="I278" s="21">
        <f t="shared" ref="I278:I336" si="61">C278*D278*D278*D278</f>
        <v>2.0060968049280006</v>
      </c>
      <c r="J278" s="21">
        <f t="shared" ref="J278:J336" si="62">C278*D278*D278*D278*D278</f>
        <v>2.5300892903751944</v>
      </c>
      <c r="K278" s="21">
        <f t="shared" ref="K278:K336" si="63">C278*E278*D278</f>
        <v>-6.425006831911742E-2</v>
      </c>
      <c r="L278" s="21">
        <f t="shared" ref="L278:L336" si="64">C278*E278*D278*D278</f>
        <v>-8.1032186164070902E-2</v>
      </c>
      <c r="M278" s="21">
        <f t="shared" ca="1" si="58"/>
        <v>-5.0292979412206049E-2</v>
      </c>
      <c r="N278" s="21">
        <f t="shared" ref="N278:N336" ca="1" si="65">C278*(M278-E278)^2</f>
        <v>4.2330714835074372E-7</v>
      </c>
      <c r="O278" s="20">
        <f t="shared" ref="O278:O336" ca="1" si="66">(C278*O$1-O$2*F278+O$3*H278)^2</f>
        <v>4738619.7126223855</v>
      </c>
      <c r="P278" s="21">
        <f t="shared" ref="P278:P336" ca="1" si="67">(-C278*O$2+O$4*F278-O$5*H278)^2</f>
        <v>28195168.555023976</v>
      </c>
      <c r="Q278" s="21">
        <f t="shared" ref="Q278:Q336" ca="1" si="68">+(C278*O$3-F278*O$5+H278*O$6)^2</f>
        <v>17664782.02789019</v>
      </c>
      <c r="R278">
        <f t="shared" ca="1" si="59"/>
        <v>-6.506205870941556E-4</v>
      </c>
      <c r="S278"/>
      <c r="T278"/>
      <c r="U278"/>
      <c r="V278"/>
      <c r="W278"/>
      <c r="X278"/>
      <c r="Y278"/>
      <c r="Z278"/>
      <c r="AA278"/>
      <c r="AB278"/>
      <c r="AC278"/>
      <c r="AD278"/>
      <c r="AE278"/>
      <c r="AF278"/>
      <c r="AG278"/>
      <c r="AH278"/>
      <c r="AI278"/>
    </row>
    <row r="279" spans="1:35" x14ac:dyDescent="0.2">
      <c r="A279" s="111">
        <v>12958</v>
      </c>
      <c r="B279" s="111">
        <v>-5.1727400001254864E-2</v>
      </c>
      <c r="C279" s="111">
        <v>1</v>
      </c>
      <c r="D279" s="113">
        <f t="shared" si="56"/>
        <v>1.2958000000000001</v>
      </c>
      <c r="E279" s="113">
        <f t="shared" si="56"/>
        <v>-5.1727400001254864E-2</v>
      </c>
      <c r="F279" s="21">
        <f t="shared" si="57"/>
        <v>1.2958000000000001</v>
      </c>
      <c r="G279" s="21">
        <f t="shared" si="57"/>
        <v>-5.1727400001254864E-2</v>
      </c>
      <c r="H279" s="21">
        <f t="shared" si="60"/>
        <v>1.6790976400000002</v>
      </c>
      <c r="I279" s="21">
        <f t="shared" si="61"/>
        <v>2.1757747219120005</v>
      </c>
      <c r="J279" s="21">
        <f t="shared" si="62"/>
        <v>2.8193688846535703</v>
      </c>
      <c r="K279" s="21">
        <f t="shared" si="63"/>
        <v>-6.702836492162606E-2</v>
      </c>
      <c r="L279" s="21">
        <f t="shared" si="64"/>
        <v>-8.6855355265443052E-2</v>
      </c>
      <c r="M279" s="21">
        <f t="shared" ca="1" si="58"/>
        <v>-5.1764885755345123E-2</v>
      </c>
      <c r="N279" s="21">
        <f t="shared" ca="1" si="65"/>
        <v>1.4051817597153906E-9</v>
      </c>
      <c r="O279" s="20">
        <f t="shared" ca="1" si="66"/>
        <v>8490826.1626099497</v>
      </c>
      <c r="P279" s="21">
        <f t="shared" ca="1" si="67"/>
        <v>31650000.654641215</v>
      </c>
      <c r="Q279" s="21">
        <f t="shared" ca="1" si="68"/>
        <v>22706305.600240514</v>
      </c>
      <c r="R279">
        <f t="shared" ca="1" si="59"/>
        <v>3.7485754090259282E-5</v>
      </c>
      <c r="S279"/>
      <c r="T279"/>
      <c r="U279"/>
      <c r="V279"/>
      <c r="W279"/>
      <c r="X279"/>
      <c r="Y279"/>
      <c r="Z279"/>
      <c r="AA279"/>
      <c r="AB279"/>
      <c r="AC279"/>
      <c r="AD279"/>
      <c r="AE279"/>
      <c r="AF279"/>
      <c r="AG279"/>
      <c r="AH279"/>
      <c r="AI279"/>
    </row>
    <row r="280" spans="1:35" x14ac:dyDescent="0.2">
      <c r="A280" s="111">
        <v>13092</v>
      </c>
      <c r="B280" s="111">
        <v>-5.2687600000353996E-2</v>
      </c>
      <c r="C280" s="111">
        <v>1</v>
      </c>
      <c r="D280" s="113">
        <f t="shared" si="56"/>
        <v>1.3091999999999999</v>
      </c>
      <c r="E280" s="113">
        <f t="shared" si="56"/>
        <v>-5.2687600000353996E-2</v>
      </c>
      <c r="F280" s="21">
        <f t="shared" si="57"/>
        <v>1.3091999999999999</v>
      </c>
      <c r="G280" s="21">
        <f t="shared" si="57"/>
        <v>-5.2687600000353996E-2</v>
      </c>
      <c r="H280" s="21">
        <f t="shared" si="60"/>
        <v>1.7140046399999997</v>
      </c>
      <c r="I280" s="21">
        <f t="shared" si="61"/>
        <v>2.2439748746879995</v>
      </c>
      <c r="J280" s="21">
        <f t="shared" si="62"/>
        <v>2.9378119059415289</v>
      </c>
      <c r="K280" s="21">
        <f t="shared" si="63"/>
        <v>-6.8978605920463454E-2</v>
      </c>
      <c r="L280" s="21">
        <f t="shared" si="64"/>
        <v>-9.0306790871070755E-2</v>
      </c>
      <c r="M280" s="21">
        <f t="shared" ca="1" si="58"/>
        <v>-5.2339291300859431E-2</v>
      </c>
      <c r="N280" s="21">
        <f t="shared" ca="1" si="65"/>
        <v>1.2131895014359517E-7</v>
      </c>
      <c r="O280" s="20">
        <f t="shared" ca="1" si="66"/>
        <v>10264084.428827766</v>
      </c>
      <c r="P280" s="21">
        <f t="shared" ca="1" si="67"/>
        <v>33052564.376012467</v>
      </c>
      <c r="Q280" s="21">
        <f t="shared" ca="1" si="68"/>
        <v>24865630.344914209</v>
      </c>
      <c r="R280">
        <f t="shared" ca="1" si="59"/>
        <v>-3.48308699494565E-4</v>
      </c>
      <c r="S280"/>
      <c r="T280"/>
      <c r="U280"/>
      <c r="V280"/>
      <c r="W280"/>
      <c r="X280"/>
      <c r="Y280"/>
      <c r="Z280"/>
      <c r="AA280"/>
      <c r="AB280"/>
      <c r="AC280"/>
      <c r="AD280"/>
      <c r="AE280"/>
      <c r="AF280"/>
      <c r="AG280"/>
      <c r="AH280"/>
      <c r="AI280"/>
    </row>
    <row r="281" spans="1:35" x14ac:dyDescent="0.2">
      <c r="A281" s="111">
        <v>13161</v>
      </c>
      <c r="B281" s="111">
        <v>-5.4578299997956492E-2</v>
      </c>
      <c r="C281" s="111">
        <v>1</v>
      </c>
      <c r="D281" s="113">
        <f t="shared" si="56"/>
        <v>1.3161</v>
      </c>
      <c r="E281" s="113">
        <f t="shared" si="56"/>
        <v>-5.4578299997956492E-2</v>
      </c>
      <c r="F281" s="21">
        <f t="shared" si="57"/>
        <v>1.3161</v>
      </c>
      <c r="G281" s="21">
        <f t="shared" si="57"/>
        <v>-5.4578299997956492E-2</v>
      </c>
      <c r="H281" s="21">
        <f t="shared" si="60"/>
        <v>1.73211921</v>
      </c>
      <c r="I281" s="21">
        <f t="shared" si="61"/>
        <v>2.2796420922810001</v>
      </c>
      <c r="J281" s="21">
        <f t="shared" si="62"/>
        <v>3.0002369576510244</v>
      </c>
      <c r="K281" s="21">
        <f t="shared" si="63"/>
        <v>-7.1830500627310542E-2</v>
      </c>
      <c r="L281" s="21">
        <f t="shared" si="64"/>
        <v>-9.453612187560341E-2</v>
      </c>
      <c r="M281" s="21">
        <f t="shared" ca="1" si="58"/>
        <v>-5.263601696452791E-2</v>
      </c>
      <c r="N281" s="21">
        <f t="shared" ca="1" si="65"/>
        <v>3.7724633819445353E-6</v>
      </c>
      <c r="O281" s="20">
        <f t="shared" ca="1" si="66"/>
        <v>11249155.427895384</v>
      </c>
      <c r="P281" s="21">
        <f t="shared" ca="1" si="67"/>
        <v>33789049.346271262</v>
      </c>
      <c r="Q281" s="21">
        <f t="shared" ca="1" si="68"/>
        <v>26024023.009173296</v>
      </c>
      <c r="R281">
        <f t="shared" ca="1" si="59"/>
        <v>-1.9422830334285823E-3</v>
      </c>
      <c r="S281"/>
      <c r="T281"/>
      <c r="U281"/>
      <c r="V281"/>
      <c r="W281"/>
      <c r="X281"/>
      <c r="Y281"/>
      <c r="Z281"/>
      <c r="AA281"/>
      <c r="AB281"/>
      <c r="AC281"/>
      <c r="AD281"/>
      <c r="AE281"/>
      <c r="AF281"/>
      <c r="AG281"/>
      <c r="AH281"/>
      <c r="AI281"/>
    </row>
    <row r="282" spans="1:35" x14ac:dyDescent="0.2">
      <c r="A282" s="111">
        <v>13199.5</v>
      </c>
      <c r="B282" s="111">
        <v>-5.2144850000331644E-2</v>
      </c>
      <c r="C282" s="111">
        <v>1</v>
      </c>
      <c r="D282" s="113">
        <f t="shared" si="56"/>
        <v>1.31995</v>
      </c>
      <c r="E282" s="113">
        <f t="shared" si="56"/>
        <v>-5.2144850000331644E-2</v>
      </c>
      <c r="F282" s="21">
        <f t="shared" si="57"/>
        <v>1.31995</v>
      </c>
      <c r="G282" s="21">
        <f t="shared" si="57"/>
        <v>-5.2144850000331644E-2</v>
      </c>
      <c r="H282" s="21">
        <f t="shared" si="60"/>
        <v>1.7422680024999999</v>
      </c>
      <c r="I282" s="21">
        <f t="shared" si="61"/>
        <v>2.2997066498998748</v>
      </c>
      <c r="J282" s="21">
        <f t="shared" si="62"/>
        <v>3.0354977925353395</v>
      </c>
      <c r="K282" s="21">
        <f t="shared" si="63"/>
        <v>-6.8828594757937747E-2</v>
      </c>
      <c r="L282" s="21">
        <f t="shared" si="64"/>
        <v>-9.0850303650739928E-2</v>
      </c>
      <c r="M282" s="21">
        <f t="shared" ca="1" si="58"/>
        <v>-5.2801861891128815E-2</v>
      </c>
      <c r="N282" s="21">
        <f t="shared" ca="1" si="65"/>
        <v>4.3166462464887396E-7</v>
      </c>
      <c r="O282" s="20">
        <f t="shared" ca="1" si="66"/>
        <v>11820361.214083828</v>
      </c>
      <c r="P282" s="21">
        <f t="shared" ca="1" si="67"/>
        <v>34204230.157934994</v>
      </c>
      <c r="Q282" s="21">
        <f t="shared" ca="1" si="68"/>
        <v>26684304.51154048</v>
      </c>
      <c r="R282">
        <f t="shared" ca="1" si="59"/>
        <v>6.5701189079717115E-4</v>
      </c>
      <c r="S282"/>
      <c r="T282"/>
      <c r="U282"/>
      <c r="V282"/>
      <c r="W282"/>
      <c r="X282"/>
      <c r="Y282"/>
      <c r="Z282"/>
      <c r="AA282"/>
      <c r="AB282"/>
      <c r="AC282"/>
      <c r="AD282"/>
      <c r="AE282"/>
      <c r="AF282"/>
      <c r="AG282"/>
      <c r="AH282"/>
      <c r="AI282"/>
    </row>
    <row r="283" spans="1:35" x14ac:dyDescent="0.2">
      <c r="A283" s="111">
        <v>13201</v>
      </c>
      <c r="B283" s="111">
        <v>-5.1290299998072442E-2</v>
      </c>
      <c r="C283" s="111">
        <v>1</v>
      </c>
      <c r="D283" s="113">
        <f t="shared" si="56"/>
        <v>1.3201000000000001</v>
      </c>
      <c r="E283" s="113">
        <f t="shared" si="56"/>
        <v>-5.1290299998072442E-2</v>
      </c>
      <c r="F283" s="21">
        <f t="shared" si="57"/>
        <v>1.3201000000000001</v>
      </c>
      <c r="G283" s="21">
        <f t="shared" si="57"/>
        <v>-5.1290299998072442E-2</v>
      </c>
      <c r="H283" s="21">
        <f t="shared" si="60"/>
        <v>1.7426640100000002</v>
      </c>
      <c r="I283" s="21">
        <f t="shared" si="61"/>
        <v>2.3004907596010002</v>
      </c>
      <c r="J283" s="21">
        <f t="shared" si="62"/>
        <v>3.0368778517492805</v>
      </c>
      <c r="K283" s="21">
        <f t="shared" si="63"/>
        <v>-6.7708325027455427E-2</v>
      </c>
      <c r="L283" s="21">
        <f t="shared" si="64"/>
        <v>-8.9381759868743915E-2</v>
      </c>
      <c r="M283" s="21">
        <f t="shared" ca="1" si="58"/>
        <v>-5.2808327449772242E-2</v>
      </c>
      <c r="N283" s="21">
        <f t="shared" ca="1" si="65"/>
        <v>2.3044073441141909E-6</v>
      </c>
      <c r="O283" s="20">
        <f t="shared" ca="1" si="66"/>
        <v>11842930.566605316</v>
      </c>
      <c r="P283" s="21">
        <f t="shared" ca="1" si="67"/>
        <v>34220467.731831715</v>
      </c>
      <c r="Q283" s="21">
        <f t="shared" ca="1" si="68"/>
        <v>26710232.99890827</v>
      </c>
      <c r="R283">
        <f t="shared" ca="1" si="59"/>
        <v>1.5180274516998007E-3</v>
      </c>
      <c r="S283"/>
      <c r="T283"/>
      <c r="U283"/>
      <c r="V283"/>
      <c r="W283"/>
      <c r="X283"/>
      <c r="Y283"/>
      <c r="Z283"/>
      <c r="AA283"/>
      <c r="AB283"/>
      <c r="AC283"/>
      <c r="AD283"/>
      <c r="AE283"/>
      <c r="AF283"/>
      <c r="AG283"/>
      <c r="AH283"/>
      <c r="AI283"/>
    </row>
    <row r="284" spans="1:35" x14ac:dyDescent="0.2">
      <c r="A284" s="111">
        <v>13219</v>
      </c>
      <c r="B284" s="111">
        <v>-5.1195699998061173E-2</v>
      </c>
      <c r="C284" s="111">
        <v>1</v>
      </c>
      <c r="D284" s="113">
        <f t="shared" si="56"/>
        <v>1.3219000000000001</v>
      </c>
      <c r="E284" s="113">
        <f t="shared" si="56"/>
        <v>-5.1195699998061173E-2</v>
      </c>
      <c r="F284" s="21">
        <f t="shared" si="57"/>
        <v>1.3219000000000001</v>
      </c>
      <c r="G284" s="21">
        <f t="shared" si="57"/>
        <v>-5.1195699998061173E-2</v>
      </c>
      <c r="H284" s="21">
        <f t="shared" si="60"/>
        <v>1.7474196100000001</v>
      </c>
      <c r="I284" s="21">
        <f t="shared" si="61"/>
        <v>2.3099139824590003</v>
      </c>
      <c r="J284" s="21">
        <f t="shared" si="62"/>
        <v>3.0534752934125526</v>
      </c>
      <c r="K284" s="21">
        <f t="shared" si="63"/>
        <v>-6.7675595827437068E-2</v>
      </c>
      <c r="L284" s="21">
        <f t="shared" si="64"/>
        <v>-8.9460370124289063E-2</v>
      </c>
      <c r="M284" s="21">
        <f t="shared" ca="1" si="58"/>
        <v>-5.2885937951273616E-2</v>
      </c>
      <c r="N284" s="21">
        <f t="shared" ca="1" si="65"/>
        <v>2.8569043384797908E-6</v>
      </c>
      <c r="O284" s="20">
        <f t="shared" ca="1" si="66"/>
        <v>12115609.197280301</v>
      </c>
      <c r="P284" s="21">
        <f t="shared" ca="1" si="67"/>
        <v>34415680.109976031</v>
      </c>
      <c r="Q284" s="21">
        <f t="shared" ca="1" si="68"/>
        <v>27022567.698455788</v>
      </c>
      <c r="R284">
        <f t="shared" ca="1" si="59"/>
        <v>1.6902379532124437E-3</v>
      </c>
      <c r="S284"/>
      <c r="T284"/>
      <c r="U284"/>
      <c r="V284"/>
      <c r="W284"/>
      <c r="X284"/>
      <c r="Y284"/>
      <c r="Z284"/>
      <c r="AA284"/>
      <c r="AB284"/>
      <c r="AC284"/>
      <c r="AD284"/>
      <c r="AE284"/>
      <c r="AF284"/>
      <c r="AG284"/>
      <c r="AH284"/>
      <c r="AI284"/>
    </row>
    <row r="285" spans="1:35" x14ac:dyDescent="0.2">
      <c r="A285" s="111"/>
      <c r="B285" s="111"/>
      <c r="C285" s="111"/>
      <c r="D285" s="113">
        <f t="shared" si="56"/>
        <v>0</v>
      </c>
      <c r="E285" s="113">
        <f t="shared" si="56"/>
        <v>0</v>
      </c>
      <c r="F285" s="21">
        <f t="shared" si="57"/>
        <v>0</v>
      </c>
      <c r="G285" s="21">
        <f t="shared" si="57"/>
        <v>0</v>
      </c>
      <c r="H285" s="21">
        <f t="shared" si="60"/>
        <v>0</v>
      </c>
      <c r="I285" s="21">
        <f t="shared" si="61"/>
        <v>0</v>
      </c>
      <c r="J285" s="21">
        <f t="shared" si="62"/>
        <v>0</v>
      </c>
      <c r="K285" s="21">
        <f t="shared" si="63"/>
        <v>0</v>
      </c>
      <c r="L285" s="21">
        <f t="shared" si="64"/>
        <v>0</v>
      </c>
      <c r="M285" s="21">
        <f t="shared" ca="1" si="58"/>
        <v>-7.7210106845781463E-3</v>
      </c>
      <c r="N285" s="21">
        <f t="shared" ca="1" si="65"/>
        <v>0</v>
      </c>
      <c r="O285" s="20">
        <f t="shared" ca="1" si="66"/>
        <v>0</v>
      </c>
      <c r="P285" s="21">
        <f t="shared" ca="1" si="67"/>
        <v>0</v>
      </c>
      <c r="Q285" s="21">
        <f t="shared" ca="1" si="68"/>
        <v>0</v>
      </c>
      <c r="R285">
        <f t="shared" ca="1" si="59"/>
        <v>7.7210106845781463E-3</v>
      </c>
      <c r="S285"/>
      <c r="T285"/>
      <c r="U285"/>
      <c r="V285"/>
      <c r="W285"/>
      <c r="X285"/>
      <c r="Y285"/>
      <c r="Z285"/>
      <c r="AA285"/>
      <c r="AB285"/>
      <c r="AC285"/>
      <c r="AD285"/>
      <c r="AE285"/>
      <c r="AF285"/>
      <c r="AG285"/>
      <c r="AH285"/>
      <c r="AI285"/>
    </row>
    <row r="286" spans="1:35" x14ac:dyDescent="0.2">
      <c r="A286" s="111"/>
      <c r="B286" s="111"/>
      <c r="C286" s="111"/>
      <c r="D286" s="113">
        <f t="shared" si="56"/>
        <v>0</v>
      </c>
      <c r="E286" s="113">
        <f t="shared" si="56"/>
        <v>0</v>
      </c>
      <c r="F286" s="21">
        <f t="shared" si="57"/>
        <v>0</v>
      </c>
      <c r="G286" s="21">
        <f t="shared" si="57"/>
        <v>0</v>
      </c>
      <c r="H286" s="21">
        <f t="shared" si="60"/>
        <v>0</v>
      </c>
      <c r="I286" s="21">
        <f t="shared" si="61"/>
        <v>0</v>
      </c>
      <c r="J286" s="21">
        <f t="shared" si="62"/>
        <v>0</v>
      </c>
      <c r="K286" s="21">
        <f t="shared" si="63"/>
        <v>0</v>
      </c>
      <c r="L286" s="21">
        <f t="shared" si="64"/>
        <v>0</v>
      </c>
      <c r="M286" s="21">
        <f t="shared" ca="1" si="58"/>
        <v>-7.7210106845781463E-3</v>
      </c>
      <c r="N286" s="21">
        <f t="shared" ca="1" si="65"/>
        <v>0</v>
      </c>
      <c r="O286" s="20">
        <f t="shared" ca="1" si="66"/>
        <v>0</v>
      </c>
      <c r="P286" s="21">
        <f t="shared" ca="1" si="67"/>
        <v>0</v>
      </c>
      <c r="Q286" s="21">
        <f t="shared" ca="1" si="68"/>
        <v>0</v>
      </c>
      <c r="R286">
        <f t="shared" ca="1" si="59"/>
        <v>7.7210106845781463E-3</v>
      </c>
      <c r="S286"/>
      <c r="T286"/>
      <c r="U286"/>
      <c r="V286"/>
      <c r="W286"/>
      <c r="X286"/>
      <c r="Y286"/>
      <c r="Z286"/>
      <c r="AA286"/>
      <c r="AB286"/>
      <c r="AC286"/>
      <c r="AD286"/>
      <c r="AE286"/>
      <c r="AF286"/>
      <c r="AG286"/>
      <c r="AH286"/>
      <c r="AI286"/>
    </row>
    <row r="287" spans="1:35" x14ac:dyDescent="0.2">
      <c r="A287" s="111"/>
      <c r="B287" s="111"/>
      <c r="C287" s="111"/>
      <c r="D287" s="113">
        <f t="shared" si="56"/>
        <v>0</v>
      </c>
      <c r="E287" s="113">
        <f t="shared" si="56"/>
        <v>0</v>
      </c>
      <c r="F287" s="21">
        <f t="shared" si="57"/>
        <v>0</v>
      </c>
      <c r="G287" s="21">
        <f t="shared" si="57"/>
        <v>0</v>
      </c>
      <c r="H287" s="21">
        <f t="shared" si="60"/>
        <v>0</v>
      </c>
      <c r="I287" s="21">
        <f t="shared" si="61"/>
        <v>0</v>
      </c>
      <c r="J287" s="21">
        <f t="shared" si="62"/>
        <v>0</v>
      </c>
      <c r="K287" s="21">
        <f t="shared" si="63"/>
        <v>0</v>
      </c>
      <c r="L287" s="21">
        <f t="shared" si="64"/>
        <v>0</v>
      </c>
      <c r="M287" s="21">
        <f t="shared" ca="1" si="58"/>
        <v>-7.7210106845781463E-3</v>
      </c>
      <c r="N287" s="21">
        <f t="shared" ca="1" si="65"/>
        <v>0</v>
      </c>
      <c r="O287" s="20">
        <f t="shared" ca="1" si="66"/>
        <v>0</v>
      </c>
      <c r="P287" s="21">
        <f t="shared" ca="1" si="67"/>
        <v>0</v>
      </c>
      <c r="Q287" s="21">
        <f t="shared" ca="1" si="68"/>
        <v>0</v>
      </c>
      <c r="R287">
        <f t="shared" ca="1" si="59"/>
        <v>7.7210106845781463E-3</v>
      </c>
      <c r="S287"/>
      <c r="T287"/>
      <c r="U287"/>
      <c r="V287"/>
      <c r="W287"/>
      <c r="X287"/>
      <c r="Y287"/>
      <c r="Z287"/>
      <c r="AA287"/>
      <c r="AB287"/>
      <c r="AC287"/>
      <c r="AD287"/>
      <c r="AE287"/>
      <c r="AF287"/>
      <c r="AG287"/>
      <c r="AH287"/>
      <c r="AI287"/>
    </row>
    <row r="288" spans="1:35" x14ac:dyDescent="0.2">
      <c r="A288" s="111"/>
      <c r="B288" s="111"/>
      <c r="C288" s="111"/>
      <c r="D288" s="113">
        <f t="shared" si="56"/>
        <v>0</v>
      </c>
      <c r="E288" s="113">
        <f t="shared" si="56"/>
        <v>0</v>
      </c>
      <c r="F288" s="21">
        <f t="shared" si="57"/>
        <v>0</v>
      </c>
      <c r="G288" s="21">
        <f t="shared" si="57"/>
        <v>0</v>
      </c>
      <c r="H288" s="21">
        <f t="shared" si="60"/>
        <v>0</v>
      </c>
      <c r="I288" s="21">
        <f t="shared" si="61"/>
        <v>0</v>
      </c>
      <c r="J288" s="21">
        <f t="shared" si="62"/>
        <v>0</v>
      </c>
      <c r="K288" s="21">
        <f t="shared" si="63"/>
        <v>0</v>
      </c>
      <c r="L288" s="21">
        <f t="shared" si="64"/>
        <v>0</v>
      </c>
      <c r="M288" s="21">
        <f t="shared" ca="1" si="58"/>
        <v>-7.7210106845781463E-3</v>
      </c>
      <c r="N288" s="21">
        <f t="shared" ca="1" si="65"/>
        <v>0</v>
      </c>
      <c r="O288" s="20">
        <f t="shared" ca="1" si="66"/>
        <v>0</v>
      </c>
      <c r="P288" s="21">
        <f t="shared" ca="1" si="67"/>
        <v>0</v>
      </c>
      <c r="Q288" s="21">
        <f t="shared" ca="1" si="68"/>
        <v>0</v>
      </c>
      <c r="R288">
        <f t="shared" ca="1" si="59"/>
        <v>7.7210106845781463E-3</v>
      </c>
      <c r="S288"/>
      <c r="T288"/>
      <c r="U288"/>
      <c r="V288"/>
      <c r="W288"/>
      <c r="X288"/>
      <c r="Y288"/>
      <c r="Z288"/>
      <c r="AA288"/>
      <c r="AB288"/>
      <c r="AC288"/>
      <c r="AD288"/>
      <c r="AE288"/>
      <c r="AF288"/>
      <c r="AG288"/>
      <c r="AH288"/>
      <c r="AI288"/>
    </row>
    <row r="289" spans="1:35" x14ac:dyDescent="0.2">
      <c r="A289" s="111"/>
      <c r="B289" s="111"/>
      <c r="C289" s="111">
        <v>0</v>
      </c>
      <c r="D289" s="113">
        <f t="shared" si="56"/>
        <v>0</v>
      </c>
      <c r="E289" s="113">
        <f t="shared" si="56"/>
        <v>0</v>
      </c>
      <c r="F289" s="21">
        <f t="shared" si="57"/>
        <v>0</v>
      </c>
      <c r="G289" s="21">
        <f t="shared" si="57"/>
        <v>0</v>
      </c>
      <c r="H289" s="21">
        <f t="shared" si="60"/>
        <v>0</v>
      </c>
      <c r="I289" s="21">
        <f t="shared" si="61"/>
        <v>0</v>
      </c>
      <c r="J289" s="21">
        <f t="shared" si="62"/>
        <v>0</v>
      </c>
      <c r="K289" s="21">
        <f t="shared" si="63"/>
        <v>0</v>
      </c>
      <c r="L289" s="21">
        <f t="shared" si="64"/>
        <v>0</v>
      </c>
      <c r="M289" s="21">
        <f t="shared" ca="1" si="58"/>
        <v>-7.7210106845781463E-3</v>
      </c>
      <c r="N289" s="21">
        <f t="shared" ca="1" si="65"/>
        <v>0</v>
      </c>
      <c r="O289" s="20">
        <f t="shared" ca="1" si="66"/>
        <v>0</v>
      </c>
      <c r="P289" s="21">
        <f t="shared" ca="1" si="67"/>
        <v>0</v>
      </c>
      <c r="Q289" s="21">
        <f t="shared" ca="1" si="68"/>
        <v>0</v>
      </c>
      <c r="R289">
        <f t="shared" ca="1" si="59"/>
        <v>7.7210106845781463E-3</v>
      </c>
      <c r="S289"/>
      <c r="T289"/>
      <c r="U289"/>
      <c r="V289"/>
      <c r="W289"/>
      <c r="X289"/>
      <c r="Y289"/>
      <c r="Z289"/>
      <c r="AA289"/>
      <c r="AB289"/>
      <c r="AC289"/>
      <c r="AD289"/>
      <c r="AE289"/>
      <c r="AF289"/>
      <c r="AG289"/>
      <c r="AH289"/>
      <c r="AI289"/>
    </row>
    <row r="290" spans="1:35" x14ac:dyDescent="0.2">
      <c r="A290" s="111"/>
      <c r="B290" s="111"/>
      <c r="C290" s="111"/>
      <c r="D290" s="113">
        <f t="shared" si="56"/>
        <v>0</v>
      </c>
      <c r="E290" s="113">
        <f t="shared" si="56"/>
        <v>0</v>
      </c>
      <c r="F290" s="21">
        <f t="shared" si="57"/>
        <v>0</v>
      </c>
      <c r="G290" s="21">
        <f t="shared" si="57"/>
        <v>0</v>
      </c>
      <c r="H290" s="21">
        <f t="shared" si="60"/>
        <v>0</v>
      </c>
      <c r="I290" s="21">
        <f t="shared" si="61"/>
        <v>0</v>
      </c>
      <c r="J290" s="21">
        <f t="shared" si="62"/>
        <v>0</v>
      </c>
      <c r="K290" s="21">
        <f t="shared" si="63"/>
        <v>0</v>
      </c>
      <c r="L290" s="21">
        <f t="shared" si="64"/>
        <v>0</v>
      </c>
      <c r="M290" s="21">
        <f t="shared" ca="1" si="58"/>
        <v>-7.7210106845781463E-3</v>
      </c>
      <c r="N290" s="21">
        <f t="shared" ca="1" si="65"/>
        <v>0</v>
      </c>
      <c r="O290" s="20">
        <f t="shared" ca="1" si="66"/>
        <v>0</v>
      </c>
      <c r="P290" s="21">
        <f t="shared" ca="1" si="67"/>
        <v>0</v>
      </c>
      <c r="Q290" s="21">
        <f t="shared" ca="1" si="68"/>
        <v>0</v>
      </c>
      <c r="R290">
        <f t="shared" ca="1" si="59"/>
        <v>7.7210106845781463E-3</v>
      </c>
      <c r="S290"/>
      <c r="T290"/>
      <c r="U290"/>
      <c r="V290"/>
      <c r="W290"/>
      <c r="X290"/>
      <c r="Y290"/>
      <c r="Z290"/>
      <c r="AA290"/>
      <c r="AB290"/>
      <c r="AC290"/>
      <c r="AD290"/>
      <c r="AE290"/>
      <c r="AF290"/>
      <c r="AG290"/>
      <c r="AH290"/>
      <c r="AI290"/>
    </row>
    <row r="291" spans="1:35" x14ac:dyDescent="0.2">
      <c r="A291" s="111"/>
      <c r="B291" s="111"/>
      <c r="C291" s="111"/>
      <c r="D291" s="113">
        <f t="shared" si="56"/>
        <v>0</v>
      </c>
      <c r="E291" s="113">
        <f t="shared" si="56"/>
        <v>0</v>
      </c>
      <c r="F291" s="21">
        <f t="shared" si="57"/>
        <v>0</v>
      </c>
      <c r="G291" s="21">
        <f t="shared" si="57"/>
        <v>0</v>
      </c>
      <c r="H291" s="21">
        <f t="shared" si="60"/>
        <v>0</v>
      </c>
      <c r="I291" s="21">
        <f t="shared" si="61"/>
        <v>0</v>
      </c>
      <c r="J291" s="21">
        <f t="shared" si="62"/>
        <v>0</v>
      </c>
      <c r="K291" s="21">
        <f t="shared" si="63"/>
        <v>0</v>
      </c>
      <c r="L291" s="21">
        <f t="shared" si="64"/>
        <v>0</v>
      </c>
      <c r="M291" s="21">
        <f t="shared" ca="1" si="58"/>
        <v>-7.7210106845781463E-3</v>
      </c>
      <c r="N291" s="21">
        <f t="shared" ca="1" si="65"/>
        <v>0</v>
      </c>
      <c r="O291" s="20">
        <f t="shared" ca="1" si="66"/>
        <v>0</v>
      </c>
      <c r="P291" s="21">
        <f t="shared" ca="1" si="67"/>
        <v>0</v>
      </c>
      <c r="Q291" s="21">
        <f t="shared" ca="1" si="68"/>
        <v>0</v>
      </c>
      <c r="R291">
        <f t="shared" ca="1" si="59"/>
        <v>7.7210106845781463E-3</v>
      </c>
      <c r="S291"/>
      <c r="T291"/>
      <c r="U291"/>
      <c r="V291"/>
      <c r="W291"/>
      <c r="X291"/>
      <c r="Y291"/>
      <c r="Z291"/>
      <c r="AA291"/>
      <c r="AB291"/>
      <c r="AC291"/>
      <c r="AD291"/>
      <c r="AE291"/>
      <c r="AF291"/>
      <c r="AG291"/>
      <c r="AH291"/>
      <c r="AI291"/>
    </row>
    <row r="292" spans="1:35" x14ac:dyDescent="0.2">
      <c r="A292" s="111"/>
      <c r="B292" s="111"/>
      <c r="C292" s="111"/>
      <c r="D292" s="113">
        <f t="shared" si="56"/>
        <v>0</v>
      </c>
      <c r="E292" s="113">
        <f t="shared" si="56"/>
        <v>0</v>
      </c>
      <c r="F292" s="21">
        <f t="shared" si="57"/>
        <v>0</v>
      </c>
      <c r="G292" s="21">
        <f t="shared" si="57"/>
        <v>0</v>
      </c>
      <c r="H292" s="21">
        <f t="shared" si="60"/>
        <v>0</v>
      </c>
      <c r="I292" s="21">
        <f t="shared" si="61"/>
        <v>0</v>
      </c>
      <c r="J292" s="21">
        <f t="shared" si="62"/>
        <v>0</v>
      </c>
      <c r="K292" s="21">
        <f t="shared" si="63"/>
        <v>0</v>
      </c>
      <c r="L292" s="21">
        <f t="shared" si="64"/>
        <v>0</v>
      </c>
      <c r="M292" s="21">
        <f t="shared" ca="1" si="58"/>
        <v>-7.7210106845781463E-3</v>
      </c>
      <c r="N292" s="21">
        <f t="shared" ca="1" si="65"/>
        <v>0</v>
      </c>
      <c r="O292" s="20">
        <f t="shared" ca="1" si="66"/>
        <v>0</v>
      </c>
      <c r="P292" s="21">
        <f t="shared" ca="1" si="67"/>
        <v>0</v>
      </c>
      <c r="Q292" s="21">
        <f t="shared" ca="1" si="68"/>
        <v>0</v>
      </c>
      <c r="R292">
        <f t="shared" ca="1" si="59"/>
        <v>7.7210106845781463E-3</v>
      </c>
      <c r="S292"/>
      <c r="T292"/>
      <c r="U292"/>
      <c r="V292"/>
      <c r="W292"/>
      <c r="X292"/>
      <c r="Y292"/>
      <c r="Z292"/>
      <c r="AA292"/>
      <c r="AB292"/>
      <c r="AC292"/>
      <c r="AD292"/>
      <c r="AE292"/>
      <c r="AF292"/>
      <c r="AG292"/>
      <c r="AH292"/>
      <c r="AI292"/>
    </row>
    <row r="293" spans="1:35" x14ac:dyDescent="0.2">
      <c r="A293" s="111"/>
      <c r="B293" s="111"/>
      <c r="C293" s="111"/>
      <c r="D293" s="113">
        <f t="shared" si="56"/>
        <v>0</v>
      </c>
      <c r="E293" s="113">
        <f t="shared" si="56"/>
        <v>0</v>
      </c>
      <c r="F293" s="21">
        <f t="shared" si="57"/>
        <v>0</v>
      </c>
      <c r="G293" s="21">
        <f t="shared" si="57"/>
        <v>0</v>
      </c>
      <c r="H293" s="21">
        <f t="shared" si="60"/>
        <v>0</v>
      </c>
      <c r="I293" s="21">
        <f t="shared" si="61"/>
        <v>0</v>
      </c>
      <c r="J293" s="21">
        <f t="shared" si="62"/>
        <v>0</v>
      </c>
      <c r="K293" s="21">
        <f t="shared" si="63"/>
        <v>0</v>
      </c>
      <c r="L293" s="21">
        <f t="shared" si="64"/>
        <v>0</v>
      </c>
      <c r="M293" s="21">
        <f t="shared" ca="1" si="58"/>
        <v>-7.7210106845781463E-3</v>
      </c>
      <c r="N293" s="21">
        <f t="shared" ca="1" si="65"/>
        <v>0</v>
      </c>
      <c r="O293" s="20">
        <f t="shared" ca="1" si="66"/>
        <v>0</v>
      </c>
      <c r="P293" s="21">
        <f t="shared" ca="1" si="67"/>
        <v>0</v>
      </c>
      <c r="Q293" s="21">
        <f t="shared" ca="1" si="68"/>
        <v>0</v>
      </c>
      <c r="R293">
        <f t="shared" ca="1" si="59"/>
        <v>7.7210106845781463E-3</v>
      </c>
      <c r="S293"/>
      <c r="T293"/>
      <c r="U293"/>
      <c r="V293"/>
      <c r="W293"/>
      <c r="X293"/>
      <c r="Y293"/>
      <c r="Z293"/>
      <c r="AA293"/>
      <c r="AB293"/>
      <c r="AC293"/>
      <c r="AD293"/>
      <c r="AE293"/>
      <c r="AF293"/>
      <c r="AG293"/>
      <c r="AH293"/>
      <c r="AI293"/>
    </row>
    <row r="294" spans="1:35" x14ac:dyDescent="0.2">
      <c r="A294" s="111"/>
      <c r="B294" s="111"/>
      <c r="C294" s="111"/>
      <c r="D294" s="113">
        <f t="shared" si="56"/>
        <v>0</v>
      </c>
      <c r="E294" s="113">
        <f t="shared" si="56"/>
        <v>0</v>
      </c>
      <c r="F294" s="21">
        <f t="shared" si="57"/>
        <v>0</v>
      </c>
      <c r="G294" s="21">
        <f t="shared" si="57"/>
        <v>0</v>
      </c>
      <c r="H294" s="21">
        <f t="shared" si="60"/>
        <v>0</v>
      </c>
      <c r="I294" s="21">
        <f t="shared" si="61"/>
        <v>0</v>
      </c>
      <c r="J294" s="21">
        <f t="shared" si="62"/>
        <v>0</v>
      </c>
      <c r="K294" s="21">
        <f t="shared" si="63"/>
        <v>0</v>
      </c>
      <c r="L294" s="21">
        <f t="shared" si="64"/>
        <v>0</v>
      </c>
      <c r="M294" s="21">
        <f t="shared" ca="1" si="58"/>
        <v>-7.7210106845781463E-3</v>
      </c>
      <c r="N294" s="21">
        <f t="shared" ca="1" si="65"/>
        <v>0</v>
      </c>
      <c r="O294" s="20">
        <f t="shared" ca="1" si="66"/>
        <v>0</v>
      </c>
      <c r="P294" s="21">
        <f t="shared" ca="1" si="67"/>
        <v>0</v>
      </c>
      <c r="Q294" s="21">
        <f t="shared" ca="1" si="68"/>
        <v>0</v>
      </c>
      <c r="R294">
        <f t="shared" ca="1" si="59"/>
        <v>7.7210106845781463E-3</v>
      </c>
      <c r="S294"/>
      <c r="T294"/>
      <c r="U294"/>
      <c r="V294"/>
      <c r="W294"/>
      <c r="X294"/>
      <c r="Y294"/>
      <c r="Z294"/>
      <c r="AA294"/>
      <c r="AB294"/>
      <c r="AC294"/>
      <c r="AD294"/>
      <c r="AE294"/>
      <c r="AF294"/>
      <c r="AG294"/>
      <c r="AH294"/>
      <c r="AI294"/>
    </row>
    <row r="295" spans="1:35" x14ac:dyDescent="0.2">
      <c r="A295" s="111"/>
      <c r="B295" s="111"/>
      <c r="C295" s="111"/>
      <c r="D295" s="113">
        <f t="shared" si="56"/>
        <v>0</v>
      </c>
      <c r="E295" s="113">
        <f t="shared" si="56"/>
        <v>0</v>
      </c>
      <c r="F295" s="21">
        <f t="shared" si="57"/>
        <v>0</v>
      </c>
      <c r="G295" s="21">
        <f t="shared" si="57"/>
        <v>0</v>
      </c>
      <c r="H295" s="21">
        <f t="shared" si="60"/>
        <v>0</v>
      </c>
      <c r="I295" s="21">
        <f t="shared" si="61"/>
        <v>0</v>
      </c>
      <c r="J295" s="21">
        <f t="shared" si="62"/>
        <v>0</v>
      </c>
      <c r="K295" s="21">
        <f t="shared" si="63"/>
        <v>0</v>
      </c>
      <c r="L295" s="21">
        <f t="shared" si="64"/>
        <v>0</v>
      </c>
      <c r="M295" s="21">
        <f t="shared" ca="1" si="58"/>
        <v>-7.7210106845781463E-3</v>
      </c>
      <c r="N295" s="21">
        <f t="shared" ca="1" si="65"/>
        <v>0</v>
      </c>
      <c r="O295" s="20">
        <f t="shared" ca="1" si="66"/>
        <v>0</v>
      </c>
      <c r="P295" s="21">
        <f t="shared" ca="1" si="67"/>
        <v>0</v>
      </c>
      <c r="Q295" s="21">
        <f t="shared" ca="1" si="68"/>
        <v>0</v>
      </c>
      <c r="R295">
        <f t="shared" ca="1" si="59"/>
        <v>7.7210106845781463E-3</v>
      </c>
      <c r="S295"/>
      <c r="T295"/>
      <c r="U295"/>
      <c r="V295"/>
      <c r="W295"/>
      <c r="X295"/>
      <c r="Y295"/>
      <c r="Z295"/>
      <c r="AA295"/>
      <c r="AB295"/>
      <c r="AC295"/>
      <c r="AD295"/>
      <c r="AE295"/>
      <c r="AF295"/>
      <c r="AG295"/>
      <c r="AH295"/>
      <c r="AI295"/>
    </row>
    <row r="296" spans="1:35" x14ac:dyDescent="0.2">
      <c r="A296" s="111"/>
      <c r="B296" s="111"/>
      <c r="C296" s="111"/>
      <c r="D296" s="113">
        <f t="shared" si="56"/>
        <v>0</v>
      </c>
      <c r="E296" s="113">
        <f t="shared" si="56"/>
        <v>0</v>
      </c>
      <c r="F296" s="21">
        <f t="shared" si="57"/>
        <v>0</v>
      </c>
      <c r="G296" s="21">
        <f t="shared" si="57"/>
        <v>0</v>
      </c>
      <c r="H296" s="21">
        <f t="shared" si="60"/>
        <v>0</v>
      </c>
      <c r="I296" s="21">
        <f t="shared" si="61"/>
        <v>0</v>
      </c>
      <c r="J296" s="21">
        <f t="shared" si="62"/>
        <v>0</v>
      </c>
      <c r="K296" s="21">
        <f t="shared" si="63"/>
        <v>0</v>
      </c>
      <c r="L296" s="21">
        <f t="shared" si="64"/>
        <v>0</v>
      </c>
      <c r="M296" s="21">
        <f t="shared" ca="1" si="58"/>
        <v>-7.7210106845781463E-3</v>
      </c>
      <c r="N296" s="21">
        <f t="shared" ca="1" si="65"/>
        <v>0</v>
      </c>
      <c r="O296" s="20">
        <f t="shared" ca="1" si="66"/>
        <v>0</v>
      </c>
      <c r="P296" s="21">
        <f t="shared" ca="1" si="67"/>
        <v>0</v>
      </c>
      <c r="Q296" s="21">
        <f t="shared" ca="1" si="68"/>
        <v>0</v>
      </c>
      <c r="R296">
        <f t="shared" ca="1" si="59"/>
        <v>7.7210106845781463E-3</v>
      </c>
      <c r="S296"/>
      <c r="T296"/>
      <c r="U296"/>
      <c r="V296"/>
      <c r="W296"/>
      <c r="X296"/>
      <c r="Y296"/>
      <c r="Z296"/>
      <c r="AA296"/>
      <c r="AB296"/>
      <c r="AC296"/>
      <c r="AD296"/>
      <c r="AE296"/>
      <c r="AF296"/>
      <c r="AG296"/>
      <c r="AH296"/>
      <c r="AI296"/>
    </row>
    <row r="297" spans="1:35" x14ac:dyDescent="0.2">
      <c r="A297" s="111"/>
      <c r="B297" s="111"/>
      <c r="C297" s="111"/>
      <c r="D297" s="113">
        <f t="shared" si="56"/>
        <v>0</v>
      </c>
      <c r="E297" s="113">
        <f t="shared" si="56"/>
        <v>0</v>
      </c>
      <c r="F297" s="21">
        <f t="shared" si="57"/>
        <v>0</v>
      </c>
      <c r="G297" s="21">
        <f t="shared" si="57"/>
        <v>0</v>
      </c>
      <c r="H297" s="21">
        <f t="shared" si="60"/>
        <v>0</v>
      </c>
      <c r="I297" s="21">
        <f t="shared" si="61"/>
        <v>0</v>
      </c>
      <c r="J297" s="21">
        <f t="shared" si="62"/>
        <v>0</v>
      </c>
      <c r="K297" s="21">
        <f t="shared" si="63"/>
        <v>0</v>
      </c>
      <c r="L297" s="21">
        <f t="shared" si="64"/>
        <v>0</v>
      </c>
      <c r="M297" s="21">
        <f t="shared" ca="1" si="58"/>
        <v>-7.7210106845781463E-3</v>
      </c>
      <c r="N297" s="21">
        <f t="shared" ca="1" si="65"/>
        <v>0</v>
      </c>
      <c r="O297" s="20">
        <f t="shared" ca="1" si="66"/>
        <v>0</v>
      </c>
      <c r="P297" s="21">
        <f t="shared" ca="1" si="67"/>
        <v>0</v>
      </c>
      <c r="Q297" s="21">
        <f t="shared" ca="1" si="68"/>
        <v>0</v>
      </c>
      <c r="R297">
        <f t="shared" ca="1" si="59"/>
        <v>7.7210106845781463E-3</v>
      </c>
      <c r="S297"/>
      <c r="T297"/>
      <c r="U297"/>
      <c r="V297"/>
      <c r="W297"/>
      <c r="X297"/>
      <c r="Y297"/>
      <c r="Z297"/>
      <c r="AA297"/>
      <c r="AB297"/>
      <c r="AC297"/>
      <c r="AD297"/>
      <c r="AE297"/>
      <c r="AF297"/>
      <c r="AG297"/>
      <c r="AH297"/>
      <c r="AI297"/>
    </row>
    <row r="298" spans="1:35" x14ac:dyDescent="0.2">
      <c r="A298" s="111"/>
      <c r="B298" s="111"/>
      <c r="C298" s="111"/>
      <c r="D298" s="113">
        <f t="shared" si="56"/>
        <v>0</v>
      </c>
      <c r="E298" s="113">
        <f t="shared" si="56"/>
        <v>0</v>
      </c>
      <c r="F298" s="21">
        <f t="shared" si="57"/>
        <v>0</v>
      </c>
      <c r="G298" s="21">
        <f t="shared" si="57"/>
        <v>0</v>
      </c>
      <c r="H298" s="21">
        <f t="shared" si="60"/>
        <v>0</v>
      </c>
      <c r="I298" s="21">
        <f t="shared" si="61"/>
        <v>0</v>
      </c>
      <c r="J298" s="21">
        <f t="shared" si="62"/>
        <v>0</v>
      </c>
      <c r="K298" s="21">
        <f t="shared" si="63"/>
        <v>0</v>
      </c>
      <c r="L298" s="21">
        <f t="shared" si="64"/>
        <v>0</v>
      </c>
      <c r="M298" s="21">
        <f t="shared" ca="1" si="58"/>
        <v>-7.7210106845781463E-3</v>
      </c>
      <c r="N298" s="21">
        <f t="shared" ca="1" si="65"/>
        <v>0</v>
      </c>
      <c r="O298" s="20">
        <f t="shared" ca="1" si="66"/>
        <v>0</v>
      </c>
      <c r="P298" s="21">
        <f t="shared" ca="1" si="67"/>
        <v>0</v>
      </c>
      <c r="Q298" s="21">
        <f t="shared" ca="1" si="68"/>
        <v>0</v>
      </c>
      <c r="R298">
        <f t="shared" ca="1" si="59"/>
        <v>7.7210106845781463E-3</v>
      </c>
      <c r="S298"/>
      <c r="T298"/>
      <c r="U298"/>
      <c r="V298"/>
      <c r="W298"/>
      <c r="X298"/>
      <c r="Y298"/>
      <c r="Z298"/>
      <c r="AA298"/>
      <c r="AB298"/>
      <c r="AC298"/>
      <c r="AD298"/>
      <c r="AE298"/>
      <c r="AF298"/>
      <c r="AG298"/>
      <c r="AH298"/>
      <c r="AI298"/>
    </row>
    <row r="299" spans="1:35" x14ac:dyDescent="0.2">
      <c r="A299" s="111"/>
      <c r="B299" s="111"/>
      <c r="C299" s="111"/>
      <c r="D299" s="113">
        <f t="shared" si="56"/>
        <v>0</v>
      </c>
      <c r="E299" s="113">
        <f t="shared" si="56"/>
        <v>0</v>
      </c>
      <c r="F299" s="21">
        <f t="shared" si="57"/>
        <v>0</v>
      </c>
      <c r="G299" s="21">
        <f t="shared" si="57"/>
        <v>0</v>
      </c>
      <c r="H299" s="21">
        <f t="shared" si="60"/>
        <v>0</v>
      </c>
      <c r="I299" s="21">
        <f t="shared" si="61"/>
        <v>0</v>
      </c>
      <c r="J299" s="21">
        <f t="shared" si="62"/>
        <v>0</v>
      </c>
      <c r="K299" s="21">
        <f t="shared" si="63"/>
        <v>0</v>
      </c>
      <c r="L299" s="21">
        <f t="shared" si="64"/>
        <v>0</v>
      </c>
      <c r="M299" s="21">
        <f t="shared" ca="1" si="58"/>
        <v>-7.7210106845781463E-3</v>
      </c>
      <c r="N299" s="21">
        <f t="shared" ca="1" si="65"/>
        <v>0</v>
      </c>
      <c r="O299" s="20">
        <f t="shared" ca="1" si="66"/>
        <v>0</v>
      </c>
      <c r="P299" s="21">
        <f t="shared" ca="1" si="67"/>
        <v>0</v>
      </c>
      <c r="Q299" s="21">
        <f t="shared" ca="1" si="68"/>
        <v>0</v>
      </c>
      <c r="R299">
        <f t="shared" ca="1" si="59"/>
        <v>7.7210106845781463E-3</v>
      </c>
      <c r="S299"/>
      <c r="T299"/>
      <c r="U299"/>
      <c r="V299"/>
      <c r="W299"/>
      <c r="X299"/>
      <c r="Y299"/>
      <c r="Z299"/>
      <c r="AA299"/>
      <c r="AB299"/>
      <c r="AC299"/>
      <c r="AD299"/>
      <c r="AE299"/>
      <c r="AF299"/>
      <c r="AG299"/>
      <c r="AH299"/>
      <c r="AI299"/>
    </row>
    <row r="300" spans="1:35" x14ac:dyDescent="0.2">
      <c r="A300" s="111"/>
      <c r="B300" s="111"/>
      <c r="C300" s="111"/>
      <c r="D300" s="113">
        <f t="shared" si="56"/>
        <v>0</v>
      </c>
      <c r="E300" s="113">
        <f t="shared" si="56"/>
        <v>0</v>
      </c>
      <c r="F300" s="21">
        <f t="shared" si="57"/>
        <v>0</v>
      </c>
      <c r="G300" s="21">
        <f t="shared" si="57"/>
        <v>0</v>
      </c>
      <c r="H300" s="21">
        <f t="shared" si="60"/>
        <v>0</v>
      </c>
      <c r="I300" s="21">
        <f t="shared" si="61"/>
        <v>0</v>
      </c>
      <c r="J300" s="21">
        <f t="shared" si="62"/>
        <v>0</v>
      </c>
      <c r="K300" s="21">
        <f t="shared" si="63"/>
        <v>0</v>
      </c>
      <c r="L300" s="21">
        <f t="shared" si="64"/>
        <v>0</v>
      </c>
      <c r="M300" s="21">
        <f t="shared" ca="1" si="58"/>
        <v>-7.7210106845781463E-3</v>
      </c>
      <c r="N300" s="21">
        <f t="shared" ca="1" si="65"/>
        <v>0</v>
      </c>
      <c r="O300" s="20">
        <f t="shared" ca="1" si="66"/>
        <v>0</v>
      </c>
      <c r="P300" s="21">
        <f t="shared" ca="1" si="67"/>
        <v>0</v>
      </c>
      <c r="Q300" s="21">
        <f t="shared" ca="1" si="68"/>
        <v>0</v>
      </c>
      <c r="R300">
        <f t="shared" ca="1" si="59"/>
        <v>7.7210106845781463E-3</v>
      </c>
      <c r="S300"/>
      <c r="T300"/>
      <c r="U300"/>
      <c r="V300"/>
      <c r="W300"/>
      <c r="X300"/>
      <c r="Y300"/>
      <c r="Z300"/>
      <c r="AA300"/>
      <c r="AB300"/>
      <c r="AC300"/>
      <c r="AD300"/>
      <c r="AE300"/>
      <c r="AF300"/>
      <c r="AG300"/>
      <c r="AH300"/>
      <c r="AI300"/>
    </row>
    <row r="301" spans="1:35" x14ac:dyDescent="0.2">
      <c r="A301" s="111"/>
      <c r="B301" s="111"/>
      <c r="C301" s="111"/>
      <c r="D301" s="113">
        <f t="shared" si="56"/>
        <v>0</v>
      </c>
      <c r="E301" s="113">
        <f t="shared" si="56"/>
        <v>0</v>
      </c>
      <c r="F301" s="21">
        <f t="shared" si="57"/>
        <v>0</v>
      </c>
      <c r="G301" s="21">
        <f t="shared" si="57"/>
        <v>0</v>
      </c>
      <c r="H301" s="21">
        <f t="shared" si="60"/>
        <v>0</v>
      </c>
      <c r="I301" s="21">
        <f t="shared" si="61"/>
        <v>0</v>
      </c>
      <c r="J301" s="21">
        <f t="shared" si="62"/>
        <v>0</v>
      </c>
      <c r="K301" s="21">
        <f t="shared" si="63"/>
        <v>0</v>
      </c>
      <c r="L301" s="21">
        <f t="shared" si="64"/>
        <v>0</v>
      </c>
      <c r="M301" s="21">
        <f t="shared" ca="1" si="58"/>
        <v>-7.7210106845781463E-3</v>
      </c>
      <c r="N301" s="21">
        <f t="shared" ca="1" si="65"/>
        <v>0</v>
      </c>
      <c r="O301" s="20">
        <f t="shared" ca="1" si="66"/>
        <v>0</v>
      </c>
      <c r="P301" s="21">
        <f t="shared" ca="1" si="67"/>
        <v>0</v>
      </c>
      <c r="Q301" s="21">
        <f t="shared" ca="1" si="68"/>
        <v>0</v>
      </c>
      <c r="R301">
        <f t="shared" ca="1" si="59"/>
        <v>7.7210106845781463E-3</v>
      </c>
      <c r="S301"/>
      <c r="T301"/>
      <c r="U301"/>
      <c r="V301"/>
      <c r="W301"/>
      <c r="X301"/>
      <c r="Y301"/>
      <c r="Z301"/>
      <c r="AA301"/>
      <c r="AB301"/>
      <c r="AC301"/>
      <c r="AD301"/>
      <c r="AE301"/>
      <c r="AF301"/>
      <c r="AG301"/>
      <c r="AH301"/>
      <c r="AI301"/>
    </row>
    <row r="302" spans="1:35" x14ac:dyDescent="0.2">
      <c r="A302" s="111"/>
      <c r="B302" s="111"/>
      <c r="C302" s="111"/>
      <c r="D302" s="113">
        <f t="shared" si="56"/>
        <v>0</v>
      </c>
      <c r="E302" s="113">
        <f t="shared" si="56"/>
        <v>0</v>
      </c>
      <c r="F302" s="21">
        <f t="shared" si="57"/>
        <v>0</v>
      </c>
      <c r="G302" s="21">
        <f t="shared" si="57"/>
        <v>0</v>
      </c>
      <c r="H302" s="21">
        <f t="shared" si="60"/>
        <v>0</v>
      </c>
      <c r="I302" s="21">
        <f t="shared" si="61"/>
        <v>0</v>
      </c>
      <c r="J302" s="21">
        <f t="shared" si="62"/>
        <v>0</v>
      </c>
      <c r="K302" s="21">
        <f t="shared" si="63"/>
        <v>0</v>
      </c>
      <c r="L302" s="21">
        <f t="shared" si="64"/>
        <v>0</v>
      </c>
      <c r="M302" s="21">
        <f t="shared" ca="1" si="58"/>
        <v>-7.7210106845781463E-3</v>
      </c>
      <c r="N302" s="21">
        <f t="shared" ca="1" si="65"/>
        <v>0</v>
      </c>
      <c r="O302" s="20">
        <f t="shared" ca="1" si="66"/>
        <v>0</v>
      </c>
      <c r="P302" s="21">
        <f t="shared" ca="1" si="67"/>
        <v>0</v>
      </c>
      <c r="Q302" s="21">
        <f t="shared" ca="1" si="68"/>
        <v>0</v>
      </c>
      <c r="R302">
        <f t="shared" ca="1" si="59"/>
        <v>7.7210106845781463E-3</v>
      </c>
      <c r="S302"/>
      <c r="T302"/>
      <c r="U302"/>
      <c r="V302"/>
      <c r="W302"/>
      <c r="X302"/>
      <c r="Y302"/>
      <c r="Z302"/>
      <c r="AA302"/>
      <c r="AB302"/>
      <c r="AC302"/>
      <c r="AD302"/>
      <c r="AE302"/>
      <c r="AF302"/>
      <c r="AG302"/>
      <c r="AH302"/>
      <c r="AI302"/>
    </row>
    <row r="303" spans="1:35" x14ac:dyDescent="0.2">
      <c r="A303" s="111"/>
      <c r="B303" s="111"/>
      <c r="C303" s="111"/>
      <c r="D303" s="113">
        <f t="shared" si="56"/>
        <v>0</v>
      </c>
      <c r="E303" s="113">
        <f t="shared" si="56"/>
        <v>0</v>
      </c>
      <c r="F303" s="21">
        <f t="shared" si="57"/>
        <v>0</v>
      </c>
      <c r="G303" s="21">
        <f t="shared" si="57"/>
        <v>0</v>
      </c>
      <c r="H303" s="21">
        <f t="shared" si="60"/>
        <v>0</v>
      </c>
      <c r="I303" s="21">
        <f t="shared" si="61"/>
        <v>0</v>
      </c>
      <c r="J303" s="21">
        <f t="shared" si="62"/>
        <v>0</v>
      </c>
      <c r="K303" s="21">
        <f t="shared" si="63"/>
        <v>0</v>
      </c>
      <c r="L303" s="21">
        <f t="shared" si="64"/>
        <v>0</v>
      </c>
      <c r="M303" s="21">
        <f t="shared" ca="1" si="58"/>
        <v>-7.7210106845781463E-3</v>
      </c>
      <c r="N303" s="21">
        <f t="shared" ca="1" si="65"/>
        <v>0</v>
      </c>
      <c r="O303" s="20">
        <f t="shared" ca="1" si="66"/>
        <v>0</v>
      </c>
      <c r="P303" s="21">
        <f t="shared" ca="1" si="67"/>
        <v>0</v>
      </c>
      <c r="Q303" s="21">
        <f t="shared" ca="1" si="68"/>
        <v>0</v>
      </c>
      <c r="R303">
        <f t="shared" ca="1" si="59"/>
        <v>7.7210106845781463E-3</v>
      </c>
      <c r="S303"/>
      <c r="T303"/>
      <c r="U303"/>
      <c r="V303"/>
      <c r="W303"/>
      <c r="X303"/>
      <c r="Y303"/>
      <c r="Z303"/>
      <c r="AA303"/>
      <c r="AB303"/>
      <c r="AC303"/>
      <c r="AD303"/>
      <c r="AE303"/>
      <c r="AF303"/>
      <c r="AG303"/>
      <c r="AH303"/>
      <c r="AI303"/>
    </row>
    <row r="304" spans="1:35" x14ac:dyDescent="0.2">
      <c r="A304" s="111"/>
      <c r="B304" s="111"/>
      <c r="C304" s="111"/>
      <c r="D304" s="113">
        <f t="shared" si="56"/>
        <v>0</v>
      </c>
      <c r="E304" s="113">
        <f t="shared" si="56"/>
        <v>0</v>
      </c>
      <c r="F304" s="21">
        <f t="shared" si="57"/>
        <v>0</v>
      </c>
      <c r="G304" s="21">
        <f t="shared" si="57"/>
        <v>0</v>
      </c>
      <c r="H304" s="21">
        <f t="shared" si="60"/>
        <v>0</v>
      </c>
      <c r="I304" s="21">
        <f t="shared" si="61"/>
        <v>0</v>
      </c>
      <c r="J304" s="21">
        <f t="shared" si="62"/>
        <v>0</v>
      </c>
      <c r="K304" s="21">
        <f t="shared" si="63"/>
        <v>0</v>
      </c>
      <c r="L304" s="21">
        <f t="shared" si="64"/>
        <v>0</v>
      </c>
      <c r="M304" s="21">
        <f t="shared" ca="1" si="58"/>
        <v>-7.7210106845781463E-3</v>
      </c>
      <c r="N304" s="21">
        <f t="shared" ca="1" si="65"/>
        <v>0</v>
      </c>
      <c r="O304" s="20">
        <f t="shared" ca="1" si="66"/>
        <v>0</v>
      </c>
      <c r="P304" s="21">
        <f t="shared" ca="1" si="67"/>
        <v>0</v>
      </c>
      <c r="Q304" s="21">
        <f t="shared" ca="1" si="68"/>
        <v>0</v>
      </c>
      <c r="R304">
        <f t="shared" ca="1" si="59"/>
        <v>7.7210106845781463E-3</v>
      </c>
      <c r="S304"/>
      <c r="T304"/>
      <c r="U304"/>
      <c r="V304"/>
      <c r="W304"/>
      <c r="X304"/>
      <c r="Y304"/>
      <c r="Z304"/>
      <c r="AA304"/>
      <c r="AB304"/>
      <c r="AC304"/>
      <c r="AD304"/>
      <c r="AE304"/>
      <c r="AF304"/>
      <c r="AG304"/>
      <c r="AH304"/>
      <c r="AI304"/>
    </row>
    <row r="305" spans="1:35" x14ac:dyDescent="0.2">
      <c r="A305" s="111"/>
      <c r="B305" s="111"/>
      <c r="C305" s="111"/>
      <c r="D305" s="113">
        <f t="shared" si="56"/>
        <v>0</v>
      </c>
      <c r="E305" s="113">
        <f t="shared" si="56"/>
        <v>0</v>
      </c>
      <c r="F305" s="21">
        <f t="shared" si="57"/>
        <v>0</v>
      </c>
      <c r="G305" s="21">
        <f t="shared" si="57"/>
        <v>0</v>
      </c>
      <c r="H305" s="21">
        <f t="shared" si="60"/>
        <v>0</v>
      </c>
      <c r="I305" s="21">
        <f t="shared" si="61"/>
        <v>0</v>
      </c>
      <c r="J305" s="21">
        <f t="shared" si="62"/>
        <v>0</v>
      </c>
      <c r="K305" s="21">
        <f t="shared" si="63"/>
        <v>0</v>
      </c>
      <c r="L305" s="21">
        <f t="shared" si="64"/>
        <v>0</v>
      </c>
      <c r="M305" s="21">
        <f t="shared" ca="1" si="58"/>
        <v>-7.7210106845781463E-3</v>
      </c>
      <c r="N305" s="21">
        <f t="shared" ca="1" si="65"/>
        <v>0</v>
      </c>
      <c r="O305" s="20">
        <f t="shared" ca="1" si="66"/>
        <v>0</v>
      </c>
      <c r="P305" s="21">
        <f t="shared" ca="1" si="67"/>
        <v>0</v>
      </c>
      <c r="Q305" s="21">
        <f t="shared" ca="1" si="68"/>
        <v>0</v>
      </c>
      <c r="R305">
        <f t="shared" ca="1" si="59"/>
        <v>7.7210106845781463E-3</v>
      </c>
      <c r="S305"/>
      <c r="T305"/>
      <c r="U305"/>
      <c r="V305"/>
      <c r="W305"/>
      <c r="X305"/>
      <c r="Y305"/>
      <c r="Z305"/>
      <c r="AA305"/>
      <c r="AB305"/>
      <c r="AC305"/>
      <c r="AD305"/>
      <c r="AE305"/>
      <c r="AF305"/>
      <c r="AG305"/>
      <c r="AH305"/>
      <c r="AI305"/>
    </row>
    <row r="306" spans="1:35" x14ac:dyDescent="0.2">
      <c r="A306" s="111"/>
      <c r="B306" s="111"/>
      <c r="C306" s="111"/>
      <c r="D306" s="113">
        <f t="shared" si="56"/>
        <v>0</v>
      </c>
      <c r="E306" s="113">
        <f t="shared" si="56"/>
        <v>0</v>
      </c>
      <c r="F306" s="21">
        <f t="shared" si="57"/>
        <v>0</v>
      </c>
      <c r="G306" s="21">
        <f t="shared" si="57"/>
        <v>0</v>
      </c>
      <c r="H306" s="21">
        <f t="shared" si="60"/>
        <v>0</v>
      </c>
      <c r="I306" s="21">
        <f t="shared" si="61"/>
        <v>0</v>
      </c>
      <c r="J306" s="21">
        <f t="shared" si="62"/>
        <v>0</v>
      </c>
      <c r="K306" s="21">
        <f t="shared" si="63"/>
        <v>0</v>
      </c>
      <c r="L306" s="21">
        <f t="shared" si="64"/>
        <v>0</v>
      </c>
      <c r="M306" s="21">
        <f t="shared" ca="1" si="58"/>
        <v>-7.7210106845781463E-3</v>
      </c>
      <c r="N306" s="21">
        <f t="shared" ca="1" si="65"/>
        <v>0</v>
      </c>
      <c r="O306" s="20">
        <f t="shared" ca="1" si="66"/>
        <v>0</v>
      </c>
      <c r="P306" s="21">
        <f t="shared" ca="1" si="67"/>
        <v>0</v>
      </c>
      <c r="Q306" s="21">
        <f t="shared" ca="1" si="68"/>
        <v>0</v>
      </c>
      <c r="R306">
        <f t="shared" ca="1" si="59"/>
        <v>7.7210106845781463E-3</v>
      </c>
      <c r="S306"/>
      <c r="T306"/>
      <c r="U306"/>
      <c r="V306"/>
      <c r="W306"/>
      <c r="X306"/>
      <c r="Y306"/>
      <c r="Z306"/>
      <c r="AA306"/>
      <c r="AB306"/>
      <c r="AC306"/>
      <c r="AD306"/>
      <c r="AE306"/>
      <c r="AF306"/>
      <c r="AG306"/>
      <c r="AH306"/>
      <c r="AI306"/>
    </row>
    <row r="307" spans="1:35" x14ac:dyDescent="0.2">
      <c r="A307" s="111"/>
      <c r="B307" s="111"/>
      <c r="C307" s="111"/>
      <c r="D307" s="113">
        <f t="shared" si="56"/>
        <v>0</v>
      </c>
      <c r="E307" s="113">
        <f t="shared" si="56"/>
        <v>0</v>
      </c>
      <c r="F307" s="21">
        <f t="shared" si="57"/>
        <v>0</v>
      </c>
      <c r="G307" s="21">
        <f t="shared" si="57"/>
        <v>0</v>
      </c>
      <c r="H307" s="21">
        <f t="shared" si="60"/>
        <v>0</v>
      </c>
      <c r="I307" s="21">
        <f t="shared" si="61"/>
        <v>0</v>
      </c>
      <c r="J307" s="21">
        <f t="shared" si="62"/>
        <v>0</v>
      </c>
      <c r="K307" s="21">
        <f t="shared" si="63"/>
        <v>0</v>
      </c>
      <c r="L307" s="21">
        <f t="shared" si="64"/>
        <v>0</v>
      </c>
      <c r="M307" s="21">
        <f t="shared" ca="1" si="58"/>
        <v>-7.7210106845781463E-3</v>
      </c>
      <c r="N307" s="21">
        <f t="shared" ca="1" si="65"/>
        <v>0</v>
      </c>
      <c r="O307" s="20">
        <f t="shared" ca="1" si="66"/>
        <v>0</v>
      </c>
      <c r="P307" s="21">
        <f t="shared" ca="1" si="67"/>
        <v>0</v>
      </c>
      <c r="Q307" s="21">
        <f t="shared" ca="1" si="68"/>
        <v>0</v>
      </c>
      <c r="R307">
        <f t="shared" ca="1" si="59"/>
        <v>7.7210106845781463E-3</v>
      </c>
      <c r="S307"/>
      <c r="T307"/>
      <c r="U307"/>
      <c r="V307"/>
      <c r="W307"/>
      <c r="X307"/>
      <c r="Y307"/>
      <c r="Z307"/>
      <c r="AA307"/>
      <c r="AB307"/>
      <c r="AC307"/>
      <c r="AD307"/>
      <c r="AE307"/>
      <c r="AF307"/>
      <c r="AG307"/>
      <c r="AH307"/>
      <c r="AI307"/>
    </row>
    <row r="308" spans="1:35" x14ac:dyDescent="0.2">
      <c r="A308" s="111"/>
      <c r="B308" s="111"/>
      <c r="C308" s="111"/>
      <c r="D308" s="113">
        <f t="shared" si="56"/>
        <v>0</v>
      </c>
      <c r="E308" s="113">
        <f t="shared" si="56"/>
        <v>0</v>
      </c>
      <c r="F308" s="21">
        <f t="shared" si="57"/>
        <v>0</v>
      </c>
      <c r="G308" s="21">
        <f t="shared" si="57"/>
        <v>0</v>
      </c>
      <c r="H308" s="21">
        <f t="shared" si="60"/>
        <v>0</v>
      </c>
      <c r="I308" s="21">
        <f t="shared" si="61"/>
        <v>0</v>
      </c>
      <c r="J308" s="21">
        <f t="shared" si="62"/>
        <v>0</v>
      </c>
      <c r="K308" s="21">
        <f t="shared" si="63"/>
        <v>0</v>
      </c>
      <c r="L308" s="21">
        <f t="shared" si="64"/>
        <v>0</v>
      </c>
      <c r="M308" s="21">
        <f t="shared" ca="1" si="58"/>
        <v>-7.7210106845781463E-3</v>
      </c>
      <c r="N308" s="21">
        <f t="shared" ca="1" si="65"/>
        <v>0</v>
      </c>
      <c r="O308" s="20">
        <f t="shared" ca="1" si="66"/>
        <v>0</v>
      </c>
      <c r="P308" s="21">
        <f t="shared" ca="1" si="67"/>
        <v>0</v>
      </c>
      <c r="Q308" s="21">
        <f t="shared" ca="1" si="68"/>
        <v>0</v>
      </c>
      <c r="R308">
        <f t="shared" ca="1" si="59"/>
        <v>7.7210106845781463E-3</v>
      </c>
      <c r="S308"/>
      <c r="T308"/>
      <c r="U308"/>
      <c r="V308"/>
      <c r="W308"/>
      <c r="X308"/>
      <c r="Y308"/>
      <c r="Z308"/>
      <c r="AA308"/>
      <c r="AB308"/>
      <c r="AC308"/>
      <c r="AD308"/>
      <c r="AE308"/>
      <c r="AF308"/>
      <c r="AG308"/>
      <c r="AH308"/>
      <c r="AI308"/>
    </row>
    <row r="309" spans="1:35" x14ac:dyDescent="0.2">
      <c r="A309" s="111"/>
      <c r="B309" s="111"/>
      <c r="C309" s="111"/>
      <c r="D309" s="113">
        <f t="shared" si="56"/>
        <v>0</v>
      </c>
      <c r="E309" s="113">
        <f t="shared" si="56"/>
        <v>0</v>
      </c>
      <c r="F309" s="21">
        <f t="shared" si="57"/>
        <v>0</v>
      </c>
      <c r="G309" s="21">
        <f t="shared" si="57"/>
        <v>0</v>
      </c>
      <c r="H309" s="21">
        <f t="shared" si="60"/>
        <v>0</v>
      </c>
      <c r="I309" s="21">
        <f t="shared" si="61"/>
        <v>0</v>
      </c>
      <c r="J309" s="21">
        <f t="shared" si="62"/>
        <v>0</v>
      </c>
      <c r="K309" s="21">
        <f t="shared" si="63"/>
        <v>0</v>
      </c>
      <c r="L309" s="21">
        <f t="shared" si="64"/>
        <v>0</v>
      </c>
      <c r="M309" s="21">
        <f t="shared" ca="1" si="58"/>
        <v>-7.7210106845781463E-3</v>
      </c>
      <c r="N309" s="21">
        <f t="shared" ca="1" si="65"/>
        <v>0</v>
      </c>
      <c r="O309" s="20">
        <f t="shared" ca="1" si="66"/>
        <v>0</v>
      </c>
      <c r="P309" s="21">
        <f t="shared" ca="1" si="67"/>
        <v>0</v>
      </c>
      <c r="Q309" s="21">
        <f t="shared" ca="1" si="68"/>
        <v>0</v>
      </c>
      <c r="R309">
        <f t="shared" ca="1" si="59"/>
        <v>7.7210106845781463E-3</v>
      </c>
      <c r="S309"/>
      <c r="T309"/>
      <c r="U309"/>
      <c r="V309"/>
      <c r="W309"/>
      <c r="X309"/>
      <c r="Y309"/>
      <c r="Z309"/>
      <c r="AA309"/>
      <c r="AB309"/>
      <c r="AC309"/>
      <c r="AD309"/>
      <c r="AE309"/>
      <c r="AF309"/>
      <c r="AG309"/>
      <c r="AH309"/>
      <c r="AI309"/>
    </row>
    <row r="310" spans="1:35" x14ac:dyDescent="0.2">
      <c r="A310" s="111"/>
      <c r="B310" s="111"/>
      <c r="C310" s="111"/>
      <c r="D310" s="113">
        <f t="shared" si="56"/>
        <v>0</v>
      </c>
      <c r="E310" s="113">
        <f t="shared" si="56"/>
        <v>0</v>
      </c>
      <c r="F310" s="21">
        <f t="shared" si="57"/>
        <v>0</v>
      </c>
      <c r="G310" s="21">
        <f t="shared" si="57"/>
        <v>0</v>
      </c>
      <c r="H310" s="21">
        <f t="shared" si="60"/>
        <v>0</v>
      </c>
      <c r="I310" s="21">
        <f t="shared" si="61"/>
        <v>0</v>
      </c>
      <c r="J310" s="21">
        <f t="shared" si="62"/>
        <v>0</v>
      </c>
      <c r="K310" s="21">
        <f t="shared" si="63"/>
        <v>0</v>
      </c>
      <c r="L310" s="21">
        <f t="shared" si="64"/>
        <v>0</v>
      </c>
      <c r="M310" s="21">
        <f t="shared" ca="1" si="58"/>
        <v>-7.7210106845781463E-3</v>
      </c>
      <c r="N310" s="21">
        <f t="shared" ca="1" si="65"/>
        <v>0</v>
      </c>
      <c r="O310" s="20">
        <f t="shared" ca="1" si="66"/>
        <v>0</v>
      </c>
      <c r="P310" s="21">
        <f t="shared" ca="1" si="67"/>
        <v>0</v>
      </c>
      <c r="Q310" s="21">
        <f t="shared" ca="1" si="68"/>
        <v>0</v>
      </c>
      <c r="R310">
        <f t="shared" ca="1" si="59"/>
        <v>7.7210106845781463E-3</v>
      </c>
      <c r="S310"/>
      <c r="T310"/>
      <c r="U310"/>
      <c r="V310"/>
      <c r="W310"/>
      <c r="X310"/>
      <c r="Y310"/>
      <c r="Z310"/>
      <c r="AA310"/>
      <c r="AB310"/>
      <c r="AC310"/>
      <c r="AD310"/>
      <c r="AE310"/>
      <c r="AF310"/>
      <c r="AG310"/>
      <c r="AH310"/>
      <c r="AI310"/>
    </row>
    <row r="311" spans="1:35" x14ac:dyDescent="0.2">
      <c r="A311" s="111"/>
      <c r="B311" s="111"/>
      <c r="C311" s="111"/>
      <c r="D311" s="113">
        <f t="shared" si="56"/>
        <v>0</v>
      </c>
      <c r="E311" s="113">
        <f t="shared" si="56"/>
        <v>0</v>
      </c>
      <c r="F311" s="21">
        <f t="shared" si="57"/>
        <v>0</v>
      </c>
      <c r="G311" s="21">
        <f t="shared" si="57"/>
        <v>0</v>
      </c>
      <c r="H311" s="21">
        <f t="shared" si="60"/>
        <v>0</v>
      </c>
      <c r="I311" s="21">
        <f t="shared" si="61"/>
        <v>0</v>
      </c>
      <c r="J311" s="21">
        <f t="shared" si="62"/>
        <v>0</v>
      </c>
      <c r="K311" s="21">
        <f t="shared" si="63"/>
        <v>0</v>
      </c>
      <c r="L311" s="21">
        <f t="shared" si="64"/>
        <v>0</v>
      </c>
      <c r="M311" s="21">
        <f t="shared" ca="1" si="58"/>
        <v>-7.7210106845781463E-3</v>
      </c>
      <c r="N311" s="21">
        <f t="shared" ca="1" si="65"/>
        <v>0</v>
      </c>
      <c r="O311" s="20">
        <f t="shared" ca="1" si="66"/>
        <v>0</v>
      </c>
      <c r="P311" s="21">
        <f t="shared" ca="1" si="67"/>
        <v>0</v>
      </c>
      <c r="Q311" s="21">
        <f t="shared" ca="1" si="68"/>
        <v>0</v>
      </c>
      <c r="R311">
        <f t="shared" ca="1" si="59"/>
        <v>7.7210106845781463E-3</v>
      </c>
      <c r="S311"/>
      <c r="T311"/>
      <c r="U311"/>
      <c r="V311"/>
      <c r="W311"/>
      <c r="X311"/>
      <c r="Y311"/>
      <c r="Z311"/>
      <c r="AA311"/>
      <c r="AB311"/>
      <c r="AC311"/>
      <c r="AD311"/>
      <c r="AE311"/>
      <c r="AF311"/>
      <c r="AG311"/>
      <c r="AH311"/>
      <c r="AI311"/>
    </row>
    <row r="312" spans="1:35" x14ac:dyDescent="0.2">
      <c r="A312" s="111"/>
      <c r="B312" s="111"/>
      <c r="C312" s="111"/>
      <c r="D312" s="113">
        <f t="shared" si="56"/>
        <v>0</v>
      </c>
      <c r="E312" s="113">
        <f t="shared" si="56"/>
        <v>0</v>
      </c>
      <c r="F312" s="21">
        <f t="shared" si="57"/>
        <v>0</v>
      </c>
      <c r="G312" s="21">
        <f t="shared" si="57"/>
        <v>0</v>
      </c>
      <c r="H312" s="21">
        <f t="shared" si="60"/>
        <v>0</v>
      </c>
      <c r="I312" s="21">
        <f t="shared" si="61"/>
        <v>0</v>
      </c>
      <c r="J312" s="21">
        <f t="shared" si="62"/>
        <v>0</v>
      </c>
      <c r="K312" s="21">
        <f t="shared" si="63"/>
        <v>0</v>
      </c>
      <c r="L312" s="21">
        <f t="shared" si="64"/>
        <v>0</v>
      </c>
      <c r="M312" s="21">
        <f t="shared" ca="1" si="58"/>
        <v>-7.7210106845781463E-3</v>
      </c>
      <c r="N312" s="21">
        <f t="shared" ca="1" si="65"/>
        <v>0</v>
      </c>
      <c r="O312" s="20">
        <f t="shared" ca="1" si="66"/>
        <v>0</v>
      </c>
      <c r="P312" s="21">
        <f t="shared" ca="1" si="67"/>
        <v>0</v>
      </c>
      <c r="Q312" s="21">
        <f t="shared" ca="1" si="68"/>
        <v>0</v>
      </c>
      <c r="R312">
        <f t="shared" ca="1" si="59"/>
        <v>7.7210106845781463E-3</v>
      </c>
      <c r="S312"/>
      <c r="T312"/>
      <c r="U312"/>
      <c r="V312"/>
      <c r="W312"/>
      <c r="X312"/>
      <c r="Y312"/>
      <c r="Z312"/>
      <c r="AA312"/>
      <c r="AB312"/>
      <c r="AC312"/>
      <c r="AD312"/>
      <c r="AE312"/>
      <c r="AF312"/>
      <c r="AG312"/>
      <c r="AH312"/>
      <c r="AI312"/>
    </row>
    <row r="313" spans="1:35" x14ac:dyDescent="0.2">
      <c r="A313" s="111"/>
      <c r="B313" s="111"/>
      <c r="C313" s="111"/>
      <c r="D313" s="113">
        <f t="shared" si="56"/>
        <v>0</v>
      </c>
      <c r="E313" s="113">
        <f t="shared" si="56"/>
        <v>0</v>
      </c>
      <c r="F313" s="21">
        <f t="shared" si="57"/>
        <v>0</v>
      </c>
      <c r="G313" s="21">
        <f t="shared" si="57"/>
        <v>0</v>
      </c>
      <c r="H313" s="21">
        <f t="shared" si="60"/>
        <v>0</v>
      </c>
      <c r="I313" s="21">
        <f t="shared" si="61"/>
        <v>0</v>
      </c>
      <c r="J313" s="21">
        <f t="shared" si="62"/>
        <v>0</v>
      </c>
      <c r="K313" s="21">
        <f t="shared" si="63"/>
        <v>0</v>
      </c>
      <c r="L313" s="21">
        <f t="shared" si="64"/>
        <v>0</v>
      </c>
      <c r="M313" s="21">
        <f t="shared" ca="1" si="58"/>
        <v>-7.7210106845781463E-3</v>
      </c>
      <c r="N313" s="21">
        <f t="shared" ca="1" si="65"/>
        <v>0</v>
      </c>
      <c r="O313" s="20">
        <f t="shared" ca="1" si="66"/>
        <v>0</v>
      </c>
      <c r="P313" s="21">
        <f t="shared" ca="1" si="67"/>
        <v>0</v>
      </c>
      <c r="Q313" s="21">
        <f t="shared" ca="1" si="68"/>
        <v>0</v>
      </c>
      <c r="R313">
        <f t="shared" ca="1" si="59"/>
        <v>7.7210106845781463E-3</v>
      </c>
      <c r="S313"/>
      <c r="T313"/>
      <c r="U313"/>
      <c r="V313"/>
      <c r="W313"/>
      <c r="X313"/>
      <c r="Y313"/>
      <c r="Z313"/>
      <c r="AA313"/>
      <c r="AB313"/>
      <c r="AC313"/>
      <c r="AD313"/>
      <c r="AE313"/>
      <c r="AF313"/>
      <c r="AG313"/>
      <c r="AH313"/>
      <c r="AI313"/>
    </row>
    <row r="314" spans="1:35" x14ac:dyDescent="0.2">
      <c r="A314" s="111"/>
      <c r="B314" s="111"/>
      <c r="C314" s="111"/>
      <c r="D314" s="113">
        <f t="shared" si="56"/>
        <v>0</v>
      </c>
      <c r="E314" s="113">
        <f t="shared" si="56"/>
        <v>0</v>
      </c>
      <c r="F314" s="21">
        <f t="shared" si="57"/>
        <v>0</v>
      </c>
      <c r="G314" s="21">
        <f t="shared" si="57"/>
        <v>0</v>
      </c>
      <c r="H314" s="21">
        <f t="shared" si="60"/>
        <v>0</v>
      </c>
      <c r="I314" s="21">
        <f t="shared" si="61"/>
        <v>0</v>
      </c>
      <c r="J314" s="21">
        <f t="shared" si="62"/>
        <v>0</v>
      </c>
      <c r="K314" s="21">
        <f t="shared" si="63"/>
        <v>0</v>
      </c>
      <c r="L314" s="21">
        <f t="shared" si="64"/>
        <v>0</v>
      </c>
      <c r="M314" s="21">
        <f t="shared" ca="1" si="58"/>
        <v>-7.7210106845781463E-3</v>
      </c>
      <c r="N314" s="21">
        <f t="shared" ca="1" si="65"/>
        <v>0</v>
      </c>
      <c r="O314" s="20">
        <f t="shared" ca="1" si="66"/>
        <v>0</v>
      </c>
      <c r="P314" s="21">
        <f t="shared" ca="1" si="67"/>
        <v>0</v>
      </c>
      <c r="Q314" s="21">
        <f t="shared" ca="1" si="68"/>
        <v>0</v>
      </c>
      <c r="R314">
        <f t="shared" ca="1" si="59"/>
        <v>7.7210106845781463E-3</v>
      </c>
      <c r="S314"/>
      <c r="T314"/>
      <c r="U314"/>
      <c r="V314"/>
      <c r="W314"/>
      <c r="X314"/>
      <c r="Y314"/>
      <c r="Z314"/>
      <c r="AA314"/>
      <c r="AB314"/>
      <c r="AC314"/>
      <c r="AD314"/>
      <c r="AE314"/>
      <c r="AF314"/>
      <c r="AG314"/>
      <c r="AH314"/>
      <c r="AI314"/>
    </row>
    <row r="315" spans="1:35" x14ac:dyDescent="0.2">
      <c r="A315" s="111"/>
      <c r="B315" s="111"/>
      <c r="C315" s="111"/>
      <c r="D315" s="113">
        <f t="shared" si="56"/>
        <v>0</v>
      </c>
      <c r="E315" s="113">
        <f t="shared" si="56"/>
        <v>0</v>
      </c>
      <c r="F315" s="21">
        <f t="shared" si="57"/>
        <v>0</v>
      </c>
      <c r="G315" s="21">
        <f t="shared" si="57"/>
        <v>0</v>
      </c>
      <c r="H315" s="21">
        <f t="shared" si="60"/>
        <v>0</v>
      </c>
      <c r="I315" s="21">
        <f t="shared" si="61"/>
        <v>0</v>
      </c>
      <c r="J315" s="21">
        <f t="shared" si="62"/>
        <v>0</v>
      </c>
      <c r="K315" s="21">
        <f t="shared" si="63"/>
        <v>0</v>
      </c>
      <c r="L315" s="21">
        <f t="shared" si="64"/>
        <v>0</v>
      </c>
      <c r="M315" s="21">
        <f t="shared" ca="1" si="58"/>
        <v>-7.7210106845781463E-3</v>
      </c>
      <c r="N315" s="21">
        <f t="shared" ca="1" si="65"/>
        <v>0</v>
      </c>
      <c r="O315" s="20">
        <f t="shared" ca="1" si="66"/>
        <v>0</v>
      </c>
      <c r="P315" s="21">
        <f t="shared" ca="1" si="67"/>
        <v>0</v>
      </c>
      <c r="Q315" s="21">
        <f t="shared" ca="1" si="68"/>
        <v>0</v>
      </c>
      <c r="R315">
        <f t="shared" ca="1" si="59"/>
        <v>7.7210106845781463E-3</v>
      </c>
      <c r="S315"/>
      <c r="T315"/>
      <c r="U315"/>
      <c r="V315"/>
      <c r="W315"/>
      <c r="X315"/>
      <c r="Y315"/>
      <c r="Z315"/>
      <c r="AA315"/>
      <c r="AB315"/>
      <c r="AC315"/>
      <c r="AD315"/>
      <c r="AE315"/>
      <c r="AF315"/>
      <c r="AG315"/>
      <c r="AH315"/>
      <c r="AI315"/>
    </row>
    <row r="316" spans="1:35" x14ac:dyDescent="0.2">
      <c r="A316" s="111"/>
      <c r="B316" s="111"/>
      <c r="C316" s="111"/>
      <c r="D316" s="113">
        <f t="shared" si="56"/>
        <v>0</v>
      </c>
      <c r="E316" s="113">
        <f t="shared" si="56"/>
        <v>0</v>
      </c>
      <c r="F316" s="21">
        <f t="shared" si="57"/>
        <v>0</v>
      </c>
      <c r="G316" s="21">
        <f t="shared" si="57"/>
        <v>0</v>
      </c>
      <c r="H316" s="21">
        <f t="shared" si="60"/>
        <v>0</v>
      </c>
      <c r="I316" s="21">
        <f t="shared" si="61"/>
        <v>0</v>
      </c>
      <c r="J316" s="21">
        <f t="shared" si="62"/>
        <v>0</v>
      </c>
      <c r="K316" s="21">
        <f t="shared" si="63"/>
        <v>0</v>
      </c>
      <c r="L316" s="21">
        <f t="shared" si="64"/>
        <v>0</v>
      </c>
      <c r="M316" s="21">
        <f t="shared" ca="1" si="58"/>
        <v>-7.7210106845781463E-3</v>
      </c>
      <c r="N316" s="21">
        <f t="shared" ca="1" si="65"/>
        <v>0</v>
      </c>
      <c r="O316" s="20">
        <f t="shared" ca="1" si="66"/>
        <v>0</v>
      </c>
      <c r="P316" s="21">
        <f t="shared" ca="1" si="67"/>
        <v>0</v>
      </c>
      <c r="Q316" s="21">
        <f t="shared" ca="1" si="68"/>
        <v>0</v>
      </c>
      <c r="R316">
        <f t="shared" ca="1" si="59"/>
        <v>7.7210106845781463E-3</v>
      </c>
      <c r="S316"/>
      <c r="T316"/>
      <c r="U316"/>
      <c r="V316"/>
      <c r="W316"/>
      <c r="X316"/>
      <c r="Y316"/>
      <c r="Z316"/>
      <c r="AA316"/>
      <c r="AB316"/>
      <c r="AC316"/>
      <c r="AD316"/>
      <c r="AE316"/>
      <c r="AF316"/>
      <c r="AG316"/>
      <c r="AH316"/>
      <c r="AI316"/>
    </row>
    <row r="317" spans="1:35" x14ac:dyDescent="0.2">
      <c r="A317" s="111"/>
      <c r="B317" s="111"/>
      <c r="C317" s="111"/>
      <c r="D317" s="113">
        <f t="shared" si="56"/>
        <v>0</v>
      </c>
      <c r="E317" s="113">
        <f t="shared" si="56"/>
        <v>0</v>
      </c>
      <c r="F317" s="21">
        <f t="shared" si="57"/>
        <v>0</v>
      </c>
      <c r="G317" s="21">
        <f t="shared" si="57"/>
        <v>0</v>
      </c>
      <c r="H317" s="21">
        <f t="shared" si="60"/>
        <v>0</v>
      </c>
      <c r="I317" s="21">
        <f t="shared" si="61"/>
        <v>0</v>
      </c>
      <c r="J317" s="21">
        <f t="shared" si="62"/>
        <v>0</v>
      </c>
      <c r="K317" s="21">
        <f t="shared" si="63"/>
        <v>0</v>
      </c>
      <c r="L317" s="21">
        <f t="shared" si="64"/>
        <v>0</v>
      </c>
      <c r="M317" s="21">
        <f t="shared" ca="1" si="58"/>
        <v>-7.7210106845781463E-3</v>
      </c>
      <c r="N317" s="21">
        <f t="shared" ca="1" si="65"/>
        <v>0</v>
      </c>
      <c r="O317" s="20">
        <f t="shared" ca="1" si="66"/>
        <v>0</v>
      </c>
      <c r="P317" s="21">
        <f t="shared" ca="1" si="67"/>
        <v>0</v>
      </c>
      <c r="Q317" s="21">
        <f t="shared" ca="1" si="68"/>
        <v>0</v>
      </c>
      <c r="R317">
        <f t="shared" ca="1" si="59"/>
        <v>7.7210106845781463E-3</v>
      </c>
      <c r="S317"/>
      <c r="T317"/>
      <c r="U317"/>
      <c r="V317"/>
      <c r="W317"/>
      <c r="X317"/>
      <c r="Y317"/>
      <c r="Z317"/>
      <c r="AA317"/>
      <c r="AB317"/>
      <c r="AC317"/>
      <c r="AD317"/>
      <c r="AE317"/>
      <c r="AF317"/>
      <c r="AG317"/>
      <c r="AH317"/>
      <c r="AI317"/>
    </row>
    <row r="318" spans="1:35" x14ac:dyDescent="0.2">
      <c r="A318" s="111"/>
      <c r="B318" s="111"/>
      <c r="C318" s="111"/>
      <c r="D318" s="113">
        <f t="shared" si="56"/>
        <v>0</v>
      </c>
      <c r="E318" s="113">
        <f t="shared" si="56"/>
        <v>0</v>
      </c>
      <c r="F318" s="21">
        <f t="shared" si="57"/>
        <v>0</v>
      </c>
      <c r="G318" s="21">
        <f t="shared" si="57"/>
        <v>0</v>
      </c>
      <c r="H318" s="21">
        <f t="shared" si="60"/>
        <v>0</v>
      </c>
      <c r="I318" s="21">
        <f t="shared" si="61"/>
        <v>0</v>
      </c>
      <c r="J318" s="21">
        <f t="shared" si="62"/>
        <v>0</v>
      </c>
      <c r="K318" s="21">
        <f t="shared" si="63"/>
        <v>0</v>
      </c>
      <c r="L318" s="21">
        <f t="shared" si="64"/>
        <v>0</v>
      </c>
      <c r="M318" s="21">
        <f t="shared" ca="1" si="58"/>
        <v>-7.7210106845781463E-3</v>
      </c>
      <c r="N318" s="21">
        <f t="shared" ca="1" si="65"/>
        <v>0</v>
      </c>
      <c r="O318" s="20">
        <f t="shared" ca="1" si="66"/>
        <v>0</v>
      </c>
      <c r="P318" s="21">
        <f t="shared" ca="1" si="67"/>
        <v>0</v>
      </c>
      <c r="Q318" s="21">
        <f t="shared" ca="1" si="68"/>
        <v>0</v>
      </c>
      <c r="R318">
        <f t="shared" ca="1" si="59"/>
        <v>7.7210106845781463E-3</v>
      </c>
      <c r="S318"/>
      <c r="T318"/>
      <c r="U318"/>
      <c r="V318"/>
      <c r="W318"/>
      <c r="X318"/>
      <c r="Y318"/>
      <c r="Z318"/>
      <c r="AA318"/>
      <c r="AB318"/>
      <c r="AC318"/>
      <c r="AD318"/>
      <c r="AE318"/>
      <c r="AF318"/>
      <c r="AG318"/>
      <c r="AH318"/>
      <c r="AI318"/>
    </row>
    <row r="319" spans="1:35" x14ac:dyDescent="0.2">
      <c r="A319" s="111"/>
      <c r="B319" s="111"/>
      <c r="C319" s="111"/>
      <c r="D319" s="113">
        <f t="shared" si="56"/>
        <v>0</v>
      </c>
      <c r="E319" s="113">
        <f t="shared" si="56"/>
        <v>0</v>
      </c>
      <c r="F319" s="21">
        <f t="shared" si="57"/>
        <v>0</v>
      </c>
      <c r="G319" s="21">
        <f t="shared" si="57"/>
        <v>0</v>
      </c>
      <c r="H319" s="21">
        <f t="shared" si="60"/>
        <v>0</v>
      </c>
      <c r="I319" s="21">
        <f t="shared" si="61"/>
        <v>0</v>
      </c>
      <c r="J319" s="21">
        <f t="shared" si="62"/>
        <v>0</v>
      </c>
      <c r="K319" s="21">
        <f t="shared" si="63"/>
        <v>0</v>
      </c>
      <c r="L319" s="21">
        <f t="shared" si="64"/>
        <v>0</v>
      </c>
      <c r="M319" s="21">
        <f t="shared" ca="1" si="58"/>
        <v>-7.7210106845781463E-3</v>
      </c>
      <c r="N319" s="21">
        <f t="shared" ca="1" si="65"/>
        <v>0</v>
      </c>
      <c r="O319" s="20">
        <f t="shared" ca="1" si="66"/>
        <v>0</v>
      </c>
      <c r="P319" s="21">
        <f t="shared" ca="1" si="67"/>
        <v>0</v>
      </c>
      <c r="Q319" s="21">
        <f t="shared" ca="1" si="68"/>
        <v>0</v>
      </c>
      <c r="R319">
        <f t="shared" ca="1" si="59"/>
        <v>7.7210106845781463E-3</v>
      </c>
      <c r="S319"/>
      <c r="T319"/>
      <c r="U319"/>
      <c r="V319"/>
      <c r="W319"/>
      <c r="X319"/>
      <c r="Y319"/>
      <c r="Z319"/>
      <c r="AA319"/>
      <c r="AB319"/>
      <c r="AC319"/>
      <c r="AD319"/>
      <c r="AE319"/>
      <c r="AF319"/>
      <c r="AG319"/>
      <c r="AH319"/>
      <c r="AI319"/>
    </row>
    <row r="320" spans="1:35" x14ac:dyDescent="0.2">
      <c r="A320" s="111"/>
      <c r="B320" s="111"/>
      <c r="C320" s="111"/>
      <c r="D320" s="113">
        <f t="shared" si="56"/>
        <v>0</v>
      </c>
      <c r="E320" s="113">
        <f t="shared" si="56"/>
        <v>0</v>
      </c>
      <c r="F320" s="21">
        <f t="shared" si="57"/>
        <v>0</v>
      </c>
      <c r="G320" s="21">
        <f t="shared" si="57"/>
        <v>0</v>
      </c>
      <c r="H320" s="21">
        <f t="shared" si="60"/>
        <v>0</v>
      </c>
      <c r="I320" s="21">
        <f t="shared" si="61"/>
        <v>0</v>
      </c>
      <c r="J320" s="21">
        <f t="shared" si="62"/>
        <v>0</v>
      </c>
      <c r="K320" s="21">
        <f t="shared" si="63"/>
        <v>0</v>
      </c>
      <c r="L320" s="21">
        <f t="shared" si="64"/>
        <v>0</v>
      </c>
      <c r="M320" s="21">
        <f t="shared" ca="1" si="58"/>
        <v>-7.7210106845781463E-3</v>
      </c>
      <c r="N320" s="21">
        <f t="shared" ca="1" si="65"/>
        <v>0</v>
      </c>
      <c r="O320" s="20">
        <f t="shared" ca="1" si="66"/>
        <v>0</v>
      </c>
      <c r="P320" s="21">
        <f t="shared" ca="1" si="67"/>
        <v>0</v>
      </c>
      <c r="Q320" s="21">
        <f t="shared" ca="1" si="68"/>
        <v>0</v>
      </c>
      <c r="R320">
        <f t="shared" ca="1" si="59"/>
        <v>7.7210106845781463E-3</v>
      </c>
      <c r="S320"/>
      <c r="T320"/>
      <c r="U320"/>
      <c r="V320"/>
      <c r="W320"/>
      <c r="X320"/>
      <c r="Y320"/>
      <c r="Z320"/>
      <c r="AA320"/>
      <c r="AB320"/>
      <c r="AC320"/>
      <c r="AD320"/>
      <c r="AE320"/>
      <c r="AF320"/>
      <c r="AG320"/>
      <c r="AH320"/>
      <c r="AI320"/>
    </row>
    <row r="321" spans="1:35" x14ac:dyDescent="0.2">
      <c r="A321" s="111"/>
      <c r="B321" s="111"/>
      <c r="C321" s="111"/>
      <c r="D321" s="113">
        <f t="shared" si="56"/>
        <v>0</v>
      </c>
      <c r="E321" s="113">
        <f t="shared" si="56"/>
        <v>0</v>
      </c>
      <c r="F321" s="21">
        <f t="shared" si="57"/>
        <v>0</v>
      </c>
      <c r="G321" s="21">
        <f t="shared" si="57"/>
        <v>0</v>
      </c>
      <c r="H321" s="21">
        <f t="shared" si="60"/>
        <v>0</v>
      </c>
      <c r="I321" s="21">
        <f t="shared" si="61"/>
        <v>0</v>
      </c>
      <c r="J321" s="21">
        <f t="shared" si="62"/>
        <v>0</v>
      </c>
      <c r="K321" s="21">
        <f t="shared" si="63"/>
        <v>0</v>
      </c>
      <c r="L321" s="21">
        <f t="shared" si="64"/>
        <v>0</v>
      </c>
      <c r="M321" s="21">
        <f t="shared" ca="1" si="58"/>
        <v>-7.7210106845781463E-3</v>
      </c>
      <c r="N321" s="21">
        <f t="shared" ca="1" si="65"/>
        <v>0</v>
      </c>
      <c r="O321" s="20">
        <f t="shared" ca="1" si="66"/>
        <v>0</v>
      </c>
      <c r="P321" s="21">
        <f t="shared" ca="1" si="67"/>
        <v>0</v>
      </c>
      <c r="Q321" s="21">
        <f t="shared" ca="1" si="68"/>
        <v>0</v>
      </c>
      <c r="R321">
        <f t="shared" ca="1" si="59"/>
        <v>7.7210106845781463E-3</v>
      </c>
      <c r="S321"/>
      <c r="T321"/>
      <c r="U321"/>
      <c r="V321"/>
      <c r="W321"/>
      <c r="X321"/>
      <c r="Y321"/>
      <c r="Z321"/>
      <c r="AA321"/>
      <c r="AB321"/>
      <c r="AC321"/>
      <c r="AD321"/>
      <c r="AE321"/>
      <c r="AF321"/>
      <c r="AG321"/>
      <c r="AH321"/>
      <c r="AI321"/>
    </row>
    <row r="322" spans="1:35" x14ac:dyDescent="0.2">
      <c r="A322" s="111"/>
      <c r="B322" s="111"/>
      <c r="C322" s="111"/>
      <c r="D322" s="113">
        <f t="shared" si="56"/>
        <v>0</v>
      </c>
      <c r="E322" s="113">
        <f t="shared" si="56"/>
        <v>0</v>
      </c>
      <c r="F322" s="21">
        <f t="shared" si="57"/>
        <v>0</v>
      </c>
      <c r="G322" s="21">
        <f t="shared" si="57"/>
        <v>0</v>
      </c>
      <c r="H322" s="21">
        <f t="shared" si="60"/>
        <v>0</v>
      </c>
      <c r="I322" s="21">
        <f t="shared" si="61"/>
        <v>0</v>
      </c>
      <c r="J322" s="21">
        <f t="shared" si="62"/>
        <v>0</v>
      </c>
      <c r="K322" s="21">
        <f t="shared" si="63"/>
        <v>0</v>
      </c>
      <c r="L322" s="21">
        <f t="shared" si="64"/>
        <v>0</v>
      </c>
      <c r="M322" s="21">
        <f t="shared" ca="1" si="58"/>
        <v>-7.7210106845781463E-3</v>
      </c>
      <c r="N322" s="21">
        <f t="shared" ca="1" si="65"/>
        <v>0</v>
      </c>
      <c r="O322" s="20">
        <f t="shared" ca="1" si="66"/>
        <v>0</v>
      </c>
      <c r="P322" s="21">
        <f t="shared" ca="1" si="67"/>
        <v>0</v>
      </c>
      <c r="Q322" s="21">
        <f t="shared" ca="1" si="68"/>
        <v>0</v>
      </c>
      <c r="R322">
        <f t="shared" ca="1" si="59"/>
        <v>7.7210106845781463E-3</v>
      </c>
      <c r="S322"/>
      <c r="T322"/>
      <c r="U322"/>
      <c r="V322"/>
      <c r="W322"/>
      <c r="X322"/>
      <c r="Y322"/>
      <c r="Z322"/>
      <c r="AA322"/>
      <c r="AB322"/>
      <c r="AC322"/>
      <c r="AD322"/>
      <c r="AE322"/>
      <c r="AF322"/>
      <c r="AG322"/>
      <c r="AH322"/>
      <c r="AI322"/>
    </row>
    <row r="323" spans="1:35" x14ac:dyDescent="0.2">
      <c r="A323" s="111"/>
      <c r="B323" s="111"/>
      <c r="C323" s="111"/>
      <c r="D323" s="113">
        <f t="shared" si="56"/>
        <v>0</v>
      </c>
      <c r="E323" s="113">
        <f t="shared" si="56"/>
        <v>0</v>
      </c>
      <c r="F323" s="21">
        <f t="shared" si="57"/>
        <v>0</v>
      </c>
      <c r="G323" s="21">
        <f t="shared" si="57"/>
        <v>0</v>
      </c>
      <c r="H323" s="21">
        <f t="shared" si="60"/>
        <v>0</v>
      </c>
      <c r="I323" s="21">
        <f t="shared" si="61"/>
        <v>0</v>
      </c>
      <c r="J323" s="21">
        <f t="shared" si="62"/>
        <v>0</v>
      </c>
      <c r="K323" s="21">
        <f t="shared" si="63"/>
        <v>0</v>
      </c>
      <c r="L323" s="21">
        <f t="shared" si="64"/>
        <v>0</v>
      </c>
      <c r="M323" s="21">
        <f t="shared" ca="1" si="58"/>
        <v>-7.7210106845781463E-3</v>
      </c>
      <c r="N323" s="21">
        <f t="shared" ca="1" si="65"/>
        <v>0</v>
      </c>
      <c r="O323" s="20">
        <f t="shared" ca="1" si="66"/>
        <v>0</v>
      </c>
      <c r="P323" s="21">
        <f t="shared" ca="1" si="67"/>
        <v>0</v>
      </c>
      <c r="Q323" s="21">
        <f t="shared" ca="1" si="68"/>
        <v>0</v>
      </c>
      <c r="R323">
        <f t="shared" ca="1" si="59"/>
        <v>7.7210106845781463E-3</v>
      </c>
      <c r="S323"/>
      <c r="T323"/>
      <c r="U323"/>
      <c r="V323"/>
      <c r="W323"/>
      <c r="X323"/>
      <c r="Y323"/>
      <c r="Z323"/>
      <c r="AA323"/>
      <c r="AB323"/>
      <c r="AC323"/>
      <c r="AD323"/>
      <c r="AE323"/>
      <c r="AF323"/>
      <c r="AG323"/>
      <c r="AH323"/>
      <c r="AI323"/>
    </row>
    <row r="324" spans="1:35" x14ac:dyDescent="0.2">
      <c r="A324" s="111"/>
      <c r="B324" s="111"/>
      <c r="C324" s="111"/>
      <c r="D324" s="113">
        <f t="shared" si="56"/>
        <v>0</v>
      </c>
      <c r="E324" s="113">
        <f t="shared" si="56"/>
        <v>0</v>
      </c>
      <c r="F324" s="21">
        <f t="shared" si="57"/>
        <v>0</v>
      </c>
      <c r="G324" s="21">
        <f t="shared" si="57"/>
        <v>0</v>
      </c>
      <c r="H324" s="21">
        <f t="shared" si="60"/>
        <v>0</v>
      </c>
      <c r="I324" s="21">
        <f t="shared" si="61"/>
        <v>0</v>
      </c>
      <c r="J324" s="21">
        <f t="shared" si="62"/>
        <v>0</v>
      </c>
      <c r="K324" s="21">
        <f t="shared" si="63"/>
        <v>0</v>
      </c>
      <c r="L324" s="21">
        <f t="shared" si="64"/>
        <v>0</v>
      </c>
      <c r="M324" s="21">
        <f t="shared" ca="1" si="58"/>
        <v>-7.7210106845781463E-3</v>
      </c>
      <c r="N324" s="21">
        <f t="shared" ca="1" si="65"/>
        <v>0</v>
      </c>
      <c r="O324" s="20">
        <f t="shared" ca="1" si="66"/>
        <v>0</v>
      </c>
      <c r="P324" s="21">
        <f t="shared" ca="1" si="67"/>
        <v>0</v>
      </c>
      <c r="Q324" s="21">
        <f t="shared" ca="1" si="68"/>
        <v>0</v>
      </c>
      <c r="R324">
        <f t="shared" ca="1" si="59"/>
        <v>7.7210106845781463E-3</v>
      </c>
      <c r="S324"/>
      <c r="T324"/>
      <c r="U324"/>
      <c r="V324"/>
      <c r="W324"/>
      <c r="X324"/>
      <c r="Y324"/>
      <c r="Z324"/>
      <c r="AA324"/>
      <c r="AB324"/>
      <c r="AC324"/>
      <c r="AD324"/>
      <c r="AE324"/>
      <c r="AF324"/>
      <c r="AG324"/>
      <c r="AH324"/>
      <c r="AI324"/>
    </row>
    <row r="325" spans="1:35" x14ac:dyDescent="0.2">
      <c r="A325" s="111"/>
      <c r="B325" s="111"/>
      <c r="C325" s="111"/>
      <c r="D325" s="113">
        <f t="shared" si="56"/>
        <v>0</v>
      </c>
      <c r="E325" s="113">
        <f t="shared" si="56"/>
        <v>0</v>
      </c>
      <c r="F325" s="21">
        <f t="shared" si="57"/>
        <v>0</v>
      </c>
      <c r="G325" s="21">
        <f t="shared" si="57"/>
        <v>0</v>
      </c>
      <c r="H325" s="21">
        <f t="shared" si="60"/>
        <v>0</v>
      </c>
      <c r="I325" s="21">
        <f t="shared" si="61"/>
        <v>0</v>
      </c>
      <c r="J325" s="21">
        <f t="shared" si="62"/>
        <v>0</v>
      </c>
      <c r="K325" s="21">
        <f t="shared" si="63"/>
        <v>0</v>
      </c>
      <c r="L325" s="21">
        <f t="shared" si="64"/>
        <v>0</v>
      </c>
      <c r="M325" s="21">
        <f t="shared" ca="1" si="58"/>
        <v>-7.7210106845781463E-3</v>
      </c>
      <c r="N325" s="21">
        <f t="shared" ca="1" si="65"/>
        <v>0</v>
      </c>
      <c r="O325" s="20">
        <f t="shared" ca="1" si="66"/>
        <v>0</v>
      </c>
      <c r="P325" s="21">
        <f t="shared" ca="1" si="67"/>
        <v>0</v>
      </c>
      <c r="Q325" s="21">
        <f t="shared" ca="1" si="68"/>
        <v>0</v>
      </c>
      <c r="R325">
        <f t="shared" ca="1" si="59"/>
        <v>7.7210106845781463E-3</v>
      </c>
      <c r="S325"/>
      <c r="T325"/>
      <c r="U325"/>
      <c r="V325"/>
      <c r="W325"/>
      <c r="X325"/>
      <c r="Y325"/>
      <c r="Z325"/>
      <c r="AA325"/>
      <c r="AB325"/>
      <c r="AC325"/>
      <c r="AD325"/>
      <c r="AE325"/>
      <c r="AF325"/>
      <c r="AG325"/>
      <c r="AH325"/>
      <c r="AI325"/>
    </row>
    <row r="326" spans="1:35" x14ac:dyDescent="0.2">
      <c r="A326" s="111"/>
      <c r="B326" s="111"/>
      <c r="C326" s="111"/>
      <c r="D326" s="113">
        <f t="shared" si="56"/>
        <v>0</v>
      </c>
      <c r="E326" s="113">
        <f t="shared" si="56"/>
        <v>0</v>
      </c>
      <c r="F326" s="21">
        <f t="shared" si="57"/>
        <v>0</v>
      </c>
      <c r="G326" s="21">
        <f t="shared" si="57"/>
        <v>0</v>
      </c>
      <c r="H326" s="21">
        <f t="shared" si="60"/>
        <v>0</v>
      </c>
      <c r="I326" s="21">
        <f t="shared" si="61"/>
        <v>0</v>
      </c>
      <c r="J326" s="21">
        <f t="shared" si="62"/>
        <v>0</v>
      </c>
      <c r="K326" s="21">
        <f t="shared" si="63"/>
        <v>0</v>
      </c>
      <c r="L326" s="21">
        <f t="shared" si="64"/>
        <v>0</v>
      </c>
      <c r="M326" s="21">
        <f t="shared" ca="1" si="58"/>
        <v>-7.7210106845781463E-3</v>
      </c>
      <c r="N326" s="21">
        <f t="shared" ca="1" si="65"/>
        <v>0</v>
      </c>
      <c r="O326" s="20">
        <f t="shared" ca="1" si="66"/>
        <v>0</v>
      </c>
      <c r="P326" s="21">
        <f t="shared" ca="1" si="67"/>
        <v>0</v>
      </c>
      <c r="Q326" s="21">
        <f t="shared" ca="1" si="68"/>
        <v>0</v>
      </c>
      <c r="R326">
        <f t="shared" ca="1" si="59"/>
        <v>7.7210106845781463E-3</v>
      </c>
      <c r="S326"/>
      <c r="T326"/>
      <c r="U326"/>
      <c r="V326"/>
      <c r="W326"/>
      <c r="X326"/>
      <c r="Y326"/>
      <c r="Z326"/>
      <c r="AA326"/>
      <c r="AB326"/>
      <c r="AC326"/>
      <c r="AD326"/>
      <c r="AE326"/>
      <c r="AF326"/>
      <c r="AG326"/>
      <c r="AH326"/>
      <c r="AI326"/>
    </row>
    <row r="327" spans="1:35" x14ac:dyDescent="0.2">
      <c r="A327" s="111"/>
      <c r="B327" s="111"/>
      <c r="C327" s="111"/>
      <c r="D327" s="113">
        <f t="shared" si="56"/>
        <v>0</v>
      </c>
      <c r="E327" s="113">
        <f t="shared" si="56"/>
        <v>0</v>
      </c>
      <c r="F327" s="21">
        <f t="shared" si="57"/>
        <v>0</v>
      </c>
      <c r="G327" s="21">
        <f t="shared" si="57"/>
        <v>0</v>
      </c>
      <c r="H327" s="21">
        <f t="shared" si="60"/>
        <v>0</v>
      </c>
      <c r="I327" s="21">
        <f t="shared" si="61"/>
        <v>0</v>
      </c>
      <c r="J327" s="21">
        <f t="shared" si="62"/>
        <v>0</v>
      </c>
      <c r="K327" s="21">
        <f t="shared" si="63"/>
        <v>0</v>
      </c>
      <c r="L327" s="21">
        <f t="shared" si="64"/>
        <v>0</v>
      </c>
      <c r="M327" s="21">
        <f t="shared" ca="1" si="58"/>
        <v>-7.7210106845781463E-3</v>
      </c>
      <c r="N327" s="21">
        <f t="shared" ca="1" si="65"/>
        <v>0</v>
      </c>
      <c r="O327" s="20">
        <f t="shared" ca="1" si="66"/>
        <v>0</v>
      </c>
      <c r="P327" s="21">
        <f t="shared" ca="1" si="67"/>
        <v>0</v>
      </c>
      <c r="Q327" s="21">
        <f t="shared" ca="1" si="68"/>
        <v>0</v>
      </c>
      <c r="R327">
        <f t="shared" ca="1" si="59"/>
        <v>7.7210106845781463E-3</v>
      </c>
      <c r="S327"/>
      <c r="T327"/>
      <c r="U327"/>
      <c r="V327"/>
      <c r="W327"/>
      <c r="X327"/>
      <c r="Y327"/>
      <c r="Z327"/>
      <c r="AA327"/>
      <c r="AB327"/>
      <c r="AC327"/>
      <c r="AD327"/>
      <c r="AE327"/>
      <c r="AF327"/>
      <c r="AG327"/>
      <c r="AH327"/>
      <c r="AI327"/>
    </row>
    <row r="328" spans="1:35" x14ac:dyDescent="0.2">
      <c r="A328" s="111"/>
      <c r="B328" s="111"/>
      <c r="C328" s="111"/>
      <c r="D328" s="113">
        <f t="shared" si="56"/>
        <v>0</v>
      </c>
      <c r="E328" s="113">
        <f t="shared" si="56"/>
        <v>0</v>
      </c>
      <c r="F328" s="21">
        <f t="shared" si="57"/>
        <v>0</v>
      </c>
      <c r="G328" s="21">
        <f t="shared" si="57"/>
        <v>0</v>
      </c>
      <c r="H328" s="21">
        <f t="shared" si="60"/>
        <v>0</v>
      </c>
      <c r="I328" s="21">
        <f t="shared" si="61"/>
        <v>0</v>
      </c>
      <c r="J328" s="21">
        <f t="shared" si="62"/>
        <v>0</v>
      </c>
      <c r="K328" s="21">
        <f t="shared" si="63"/>
        <v>0</v>
      </c>
      <c r="L328" s="21">
        <f t="shared" si="64"/>
        <v>0</v>
      </c>
      <c r="M328" s="21">
        <f t="shared" ca="1" si="58"/>
        <v>-7.7210106845781463E-3</v>
      </c>
      <c r="N328" s="21">
        <f t="shared" ca="1" si="65"/>
        <v>0</v>
      </c>
      <c r="O328" s="20">
        <f t="shared" ca="1" si="66"/>
        <v>0</v>
      </c>
      <c r="P328" s="21">
        <f t="shared" ca="1" si="67"/>
        <v>0</v>
      </c>
      <c r="Q328" s="21">
        <f t="shared" ca="1" si="68"/>
        <v>0</v>
      </c>
      <c r="R328">
        <f t="shared" ca="1" si="59"/>
        <v>7.7210106845781463E-3</v>
      </c>
      <c r="S328"/>
      <c r="T328"/>
      <c r="U328"/>
      <c r="V328"/>
      <c r="W328"/>
      <c r="X328"/>
      <c r="Y328"/>
      <c r="Z328"/>
      <c r="AA328"/>
      <c r="AB328"/>
      <c r="AC328"/>
      <c r="AD328"/>
      <c r="AE328"/>
      <c r="AF328"/>
      <c r="AG328"/>
      <c r="AH328"/>
      <c r="AI328"/>
    </row>
    <row r="329" spans="1:35" x14ac:dyDescent="0.2">
      <c r="A329" s="111"/>
      <c r="B329" s="111"/>
      <c r="C329" s="111"/>
      <c r="D329" s="113">
        <f t="shared" si="56"/>
        <v>0</v>
      </c>
      <c r="E329" s="113">
        <f t="shared" si="56"/>
        <v>0</v>
      </c>
      <c r="F329" s="21">
        <f t="shared" si="57"/>
        <v>0</v>
      </c>
      <c r="G329" s="21">
        <f t="shared" si="57"/>
        <v>0</v>
      </c>
      <c r="H329" s="21">
        <f t="shared" si="60"/>
        <v>0</v>
      </c>
      <c r="I329" s="21">
        <f t="shared" si="61"/>
        <v>0</v>
      </c>
      <c r="J329" s="21">
        <f t="shared" si="62"/>
        <v>0</v>
      </c>
      <c r="K329" s="21">
        <f t="shared" si="63"/>
        <v>0</v>
      </c>
      <c r="L329" s="21">
        <f t="shared" si="64"/>
        <v>0</v>
      </c>
      <c r="M329" s="21">
        <f t="shared" ca="1" si="58"/>
        <v>-7.7210106845781463E-3</v>
      </c>
      <c r="N329" s="21">
        <f t="shared" ca="1" si="65"/>
        <v>0</v>
      </c>
      <c r="O329" s="20">
        <f t="shared" ca="1" si="66"/>
        <v>0</v>
      </c>
      <c r="P329" s="21">
        <f t="shared" ca="1" si="67"/>
        <v>0</v>
      </c>
      <c r="Q329" s="21">
        <f t="shared" ca="1" si="68"/>
        <v>0</v>
      </c>
      <c r="R329">
        <f t="shared" ca="1" si="59"/>
        <v>7.7210106845781463E-3</v>
      </c>
      <c r="S329"/>
      <c r="T329"/>
      <c r="U329"/>
      <c r="V329"/>
      <c r="W329"/>
      <c r="X329"/>
      <c r="Y329"/>
      <c r="Z329"/>
      <c r="AA329"/>
      <c r="AB329"/>
      <c r="AC329"/>
      <c r="AD329"/>
      <c r="AE329"/>
      <c r="AF329"/>
      <c r="AG329"/>
      <c r="AH329"/>
      <c r="AI329"/>
    </row>
    <row r="330" spans="1:35" x14ac:dyDescent="0.2">
      <c r="A330" s="111"/>
      <c r="B330" s="111"/>
      <c r="C330" s="111"/>
      <c r="D330" s="113">
        <f t="shared" si="56"/>
        <v>0</v>
      </c>
      <c r="E330" s="113">
        <f t="shared" si="56"/>
        <v>0</v>
      </c>
      <c r="F330" s="21">
        <f t="shared" si="57"/>
        <v>0</v>
      </c>
      <c r="G330" s="21">
        <f t="shared" si="57"/>
        <v>0</v>
      </c>
      <c r="H330" s="21">
        <f t="shared" si="60"/>
        <v>0</v>
      </c>
      <c r="I330" s="21">
        <f t="shared" si="61"/>
        <v>0</v>
      </c>
      <c r="J330" s="21">
        <f t="shared" si="62"/>
        <v>0</v>
      </c>
      <c r="K330" s="21">
        <f t="shared" si="63"/>
        <v>0</v>
      </c>
      <c r="L330" s="21">
        <f t="shared" si="64"/>
        <v>0</v>
      </c>
      <c r="M330" s="21">
        <f t="shared" ca="1" si="58"/>
        <v>-7.7210106845781463E-3</v>
      </c>
      <c r="N330" s="21">
        <f t="shared" ca="1" si="65"/>
        <v>0</v>
      </c>
      <c r="O330" s="20">
        <f t="shared" ca="1" si="66"/>
        <v>0</v>
      </c>
      <c r="P330" s="21">
        <f t="shared" ca="1" si="67"/>
        <v>0</v>
      </c>
      <c r="Q330" s="21">
        <f t="shared" ca="1" si="68"/>
        <v>0</v>
      </c>
      <c r="R330">
        <f t="shared" ca="1" si="59"/>
        <v>7.7210106845781463E-3</v>
      </c>
      <c r="S330"/>
      <c r="T330"/>
      <c r="U330"/>
      <c r="V330"/>
      <c r="W330"/>
      <c r="X330"/>
      <c r="Y330"/>
      <c r="Z330"/>
      <c r="AA330"/>
      <c r="AB330"/>
      <c r="AC330"/>
      <c r="AD330"/>
      <c r="AE330"/>
      <c r="AF330"/>
      <c r="AG330"/>
      <c r="AH330"/>
      <c r="AI330"/>
    </row>
    <row r="331" spans="1:35" x14ac:dyDescent="0.2">
      <c r="A331" s="111"/>
      <c r="B331" s="111"/>
      <c r="C331" s="111"/>
      <c r="D331" s="113">
        <f t="shared" si="56"/>
        <v>0</v>
      </c>
      <c r="E331" s="113">
        <f t="shared" si="56"/>
        <v>0</v>
      </c>
      <c r="F331" s="21">
        <f t="shared" si="57"/>
        <v>0</v>
      </c>
      <c r="G331" s="21">
        <f t="shared" si="57"/>
        <v>0</v>
      </c>
      <c r="H331" s="21">
        <f t="shared" si="60"/>
        <v>0</v>
      </c>
      <c r="I331" s="21">
        <f t="shared" si="61"/>
        <v>0</v>
      </c>
      <c r="J331" s="21">
        <f t="shared" si="62"/>
        <v>0</v>
      </c>
      <c r="K331" s="21">
        <f t="shared" si="63"/>
        <v>0</v>
      </c>
      <c r="L331" s="21">
        <f t="shared" si="64"/>
        <v>0</v>
      </c>
      <c r="M331" s="21">
        <f t="shared" ca="1" si="58"/>
        <v>-7.7210106845781463E-3</v>
      </c>
      <c r="N331" s="21">
        <f t="shared" ca="1" si="65"/>
        <v>0</v>
      </c>
      <c r="O331" s="20">
        <f t="shared" ca="1" si="66"/>
        <v>0</v>
      </c>
      <c r="P331" s="21">
        <f t="shared" ca="1" si="67"/>
        <v>0</v>
      </c>
      <c r="Q331" s="21">
        <f t="shared" ca="1" si="68"/>
        <v>0</v>
      </c>
      <c r="R331">
        <f t="shared" ca="1" si="59"/>
        <v>7.7210106845781463E-3</v>
      </c>
      <c r="S331"/>
      <c r="T331"/>
      <c r="U331"/>
      <c r="V331"/>
      <c r="W331"/>
      <c r="X331"/>
      <c r="Y331"/>
      <c r="Z331"/>
      <c r="AA331"/>
      <c r="AB331"/>
      <c r="AC331"/>
      <c r="AD331"/>
      <c r="AE331"/>
      <c r="AF331"/>
      <c r="AG331"/>
      <c r="AH331"/>
      <c r="AI331"/>
    </row>
    <row r="332" spans="1:35" x14ac:dyDescent="0.2">
      <c r="A332" s="111"/>
      <c r="B332" s="111"/>
      <c r="C332" s="111"/>
      <c r="D332" s="113">
        <f t="shared" si="56"/>
        <v>0</v>
      </c>
      <c r="E332" s="113">
        <f t="shared" si="56"/>
        <v>0</v>
      </c>
      <c r="F332" s="21">
        <f t="shared" si="57"/>
        <v>0</v>
      </c>
      <c r="G332" s="21">
        <f t="shared" si="57"/>
        <v>0</v>
      </c>
      <c r="H332" s="21">
        <f t="shared" si="60"/>
        <v>0</v>
      </c>
      <c r="I332" s="21">
        <f t="shared" si="61"/>
        <v>0</v>
      </c>
      <c r="J332" s="21">
        <f t="shared" si="62"/>
        <v>0</v>
      </c>
      <c r="K332" s="21">
        <f t="shared" si="63"/>
        <v>0</v>
      </c>
      <c r="L332" s="21">
        <f t="shared" si="64"/>
        <v>0</v>
      </c>
      <c r="M332" s="21">
        <f t="shared" ca="1" si="58"/>
        <v>-7.7210106845781463E-3</v>
      </c>
      <c r="N332" s="21">
        <f t="shared" ca="1" si="65"/>
        <v>0</v>
      </c>
      <c r="O332" s="20">
        <f t="shared" ca="1" si="66"/>
        <v>0</v>
      </c>
      <c r="P332" s="21">
        <f t="shared" ca="1" si="67"/>
        <v>0</v>
      </c>
      <c r="Q332" s="21">
        <f t="shared" ca="1" si="68"/>
        <v>0</v>
      </c>
      <c r="R332">
        <f t="shared" ca="1" si="59"/>
        <v>7.7210106845781463E-3</v>
      </c>
      <c r="S332"/>
      <c r="T332"/>
      <c r="U332"/>
      <c r="V332"/>
      <c r="W332"/>
      <c r="X332"/>
      <c r="Y332"/>
      <c r="Z332"/>
      <c r="AA332"/>
      <c r="AB332"/>
      <c r="AC332"/>
      <c r="AD332"/>
      <c r="AE332"/>
      <c r="AF332"/>
      <c r="AG332"/>
      <c r="AH332"/>
      <c r="AI332"/>
    </row>
    <row r="333" spans="1:35" x14ac:dyDescent="0.2">
      <c r="A333" s="111"/>
      <c r="B333" s="111"/>
      <c r="C333" s="111"/>
      <c r="D333" s="113">
        <f t="shared" si="56"/>
        <v>0</v>
      </c>
      <c r="E333" s="113">
        <f t="shared" si="56"/>
        <v>0</v>
      </c>
      <c r="F333" s="21">
        <f t="shared" si="57"/>
        <v>0</v>
      </c>
      <c r="G333" s="21">
        <f t="shared" si="57"/>
        <v>0</v>
      </c>
      <c r="H333" s="21">
        <f t="shared" si="60"/>
        <v>0</v>
      </c>
      <c r="I333" s="21">
        <f t="shared" si="61"/>
        <v>0</v>
      </c>
      <c r="J333" s="21">
        <f t="shared" si="62"/>
        <v>0</v>
      </c>
      <c r="K333" s="21">
        <f t="shared" si="63"/>
        <v>0</v>
      </c>
      <c r="L333" s="21">
        <f t="shared" si="64"/>
        <v>0</v>
      </c>
      <c r="M333" s="21">
        <f t="shared" ca="1" si="58"/>
        <v>-7.7210106845781463E-3</v>
      </c>
      <c r="N333" s="21">
        <f t="shared" ca="1" si="65"/>
        <v>0</v>
      </c>
      <c r="O333" s="20">
        <f t="shared" ca="1" si="66"/>
        <v>0</v>
      </c>
      <c r="P333" s="21">
        <f t="shared" ca="1" si="67"/>
        <v>0</v>
      </c>
      <c r="Q333" s="21">
        <f t="shared" ca="1" si="68"/>
        <v>0</v>
      </c>
      <c r="R333">
        <f t="shared" ca="1" si="59"/>
        <v>7.7210106845781463E-3</v>
      </c>
      <c r="S333"/>
      <c r="T333"/>
      <c r="U333"/>
      <c r="V333"/>
      <c r="W333"/>
      <c r="X333"/>
      <c r="Y333"/>
      <c r="Z333"/>
      <c r="AA333"/>
      <c r="AB333"/>
      <c r="AC333"/>
      <c r="AD333"/>
      <c r="AE333"/>
      <c r="AF333"/>
      <c r="AG333"/>
      <c r="AH333"/>
      <c r="AI333"/>
    </row>
    <row r="334" spans="1:35" x14ac:dyDescent="0.2">
      <c r="A334" s="111"/>
      <c r="B334" s="111"/>
      <c r="C334" s="111"/>
      <c r="D334" s="113">
        <f t="shared" si="56"/>
        <v>0</v>
      </c>
      <c r="E334" s="113">
        <f t="shared" si="56"/>
        <v>0</v>
      </c>
      <c r="F334" s="21">
        <f t="shared" si="57"/>
        <v>0</v>
      </c>
      <c r="G334" s="21">
        <f t="shared" si="57"/>
        <v>0</v>
      </c>
      <c r="H334" s="21">
        <f t="shared" si="60"/>
        <v>0</v>
      </c>
      <c r="I334" s="21">
        <f t="shared" si="61"/>
        <v>0</v>
      </c>
      <c r="J334" s="21">
        <f t="shared" si="62"/>
        <v>0</v>
      </c>
      <c r="K334" s="21">
        <f t="shared" si="63"/>
        <v>0</v>
      </c>
      <c r="L334" s="21">
        <f t="shared" si="64"/>
        <v>0</v>
      </c>
      <c r="M334" s="21">
        <f t="shared" ca="1" si="58"/>
        <v>-7.7210106845781463E-3</v>
      </c>
      <c r="N334" s="21">
        <f t="shared" ca="1" si="65"/>
        <v>0</v>
      </c>
      <c r="O334" s="20">
        <f t="shared" ca="1" si="66"/>
        <v>0</v>
      </c>
      <c r="P334" s="21">
        <f t="shared" ca="1" si="67"/>
        <v>0</v>
      </c>
      <c r="Q334" s="21">
        <f t="shared" ca="1" si="68"/>
        <v>0</v>
      </c>
      <c r="R334">
        <f t="shared" ca="1" si="59"/>
        <v>7.7210106845781463E-3</v>
      </c>
      <c r="S334"/>
      <c r="T334"/>
      <c r="U334"/>
      <c r="V334"/>
      <c r="W334"/>
      <c r="X334"/>
      <c r="Y334"/>
      <c r="Z334"/>
      <c r="AA334"/>
      <c r="AB334"/>
      <c r="AC334"/>
      <c r="AD334"/>
      <c r="AE334"/>
      <c r="AF334"/>
      <c r="AG334"/>
      <c r="AH334"/>
      <c r="AI334"/>
    </row>
    <row r="335" spans="1:35" x14ac:dyDescent="0.2">
      <c r="A335" s="111"/>
      <c r="B335" s="111"/>
      <c r="C335" s="111"/>
      <c r="D335" s="113">
        <f t="shared" si="56"/>
        <v>0</v>
      </c>
      <c r="E335" s="113">
        <f t="shared" si="56"/>
        <v>0</v>
      </c>
      <c r="F335" s="21">
        <f t="shared" si="57"/>
        <v>0</v>
      </c>
      <c r="G335" s="21">
        <f t="shared" si="57"/>
        <v>0</v>
      </c>
      <c r="H335" s="21">
        <f t="shared" si="60"/>
        <v>0</v>
      </c>
      <c r="I335" s="21">
        <f t="shared" si="61"/>
        <v>0</v>
      </c>
      <c r="J335" s="21">
        <f t="shared" si="62"/>
        <v>0</v>
      </c>
      <c r="K335" s="21">
        <f t="shared" si="63"/>
        <v>0</v>
      </c>
      <c r="L335" s="21">
        <f t="shared" si="64"/>
        <v>0</v>
      </c>
      <c r="M335" s="21">
        <f t="shared" ca="1" si="58"/>
        <v>-7.7210106845781463E-3</v>
      </c>
      <c r="N335" s="21">
        <f t="shared" ca="1" si="65"/>
        <v>0</v>
      </c>
      <c r="O335" s="20">
        <f t="shared" ca="1" si="66"/>
        <v>0</v>
      </c>
      <c r="P335" s="21">
        <f t="shared" ca="1" si="67"/>
        <v>0</v>
      </c>
      <c r="Q335" s="21">
        <f t="shared" ca="1" si="68"/>
        <v>0</v>
      </c>
      <c r="R335">
        <f t="shared" ca="1" si="59"/>
        <v>7.7210106845781463E-3</v>
      </c>
      <c r="S335"/>
      <c r="T335"/>
      <c r="U335"/>
      <c r="V335"/>
      <c r="W335"/>
      <c r="X335"/>
      <c r="Y335"/>
      <c r="Z335"/>
      <c r="AA335"/>
      <c r="AB335"/>
      <c r="AC335"/>
      <c r="AD335"/>
      <c r="AE335"/>
      <c r="AF335"/>
      <c r="AG335"/>
      <c r="AH335"/>
      <c r="AI335"/>
    </row>
    <row r="336" spans="1:35" x14ac:dyDescent="0.2">
      <c r="A336" s="111"/>
      <c r="B336" s="111"/>
      <c r="C336" s="111"/>
      <c r="D336" s="113">
        <f t="shared" si="56"/>
        <v>0</v>
      </c>
      <c r="E336" s="113">
        <f t="shared" si="56"/>
        <v>0</v>
      </c>
      <c r="F336" s="21">
        <f t="shared" si="57"/>
        <v>0</v>
      </c>
      <c r="G336" s="21">
        <f t="shared" si="57"/>
        <v>0</v>
      </c>
      <c r="H336" s="21">
        <f t="shared" si="60"/>
        <v>0</v>
      </c>
      <c r="I336" s="21">
        <f t="shared" si="61"/>
        <v>0</v>
      </c>
      <c r="J336" s="21">
        <f t="shared" si="62"/>
        <v>0</v>
      </c>
      <c r="K336" s="21">
        <f t="shared" si="63"/>
        <v>0</v>
      </c>
      <c r="L336" s="21">
        <f t="shared" si="64"/>
        <v>0</v>
      </c>
      <c r="M336" s="21">
        <f t="shared" ca="1" si="58"/>
        <v>-7.7210106845781463E-3</v>
      </c>
      <c r="N336" s="21">
        <f t="shared" ca="1" si="65"/>
        <v>0</v>
      </c>
      <c r="O336" s="20">
        <f t="shared" ca="1" si="66"/>
        <v>0</v>
      </c>
      <c r="P336" s="21">
        <f t="shared" ca="1" si="67"/>
        <v>0</v>
      </c>
      <c r="Q336" s="21">
        <f t="shared" ca="1" si="68"/>
        <v>0</v>
      </c>
      <c r="R336">
        <f t="shared" ca="1" si="59"/>
        <v>7.7210106845781463E-3</v>
      </c>
      <c r="S336"/>
      <c r="T336"/>
      <c r="U336"/>
      <c r="V336"/>
      <c r="W336"/>
      <c r="X336"/>
      <c r="Y336"/>
      <c r="Z336"/>
      <c r="AA336"/>
      <c r="AB336"/>
      <c r="AC336"/>
      <c r="AD336"/>
      <c r="AE336"/>
      <c r="AF336"/>
      <c r="AG336"/>
      <c r="AH336"/>
      <c r="AI336"/>
    </row>
    <row r="337" spans="1:35" x14ac:dyDescent="0.2">
      <c r="A337" s="111"/>
      <c r="B337" s="111"/>
      <c r="C337" s="111"/>
      <c r="D337" s="113">
        <f>A337/A$18</f>
        <v>0</v>
      </c>
      <c r="E337" s="113">
        <f>B337/B$18</f>
        <v>0</v>
      </c>
      <c r="F337" s="21">
        <f>$C337*D337</f>
        <v>0</v>
      </c>
      <c r="G337" s="21">
        <f>$C337*E337</f>
        <v>0</v>
      </c>
      <c r="H337" s="21">
        <f>C337*D337*D337</f>
        <v>0</v>
      </c>
      <c r="I337" s="21">
        <f>C337*D337*D337*D337</f>
        <v>0</v>
      </c>
      <c r="J337" s="21">
        <f>C337*D337*D337*D337*D337</f>
        <v>0</v>
      </c>
      <c r="K337" s="21">
        <f>C337*E337*D337</f>
        <v>0</v>
      </c>
      <c r="L337" s="21">
        <f>C337*E337*D337*D337</f>
        <v>0</v>
      </c>
      <c r="M337" s="21">
        <f t="shared" ca="1" si="58"/>
        <v>-7.7210106845781463E-3</v>
      </c>
      <c r="N337" s="21">
        <f ca="1">C337*(M337-E337)^2</f>
        <v>0</v>
      </c>
      <c r="O337" s="20">
        <f ca="1">(C337*O$1-O$2*F337+O$3*H337)^2</f>
        <v>0</v>
      </c>
      <c r="P337" s="21">
        <f ca="1">(-C337*O$2+O$4*F337-O$5*H337)^2</f>
        <v>0</v>
      </c>
      <c r="Q337" s="21">
        <f ca="1">+(C337*O$3-F337*O$5+H337*O$6)^2</f>
        <v>0</v>
      </c>
      <c r="R337">
        <f t="shared" ca="1" si="59"/>
        <v>7.7210106845781463E-3</v>
      </c>
      <c r="S337"/>
      <c r="T337"/>
      <c r="U337"/>
      <c r="V337"/>
      <c r="W337"/>
      <c r="X337"/>
      <c r="Y337"/>
      <c r="Z337"/>
      <c r="AA337"/>
      <c r="AB337"/>
      <c r="AC337"/>
      <c r="AD337"/>
      <c r="AE337"/>
      <c r="AF337"/>
      <c r="AG337"/>
      <c r="AH337"/>
      <c r="AI337"/>
    </row>
  </sheetData>
  <sheetProtection selectLockedCells="1" selectUnlockedCells="1"/>
  <phoneticPr fontId="0" type="noConversion"/>
  <pageMargins left="0.74791666666666667" right="0.74791666666666667" top="0.98402777777777772" bottom="0.98402777777777772" header="0.51180555555555551" footer="0.51180555555555551"/>
  <pageSetup firstPageNumber="0" orientation="portrait" horizontalDpi="300" verticalDpi="300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I337"/>
  <sheetViews>
    <sheetView workbookViewId="0">
      <selection activeCell="C8" sqref="C8"/>
    </sheetView>
  </sheetViews>
  <sheetFormatPr defaultRowHeight="12.75" x14ac:dyDescent="0.2"/>
  <cols>
    <col min="1" max="1" width="9.140625" style="1"/>
    <col min="2" max="2" width="10.7109375" style="1" customWidth="1"/>
    <col min="3" max="4" width="9.140625" style="1"/>
    <col min="5" max="5" width="10.7109375" style="1" customWidth="1"/>
    <col min="6" max="6" width="13.140625" style="1" customWidth="1"/>
    <col min="7" max="16384" width="9.140625" style="1"/>
  </cols>
  <sheetData>
    <row r="1" spans="1:35" ht="18" x14ac:dyDescent="0.2">
      <c r="A1" s="76" t="s">
        <v>159</v>
      </c>
      <c r="B1"/>
      <c r="C1"/>
      <c r="D1" s="77" t="s">
        <v>160</v>
      </c>
      <c r="E1"/>
      <c r="F1"/>
      <c r="G1"/>
      <c r="H1"/>
      <c r="I1"/>
      <c r="J1"/>
      <c r="K1"/>
      <c r="L1"/>
      <c r="M1" s="78" t="s">
        <v>161</v>
      </c>
      <c r="N1" t="s">
        <v>162</v>
      </c>
      <c r="O1">
        <f ca="1">H18*J18-I18*I18</f>
        <v>91.287704595953073</v>
      </c>
      <c r="P1" t="s">
        <v>163</v>
      </c>
      <c r="Q1"/>
      <c r="R1"/>
      <c r="S1"/>
      <c r="T1"/>
      <c r="U1" s="25" t="s">
        <v>164</v>
      </c>
      <c r="V1" s="79" t="s">
        <v>165</v>
      </c>
      <c r="W1"/>
      <c r="X1"/>
      <c r="Y1"/>
      <c r="Z1"/>
      <c r="AA1">
        <v>1</v>
      </c>
      <c r="AB1" t="s">
        <v>63</v>
      </c>
      <c r="AC1"/>
      <c r="AD1"/>
      <c r="AE1"/>
      <c r="AF1"/>
      <c r="AG1"/>
      <c r="AH1"/>
      <c r="AI1"/>
    </row>
    <row r="2" spans="1:35" x14ac:dyDescent="0.2">
      <c r="A2"/>
      <c r="B2"/>
      <c r="C2"/>
      <c r="D2"/>
      <c r="E2"/>
      <c r="F2"/>
      <c r="G2"/>
      <c r="H2"/>
      <c r="I2"/>
      <c r="J2"/>
      <c r="K2"/>
      <c r="L2"/>
      <c r="M2" s="78" t="s">
        <v>166</v>
      </c>
      <c r="N2" t="s">
        <v>167</v>
      </c>
      <c r="O2">
        <f ca="1">+F18*J18-H18*I18</f>
        <v>179.86816087397983</v>
      </c>
      <c r="P2" t="s">
        <v>168</v>
      </c>
      <c r="Q2"/>
      <c r="R2"/>
      <c r="S2"/>
      <c r="T2"/>
      <c r="U2">
        <v>-3</v>
      </c>
      <c r="V2">
        <f t="shared" ref="V2:V27" ca="1" si="0">+E$4+E$5*U2+E$6*U2^2</f>
        <v>9.5527037763924696E-2</v>
      </c>
      <c r="W2"/>
      <c r="X2"/>
      <c r="Y2"/>
      <c r="Z2"/>
      <c r="AA2">
        <v>2</v>
      </c>
      <c r="AB2" t="s">
        <v>56</v>
      </c>
      <c r="AC2"/>
      <c r="AD2"/>
      <c r="AE2"/>
      <c r="AF2"/>
      <c r="AG2"/>
      <c r="AH2"/>
      <c r="AI2"/>
    </row>
    <row r="3" spans="1:35" x14ac:dyDescent="0.2">
      <c r="A3" t="s">
        <v>169</v>
      </c>
      <c r="B3" t="s">
        <v>170</v>
      </c>
      <c r="C3"/>
      <c r="D3"/>
      <c r="E3" s="80" t="s">
        <v>171</v>
      </c>
      <c r="F3" s="80" t="s">
        <v>172</v>
      </c>
      <c r="G3" s="80" t="s">
        <v>173</v>
      </c>
      <c r="H3" s="80" t="s">
        <v>174</v>
      </c>
      <c r="I3"/>
      <c r="J3"/>
      <c r="K3"/>
      <c r="L3"/>
      <c r="M3" s="78" t="s">
        <v>175</v>
      </c>
      <c r="N3" t="s">
        <v>176</v>
      </c>
      <c r="O3">
        <f ca="1">+F18*I18-H18*H18</f>
        <v>86.072999653922125</v>
      </c>
      <c r="P3" t="s">
        <v>177</v>
      </c>
      <c r="Q3"/>
      <c r="R3"/>
      <c r="S3"/>
      <c r="T3"/>
      <c r="U3">
        <v>-2.8</v>
      </c>
      <c r="V3">
        <f t="shared" ca="1" si="0"/>
        <v>8.9547849330001303E-2</v>
      </c>
      <c r="W3"/>
      <c r="X3"/>
      <c r="Y3"/>
      <c r="Z3"/>
      <c r="AA3">
        <v>3</v>
      </c>
      <c r="AB3" t="s">
        <v>178</v>
      </c>
      <c r="AC3"/>
      <c r="AD3"/>
      <c r="AE3"/>
      <c r="AF3"/>
      <c r="AG3"/>
      <c r="AH3"/>
      <c r="AI3"/>
    </row>
    <row r="4" spans="1:35" x14ac:dyDescent="0.2">
      <c r="A4" t="s">
        <v>179</v>
      </c>
      <c r="B4" t="s">
        <v>180</v>
      </c>
      <c r="C4"/>
      <c r="D4" s="81" t="s">
        <v>181</v>
      </c>
      <c r="E4" s="82">
        <f ca="1">(G18*O1-K18*O2+L18*O3)/O7</f>
        <v>-3.225038530629454E-3</v>
      </c>
      <c r="F4" s="83">
        <f ca="1">+E7/O7*O18</f>
        <v>4.4362304515656002E-3</v>
      </c>
      <c r="G4" s="84">
        <f>+B18</f>
        <v>1</v>
      </c>
      <c r="H4" s="85">
        <f ca="1">ABS(F4/E4)</f>
        <v>1.3755588993535992</v>
      </c>
      <c r="I4"/>
      <c r="J4"/>
      <c r="K4"/>
      <c r="L4"/>
      <c r="M4" s="78" t="s">
        <v>182</v>
      </c>
      <c r="N4" t="s">
        <v>183</v>
      </c>
      <c r="O4">
        <f ca="1">+C18*J18-H18*H18</f>
        <v>358.15363499739624</v>
      </c>
      <c r="P4" t="s">
        <v>184</v>
      </c>
      <c r="Q4"/>
      <c r="R4"/>
      <c r="S4"/>
      <c r="T4"/>
      <c r="U4">
        <v>-2.6</v>
      </c>
      <c r="V4">
        <f t="shared" ca="1" si="0"/>
        <v>8.3482334707642644E-2</v>
      </c>
      <c r="W4"/>
      <c r="X4"/>
      <c r="Y4"/>
      <c r="Z4"/>
      <c r="AA4">
        <v>4</v>
      </c>
      <c r="AB4" t="s">
        <v>185</v>
      </c>
      <c r="AC4"/>
      <c r="AD4"/>
      <c r="AE4"/>
      <c r="AF4"/>
      <c r="AG4"/>
      <c r="AH4"/>
      <c r="AI4"/>
    </row>
    <row r="5" spans="1:35" x14ac:dyDescent="0.2">
      <c r="A5" t="s">
        <v>186</v>
      </c>
      <c r="B5" s="86">
        <v>40323</v>
      </c>
      <c r="C5"/>
      <c r="D5" s="87" t="s">
        <v>187</v>
      </c>
      <c r="E5" s="88">
        <f ca="1">+(-G18*O2+K18*O4-L18*O5)/O7</f>
        <v>-3.6154590831173984E-2</v>
      </c>
      <c r="F5" s="89">
        <f ca="1">P18*E7/O7</f>
        <v>8.8172108868171308E-3</v>
      </c>
      <c r="G5" s="90">
        <f>+B18/A18</f>
        <v>1E-4</v>
      </c>
      <c r="H5" s="85">
        <f ca="1">ABS(F5/E5)</f>
        <v>0.24387527791393415</v>
      </c>
      <c r="I5"/>
      <c r="J5"/>
      <c r="K5"/>
      <c r="L5"/>
      <c r="M5" s="78" t="s">
        <v>188</v>
      </c>
      <c r="N5" t="s">
        <v>189</v>
      </c>
      <c r="O5">
        <f ca="1">+C18*I18-F18*H18</f>
        <v>172.91878226632844</v>
      </c>
      <c r="P5" t="s">
        <v>190</v>
      </c>
      <c r="Q5"/>
      <c r="R5"/>
      <c r="S5"/>
      <c r="T5"/>
      <c r="U5">
        <v>-2.4</v>
      </c>
      <c r="V5">
        <f t="shared" ca="1" si="0"/>
        <v>7.7330493896848707E-2</v>
      </c>
      <c r="W5"/>
      <c r="X5"/>
      <c r="Y5"/>
      <c r="Z5"/>
      <c r="AA5">
        <v>5</v>
      </c>
      <c r="AB5" t="s">
        <v>191</v>
      </c>
      <c r="AC5"/>
      <c r="AD5"/>
      <c r="AE5"/>
      <c r="AF5"/>
      <c r="AG5"/>
      <c r="AH5"/>
      <c r="AI5"/>
    </row>
    <row r="6" spans="1:35" x14ac:dyDescent="0.2">
      <c r="A6"/>
      <c r="B6"/>
      <c r="C6"/>
      <c r="D6" s="91" t="s">
        <v>192</v>
      </c>
      <c r="E6" s="92">
        <f ca="1">+(G18*O3-K18*O5+L18*O6)/O7</f>
        <v>-1.0790773554408672E-3</v>
      </c>
      <c r="F6" s="93">
        <f ca="1">Q18*E7/O7</f>
        <v>4.2900665991873173E-3</v>
      </c>
      <c r="G6" s="94">
        <f>+B18/A18^2</f>
        <v>1E-8</v>
      </c>
      <c r="H6" s="85">
        <f ca="1">ABS(F6/E6)</f>
        <v>3.97568031388683</v>
      </c>
      <c r="I6"/>
      <c r="J6"/>
      <c r="K6"/>
      <c r="L6"/>
      <c r="M6" s="95" t="s">
        <v>193</v>
      </c>
      <c r="N6" s="96" t="s">
        <v>194</v>
      </c>
      <c r="O6" s="96">
        <f ca="1">+C18*H18-F18*F18</f>
        <v>84.171104411751003</v>
      </c>
      <c r="P6" t="s">
        <v>195</v>
      </c>
      <c r="Q6"/>
      <c r="R6"/>
      <c r="S6"/>
      <c r="T6"/>
      <c r="U6">
        <v>-2.2000000000000002</v>
      </c>
      <c r="V6">
        <f t="shared" ca="1" si="0"/>
        <v>7.1092326897619518E-2</v>
      </c>
      <c r="W6"/>
      <c r="X6"/>
      <c r="Y6"/>
      <c r="Z6"/>
      <c r="AA6">
        <v>6</v>
      </c>
      <c r="AB6" t="s">
        <v>196</v>
      </c>
      <c r="AC6"/>
      <c r="AD6"/>
      <c r="AE6"/>
      <c r="AF6"/>
      <c r="AG6"/>
      <c r="AH6"/>
      <c r="AI6"/>
    </row>
    <row r="7" spans="1:35" x14ac:dyDescent="0.2">
      <c r="A7"/>
      <c r="B7"/>
      <c r="C7"/>
      <c r="D7" s="77" t="s">
        <v>197</v>
      </c>
      <c r="E7" s="97">
        <f ca="1">SQRT(N18/(B15-3))</f>
        <v>1.0790399536290778E-3</v>
      </c>
      <c r="F7"/>
      <c r="G7" s="98">
        <f>+B22</f>
        <v>2.6837700002943166E-2</v>
      </c>
      <c r="H7"/>
      <c r="I7"/>
      <c r="J7"/>
      <c r="K7"/>
      <c r="L7"/>
      <c r="M7" s="78" t="s">
        <v>198</v>
      </c>
      <c r="N7" t="s">
        <v>199</v>
      </c>
      <c r="O7">
        <f ca="1">+C18*O1-F18*O2+H18*O3</f>
        <v>4.8000341750630469</v>
      </c>
      <c r="P7"/>
      <c r="Q7"/>
      <c r="R7"/>
      <c r="S7"/>
      <c r="T7"/>
      <c r="U7">
        <v>-2</v>
      </c>
      <c r="V7">
        <f t="shared" ca="1" si="0"/>
        <v>6.4767833709955036E-2</v>
      </c>
      <c r="W7"/>
      <c r="X7"/>
      <c r="Y7"/>
      <c r="Z7"/>
      <c r="AA7">
        <v>7</v>
      </c>
      <c r="AB7" t="s">
        <v>200</v>
      </c>
      <c r="AC7"/>
      <c r="AD7"/>
      <c r="AE7"/>
      <c r="AF7"/>
      <c r="AG7"/>
      <c r="AH7"/>
      <c r="AI7"/>
    </row>
    <row r="8" spans="1:35" x14ac:dyDescent="0.2">
      <c r="A8" s="21">
        <v>21</v>
      </c>
      <c r="B8" t="s">
        <v>201</v>
      </c>
      <c r="C8" s="99">
        <v>233</v>
      </c>
      <c r="D8" s="77" t="s">
        <v>202</v>
      </c>
      <c r="E8"/>
      <c r="F8" s="100">
        <f ca="1">CORREL(INDIRECT(E12):INDIRECT(E13),INDIRECT(M12):INDIRECT(M13))</f>
        <v>0.98963980758918202</v>
      </c>
      <c r="G8" s="97"/>
      <c r="H8"/>
      <c r="I8"/>
      <c r="J8"/>
      <c r="K8" s="98"/>
      <c r="L8"/>
      <c r="M8"/>
      <c r="N8"/>
      <c r="O8"/>
      <c r="P8"/>
      <c r="Q8"/>
      <c r="R8"/>
      <c r="S8"/>
      <c r="T8"/>
      <c r="U8">
        <v>-1.8</v>
      </c>
      <c r="V8">
        <f t="shared" ca="1" si="0"/>
        <v>5.835701433385531E-2</v>
      </c>
      <c r="W8"/>
      <c r="X8"/>
      <c r="Y8"/>
      <c r="Z8"/>
      <c r="AA8">
        <v>8</v>
      </c>
      <c r="AB8" t="s">
        <v>203</v>
      </c>
      <c r="AC8"/>
      <c r="AD8"/>
      <c r="AE8"/>
      <c r="AF8"/>
      <c r="AG8"/>
      <c r="AH8"/>
      <c r="AI8"/>
    </row>
    <row r="9" spans="1:35" x14ac:dyDescent="0.2">
      <c r="A9" s="21">
        <f>20+COUNT(A21:A1444)</f>
        <v>284</v>
      </c>
      <c r="B9" t="s">
        <v>204</v>
      </c>
      <c r="C9" s="99">
        <f>A9</f>
        <v>284</v>
      </c>
      <c r="D9"/>
      <c r="E9" s="101">
        <f ca="1">E6*G6</f>
        <v>-1.0790773554408672E-11</v>
      </c>
      <c r="F9" s="102">
        <f ca="1">H6</f>
        <v>3.97568031388683</v>
      </c>
      <c r="G9" s="103">
        <f ca="1">F8</f>
        <v>0.98963980758918202</v>
      </c>
      <c r="H9"/>
      <c r="I9"/>
      <c r="J9"/>
      <c r="K9" s="98"/>
      <c r="L9"/>
      <c r="M9"/>
      <c r="N9"/>
      <c r="O9"/>
      <c r="P9"/>
      <c r="Q9"/>
      <c r="R9"/>
      <c r="S9"/>
      <c r="T9"/>
      <c r="U9">
        <v>-1.6</v>
      </c>
      <c r="V9">
        <f t="shared" ca="1" si="0"/>
        <v>5.1859868769320298E-2</v>
      </c>
      <c r="W9"/>
      <c r="X9"/>
      <c r="Y9"/>
      <c r="Z9"/>
      <c r="AA9">
        <v>9</v>
      </c>
      <c r="AB9" t="s">
        <v>50</v>
      </c>
      <c r="AC9"/>
      <c r="AD9"/>
      <c r="AE9"/>
      <c r="AF9"/>
      <c r="AG9"/>
      <c r="AH9"/>
      <c r="AI9"/>
    </row>
    <row r="10" spans="1:35" x14ac:dyDescent="0.2">
      <c r="A10" s="104" t="s">
        <v>10</v>
      </c>
      <c r="B10" s="105">
        <f>Active!C8</f>
        <v>0.66683029999999999</v>
      </c>
      <c r="C10"/>
      <c r="D10" t="s">
        <v>205</v>
      </c>
      <c r="E10">
        <f ca="1">2*E9*365.2422/B10</f>
        <v>-1.1820836193898336E-8</v>
      </c>
      <c r="F10" s="1">
        <f ca="1">+F9*E10</f>
        <v>-4.6995865749762542E-8</v>
      </c>
      <c r="G10" t="s">
        <v>206</v>
      </c>
      <c r="H10"/>
      <c r="I10"/>
      <c r="J10"/>
      <c r="K10"/>
      <c r="L10"/>
      <c r="M10"/>
      <c r="N10"/>
      <c r="O10"/>
      <c r="P10"/>
      <c r="Q10"/>
      <c r="R10"/>
      <c r="S10"/>
      <c r="T10"/>
      <c r="U10">
        <v>-1.4</v>
      </c>
      <c r="V10">
        <f t="shared" ca="1" si="0"/>
        <v>4.5276397016350022E-2</v>
      </c>
      <c r="W10"/>
      <c r="X10"/>
      <c r="Y10"/>
      <c r="Z10"/>
      <c r="AA10">
        <v>10</v>
      </c>
      <c r="AB10" t="s">
        <v>207</v>
      </c>
      <c r="AC10"/>
      <c r="AD10"/>
      <c r="AE10"/>
      <c r="AF10"/>
      <c r="AG10"/>
      <c r="AH10"/>
      <c r="AI10"/>
    </row>
    <row r="11" spans="1:35" x14ac:dyDescent="0.2">
      <c r="A11"/>
      <c r="B11"/>
      <c r="C11"/>
      <c r="D11"/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>
        <v>-1.2</v>
      </c>
      <c r="V11">
        <f t="shared" ca="1" si="0"/>
        <v>3.8606599074944473E-2</v>
      </c>
      <c r="W11"/>
      <c r="X11"/>
      <c r="Y11"/>
      <c r="Z11"/>
      <c r="AA11">
        <v>11</v>
      </c>
      <c r="AB11" t="s">
        <v>65</v>
      </c>
      <c r="AC11"/>
      <c r="AD11"/>
      <c r="AE11"/>
      <c r="AF11"/>
      <c r="AG11"/>
      <c r="AH11"/>
      <c r="AI11"/>
    </row>
    <row r="12" spans="1:35" x14ac:dyDescent="0.2">
      <c r="A12"/>
      <c r="B12"/>
      <c r="C12" s="106" t="str">
        <f t="shared" ref="C12:F13" si="1">C$15&amp;$C8</f>
        <v>C233</v>
      </c>
      <c r="D12" s="106" t="str">
        <f t="shared" si="1"/>
        <v>D233</v>
      </c>
      <c r="E12" s="106" t="str">
        <f t="shared" si="1"/>
        <v>E233</v>
      </c>
      <c r="F12" s="106" t="str">
        <f t="shared" si="1"/>
        <v>F233</v>
      </c>
      <c r="G12" s="106" t="str">
        <f t="shared" ref="G12:Q12" si="2">G15&amp;$C8</f>
        <v>G233</v>
      </c>
      <c r="H12" s="106" t="str">
        <f t="shared" si="2"/>
        <v>H233</v>
      </c>
      <c r="I12" s="106" t="str">
        <f t="shared" si="2"/>
        <v>I233</v>
      </c>
      <c r="J12" s="106" t="str">
        <f t="shared" si="2"/>
        <v>J233</v>
      </c>
      <c r="K12" s="106" t="str">
        <f t="shared" si="2"/>
        <v>K233</v>
      </c>
      <c r="L12" s="106" t="str">
        <f t="shared" si="2"/>
        <v>L233</v>
      </c>
      <c r="M12" s="106" t="str">
        <f t="shared" si="2"/>
        <v>M233</v>
      </c>
      <c r="N12" s="106" t="str">
        <f t="shared" si="2"/>
        <v>N233</v>
      </c>
      <c r="O12" s="106" t="str">
        <f t="shared" si="2"/>
        <v>O233</v>
      </c>
      <c r="P12" s="106" t="str">
        <f t="shared" si="2"/>
        <v>P233</v>
      </c>
      <c r="Q12" s="106" t="str">
        <f t="shared" si="2"/>
        <v>Q233</v>
      </c>
      <c r="R12"/>
      <c r="S12"/>
      <c r="T12"/>
      <c r="U12">
        <v>-1</v>
      </c>
      <c r="V12">
        <f t="shared" ca="1" si="0"/>
        <v>3.1850474945103659E-2</v>
      </c>
      <c r="W12"/>
      <c r="X12"/>
      <c r="Y12"/>
      <c r="Z12"/>
      <c r="AA12">
        <v>12</v>
      </c>
      <c r="AB12" t="s">
        <v>208</v>
      </c>
      <c r="AC12"/>
      <c r="AD12"/>
      <c r="AE12"/>
      <c r="AF12"/>
      <c r="AG12"/>
      <c r="AH12"/>
      <c r="AI12"/>
    </row>
    <row r="13" spans="1:35" x14ac:dyDescent="0.2">
      <c r="A13"/>
      <c r="B13"/>
      <c r="C13" s="106" t="str">
        <f t="shared" si="1"/>
        <v>C284</v>
      </c>
      <c r="D13" s="106" t="str">
        <f t="shared" si="1"/>
        <v>D284</v>
      </c>
      <c r="E13" s="106" t="str">
        <f t="shared" si="1"/>
        <v>E284</v>
      </c>
      <c r="F13" s="106" t="str">
        <f t="shared" si="1"/>
        <v>F284</v>
      </c>
      <c r="G13" s="106" t="str">
        <f t="shared" ref="G13:Q13" si="3">G$15&amp;$C9</f>
        <v>G284</v>
      </c>
      <c r="H13" s="106" t="str">
        <f t="shared" si="3"/>
        <v>H284</v>
      </c>
      <c r="I13" s="106" t="str">
        <f t="shared" si="3"/>
        <v>I284</v>
      </c>
      <c r="J13" s="106" t="str">
        <f t="shared" si="3"/>
        <v>J284</v>
      </c>
      <c r="K13" s="106" t="str">
        <f t="shared" si="3"/>
        <v>K284</v>
      </c>
      <c r="L13" s="106" t="str">
        <f t="shared" si="3"/>
        <v>L284</v>
      </c>
      <c r="M13" s="106" t="str">
        <f t="shared" si="3"/>
        <v>M284</v>
      </c>
      <c r="N13" s="106" t="str">
        <f t="shared" si="3"/>
        <v>N284</v>
      </c>
      <c r="O13" s="106" t="str">
        <f t="shared" si="3"/>
        <v>O284</v>
      </c>
      <c r="P13" s="106" t="str">
        <f t="shared" si="3"/>
        <v>P284</v>
      </c>
      <c r="Q13" s="106" t="str">
        <f t="shared" si="3"/>
        <v>Q284</v>
      </c>
      <c r="R13"/>
      <c r="S13"/>
      <c r="T13"/>
      <c r="U13">
        <v>-0.8</v>
      </c>
      <c r="V13">
        <f t="shared" ca="1" si="0"/>
        <v>2.500802462682758E-2</v>
      </c>
      <c r="W13"/>
      <c r="X13"/>
      <c r="Y13"/>
      <c r="Z13"/>
      <c r="AA13">
        <v>13</v>
      </c>
      <c r="AB13" t="s">
        <v>209</v>
      </c>
      <c r="AC13"/>
      <c r="AD13"/>
      <c r="AE13"/>
      <c r="AF13"/>
      <c r="AG13"/>
      <c r="AH13"/>
      <c r="AI13"/>
    </row>
    <row r="14" spans="1:35" x14ac:dyDescent="0.2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>
        <v>-0.6</v>
      </c>
      <c r="V14">
        <f t="shared" ca="1" si="0"/>
        <v>1.8079248120116222E-2</v>
      </c>
      <c r="W14"/>
      <c r="X14"/>
      <c r="Y14"/>
      <c r="Z14"/>
      <c r="AA14">
        <v>14</v>
      </c>
      <c r="AB14" t="s">
        <v>210</v>
      </c>
      <c r="AC14"/>
      <c r="AD14"/>
      <c r="AE14"/>
      <c r="AF14"/>
      <c r="AG14"/>
      <c r="AH14"/>
      <c r="AI14"/>
    </row>
    <row r="15" spans="1:35" x14ac:dyDescent="0.2">
      <c r="A15" s="77" t="s">
        <v>211</v>
      </c>
      <c r="B15" s="77">
        <f>C9-C8+1</f>
        <v>52</v>
      </c>
      <c r="C15" s="106" t="str">
        <f t="shared" ref="C15:Q15" si="4">VLOOKUP(C16,$AA1:$AB26,2,FALSE)</f>
        <v>C</v>
      </c>
      <c r="D15" s="106" t="str">
        <f t="shared" si="4"/>
        <v>D</v>
      </c>
      <c r="E15" s="106" t="str">
        <f t="shared" si="4"/>
        <v>E</v>
      </c>
      <c r="F15" s="106" t="str">
        <f t="shared" si="4"/>
        <v>F</v>
      </c>
      <c r="G15" s="106" t="str">
        <f t="shared" si="4"/>
        <v>G</v>
      </c>
      <c r="H15" s="106" t="str">
        <f t="shared" si="4"/>
        <v>H</v>
      </c>
      <c r="I15" s="106" t="str">
        <f t="shared" si="4"/>
        <v>I</v>
      </c>
      <c r="J15" s="106" t="str">
        <f t="shared" si="4"/>
        <v>J</v>
      </c>
      <c r="K15" s="106" t="str">
        <f t="shared" si="4"/>
        <v>K</v>
      </c>
      <c r="L15" s="106" t="str">
        <f t="shared" si="4"/>
        <v>L</v>
      </c>
      <c r="M15" s="106" t="str">
        <f t="shared" si="4"/>
        <v>M</v>
      </c>
      <c r="N15" s="106" t="str">
        <f t="shared" si="4"/>
        <v>N</v>
      </c>
      <c r="O15" s="106" t="str">
        <f t="shared" si="4"/>
        <v>O</v>
      </c>
      <c r="P15" s="106" t="str">
        <f t="shared" si="4"/>
        <v>P</v>
      </c>
      <c r="Q15" s="106" t="str">
        <f t="shared" si="4"/>
        <v>Q</v>
      </c>
      <c r="R15"/>
      <c r="S15"/>
      <c r="T15"/>
      <c r="U15">
        <v>-0.4</v>
      </c>
      <c r="V15">
        <f t="shared" ca="1" si="0"/>
        <v>1.10641454249696E-2</v>
      </c>
      <c r="W15"/>
      <c r="X15"/>
      <c r="Y15"/>
      <c r="Z15"/>
      <c r="AA15">
        <v>15</v>
      </c>
      <c r="AB15" t="s">
        <v>212</v>
      </c>
      <c r="AC15"/>
      <c r="AD15"/>
      <c r="AE15"/>
      <c r="AF15"/>
      <c r="AG15"/>
      <c r="AH15"/>
      <c r="AI15"/>
    </row>
    <row r="16" spans="1:35" x14ac:dyDescent="0.2">
      <c r="A16" s="106"/>
      <c r="B16"/>
      <c r="C16" s="106">
        <f>COLUMN()</f>
        <v>3</v>
      </c>
      <c r="D16" s="106">
        <f>COLUMN()</f>
        <v>4</v>
      </c>
      <c r="E16" s="106">
        <f>COLUMN()</f>
        <v>5</v>
      </c>
      <c r="F16" s="106">
        <f>COLUMN()</f>
        <v>6</v>
      </c>
      <c r="G16" s="106">
        <f>COLUMN()</f>
        <v>7</v>
      </c>
      <c r="H16" s="106">
        <f>COLUMN()</f>
        <v>8</v>
      </c>
      <c r="I16" s="106">
        <f>COLUMN()</f>
        <v>9</v>
      </c>
      <c r="J16" s="106">
        <f>COLUMN()</f>
        <v>10</v>
      </c>
      <c r="K16" s="106">
        <f>COLUMN()</f>
        <v>11</v>
      </c>
      <c r="L16" s="106">
        <f>COLUMN()</f>
        <v>12</v>
      </c>
      <c r="M16" s="106">
        <f>COLUMN()</f>
        <v>13</v>
      </c>
      <c r="N16" s="106">
        <f>COLUMN()</f>
        <v>14</v>
      </c>
      <c r="O16" s="106">
        <f>COLUMN()</f>
        <v>15</v>
      </c>
      <c r="P16" s="106">
        <f>COLUMN()</f>
        <v>16</v>
      </c>
      <c r="Q16" s="106">
        <f>COLUMN()</f>
        <v>17</v>
      </c>
      <c r="R16"/>
      <c r="S16"/>
      <c r="T16"/>
      <c r="U16">
        <v>-0.2</v>
      </c>
      <c r="V16">
        <f t="shared" ca="1" si="0"/>
        <v>3.9627165413877088E-3</v>
      </c>
      <c r="W16"/>
      <c r="X16"/>
      <c r="Y16"/>
      <c r="Z16"/>
      <c r="AA16">
        <v>16</v>
      </c>
      <c r="AB16" t="s">
        <v>213</v>
      </c>
      <c r="AC16"/>
      <c r="AD16"/>
      <c r="AE16"/>
      <c r="AF16"/>
      <c r="AG16"/>
      <c r="AH16"/>
      <c r="AI16"/>
    </row>
    <row r="17" spans="1:35" x14ac:dyDescent="0.2">
      <c r="A17" s="77" t="s">
        <v>214</v>
      </c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>
        <v>0</v>
      </c>
      <c r="V17">
        <f t="shared" ca="1" si="0"/>
        <v>-3.225038530629454E-3</v>
      </c>
      <c r="W17"/>
      <c r="X17"/>
      <c r="Y17"/>
      <c r="Z17"/>
      <c r="AA17">
        <v>17</v>
      </c>
      <c r="AB17" t="s">
        <v>215</v>
      </c>
      <c r="AC17"/>
      <c r="AD17"/>
      <c r="AE17"/>
      <c r="AF17"/>
      <c r="AG17"/>
      <c r="AH17"/>
      <c r="AI17"/>
    </row>
    <row r="18" spans="1:35" x14ac:dyDescent="0.2">
      <c r="A18" s="107">
        <v>10000</v>
      </c>
      <c r="B18" s="107">
        <v>1</v>
      </c>
      <c r="C18">
        <f ca="1">SUM(INDIRECT(C12):INDIRECT(C13))</f>
        <v>51.1</v>
      </c>
      <c r="D18" s="108">
        <f ca="1">SUM(INDIRECT(D12):INDIRECT(D13))</f>
        <v>53.792349999999985</v>
      </c>
      <c r="E18" s="108">
        <f ca="1">SUM(INDIRECT(E12):INDIRECT(E13))</f>
        <v>-2.175732049952785</v>
      </c>
      <c r="F18" s="77">
        <f ca="1">SUM(INDIRECT(F12):INDIRECT(F13))</f>
        <v>53.346174999999988</v>
      </c>
      <c r="G18" s="77">
        <f ca="1">SUM(INDIRECT(G12):INDIRECT(G13))</f>
        <v>-2.1553810249504748</v>
      </c>
      <c r="H18" s="77">
        <f ca="1">SUM(INDIRECT(H12):INDIRECT(H13))</f>
        <v>57.338267936249999</v>
      </c>
      <c r="I18" s="77">
        <f ca="1">SUM(INDIRECT(I12):INDIRECT(I13))</f>
        <v>63.242584301182177</v>
      </c>
      <c r="J18" s="77">
        <f ca="1">SUM(INDIRECT(J12):INDIRECT(J13))</f>
        <v>71.34697856999199</v>
      </c>
      <c r="K18" s="77">
        <f ca="1">SUM(INDIRECT(K12):INDIRECT(K13))</f>
        <v>-2.3133287266289471</v>
      </c>
      <c r="L18" s="77">
        <f ca="1">SUM(INDIRECT(L12):INDIRECT(L13))</f>
        <v>-2.5484167908102013</v>
      </c>
      <c r="M18"/>
      <c r="N18">
        <f ca="1">SUM(INDIRECT(N12):INDIRECT(N13))</f>
        <v>5.7052033854864274E-5</v>
      </c>
      <c r="O18">
        <f ca="1">SQRT(SUM(INDIRECT(O12):INDIRECT(O13)))</f>
        <v>19.734262576981582</v>
      </c>
      <c r="P18">
        <f ca="1">SQRT(SUM(INDIRECT(P12):INDIRECT(P13)))</f>
        <v>39.222749299613767</v>
      </c>
      <c r="Q18">
        <f ca="1">SQRT(SUM(INDIRECT(Q12):INDIRECT(Q13)))</f>
        <v>19.084062846920613</v>
      </c>
      <c r="R18"/>
      <c r="S18"/>
      <c r="T18"/>
      <c r="U18">
        <v>0.2</v>
      </c>
      <c r="V18">
        <f t="shared" ca="1" si="0"/>
        <v>-1.0499119791081885E-2</v>
      </c>
      <c r="W18"/>
      <c r="X18"/>
      <c r="Y18"/>
      <c r="Z18"/>
      <c r="AA18">
        <v>18</v>
      </c>
      <c r="AB18" t="s">
        <v>216</v>
      </c>
      <c r="AC18"/>
      <c r="AD18"/>
      <c r="AE18"/>
      <c r="AF18"/>
      <c r="AG18"/>
      <c r="AH18"/>
      <c r="AI18"/>
    </row>
    <row r="19" spans="1:35" x14ac:dyDescent="0.2">
      <c r="A19" s="109" t="s">
        <v>217</v>
      </c>
      <c r="B19"/>
      <c r="C19"/>
      <c r="D19"/>
      <c r="E19"/>
      <c r="F19" s="110" t="s">
        <v>218</v>
      </c>
      <c r="G19" s="110" t="s">
        <v>219</v>
      </c>
      <c r="H19" s="110" t="s">
        <v>220</v>
      </c>
      <c r="I19" s="110" t="s">
        <v>221</v>
      </c>
      <c r="J19" s="110" t="s">
        <v>222</v>
      </c>
      <c r="K19" s="110" t="s">
        <v>223</v>
      </c>
      <c r="L19" s="110" t="s">
        <v>224</v>
      </c>
      <c r="M19"/>
      <c r="N19"/>
      <c r="O19"/>
      <c r="P19"/>
      <c r="Q19"/>
      <c r="R19"/>
      <c r="S19"/>
      <c r="T19"/>
      <c r="U19">
        <v>0.4</v>
      </c>
      <c r="V19">
        <f t="shared" ca="1" si="0"/>
        <v>-1.7859527239969586E-2</v>
      </c>
      <c r="W19"/>
      <c r="X19"/>
      <c r="Y19"/>
      <c r="Z19"/>
      <c r="AA19">
        <v>19</v>
      </c>
      <c r="AB19" t="s">
        <v>225</v>
      </c>
      <c r="AC19"/>
      <c r="AD19"/>
      <c r="AE19"/>
      <c r="AF19"/>
      <c r="AG19"/>
      <c r="AH19"/>
      <c r="AI19"/>
    </row>
    <row r="20" spans="1:35" ht="14.25" x14ac:dyDescent="0.2">
      <c r="A20" s="25" t="s">
        <v>164</v>
      </c>
      <c r="B20" s="25" t="s">
        <v>226</v>
      </c>
      <c r="C20" s="25" t="s">
        <v>227</v>
      </c>
      <c r="D20" s="25" t="s">
        <v>164</v>
      </c>
      <c r="E20" s="25" t="s">
        <v>226</v>
      </c>
      <c r="F20" s="25" t="s">
        <v>228</v>
      </c>
      <c r="G20" s="25" t="s">
        <v>229</v>
      </c>
      <c r="H20" s="25" t="s">
        <v>230</v>
      </c>
      <c r="I20" s="25" t="s">
        <v>231</v>
      </c>
      <c r="J20" s="25" t="s">
        <v>232</v>
      </c>
      <c r="K20" s="25" t="s">
        <v>233</v>
      </c>
      <c r="L20" s="25" t="s">
        <v>234</v>
      </c>
      <c r="M20" s="79" t="s">
        <v>165</v>
      </c>
      <c r="N20" s="25" t="s">
        <v>235</v>
      </c>
      <c r="O20" s="25" t="s">
        <v>236</v>
      </c>
      <c r="P20" s="25" t="s">
        <v>237</v>
      </c>
      <c r="Q20" s="25" t="s">
        <v>238</v>
      </c>
      <c r="R20" s="80" t="s">
        <v>239</v>
      </c>
      <c r="S20"/>
      <c r="T20"/>
      <c r="U20">
        <v>0.6</v>
      </c>
      <c r="V20">
        <f t="shared" ca="1" si="0"/>
        <v>-2.5306260877292555E-2</v>
      </c>
      <c r="W20"/>
      <c r="X20"/>
      <c r="Y20"/>
      <c r="Z20"/>
      <c r="AA20">
        <v>20</v>
      </c>
      <c r="AB20" t="s">
        <v>240</v>
      </c>
      <c r="AC20"/>
      <c r="AD20"/>
      <c r="AE20"/>
      <c r="AF20"/>
      <c r="AG20"/>
      <c r="AH20"/>
      <c r="AI20"/>
    </row>
    <row r="21" spans="1:35" x14ac:dyDescent="0.2">
      <c r="A21" s="111">
        <v>-27580</v>
      </c>
      <c r="B21" s="111">
        <v>3.8273999998637009E-2</v>
      </c>
      <c r="C21" s="112">
        <v>0.1</v>
      </c>
      <c r="D21" s="113">
        <f t="shared" ref="D21:D84" si="5">A21/A$18</f>
        <v>-2.758</v>
      </c>
      <c r="E21" s="113">
        <f t="shared" ref="E21:E84" si="6">B21/B$18</f>
        <v>3.8273999998637009E-2</v>
      </c>
      <c r="F21" s="21">
        <f t="shared" ref="F21:F84" si="7">$C21*D21</f>
        <v>-0.27579999999999999</v>
      </c>
      <c r="G21" s="21">
        <f t="shared" ref="G21:G84" si="8">$C21*E21</f>
        <v>3.8273999998637009E-3</v>
      </c>
      <c r="H21" s="21">
        <f t="shared" ref="H21:H84" si="9">C21*D21*D21</f>
        <v>0.76065640000000001</v>
      </c>
      <c r="I21" s="21">
        <f t="shared" ref="I21:I84" si="10">C21*D21*D21*D21</f>
        <v>-2.0978903512000002</v>
      </c>
      <c r="J21" s="21">
        <f t="shared" ref="J21:J84" si="11">C21*D21*D21*D21*D21</f>
        <v>5.7859815886096007</v>
      </c>
      <c r="K21" s="21">
        <f t="shared" ref="K21:K84" si="12">C21*E21*D21</f>
        <v>-1.0555969199624086E-2</v>
      </c>
      <c r="L21" s="21">
        <f t="shared" ref="L21:L84" si="13">C21*E21*D21*D21</f>
        <v>2.9113363052563231E-2</v>
      </c>
      <c r="M21" s="21">
        <f t="shared" ref="M21:M84" ca="1" si="14">+E$4+E$5*D21+E$6*D21^2</f>
        <v>8.8281252016636697E-2</v>
      </c>
      <c r="N21" s="21">
        <f t="shared" ref="N21:N84" ca="1" si="15">C21*(M21-E21)^2</f>
        <v>2.500725254391734E-4</v>
      </c>
      <c r="O21" s="20">
        <f t="shared" ref="O21:O84" ca="1" si="16">(C21*O$1-O$2*F21+O$3*H21)^2</f>
        <v>15427.72347134251</v>
      </c>
      <c r="P21" s="21">
        <f t="shared" ref="P21:P84" ca="1" si="17">(-C21*O$2+O$4*F21-O$5*H21)^2</f>
        <v>61651.582474412447</v>
      </c>
      <c r="Q21" s="21">
        <f t="shared" ref="Q21:Q84" ca="1" si="18">+(C21*O$3-F21*O$5+H21*O$6)^2</f>
        <v>14477.766161361986</v>
      </c>
      <c r="R21">
        <f t="shared" ref="R21:R84" ca="1" si="19">+E21-M21</f>
        <v>-5.0007252017999687E-2</v>
      </c>
      <c r="S21"/>
      <c r="T21"/>
      <c r="U21">
        <v>0.8</v>
      </c>
      <c r="V21">
        <f t="shared" ca="1" si="0"/>
        <v>-3.2839320703050796E-2</v>
      </c>
      <c r="W21"/>
      <c r="X21"/>
      <c r="Y21"/>
      <c r="Z21"/>
      <c r="AA21">
        <v>21</v>
      </c>
      <c r="AB21" t="s">
        <v>241</v>
      </c>
      <c r="AC21"/>
      <c r="AD21"/>
      <c r="AE21"/>
      <c r="AF21"/>
      <c r="AG21"/>
      <c r="AH21"/>
      <c r="AI21"/>
    </row>
    <row r="22" spans="1:35" x14ac:dyDescent="0.2">
      <c r="A22" s="111">
        <v>-27559</v>
      </c>
      <c r="B22" s="111">
        <v>2.6837700002943166E-2</v>
      </c>
      <c r="C22" s="111">
        <v>0.1</v>
      </c>
      <c r="D22" s="113">
        <f t="shared" si="5"/>
        <v>-2.7559</v>
      </c>
      <c r="E22" s="113">
        <f t="shared" si="6"/>
        <v>2.6837700002943166E-2</v>
      </c>
      <c r="F22" s="21">
        <f t="shared" si="7"/>
        <v>-0.27559</v>
      </c>
      <c r="G22" s="21">
        <f t="shared" si="8"/>
        <v>2.6837700002943169E-3</v>
      </c>
      <c r="H22" s="21">
        <f t="shared" si="9"/>
        <v>0.75949848100000006</v>
      </c>
      <c r="I22" s="21">
        <f t="shared" si="10"/>
        <v>-2.0931018637879002</v>
      </c>
      <c r="J22" s="21">
        <f t="shared" si="11"/>
        <v>5.7683794264130741</v>
      </c>
      <c r="K22" s="21">
        <f t="shared" si="12"/>
        <v>-7.396201743811108E-3</v>
      </c>
      <c r="L22" s="21">
        <f t="shared" si="13"/>
        <v>2.0383192385769033E-2</v>
      </c>
      <c r="M22" s="21">
        <f t="shared" ca="1" si="14"/>
        <v>8.821782221761458E-2</v>
      </c>
      <c r="N22" s="21">
        <f t="shared" ca="1" si="15"/>
        <v>3.7675194030879994E-4</v>
      </c>
      <c r="O22" s="20">
        <f t="shared" ca="1" si="16"/>
        <v>15393.600486784824</v>
      </c>
      <c r="P22" s="21">
        <f t="shared" ca="1" si="17"/>
        <v>61514.877177565722</v>
      </c>
      <c r="Q22" s="21">
        <f t="shared" ca="1" si="18"/>
        <v>14445.591176615491</v>
      </c>
      <c r="R22">
        <f t="shared" ca="1" si="19"/>
        <v>-6.1380122214671415E-2</v>
      </c>
      <c r="S22"/>
      <c r="T22"/>
      <c r="U22">
        <v>1</v>
      </c>
      <c r="V22">
        <f t="shared" ca="1" si="0"/>
        <v>-4.045870671724431E-2</v>
      </c>
      <c r="W22"/>
      <c r="X22"/>
      <c r="Y22"/>
      <c r="Z22"/>
      <c r="AA22">
        <v>22</v>
      </c>
      <c r="AB22" t="s">
        <v>242</v>
      </c>
      <c r="AC22"/>
      <c r="AD22"/>
      <c r="AE22"/>
      <c r="AF22"/>
      <c r="AG22"/>
      <c r="AH22"/>
      <c r="AI22"/>
    </row>
    <row r="23" spans="1:35" x14ac:dyDescent="0.2">
      <c r="A23" s="111">
        <v>-27395.5</v>
      </c>
      <c r="B23" s="111">
        <v>4.9083649999374757E-2</v>
      </c>
      <c r="C23" s="111">
        <v>0.1</v>
      </c>
      <c r="D23" s="113">
        <f t="shared" si="5"/>
        <v>-2.7395499999999999</v>
      </c>
      <c r="E23" s="113">
        <f t="shared" si="6"/>
        <v>4.9083649999374757E-2</v>
      </c>
      <c r="F23" s="21">
        <f t="shared" si="7"/>
        <v>-0.273955</v>
      </c>
      <c r="G23" s="21">
        <f t="shared" si="8"/>
        <v>4.9083649999374758E-3</v>
      </c>
      <c r="H23" s="21">
        <f t="shared" si="9"/>
        <v>0.75051342025000001</v>
      </c>
      <c r="I23" s="21">
        <f t="shared" si="10"/>
        <v>-2.0560690404458875</v>
      </c>
      <c r="J23" s="21">
        <f t="shared" si="11"/>
        <v>5.6327039397535312</v>
      </c>
      <c r="K23" s="21">
        <f t="shared" si="12"/>
        <v>-1.3446711335578711E-2</v>
      </c>
      <c r="L23" s="21">
        <f t="shared" si="13"/>
        <v>3.6837938039384656E-2</v>
      </c>
      <c r="M23" s="21">
        <f t="shared" ca="1" si="14"/>
        <v>8.7723650413450718E-2</v>
      </c>
      <c r="N23" s="21">
        <f t="shared" ca="1" si="15"/>
        <v>1.4930496319997906E-4</v>
      </c>
      <c r="O23" s="20">
        <f t="shared" ca="1" si="16"/>
        <v>15129.859495190949</v>
      </c>
      <c r="P23" s="21">
        <f t="shared" ca="1" si="17"/>
        <v>60458.283406937604</v>
      </c>
      <c r="Q23" s="21">
        <f t="shared" ca="1" si="18"/>
        <v>14196.915147007841</v>
      </c>
      <c r="R23">
        <f t="shared" ca="1" si="19"/>
        <v>-3.8640000414075962E-2</v>
      </c>
      <c r="S23"/>
      <c r="T23"/>
      <c r="U23">
        <v>1.2</v>
      </c>
      <c r="V23">
        <f t="shared" ca="1" si="0"/>
        <v>-4.8164418919873081E-2</v>
      </c>
      <c r="W23"/>
      <c r="X23"/>
      <c r="Y23"/>
      <c r="Z23"/>
      <c r="AA23">
        <v>23</v>
      </c>
      <c r="AB23" t="s">
        <v>243</v>
      </c>
      <c r="AC23"/>
      <c r="AD23"/>
      <c r="AE23"/>
      <c r="AF23"/>
      <c r="AG23"/>
      <c r="AH23"/>
      <c r="AI23"/>
    </row>
    <row r="24" spans="1:35" x14ac:dyDescent="0.2">
      <c r="A24" s="111">
        <v>-26984.5</v>
      </c>
      <c r="B24" s="111">
        <v>4.5830349998141173E-2</v>
      </c>
      <c r="C24" s="111">
        <v>0.1</v>
      </c>
      <c r="D24" s="113">
        <f t="shared" si="5"/>
        <v>-2.6984499999999998</v>
      </c>
      <c r="E24" s="113">
        <f t="shared" si="6"/>
        <v>4.5830349998141173E-2</v>
      </c>
      <c r="F24" s="21">
        <f t="shared" si="7"/>
        <v>-0.269845</v>
      </c>
      <c r="G24" s="21">
        <f t="shared" si="8"/>
        <v>4.5830349998141175E-3</v>
      </c>
      <c r="H24" s="21">
        <f t="shared" si="9"/>
        <v>0.7281632402499999</v>
      </c>
      <c r="I24" s="21">
        <f t="shared" si="10"/>
        <v>-1.964912095652612</v>
      </c>
      <c r="J24" s="21">
        <f t="shared" si="11"/>
        <v>5.3022170445137906</v>
      </c>
      <c r="K24" s="21">
        <f t="shared" si="12"/>
        <v>-1.2367090795248404E-2</v>
      </c>
      <c r="L24" s="21">
        <f t="shared" si="13"/>
        <v>3.3371976156438055E-2</v>
      </c>
      <c r="M24" s="21">
        <f t="shared" ca="1" si="14"/>
        <v>8.6478872461569753E-2</v>
      </c>
      <c r="N24" s="21">
        <f t="shared" ca="1" si="15"/>
        <v>1.6523023784598579E-4</v>
      </c>
      <c r="O24" s="20">
        <f t="shared" ca="1" si="16"/>
        <v>14481.833210126471</v>
      </c>
      <c r="P24" s="21">
        <f t="shared" ca="1" si="17"/>
        <v>57862.3225587415</v>
      </c>
      <c r="Q24" s="21">
        <f t="shared" ca="1" si="18"/>
        <v>13585.970849371157</v>
      </c>
      <c r="R24">
        <f t="shared" ca="1" si="19"/>
        <v>-4.064852246342858E-2</v>
      </c>
      <c r="S24"/>
      <c r="T24"/>
      <c r="U24">
        <v>1.4</v>
      </c>
      <c r="V24">
        <f t="shared" ca="1" si="0"/>
        <v>-5.5956457310937131E-2</v>
      </c>
      <c r="W24"/>
      <c r="X24"/>
      <c r="Y24"/>
      <c r="Z24"/>
      <c r="AA24">
        <v>24</v>
      </c>
      <c r="AB24" t="s">
        <v>164</v>
      </c>
      <c r="AC24"/>
      <c r="AD24"/>
      <c r="AE24"/>
      <c r="AF24"/>
      <c r="AG24"/>
      <c r="AH24"/>
      <c r="AI24"/>
    </row>
    <row r="25" spans="1:35" x14ac:dyDescent="0.2">
      <c r="A25" s="111">
        <v>-26941</v>
      </c>
      <c r="B25" s="111">
        <v>2.4712300000828691E-2</v>
      </c>
      <c r="C25" s="111">
        <v>0.1</v>
      </c>
      <c r="D25" s="113">
        <f t="shared" si="5"/>
        <v>-2.6941000000000002</v>
      </c>
      <c r="E25" s="113">
        <f t="shared" si="6"/>
        <v>2.4712300000828691E-2</v>
      </c>
      <c r="F25" s="21">
        <f t="shared" si="7"/>
        <v>-0.26941000000000004</v>
      </c>
      <c r="G25" s="21">
        <f t="shared" si="8"/>
        <v>2.4712300000828691E-3</v>
      </c>
      <c r="H25" s="21">
        <f t="shared" si="9"/>
        <v>0.7258174810000001</v>
      </c>
      <c r="I25" s="21">
        <f t="shared" si="10"/>
        <v>-1.9554248755621004</v>
      </c>
      <c r="J25" s="21">
        <f t="shared" si="11"/>
        <v>5.2681101572518552</v>
      </c>
      <c r="K25" s="21">
        <f t="shared" si="12"/>
        <v>-6.6577407432232578E-3</v>
      </c>
      <c r="L25" s="21">
        <f t="shared" si="13"/>
        <v>1.793661933631778E-2</v>
      </c>
      <c r="M25" s="21">
        <f t="shared" ca="1" si="14"/>
        <v>8.6346912548334057E-2</v>
      </c>
      <c r="N25" s="21">
        <f t="shared" ca="1" si="15"/>
        <v>3.798825463881106E-4</v>
      </c>
      <c r="O25" s="20">
        <f t="shared" ca="1" si="16"/>
        <v>14414.485114030516</v>
      </c>
      <c r="P25" s="21">
        <f t="shared" ca="1" si="17"/>
        <v>57592.54193144061</v>
      </c>
      <c r="Q25" s="21">
        <f t="shared" ca="1" si="18"/>
        <v>13522.482187971207</v>
      </c>
      <c r="R25">
        <f t="shared" ca="1" si="19"/>
        <v>-6.1634612547505366E-2</v>
      </c>
      <c r="S25"/>
      <c r="T25"/>
      <c r="U25">
        <v>1.6</v>
      </c>
      <c r="V25">
        <f t="shared" ca="1" si="0"/>
        <v>-6.3834821890436447E-2</v>
      </c>
      <c r="W25"/>
      <c r="X25"/>
      <c r="Y25"/>
      <c r="Z25"/>
      <c r="AA25">
        <v>25</v>
      </c>
      <c r="AB25" t="s">
        <v>226</v>
      </c>
      <c r="AC25"/>
      <c r="AD25"/>
      <c r="AE25"/>
      <c r="AF25"/>
      <c r="AG25"/>
      <c r="AH25"/>
      <c r="AI25"/>
    </row>
    <row r="26" spans="1:35" x14ac:dyDescent="0.2">
      <c r="A26" s="111">
        <v>-26791.5</v>
      </c>
      <c r="B26" s="111">
        <v>5.3582450000249082E-2</v>
      </c>
      <c r="C26" s="111">
        <v>0.1</v>
      </c>
      <c r="D26" s="113">
        <f t="shared" si="5"/>
        <v>-2.6791499999999999</v>
      </c>
      <c r="E26" s="113">
        <f t="shared" si="6"/>
        <v>5.3582450000249082E-2</v>
      </c>
      <c r="F26" s="21">
        <f t="shared" si="7"/>
        <v>-0.26791500000000001</v>
      </c>
      <c r="G26" s="21">
        <f t="shared" si="8"/>
        <v>5.3582450000249082E-3</v>
      </c>
      <c r="H26" s="21">
        <f t="shared" si="9"/>
        <v>0.71778447224999997</v>
      </c>
      <c r="I26" s="21">
        <f t="shared" si="10"/>
        <v>-1.9230522688285874</v>
      </c>
      <c r="J26" s="21">
        <f t="shared" si="11"/>
        <v>5.1521454860321096</v>
      </c>
      <c r="K26" s="21">
        <f t="shared" si="12"/>
        <v>-1.4355542091816732E-2</v>
      </c>
      <c r="L26" s="21">
        <f t="shared" si="13"/>
        <v>3.8460650595290795E-2</v>
      </c>
      <c r="M26" s="21">
        <f t="shared" ca="1" si="14"/>
        <v>8.5893083793789834E-2</v>
      </c>
      <c r="N26" s="21">
        <f t="shared" ca="1" si="15"/>
        <v>1.0439770561402977E-4</v>
      </c>
      <c r="O26" s="20">
        <f t="shared" ca="1" si="16"/>
        <v>14184.812718270055</v>
      </c>
      <c r="P26" s="21">
        <f t="shared" ca="1" si="17"/>
        <v>56672.546497235067</v>
      </c>
      <c r="Q26" s="21">
        <f t="shared" ca="1" si="18"/>
        <v>13305.979458774382</v>
      </c>
      <c r="R26">
        <f t="shared" ca="1" si="19"/>
        <v>-3.2310633793540752E-2</v>
      </c>
      <c r="S26"/>
      <c r="T26"/>
      <c r="U26">
        <v>1.8</v>
      </c>
      <c r="V26">
        <f t="shared" ca="1" si="0"/>
        <v>-7.1799512658371048E-2</v>
      </c>
      <c r="W26"/>
      <c r="X26"/>
      <c r="Y26"/>
      <c r="Z26"/>
      <c r="AA26">
        <v>26</v>
      </c>
      <c r="AB26" t="s">
        <v>244</v>
      </c>
      <c r="AC26"/>
      <c r="AD26"/>
      <c r="AE26"/>
      <c r="AF26"/>
      <c r="AG26"/>
      <c r="AH26"/>
      <c r="AI26"/>
    </row>
    <row r="27" spans="1:35" x14ac:dyDescent="0.2">
      <c r="A27" s="111">
        <v>-26203.5</v>
      </c>
      <c r="B27" s="111">
        <v>3.7366049997217488E-2</v>
      </c>
      <c r="C27" s="111">
        <v>0.1</v>
      </c>
      <c r="D27" s="113">
        <f t="shared" si="5"/>
        <v>-2.6203500000000002</v>
      </c>
      <c r="E27" s="113">
        <f t="shared" si="6"/>
        <v>3.7366049997217488E-2</v>
      </c>
      <c r="F27" s="21">
        <f t="shared" si="7"/>
        <v>-0.26203500000000002</v>
      </c>
      <c r="G27" s="21">
        <f t="shared" si="8"/>
        <v>3.7366049997217491E-3</v>
      </c>
      <c r="H27" s="21">
        <f t="shared" si="9"/>
        <v>0.68662341225000012</v>
      </c>
      <c r="I27" s="21">
        <f t="shared" si="10"/>
        <v>-1.799193658289288</v>
      </c>
      <c r="J27" s="21">
        <f t="shared" si="11"/>
        <v>4.7145171024983359</v>
      </c>
      <c r="K27" s="21">
        <f t="shared" si="12"/>
        <v>-9.791212911020886E-3</v>
      </c>
      <c r="L27" s="21">
        <f t="shared" si="13"/>
        <v>2.565640475139358E-2</v>
      </c>
      <c r="M27" s="21">
        <f t="shared" ca="1" si="14"/>
        <v>8.4103445795092158E-2</v>
      </c>
      <c r="N27" s="21">
        <f t="shared" ca="1" si="15"/>
        <v>2.184384165967193E-4</v>
      </c>
      <c r="O27" s="20">
        <f t="shared" ca="1" si="16"/>
        <v>13307.989753196658</v>
      </c>
      <c r="P27" s="21">
        <f t="shared" ca="1" si="17"/>
        <v>53160.536554740072</v>
      </c>
      <c r="Q27" s="21">
        <f t="shared" ca="1" si="18"/>
        <v>12479.553963915181</v>
      </c>
      <c r="R27">
        <f t="shared" ca="1" si="19"/>
        <v>-4.673739579787467E-2</v>
      </c>
      <c r="S27"/>
      <c r="T27"/>
      <c r="U27">
        <v>2</v>
      </c>
      <c r="V27">
        <f t="shared" ca="1" si="0"/>
        <v>-7.98505296147409E-2</v>
      </c>
      <c r="W27"/>
      <c r="X27"/>
      <c r="Y27"/>
      <c r="Z27"/>
      <c r="AA27"/>
      <c r="AB27"/>
      <c r="AC27"/>
      <c r="AD27"/>
      <c r="AE27"/>
      <c r="AF27"/>
      <c r="AG27"/>
      <c r="AH27"/>
      <c r="AI27"/>
    </row>
    <row r="28" spans="1:35" x14ac:dyDescent="0.2">
      <c r="A28" s="111">
        <v>-26172</v>
      </c>
      <c r="B28" s="111">
        <v>1.1211600001843181E-2</v>
      </c>
      <c r="C28" s="111">
        <v>0.1</v>
      </c>
      <c r="D28" s="113">
        <f t="shared" si="5"/>
        <v>-2.6172</v>
      </c>
      <c r="E28" s="113">
        <f t="shared" si="6"/>
        <v>1.1211600001843181E-2</v>
      </c>
      <c r="F28" s="21">
        <f t="shared" si="7"/>
        <v>-0.26172000000000001</v>
      </c>
      <c r="G28" s="21">
        <f t="shared" si="8"/>
        <v>1.121160000184318E-3</v>
      </c>
      <c r="H28" s="21">
        <f t="shared" si="9"/>
        <v>0.68497358399999997</v>
      </c>
      <c r="I28" s="21">
        <f t="shared" si="10"/>
        <v>-1.7927128640447998</v>
      </c>
      <c r="J28" s="21">
        <f t="shared" si="11"/>
        <v>4.6918881077780501</v>
      </c>
      <c r="K28" s="21">
        <f t="shared" si="12"/>
        <v>-2.9342999524823972E-3</v>
      </c>
      <c r="L28" s="21">
        <f t="shared" si="13"/>
        <v>7.6796498356369296E-3</v>
      </c>
      <c r="M28" s="21">
        <f t="shared" ca="1" si="14"/>
        <v>8.4007361757023363E-2</v>
      </c>
      <c r="N28" s="21">
        <f t="shared" ca="1" si="15"/>
        <v>5.299222929516954E-4</v>
      </c>
      <c r="O28" s="20">
        <f t="shared" ca="1" si="16"/>
        <v>13262.193327340903</v>
      </c>
      <c r="P28" s="21">
        <f t="shared" ca="1" si="17"/>
        <v>52977.116479866614</v>
      </c>
      <c r="Q28" s="21">
        <f t="shared" ca="1" si="18"/>
        <v>12436.395183644987</v>
      </c>
      <c r="R28">
        <f t="shared" ca="1" si="19"/>
        <v>-7.2795761755180183E-2</v>
      </c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</row>
    <row r="29" spans="1:35" x14ac:dyDescent="0.2">
      <c r="A29" s="111">
        <v>-24111.5</v>
      </c>
      <c r="B29" s="111">
        <v>-6.2154999977792613E-4</v>
      </c>
      <c r="C29" s="111">
        <v>0.1</v>
      </c>
      <c r="D29" s="113">
        <f t="shared" si="5"/>
        <v>-2.4111500000000001</v>
      </c>
      <c r="E29" s="113">
        <f t="shared" si="6"/>
        <v>-6.2154999977792613E-4</v>
      </c>
      <c r="F29" s="21">
        <f t="shared" si="7"/>
        <v>-0.24111500000000002</v>
      </c>
      <c r="G29" s="21">
        <f t="shared" si="8"/>
        <v>-6.2154999977792616E-5</v>
      </c>
      <c r="H29" s="21">
        <f t="shared" si="9"/>
        <v>0.58136443225000012</v>
      </c>
      <c r="I29" s="21">
        <f t="shared" si="10"/>
        <v>-1.4017568508195879</v>
      </c>
      <c r="J29" s="21">
        <f t="shared" si="11"/>
        <v>3.3798460308536495</v>
      </c>
      <c r="K29" s="21">
        <f t="shared" si="12"/>
        <v>1.4986502819645467E-4</v>
      </c>
      <c r="L29" s="21">
        <f t="shared" si="13"/>
        <v>-3.6134706273588168E-4</v>
      </c>
      <c r="M29" s="21">
        <f t="shared" ca="1" si="14"/>
        <v>7.7675731210958582E-2</v>
      </c>
      <c r="N29" s="21">
        <f t="shared" ca="1" si="15"/>
        <v>6.1304642449931527E-4</v>
      </c>
      <c r="O29" s="20">
        <f t="shared" ca="1" si="16"/>
        <v>10513.931245589021</v>
      </c>
      <c r="P29" s="21">
        <f t="shared" ca="1" si="17"/>
        <v>41972.478801638543</v>
      </c>
      <c r="Q29" s="21">
        <f t="shared" ca="1" si="18"/>
        <v>9847.5253823631447</v>
      </c>
      <c r="R29">
        <f t="shared" ca="1" si="19"/>
        <v>-7.8297281210736508E-2</v>
      </c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</row>
    <row r="30" spans="1:35" x14ac:dyDescent="0.2">
      <c r="A30" s="111">
        <v>-23089.5</v>
      </c>
      <c r="B30" s="111">
        <v>3.4811850000551203E-2</v>
      </c>
      <c r="C30" s="111">
        <v>0.1</v>
      </c>
      <c r="D30" s="113">
        <f t="shared" si="5"/>
        <v>-2.3089499999999998</v>
      </c>
      <c r="E30" s="113">
        <f t="shared" si="6"/>
        <v>3.4811850000551203E-2</v>
      </c>
      <c r="F30" s="21">
        <f t="shared" si="7"/>
        <v>-0.23089499999999999</v>
      </c>
      <c r="G30" s="21">
        <f t="shared" si="8"/>
        <v>3.4811850000551203E-3</v>
      </c>
      <c r="H30" s="21">
        <f t="shared" si="9"/>
        <v>0.53312501024999992</v>
      </c>
      <c r="I30" s="21">
        <f t="shared" si="10"/>
        <v>-1.2309589924167372</v>
      </c>
      <c r="J30" s="21">
        <f t="shared" si="11"/>
        <v>2.8422227655406251</v>
      </c>
      <c r="K30" s="21">
        <f t="shared" si="12"/>
        <v>-8.0378821058772702E-3</v>
      </c>
      <c r="L30" s="21">
        <f t="shared" si="13"/>
        <v>1.8559067888365321E-2</v>
      </c>
      <c r="M30" s="21">
        <f t="shared" ca="1" si="14"/>
        <v>7.4501272707210159E-2</v>
      </c>
      <c r="N30" s="21">
        <f t="shared" ca="1" si="15"/>
        <v>1.5752502747878557E-4</v>
      </c>
      <c r="O30" s="20">
        <f t="shared" ca="1" si="16"/>
        <v>9321.3421877049732</v>
      </c>
      <c r="P30" s="21">
        <f t="shared" ca="1" si="17"/>
        <v>37198.84739532099</v>
      </c>
      <c r="Q30" s="21">
        <f t="shared" ca="1" si="18"/>
        <v>8724.8869093555641</v>
      </c>
      <c r="R30">
        <f t="shared" ca="1" si="19"/>
        <v>-3.9689422706658956E-2</v>
      </c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</row>
    <row r="31" spans="1:35" x14ac:dyDescent="0.2">
      <c r="A31" s="111">
        <v>-21541</v>
      </c>
      <c r="B31" s="111">
        <v>5.1092300003801938E-2</v>
      </c>
      <c r="C31" s="111">
        <v>0.1</v>
      </c>
      <c r="D31" s="113">
        <f t="shared" si="5"/>
        <v>-2.1541000000000001</v>
      </c>
      <c r="E31" s="113">
        <f t="shared" si="6"/>
        <v>5.1092300003801938E-2</v>
      </c>
      <c r="F31" s="21">
        <f t="shared" si="7"/>
        <v>-0.21541000000000002</v>
      </c>
      <c r="G31" s="21">
        <f t="shared" si="8"/>
        <v>5.1092300003801943E-3</v>
      </c>
      <c r="H31" s="21">
        <f t="shared" si="9"/>
        <v>0.46401468100000004</v>
      </c>
      <c r="I31" s="21">
        <f t="shared" si="10"/>
        <v>-0.99953402434210015</v>
      </c>
      <c r="J31" s="21">
        <f t="shared" si="11"/>
        <v>2.1530962418353181</v>
      </c>
      <c r="K31" s="21">
        <f t="shared" si="12"/>
        <v>-1.1005792343818977E-2</v>
      </c>
      <c r="L31" s="21">
        <f t="shared" si="13"/>
        <v>2.3707577287820459E-2</v>
      </c>
      <c r="M31" s="21">
        <f t="shared" ca="1" si="14"/>
        <v>6.9648488230210248E-2</v>
      </c>
      <c r="N31" s="21">
        <f t="shared" ca="1" si="15"/>
        <v>3.443321214938944E-5</v>
      </c>
      <c r="O31" s="20">
        <f t="shared" ca="1" si="16"/>
        <v>7711.1767932972534</v>
      </c>
      <c r="P31" s="21">
        <f t="shared" ca="1" si="17"/>
        <v>30755.880003307258</v>
      </c>
      <c r="Q31" s="21">
        <f t="shared" ca="1" si="18"/>
        <v>7210.1093930320139</v>
      </c>
      <c r="R31">
        <f t="shared" ca="1" si="19"/>
        <v>-1.855618822640831E-2</v>
      </c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</row>
    <row r="32" spans="1:35" x14ac:dyDescent="0.2">
      <c r="A32" s="111">
        <v>-21219.5</v>
      </c>
      <c r="B32" s="111">
        <v>2.2150850003527012E-2</v>
      </c>
      <c r="C32" s="111">
        <v>0.1</v>
      </c>
      <c r="D32" s="113">
        <f t="shared" si="5"/>
        <v>-2.12195</v>
      </c>
      <c r="E32" s="113">
        <f t="shared" si="6"/>
        <v>2.2150850003527012E-2</v>
      </c>
      <c r="F32" s="21">
        <f t="shared" si="7"/>
        <v>-0.21219500000000002</v>
      </c>
      <c r="G32" s="21">
        <f t="shared" si="8"/>
        <v>2.2150850003527013E-3</v>
      </c>
      <c r="H32" s="21">
        <f t="shared" si="9"/>
        <v>0.45026718025000007</v>
      </c>
      <c r="I32" s="21">
        <f t="shared" si="10"/>
        <v>-0.95544444313148769</v>
      </c>
      <c r="J32" s="21">
        <f t="shared" si="11"/>
        <v>2.0274053361028601</v>
      </c>
      <c r="K32" s="21">
        <f t="shared" si="12"/>
        <v>-4.7002996164984146E-3</v>
      </c>
      <c r="L32" s="21">
        <f t="shared" si="13"/>
        <v>9.9738007712288114E-3</v>
      </c>
      <c r="M32" s="21">
        <f t="shared" ca="1" si="14"/>
        <v>6.8634464302520307E-2</v>
      </c>
      <c r="N32" s="21">
        <f t="shared" ca="1" si="15"/>
        <v>2.1607263982975739E-4</v>
      </c>
      <c r="O32" s="20">
        <f t="shared" ca="1" si="16"/>
        <v>7404.9022506499441</v>
      </c>
      <c r="P32" s="21">
        <f t="shared" ca="1" si="17"/>
        <v>29530.66249660611</v>
      </c>
      <c r="Q32" s="21">
        <f t="shared" ca="1" si="18"/>
        <v>6922.1213257597383</v>
      </c>
      <c r="R32">
        <f t="shared" ca="1" si="19"/>
        <v>-4.6483614298993295E-2</v>
      </c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</row>
    <row r="33" spans="1:35" x14ac:dyDescent="0.2">
      <c r="A33" s="111">
        <v>-19659.5</v>
      </c>
      <c r="B33" s="111">
        <v>1.28828499946394E-2</v>
      </c>
      <c r="C33" s="111">
        <v>0.1</v>
      </c>
      <c r="D33" s="113">
        <f t="shared" si="5"/>
        <v>-1.9659500000000001</v>
      </c>
      <c r="E33" s="113">
        <f t="shared" si="6"/>
        <v>1.28828499946394E-2</v>
      </c>
      <c r="F33" s="21">
        <f t="shared" si="7"/>
        <v>-0.19659500000000002</v>
      </c>
      <c r="G33" s="21">
        <f t="shared" si="8"/>
        <v>1.2882849994639402E-3</v>
      </c>
      <c r="H33" s="21">
        <f t="shared" si="9"/>
        <v>0.38649594025000006</v>
      </c>
      <c r="I33" s="21">
        <f t="shared" si="10"/>
        <v>-0.75983169373448767</v>
      </c>
      <c r="J33" s="21">
        <f t="shared" si="11"/>
        <v>1.493791118297316</v>
      </c>
      <c r="K33" s="21">
        <f t="shared" si="12"/>
        <v>-2.5327038946961335E-3</v>
      </c>
      <c r="L33" s="21">
        <f t="shared" si="13"/>
        <v>4.9791692217778637E-3</v>
      </c>
      <c r="M33" s="21">
        <f t="shared" ca="1" si="14"/>
        <v>6.3682489142981025E-2</v>
      </c>
      <c r="N33" s="21">
        <f t="shared" ca="1" si="15"/>
        <v>2.5806033376017228E-4</v>
      </c>
      <c r="O33" s="20">
        <f t="shared" ca="1" si="16"/>
        <v>6046.1225087927414</v>
      </c>
      <c r="P33" s="21">
        <f t="shared" ca="1" si="17"/>
        <v>24096.488663921031</v>
      </c>
      <c r="Q33" s="21">
        <f t="shared" ca="1" si="18"/>
        <v>5645.1266875571828</v>
      </c>
      <c r="R33">
        <f t="shared" ca="1" si="19"/>
        <v>-5.0799639148341624E-2</v>
      </c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</row>
    <row r="34" spans="1:35" x14ac:dyDescent="0.2">
      <c r="A34" s="111">
        <v>-16582.5</v>
      </c>
      <c r="B34" s="111">
        <v>1.7049750000296626E-2</v>
      </c>
      <c r="C34" s="111">
        <v>0.1</v>
      </c>
      <c r="D34" s="113">
        <f t="shared" si="5"/>
        <v>-1.65825</v>
      </c>
      <c r="E34" s="113">
        <f t="shared" si="6"/>
        <v>1.7049750000296626E-2</v>
      </c>
      <c r="F34" s="21">
        <f t="shared" si="7"/>
        <v>-0.165825</v>
      </c>
      <c r="G34" s="21">
        <f t="shared" si="8"/>
        <v>1.7049750000296628E-3</v>
      </c>
      <c r="H34" s="21">
        <f t="shared" si="9"/>
        <v>0.27497930625</v>
      </c>
      <c r="I34" s="21">
        <f t="shared" si="10"/>
        <v>-0.45598443458906252</v>
      </c>
      <c r="J34" s="21">
        <f t="shared" si="11"/>
        <v>0.75613618865731291</v>
      </c>
      <c r="K34" s="21">
        <f t="shared" si="12"/>
        <v>-2.8272747937991881E-3</v>
      </c>
      <c r="L34" s="21">
        <f t="shared" si="13"/>
        <v>4.6883284268175035E-3</v>
      </c>
      <c r="M34" s="21">
        <f t="shared" ca="1" si="14"/>
        <v>5.3761072289272661E-2</v>
      </c>
      <c r="N34" s="21">
        <f t="shared" ca="1" si="15"/>
        <v>1.3477211842050687E-4</v>
      </c>
      <c r="O34" s="20">
        <f t="shared" ca="1" si="16"/>
        <v>3921.7280482038163</v>
      </c>
      <c r="P34" s="21">
        <f t="shared" ca="1" si="17"/>
        <v>15606.687717589155</v>
      </c>
      <c r="Q34" s="21">
        <f t="shared" ca="1" si="18"/>
        <v>3651.4064889427191</v>
      </c>
      <c r="R34">
        <f t="shared" ca="1" si="19"/>
        <v>-3.6711322288976035E-2</v>
      </c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</row>
    <row r="35" spans="1:35" x14ac:dyDescent="0.2">
      <c r="A35" s="111">
        <v>-16343</v>
      </c>
      <c r="B35" s="111">
        <v>3.1929000033414923E-3</v>
      </c>
      <c r="C35" s="111">
        <v>0.1</v>
      </c>
      <c r="D35" s="113">
        <f t="shared" si="5"/>
        <v>-1.6343000000000001</v>
      </c>
      <c r="E35" s="113">
        <f t="shared" si="6"/>
        <v>3.1929000033414923E-3</v>
      </c>
      <c r="F35" s="21">
        <f t="shared" si="7"/>
        <v>-0.16343000000000002</v>
      </c>
      <c r="G35" s="21">
        <f t="shared" si="8"/>
        <v>3.1929000033414923E-4</v>
      </c>
      <c r="H35" s="21">
        <f t="shared" si="9"/>
        <v>0.26709364900000004</v>
      </c>
      <c r="I35" s="21">
        <f t="shared" si="10"/>
        <v>-0.43651115056070011</v>
      </c>
      <c r="J35" s="21">
        <f t="shared" si="11"/>
        <v>0.71339017336135224</v>
      </c>
      <c r="K35" s="21">
        <f t="shared" si="12"/>
        <v>-5.2181564754610009E-4</v>
      </c>
      <c r="L35" s="21">
        <f t="shared" si="13"/>
        <v>8.5280331278459137E-4</v>
      </c>
      <c r="M35" s="21">
        <f t="shared" ca="1" si="14"/>
        <v>5.2980262180578476E-2</v>
      </c>
      <c r="N35" s="21">
        <f t="shared" ca="1" si="15"/>
        <v>2.4787814325673676E-4</v>
      </c>
      <c r="O35" s="20">
        <f t="shared" ca="1" si="16"/>
        <v>3783.9937934943059</v>
      </c>
      <c r="P35" s="21">
        <f t="shared" ca="1" si="17"/>
        <v>15056.608609984942</v>
      </c>
      <c r="Q35" s="21">
        <f t="shared" ca="1" si="18"/>
        <v>3522.3018981375267</v>
      </c>
      <c r="R35">
        <f t="shared" ca="1" si="19"/>
        <v>-4.9787362177236984E-2</v>
      </c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</row>
    <row r="36" spans="1:35" x14ac:dyDescent="0.2">
      <c r="A36" s="111">
        <v>-15931</v>
      </c>
      <c r="B36" s="111">
        <v>2.5109300004260149E-2</v>
      </c>
      <c r="C36" s="111">
        <v>0.1</v>
      </c>
      <c r="D36" s="113">
        <f t="shared" si="5"/>
        <v>-1.5931</v>
      </c>
      <c r="E36" s="113">
        <f t="shared" si="6"/>
        <v>2.5109300004260149E-2</v>
      </c>
      <c r="F36" s="21">
        <f t="shared" si="7"/>
        <v>-0.15931000000000001</v>
      </c>
      <c r="G36" s="21">
        <f t="shared" si="8"/>
        <v>2.5109300004260149E-3</v>
      </c>
      <c r="H36" s="21">
        <f t="shared" si="9"/>
        <v>0.25379676099999998</v>
      </c>
      <c r="I36" s="21">
        <f t="shared" si="10"/>
        <v>-0.40432361994909999</v>
      </c>
      <c r="J36" s="21">
        <f t="shared" si="11"/>
        <v>0.64412795894091113</v>
      </c>
      <c r="K36" s="21">
        <f t="shared" si="12"/>
        <v>-4.0001625836786842E-3</v>
      </c>
      <c r="L36" s="21">
        <f t="shared" si="13"/>
        <v>6.3726590120585114E-3</v>
      </c>
      <c r="M36" s="21">
        <f t="shared" ca="1" si="14"/>
        <v>5.1634176745720441E-2</v>
      </c>
      <c r="N36" s="21">
        <f t="shared" ca="1" si="15"/>
        <v>7.0356908614966119E-5</v>
      </c>
      <c r="O36" s="20">
        <f t="shared" ca="1" si="16"/>
        <v>3555.5718091234348</v>
      </c>
      <c r="P36" s="21">
        <f t="shared" ca="1" si="17"/>
        <v>14144.46348156756</v>
      </c>
      <c r="Q36" s="21">
        <f t="shared" ca="1" si="18"/>
        <v>3308.2449571830603</v>
      </c>
      <c r="R36">
        <f t="shared" ca="1" si="19"/>
        <v>-2.6524876741460292E-2</v>
      </c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</row>
    <row r="37" spans="1:35" x14ac:dyDescent="0.2">
      <c r="A37" s="111">
        <v>-15890.5</v>
      </c>
      <c r="B37" s="111">
        <v>7.4821499947574921E-3</v>
      </c>
      <c r="C37" s="111">
        <v>0.1</v>
      </c>
      <c r="D37" s="113">
        <f t="shared" si="5"/>
        <v>-1.5890500000000001</v>
      </c>
      <c r="E37" s="113">
        <f t="shared" si="6"/>
        <v>7.4821499947574921E-3</v>
      </c>
      <c r="F37" s="21">
        <f t="shared" si="7"/>
        <v>-0.15890500000000002</v>
      </c>
      <c r="G37" s="21">
        <f t="shared" si="8"/>
        <v>7.4821499947574921E-4</v>
      </c>
      <c r="H37" s="21">
        <f t="shared" si="9"/>
        <v>0.25250799025000004</v>
      </c>
      <c r="I37" s="21">
        <f t="shared" si="10"/>
        <v>-0.40124782190676256</v>
      </c>
      <c r="J37" s="21">
        <f t="shared" si="11"/>
        <v>0.63760285140094108</v>
      </c>
      <c r="K37" s="21">
        <f t="shared" si="12"/>
        <v>-1.1889510449169392E-3</v>
      </c>
      <c r="L37" s="21">
        <f t="shared" si="13"/>
        <v>1.8893026579252625E-3</v>
      </c>
      <c r="M37" s="21">
        <f t="shared" ca="1" si="14"/>
        <v>5.1501657486180977E-2</v>
      </c>
      <c r="N37" s="21">
        <f t="shared" ca="1" si="15"/>
        <v>1.9377170397874883E-4</v>
      </c>
      <c r="O37" s="20">
        <f t="shared" ca="1" si="16"/>
        <v>3533.6890883065275</v>
      </c>
      <c r="P37" s="21">
        <f t="shared" ca="1" si="17"/>
        <v>14057.088611404271</v>
      </c>
      <c r="Q37" s="21">
        <f t="shared" ca="1" si="18"/>
        <v>3287.7420534636726</v>
      </c>
      <c r="R37">
        <f t="shared" ca="1" si="19"/>
        <v>-4.4019507491423485E-2</v>
      </c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</row>
    <row r="38" spans="1:35" x14ac:dyDescent="0.2">
      <c r="A38" s="111">
        <v>-15358</v>
      </c>
      <c r="B38" s="111">
        <v>2.3473999972338788E-3</v>
      </c>
      <c r="C38" s="111">
        <v>0.1</v>
      </c>
      <c r="D38" s="113">
        <f t="shared" si="5"/>
        <v>-1.5358000000000001</v>
      </c>
      <c r="E38" s="113">
        <f t="shared" si="6"/>
        <v>2.3473999972338788E-3</v>
      </c>
      <c r="F38" s="21">
        <f t="shared" si="7"/>
        <v>-0.15358000000000002</v>
      </c>
      <c r="G38" s="21">
        <f t="shared" si="8"/>
        <v>2.347399997233879E-4</v>
      </c>
      <c r="H38" s="21">
        <f t="shared" si="9"/>
        <v>0.23586816400000005</v>
      </c>
      <c r="I38" s="21">
        <f t="shared" si="10"/>
        <v>-0.36224632627120007</v>
      </c>
      <c r="J38" s="21">
        <f t="shared" si="11"/>
        <v>0.55633790788730908</v>
      </c>
      <c r="K38" s="21">
        <f t="shared" si="12"/>
        <v>-3.6051369157517915E-4</v>
      </c>
      <c r="L38" s="21">
        <f t="shared" si="13"/>
        <v>5.5367692752116015E-4</v>
      </c>
      <c r="M38" s="21">
        <f t="shared" ca="1" si="14"/>
        <v>4.9755982121469422E-2</v>
      </c>
      <c r="N38" s="21">
        <f t="shared" ca="1" si="15"/>
        <v>2.247573659030386E-4</v>
      </c>
      <c r="O38" s="20">
        <f t="shared" ca="1" si="16"/>
        <v>3255.2505459352928</v>
      </c>
      <c r="P38" s="21">
        <f t="shared" ca="1" si="17"/>
        <v>12945.453091522379</v>
      </c>
      <c r="Q38" s="21">
        <f t="shared" ca="1" si="18"/>
        <v>3026.9198491004104</v>
      </c>
      <c r="R38">
        <f t="shared" ca="1" si="19"/>
        <v>-4.7408582124235543E-2</v>
      </c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</row>
    <row r="39" spans="1:35" x14ac:dyDescent="0.2">
      <c r="A39" s="111">
        <v>-15358</v>
      </c>
      <c r="B39" s="111">
        <v>5.1347399996302556E-2</v>
      </c>
      <c r="C39" s="111">
        <v>0.1</v>
      </c>
      <c r="D39" s="113">
        <f t="shared" si="5"/>
        <v>-1.5358000000000001</v>
      </c>
      <c r="E39" s="113">
        <f t="shared" si="6"/>
        <v>5.1347399996302556E-2</v>
      </c>
      <c r="F39" s="21">
        <f t="shared" si="7"/>
        <v>-0.15358000000000002</v>
      </c>
      <c r="G39" s="21">
        <f t="shared" si="8"/>
        <v>5.1347399996302563E-3</v>
      </c>
      <c r="H39" s="21">
        <f t="shared" si="9"/>
        <v>0.23586816400000005</v>
      </c>
      <c r="I39" s="21">
        <f t="shared" si="10"/>
        <v>-0.36224632627120007</v>
      </c>
      <c r="J39" s="21">
        <f t="shared" si="11"/>
        <v>0.55633790788730908</v>
      </c>
      <c r="K39" s="21">
        <f t="shared" si="12"/>
        <v>-7.8859336914321471E-3</v>
      </c>
      <c r="L39" s="21">
        <f t="shared" si="13"/>
        <v>1.2111216963301492E-2</v>
      </c>
      <c r="M39" s="21">
        <f t="shared" ca="1" si="14"/>
        <v>4.9755982121469422E-2</v>
      </c>
      <c r="N39" s="21">
        <f t="shared" ca="1" si="15"/>
        <v>2.5326108523384091E-7</v>
      </c>
      <c r="O39" s="20">
        <f t="shared" ca="1" si="16"/>
        <v>3255.2505459352928</v>
      </c>
      <c r="P39" s="21">
        <f t="shared" ca="1" si="17"/>
        <v>12945.453091522379</v>
      </c>
      <c r="Q39" s="21">
        <f t="shared" ca="1" si="18"/>
        <v>3026.9198491004104</v>
      </c>
      <c r="R39">
        <f t="shared" ca="1" si="19"/>
        <v>1.5914178748331342E-3</v>
      </c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</row>
    <row r="40" spans="1:35" x14ac:dyDescent="0.2">
      <c r="A40" s="111">
        <v>-15352</v>
      </c>
      <c r="B40" s="111">
        <v>-1.6343999959644862E-3</v>
      </c>
      <c r="C40" s="111">
        <v>0.1</v>
      </c>
      <c r="D40" s="113">
        <f t="shared" si="5"/>
        <v>-1.5351999999999999</v>
      </c>
      <c r="E40" s="113">
        <f t="shared" si="6"/>
        <v>-1.6343999959644862E-3</v>
      </c>
      <c r="F40" s="21">
        <f t="shared" si="7"/>
        <v>-0.15351999999999999</v>
      </c>
      <c r="G40" s="21">
        <f t="shared" si="8"/>
        <v>-1.6343999959644862E-4</v>
      </c>
      <c r="H40" s="21">
        <f t="shared" si="9"/>
        <v>0.23568390399999997</v>
      </c>
      <c r="I40" s="21">
        <f t="shared" si="10"/>
        <v>-0.36182192942079994</v>
      </c>
      <c r="J40" s="21">
        <f t="shared" si="11"/>
        <v>0.55546902604681203</v>
      </c>
      <c r="K40" s="21">
        <f t="shared" si="12"/>
        <v>2.5091308738046789E-4</v>
      </c>
      <c r="L40" s="21">
        <f t="shared" si="13"/>
        <v>-3.8520177174649429E-4</v>
      </c>
      <c r="M40" s="21">
        <f t="shared" ca="1" si="14"/>
        <v>4.9736277674905849E-2</v>
      </c>
      <c r="N40" s="21">
        <f t="shared" ca="1" si="15"/>
        <v>2.6389465243644561E-4</v>
      </c>
      <c r="O40" s="20">
        <f t="shared" ca="1" si="16"/>
        <v>3252.2100183857888</v>
      </c>
      <c r="P40" s="21">
        <f t="shared" ca="1" si="17"/>
        <v>12933.315535430154</v>
      </c>
      <c r="Q40" s="21">
        <f t="shared" ca="1" si="18"/>
        <v>3024.0723213077886</v>
      </c>
      <c r="R40">
        <f t="shared" ca="1" si="19"/>
        <v>-5.1370677670870335E-2</v>
      </c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</row>
    <row r="41" spans="1:35" x14ac:dyDescent="0.2">
      <c r="A41" s="111">
        <v>-15349</v>
      </c>
      <c r="B41" s="111">
        <v>-1.412529999652179E-2</v>
      </c>
      <c r="C41" s="111">
        <v>0.1</v>
      </c>
      <c r="D41" s="113">
        <f t="shared" si="5"/>
        <v>-1.5348999999999999</v>
      </c>
      <c r="E41" s="113">
        <f t="shared" si="6"/>
        <v>-1.412529999652179E-2</v>
      </c>
      <c r="F41" s="21">
        <f t="shared" si="7"/>
        <v>-0.15349000000000002</v>
      </c>
      <c r="G41" s="21">
        <f t="shared" si="8"/>
        <v>-1.412529999652179E-3</v>
      </c>
      <c r="H41" s="21">
        <f t="shared" si="9"/>
        <v>0.23559180100000002</v>
      </c>
      <c r="I41" s="21">
        <f t="shared" si="10"/>
        <v>-0.36160985535490003</v>
      </c>
      <c r="J41" s="21">
        <f t="shared" si="11"/>
        <v>0.55503496698423604</v>
      </c>
      <c r="K41" s="21">
        <f t="shared" si="12"/>
        <v>2.1680922964661294E-3</v>
      </c>
      <c r="L41" s="21">
        <f t="shared" si="13"/>
        <v>-3.3278048658458618E-3</v>
      </c>
      <c r="M41" s="21">
        <f t="shared" ca="1" si="14"/>
        <v>4.9726425160273181E-2</v>
      </c>
      <c r="N41" s="21">
        <f t="shared" ca="1" si="15"/>
        <v>4.0770428054988833E-4</v>
      </c>
      <c r="O41" s="20">
        <f t="shared" ca="1" si="16"/>
        <v>3250.690552355496</v>
      </c>
      <c r="P41" s="21">
        <f t="shared" ca="1" si="17"/>
        <v>12927.249953818242</v>
      </c>
      <c r="Q41" s="21">
        <f t="shared" ca="1" si="18"/>
        <v>3022.6493098078008</v>
      </c>
      <c r="R41">
        <f t="shared" ca="1" si="19"/>
        <v>-6.3851725156794964E-2</v>
      </c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</row>
    <row r="42" spans="1:35" x14ac:dyDescent="0.2">
      <c r="A42" s="111">
        <v>-15347.5</v>
      </c>
      <c r="B42" s="111">
        <v>1.7629249996389262E-2</v>
      </c>
      <c r="C42" s="111">
        <v>0.1</v>
      </c>
      <c r="D42" s="113">
        <f t="shared" si="5"/>
        <v>-1.5347500000000001</v>
      </c>
      <c r="E42" s="113">
        <f t="shared" si="6"/>
        <v>1.7629249996389262E-2</v>
      </c>
      <c r="F42" s="21">
        <f t="shared" si="7"/>
        <v>-0.15347500000000003</v>
      </c>
      <c r="G42" s="21">
        <f t="shared" si="8"/>
        <v>1.7629249996389262E-3</v>
      </c>
      <c r="H42" s="21">
        <f t="shared" si="9"/>
        <v>0.23554575625000004</v>
      </c>
      <c r="I42" s="21">
        <f t="shared" si="10"/>
        <v>-0.3615038494046876</v>
      </c>
      <c r="J42" s="21">
        <f t="shared" si="11"/>
        <v>0.55481803287384435</v>
      </c>
      <c r="K42" s="21">
        <f t="shared" si="12"/>
        <v>-2.705649143195842E-3</v>
      </c>
      <c r="L42" s="21">
        <f t="shared" si="13"/>
        <v>4.1524950225198184E-3</v>
      </c>
      <c r="M42" s="21">
        <f t="shared" ca="1" si="14"/>
        <v>4.9721498830119129E-2</v>
      </c>
      <c r="N42" s="21">
        <f t="shared" ca="1" si="15"/>
        <v>1.029912435206036E-4</v>
      </c>
      <c r="O42" s="20">
        <f t="shared" ca="1" si="16"/>
        <v>3249.9310187222754</v>
      </c>
      <c r="P42" s="21">
        <f t="shared" ca="1" si="17"/>
        <v>12924.217961902912</v>
      </c>
      <c r="Q42" s="21">
        <f t="shared" ca="1" si="18"/>
        <v>3021.9379921054215</v>
      </c>
      <c r="R42">
        <f t="shared" ca="1" si="19"/>
        <v>-3.2092248833729867E-2</v>
      </c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</row>
    <row r="43" spans="1:35" x14ac:dyDescent="0.2">
      <c r="A43" s="111">
        <v>-15308.5</v>
      </c>
      <c r="B43" s="111">
        <v>-6.7524499972932972E-3</v>
      </c>
      <c r="C43" s="111">
        <v>0.1</v>
      </c>
      <c r="D43" s="113">
        <f t="shared" si="5"/>
        <v>-1.53085</v>
      </c>
      <c r="E43" s="113">
        <f t="shared" si="6"/>
        <v>-6.7524499972932972E-3</v>
      </c>
      <c r="F43" s="21">
        <f t="shared" si="7"/>
        <v>-0.15308500000000003</v>
      </c>
      <c r="G43" s="21">
        <f t="shared" si="8"/>
        <v>-6.7524499972932979E-4</v>
      </c>
      <c r="H43" s="21">
        <f t="shared" si="9"/>
        <v>0.23435017225000004</v>
      </c>
      <c r="I43" s="21">
        <f t="shared" si="10"/>
        <v>-0.35875496118891259</v>
      </c>
      <c r="J43" s="21">
        <f t="shared" si="11"/>
        <v>0.54920003233604686</v>
      </c>
      <c r="K43" s="21">
        <f t="shared" si="12"/>
        <v>1.0336988078356445E-3</v>
      </c>
      <c r="L43" s="21">
        <f t="shared" si="13"/>
        <v>-1.5824378199751964E-3</v>
      </c>
      <c r="M43" s="21">
        <f t="shared" ca="1" si="14"/>
        <v>4.9593397202086824E-2</v>
      </c>
      <c r="N43" s="21">
        <f t="shared" ca="1" si="15"/>
        <v>3.1748544966158927E-4</v>
      </c>
      <c r="O43" s="20">
        <f t="shared" ca="1" si="16"/>
        <v>3230.2297471220563</v>
      </c>
      <c r="P43" s="21">
        <f t="shared" ca="1" si="17"/>
        <v>12845.572901352167</v>
      </c>
      <c r="Q43" s="21">
        <f t="shared" ca="1" si="18"/>
        <v>3003.4876851172457</v>
      </c>
      <c r="R43">
        <f t="shared" ca="1" si="19"/>
        <v>-5.6345847199380121E-2</v>
      </c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</row>
    <row r="44" spans="1:35" x14ac:dyDescent="0.2">
      <c r="A44" s="111">
        <v>-15307</v>
      </c>
      <c r="B44" s="111">
        <v>-9.9789999512722716E-4</v>
      </c>
      <c r="C44" s="111">
        <v>0.1</v>
      </c>
      <c r="D44" s="113">
        <f t="shared" si="5"/>
        <v>-1.5306999999999999</v>
      </c>
      <c r="E44" s="113">
        <f t="shared" si="6"/>
        <v>-9.9789999512722716E-4</v>
      </c>
      <c r="F44" s="21">
        <f t="shared" si="7"/>
        <v>-0.15307000000000001</v>
      </c>
      <c r="G44" s="21">
        <f t="shared" si="8"/>
        <v>-9.9789999512722727E-5</v>
      </c>
      <c r="H44" s="21">
        <f t="shared" si="9"/>
        <v>0.23430424900000002</v>
      </c>
      <c r="I44" s="21">
        <f t="shared" si="10"/>
        <v>-0.3586495139443</v>
      </c>
      <c r="J44" s="21">
        <f t="shared" si="11"/>
        <v>0.54898481099454</v>
      </c>
      <c r="K44" s="21">
        <f t="shared" si="12"/>
        <v>1.5274855225412467E-4</v>
      </c>
      <c r="L44" s="21">
        <f t="shared" si="13"/>
        <v>-2.3381220893538862E-4</v>
      </c>
      <c r="M44" s="21">
        <f t="shared" ca="1" si="14"/>
        <v>4.9588469560853776E-2</v>
      </c>
      <c r="N44" s="21">
        <f t="shared" ca="1" si="15"/>
        <v>2.5589807848542818E-4</v>
      </c>
      <c r="O44" s="20">
        <f t="shared" ca="1" si="16"/>
        <v>3229.4737963754783</v>
      </c>
      <c r="P44" s="21">
        <f t="shared" ca="1" si="17"/>
        <v>12842.555265387149</v>
      </c>
      <c r="Q44" s="21">
        <f t="shared" ca="1" si="18"/>
        <v>3002.7797465848644</v>
      </c>
      <c r="R44">
        <f t="shared" ca="1" si="19"/>
        <v>-5.0586369555981003E-2</v>
      </c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</row>
    <row r="45" spans="1:35" x14ac:dyDescent="0.2">
      <c r="A45" s="111">
        <v>-15305.5</v>
      </c>
      <c r="B45" s="111">
        <v>3.8756649999413639E-2</v>
      </c>
      <c r="C45" s="111">
        <v>0.1</v>
      </c>
      <c r="D45" s="113">
        <f t="shared" si="5"/>
        <v>-1.5305500000000001</v>
      </c>
      <c r="E45" s="113">
        <f t="shared" si="6"/>
        <v>3.8756649999413639E-2</v>
      </c>
      <c r="F45" s="21">
        <f t="shared" si="7"/>
        <v>-0.15305500000000002</v>
      </c>
      <c r="G45" s="21">
        <f t="shared" si="8"/>
        <v>3.8756649999413641E-3</v>
      </c>
      <c r="H45" s="21">
        <f t="shared" si="9"/>
        <v>0.23425833025000004</v>
      </c>
      <c r="I45" s="21">
        <f t="shared" si="10"/>
        <v>-0.35854408736413756</v>
      </c>
      <c r="J45" s="21">
        <f t="shared" si="11"/>
        <v>0.54876965291518076</v>
      </c>
      <c r="K45" s="21">
        <f t="shared" si="12"/>
        <v>-5.931899065660255E-3</v>
      </c>
      <c r="L45" s="21">
        <f t="shared" si="13"/>
        <v>9.0790681149463034E-3</v>
      </c>
      <c r="M45" s="21">
        <f t="shared" ca="1" si="14"/>
        <v>4.9583541871062259E-2</v>
      </c>
      <c r="N45" s="21">
        <f t="shared" ca="1" si="15"/>
        <v>1.1722158760037095E-5</v>
      </c>
      <c r="O45" s="20">
        <f t="shared" ca="1" si="16"/>
        <v>3228.7179781119089</v>
      </c>
      <c r="P45" s="21">
        <f t="shared" ca="1" si="17"/>
        <v>12839.538160253351</v>
      </c>
      <c r="Q45" s="21">
        <f t="shared" ca="1" si="18"/>
        <v>3002.0719330013135</v>
      </c>
      <c r="R45">
        <f t="shared" ca="1" si="19"/>
        <v>-1.082689187164862E-2</v>
      </c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</row>
    <row r="46" spans="1:35" x14ac:dyDescent="0.2">
      <c r="A46" s="111">
        <v>-15304</v>
      </c>
      <c r="B46" s="111">
        <v>-1.4488799999526236E-2</v>
      </c>
      <c r="C46" s="111">
        <v>0.1</v>
      </c>
      <c r="D46" s="113">
        <f t="shared" si="5"/>
        <v>-1.5304</v>
      </c>
      <c r="E46" s="113">
        <f t="shared" si="6"/>
        <v>-1.4488799999526236E-2</v>
      </c>
      <c r="F46" s="21">
        <f t="shared" si="7"/>
        <v>-0.15304000000000001</v>
      </c>
      <c r="G46" s="21">
        <f t="shared" si="8"/>
        <v>-1.4488799999526237E-3</v>
      </c>
      <c r="H46" s="21">
        <f t="shared" si="9"/>
        <v>0.23421241600000001</v>
      </c>
      <c r="I46" s="21">
        <f t="shared" si="10"/>
        <v>-0.35843868144640001</v>
      </c>
      <c r="J46" s="21">
        <f t="shared" si="11"/>
        <v>0.54855455808557052</v>
      </c>
      <c r="K46" s="21">
        <f t="shared" si="12"/>
        <v>2.2173659519274954E-3</v>
      </c>
      <c r="L46" s="21">
        <f t="shared" si="13"/>
        <v>-3.3934568528298389E-3</v>
      </c>
      <c r="M46" s="21">
        <f t="shared" ca="1" si="14"/>
        <v>4.9578614132712244E-2</v>
      </c>
      <c r="N46" s="21">
        <f t="shared" ca="1" si="15"/>
        <v>4.1046335535917526E-4</v>
      </c>
      <c r="O46" s="20">
        <f t="shared" ca="1" si="16"/>
        <v>3227.9622923158936</v>
      </c>
      <c r="P46" s="21">
        <f t="shared" ca="1" si="17"/>
        <v>12836.52158588862</v>
      </c>
      <c r="Q46" s="21">
        <f t="shared" ca="1" si="18"/>
        <v>3001.3642443519134</v>
      </c>
      <c r="R46">
        <f t="shared" ca="1" si="19"/>
        <v>-6.4067414132238487E-2</v>
      </c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</row>
    <row r="47" spans="1:35" x14ac:dyDescent="0.2">
      <c r="A47" s="111">
        <v>-15302.5</v>
      </c>
      <c r="B47" s="111">
        <v>2.1265749994199723E-2</v>
      </c>
      <c r="C47" s="111">
        <v>0.1</v>
      </c>
      <c r="D47" s="113">
        <f t="shared" si="5"/>
        <v>-1.5302500000000001</v>
      </c>
      <c r="E47" s="113">
        <f t="shared" si="6"/>
        <v>2.1265749994199723E-2</v>
      </c>
      <c r="F47" s="21">
        <f t="shared" si="7"/>
        <v>-0.15302500000000002</v>
      </c>
      <c r="G47" s="21">
        <f t="shared" si="8"/>
        <v>2.1265749994199726E-3</v>
      </c>
      <c r="H47" s="21">
        <f t="shared" si="9"/>
        <v>0.23416650625000004</v>
      </c>
      <c r="I47" s="21">
        <f t="shared" si="10"/>
        <v>-0.35833329618906262</v>
      </c>
      <c r="J47" s="21">
        <f t="shared" si="11"/>
        <v>0.54833952649331308</v>
      </c>
      <c r="K47" s="21">
        <f t="shared" si="12"/>
        <v>-3.2541913928624132E-3</v>
      </c>
      <c r="L47" s="21">
        <f t="shared" si="13"/>
        <v>4.9797263789277081E-3</v>
      </c>
      <c r="M47" s="21">
        <f t="shared" ca="1" si="14"/>
        <v>4.9573686345803766E-2</v>
      </c>
      <c r="N47" s="21">
        <f t="shared" ca="1" si="15"/>
        <v>8.0133926048646566E-5</v>
      </c>
      <c r="O47" s="20">
        <f t="shared" ca="1" si="16"/>
        <v>3227.2067389719791</v>
      </c>
      <c r="P47" s="21">
        <f t="shared" ca="1" si="17"/>
        <v>12833.505542230812</v>
      </c>
      <c r="Q47" s="21">
        <f t="shared" ca="1" si="18"/>
        <v>3000.6566806219885</v>
      </c>
      <c r="R47">
        <f t="shared" ca="1" si="19"/>
        <v>-2.8307936351604043E-2</v>
      </c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</row>
    <row r="48" spans="1:35" x14ac:dyDescent="0.2">
      <c r="A48" s="111">
        <v>-15277</v>
      </c>
      <c r="B48" s="111">
        <v>2.5093099997320678E-2</v>
      </c>
      <c r="C48" s="111">
        <v>0.1</v>
      </c>
      <c r="D48" s="113">
        <f t="shared" si="5"/>
        <v>-1.5277000000000001</v>
      </c>
      <c r="E48" s="113">
        <f t="shared" si="6"/>
        <v>2.5093099997320678E-2</v>
      </c>
      <c r="F48" s="21">
        <f t="shared" si="7"/>
        <v>-0.15277000000000002</v>
      </c>
      <c r="G48" s="21">
        <f t="shared" si="8"/>
        <v>2.5093099997320679E-3</v>
      </c>
      <c r="H48" s="21">
        <f t="shared" si="9"/>
        <v>0.23338672900000004</v>
      </c>
      <c r="I48" s="21">
        <f t="shared" si="10"/>
        <v>-0.35654490589330007</v>
      </c>
      <c r="J48" s="21">
        <f t="shared" si="11"/>
        <v>0.54469365273319459</v>
      </c>
      <c r="K48" s="21">
        <f t="shared" si="12"/>
        <v>-3.8334728865906803E-3</v>
      </c>
      <c r="L48" s="21">
        <f t="shared" si="13"/>
        <v>5.8563965288445825E-3</v>
      </c>
      <c r="M48" s="21">
        <f t="shared" ca="1" si="14"/>
        <v>4.9489906538911901E-2</v>
      </c>
      <c r="N48" s="21">
        <f t="shared" ca="1" si="15"/>
        <v>5.9520416942782836E-5</v>
      </c>
      <c r="O48" s="20">
        <f t="shared" ca="1" si="16"/>
        <v>3214.3825823256807</v>
      </c>
      <c r="P48" s="21">
        <f t="shared" ca="1" si="17"/>
        <v>12782.3139380008</v>
      </c>
      <c r="Q48" s="21">
        <f t="shared" ca="1" si="18"/>
        <v>2988.6471956743717</v>
      </c>
      <c r="R48">
        <f t="shared" ca="1" si="19"/>
        <v>-2.4396806541591223E-2</v>
      </c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</row>
    <row r="49" spans="1:35" x14ac:dyDescent="0.2">
      <c r="A49" s="111">
        <v>-15265</v>
      </c>
      <c r="B49" s="111">
        <v>-9.8704999982146546E-3</v>
      </c>
      <c r="C49" s="111">
        <v>0.1</v>
      </c>
      <c r="D49" s="113">
        <f t="shared" si="5"/>
        <v>-1.5265</v>
      </c>
      <c r="E49" s="113">
        <f t="shared" si="6"/>
        <v>-9.8704999982146546E-3</v>
      </c>
      <c r="F49" s="21">
        <f t="shared" si="7"/>
        <v>-0.15265000000000001</v>
      </c>
      <c r="G49" s="21">
        <f t="shared" si="8"/>
        <v>-9.8704999982146546E-4</v>
      </c>
      <c r="H49" s="21">
        <f t="shared" si="9"/>
        <v>0.233020225</v>
      </c>
      <c r="I49" s="21">
        <f t="shared" si="10"/>
        <v>-0.35570537346249997</v>
      </c>
      <c r="J49" s="21">
        <f t="shared" si="11"/>
        <v>0.5429842525905062</v>
      </c>
      <c r="K49" s="21">
        <f t="shared" si="12"/>
        <v>1.506731824727467E-3</v>
      </c>
      <c r="L49" s="21">
        <f t="shared" si="13"/>
        <v>-2.3000261304464784E-3</v>
      </c>
      <c r="M49" s="21">
        <f t="shared" ca="1" si="14"/>
        <v>4.9450475891585272E-2</v>
      </c>
      <c r="N49" s="21">
        <f t="shared" ca="1" si="15"/>
        <v>3.518978180518224E-4</v>
      </c>
      <c r="O49" s="20">
        <f t="shared" ca="1" si="16"/>
        <v>3208.3609071207179</v>
      </c>
      <c r="P49" s="21">
        <f t="shared" ca="1" si="17"/>
        <v>12758.276748819711</v>
      </c>
      <c r="Q49" s="21">
        <f t="shared" ca="1" si="18"/>
        <v>2983.0081432886122</v>
      </c>
      <c r="R49">
        <f t="shared" ca="1" si="19"/>
        <v>-5.9320975889799926E-2</v>
      </c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</row>
    <row r="50" spans="1:35" x14ac:dyDescent="0.2">
      <c r="A50" s="111">
        <v>-15226</v>
      </c>
      <c r="B50" s="111">
        <v>-1.3252199998532888E-2</v>
      </c>
      <c r="C50" s="111">
        <v>0.1</v>
      </c>
      <c r="D50" s="113">
        <f t="shared" si="5"/>
        <v>-1.5226</v>
      </c>
      <c r="E50" s="113">
        <f t="shared" si="6"/>
        <v>-1.3252199998532888E-2</v>
      </c>
      <c r="F50" s="21">
        <f t="shared" si="7"/>
        <v>-0.15226000000000001</v>
      </c>
      <c r="G50" s="21">
        <f t="shared" si="8"/>
        <v>-1.3252199998532888E-3</v>
      </c>
      <c r="H50" s="21">
        <f t="shared" si="9"/>
        <v>0.231831076</v>
      </c>
      <c r="I50" s="21">
        <f t="shared" si="10"/>
        <v>-0.35298599631759997</v>
      </c>
      <c r="J50" s="21">
        <f t="shared" si="11"/>
        <v>0.53745647799317775</v>
      </c>
      <c r="K50" s="21">
        <f t="shared" si="12"/>
        <v>2.0177799717766174E-3</v>
      </c>
      <c r="L50" s="21">
        <f t="shared" si="13"/>
        <v>-3.0722717850270777E-3</v>
      </c>
      <c r="M50" s="21">
        <f t="shared" ca="1" si="14"/>
        <v>4.9322304824925146E-2</v>
      </c>
      <c r="N50" s="21">
        <f t="shared" ca="1" si="15"/>
        <v>3.9155686539009719E-4</v>
      </c>
      <c r="O50" s="20">
        <f t="shared" ca="1" si="16"/>
        <v>3188.8487881659626</v>
      </c>
      <c r="P50" s="21">
        <f t="shared" ca="1" si="17"/>
        <v>12680.389578280117</v>
      </c>
      <c r="Q50" s="21">
        <f t="shared" ca="1" si="18"/>
        <v>2964.7362300537379</v>
      </c>
      <c r="R50">
        <f t="shared" ca="1" si="19"/>
        <v>-6.2574504823458027E-2</v>
      </c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</row>
    <row r="51" spans="1:35" x14ac:dyDescent="0.2">
      <c r="A51" s="111">
        <v>-15221.5</v>
      </c>
      <c r="B51" s="111">
        <v>-1.4988549992267508E-2</v>
      </c>
      <c r="C51" s="111">
        <v>0.1</v>
      </c>
      <c r="D51" s="113">
        <f t="shared" si="5"/>
        <v>-1.5221499999999999</v>
      </c>
      <c r="E51" s="113">
        <f t="shared" si="6"/>
        <v>-1.4988549992267508E-2</v>
      </c>
      <c r="F51" s="21">
        <f t="shared" si="7"/>
        <v>-0.15221499999999999</v>
      </c>
      <c r="G51" s="21">
        <f t="shared" si="8"/>
        <v>-1.4988549992267508E-3</v>
      </c>
      <c r="H51" s="21">
        <f t="shared" si="9"/>
        <v>0.23169406224999997</v>
      </c>
      <c r="I51" s="21">
        <f t="shared" si="10"/>
        <v>-0.35267311685383745</v>
      </c>
      <c r="J51" s="21">
        <f t="shared" si="11"/>
        <v>0.5368213848190686</v>
      </c>
      <c r="K51" s="21">
        <f t="shared" si="12"/>
        <v>2.2814821370729984E-3</v>
      </c>
      <c r="L51" s="21">
        <f t="shared" si="13"/>
        <v>-3.4727580349456643E-3</v>
      </c>
      <c r="M51" s="21">
        <f t="shared" ca="1" si="14"/>
        <v>4.9307513743401206E-2</v>
      </c>
      <c r="N51" s="21">
        <f t="shared" ca="1" si="15"/>
        <v>4.1339838119011733E-4</v>
      </c>
      <c r="O51" s="20">
        <f t="shared" ca="1" si="16"/>
        <v>3186.6031217277086</v>
      </c>
      <c r="P51" s="21">
        <f t="shared" ca="1" si="17"/>
        <v>12671.425563120916</v>
      </c>
      <c r="Q51" s="21">
        <f t="shared" ca="1" si="18"/>
        <v>2962.6333381026357</v>
      </c>
      <c r="R51">
        <f t="shared" ca="1" si="19"/>
        <v>-6.4296063735668707E-2</v>
      </c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</row>
    <row r="52" spans="1:35" x14ac:dyDescent="0.2">
      <c r="A52" s="111">
        <v>-15217</v>
      </c>
      <c r="B52" s="111">
        <v>-1.7724899997119792E-2</v>
      </c>
      <c r="C52" s="111">
        <v>0.1</v>
      </c>
      <c r="D52" s="113">
        <f t="shared" si="5"/>
        <v>-1.5217000000000001</v>
      </c>
      <c r="E52" s="113">
        <f t="shared" si="6"/>
        <v>-1.7724899997119792E-2</v>
      </c>
      <c r="F52" s="21">
        <f t="shared" si="7"/>
        <v>-0.15217000000000003</v>
      </c>
      <c r="G52" s="21">
        <f t="shared" si="8"/>
        <v>-1.7724899997119794E-3</v>
      </c>
      <c r="H52" s="21">
        <f t="shared" si="9"/>
        <v>0.23155708900000005</v>
      </c>
      <c r="I52" s="21">
        <f t="shared" si="10"/>
        <v>-0.3523604223313001</v>
      </c>
      <c r="J52" s="21">
        <f t="shared" si="11"/>
        <v>0.53618685466153937</v>
      </c>
      <c r="K52" s="21">
        <f t="shared" si="12"/>
        <v>2.697198032561719E-3</v>
      </c>
      <c r="L52" s="21">
        <f t="shared" si="13"/>
        <v>-4.104326246149168E-3</v>
      </c>
      <c r="M52" s="21">
        <f t="shared" ca="1" si="14"/>
        <v>4.9292722224850941E-2</v>
      </c>
      <c r="N52" s="21">
        <f t="shared" ca="1" si="15"/>
        <v>4.4913616882867857E-4</v>
      </c>
      <c r="O52" s="20">
        <f t="shared" ca="1" si="16"/>
        <v>3184.3586397209019</v>
      </c>
      <c r="P52" s="21">
        <f t="shared" ca="1" si="17"/>
        <v>12662.466293610134</v>
      </c>
      <c r="Q52" s="21">
        <f t="shared" ca="1" si="18"/>
        <v>2960.5315631733411</v>
      </c>
      <c r="R52">
        <f t="shared" ca="1" si="19"/>
        <v>-6.7017622221970732E-2</v>
      </c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</row>
    <row r="53" spans="1:35" x14ac:dyDescent="0.2">
      <c r="A53" s="111">
        <v>-15202.5</v>
      </c>
      <c r="B53" s="111">
        <v>1.2235750000400003E-2</v>
      </c>
      <c r="C53" s="111">
        <v>0.1</v>
      </c>
      <c r="D53" s="113">
        <f t="shared" si="5"/>
        <v>-1.5202500000000001</v>
      </c>
      <c r="E53" s="113">
        <f t="shared" si="6"/>
        <v>1.2235750000400003E-2</v>
      </c>
      <c r="F53" s="21">
        <f t="shared" si="7"/>
        <v>-0.15202500000000002</v>
      </c>
      <c r="G53" s="21">
        <f t="shared" si="8"/>
        <v>1.2235750000400003E-3</v>
      </c>
      <c r="H53" s="21">
        <f t="shared" si="9"/>
        <v>0.23111600625000006</v>
      </c>
      <c r="I53" s="21">
        <f t="shared" si="10"/>
        <v>-0.35135410850156262</v>
      </c>
      <c r="J53" s="21">
        <f t="shared" si="11"/>
        <v>0.53414608344950065</v>
      </c>
      <c r="K53" s="21">
        <f t="shared" si="12"/>
        <v>-1.8601398938108105E-3</v>
      </c>
      <c r="L53" s="21">
        <f t="shared" si="13"/>
        <v>2.8278776735658848E-3</v>
      </c>
      <c r="M53" s="21">
        <f t="shared" ca="1" si="14"/>
        <v>4.9245057692219749E-2</v>
      </c>
      <c r="N53" s="21">
        <f t="shared" ca="1" si="15"/>
        <v>1.3696888558277883E-4</v>
      </c>
      <c r="O53" s="20">
        <f t="shared" ca="1" si="16"/>
        <v>3177.1344720554007</v>
      </c>
      <c r="P53" s="21">
        <f t="shared" ca="1" si="17"/>
        <v>12633.629798622253</v>
      </c>
      <c r="Q53" s="21">
        <f t="shared" ca="1" si="18"/>
        <v>2953.7667711199001</v>
      </c>
      <c r="R53">
        <f t="shared" ca="1" si="19"/>
        <v>-3.7009307691819746E-2</v>
      </c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</row>
    <row r="54" spans="1:35" x14ac:dyDescent="0.2">
      <c r="A54" s="111">
        <v>-15183</v>
      </c>
      <c r="B54" s="111">
        <v>1.0449000037624501E-3</v>
      </c>
      <c r="C54" s="111">
        <v>0.1</v>
      </c>
      <c r="D54" s="113">
        <f t="shared" si="5"/>
        <v>-1.5183</v>
      </c>
      <c r="E54" s="113">
        <f t="shared" si="6"/>
        <v>1.0449000037624501E-3</v>
      </c>
      <c r="F54" s="21">
        <f t="shared" si="7"/>
        <v>-0.15183000000000002</v>
      </c>
      <c r="G54" s="21">
        <f t="shared" si="8"/>
        <v>1.0449000037624501E-4</v>
      </c>
      <c r="H54" s="21">
        <f t="shared" si="9"/>
        <v>0.23052348900000003</v>
      </c>
      <c r="I54" s="21">
        <f t="shared" si="10"/>
        <v>-0.35000381334870001</v>
      </c>
      <c r="J54" s="21">
        <f t="shared" si="11"/>
        <v>0.53141078980733125</v>
      </c>
      <c r="K54" s="21">
        <f t="shared" si="12"/>
        <v>-1.5864716757125281E-4</v>
      </c>
      <c r="L54" s="21">
        <f t="shared" si="13"/>
        <v>2.4087399452343315E-4</v>
      </c>
      <c r="M54" s="21">
        <f t="shared" ca="1" si="14"/>
        <v>4.9180949959570786E-2</v>
      </c>
      <c r="N54" s="21">
        <f t="shared" ca="1" si="15"/>
        <v>2.3170793053480757E-4</v>
      </c>
      <c r="O54" s="20">
        <f t="shared" ca="1" si="16"/>
        <v>3167.4385704169217</v>
      </c>
      <c r="P54" s="21">
        <f t="shared" ca="1" si="17"/>
        <v>12594.927247000871</v>
      </c>
      <c r="Q54" s="21">
        <f t="shared" ca="1" si="18"/>
        <v>2944.6875485280598</v>
      </c>
      <c r="R54">
        <f t="shared" ca="1" si="19"/>
        <v>-4.8136049955808335E-2</v>
      </c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</row>
    <row r="55" spans="1:35" x14ac:dyDescent="0.2">
      <c r="A55" s="111">
        <v>-15183</v>
      </c>
      <c r="B55" s="111">
        <v>1.0449000037624501E-3</v>
      </c>
      <c r="C55" s="111">
        <v>0.1</v>
      </c>
      <c r="D55" s="113">
        <f t="shared" si="5"/>
        <v>-1.5183</v>
      </c>
      <c r="E55" s="113">
        <f t="shared" si="6"/>
        <v>1.0449000037624501E-3</v>
      </c>
      <c r="F55" s="21">
        <f t="shared" si="7"/>
        <v>-0.15183000000000002</v>
      </c>
      <c r="G55" s="21">
        <f t="shared" si="8"/>
        <v>1.0449000037624501E-4</v>
      </c>
      <c r="H55" s="21">
        <f t="shared" si="9"/>
        <v>0.23052348900000003</v>
      </c>
      <c r="I55" s="21">
        <f t="shared" si="10"/>
        <v>-0.35000381334870001</v>
      </c>
      <c r="J55" s="21">
        <f t="shared" si="11"/>
        <v>0.53141078980733125</v>
      </c>
      <c r="K55" s="21">
        <f t="shared" si="12"/>
        <v>-1.5864716757125281E-4</v>
      </c>
      <c r="L55" s="21">
        <f t="shared" si="13"/>
        <v>2.4087399452343315E-4</v>
      </c>
      <c r="M55" s="21">
        <f t="shared" ca="1" si="14"/>
        <v>4.9180949959570786E-2</v>
      </c>
      <c r="N55" s="21">
        <f t="shared" ca="1" si="15"/>
        <v>2.3170793053480757E-4</v>
      </c>
      <c r="O55" s="20">
        <f t="shared" ca="1" si="16"/>
        <v>3167.4385704169217</v>
      </c>
      <c r="P55" s="21">
        <f t="shared" ca="1" si="17"/>
        <v>12594.927247000871</v>
      </c>
      <c r="Q55" s="21">
        <f t="shared" ca="1" si="18"/>
        <v>2944.6875485280598</v>
      </c>
      <c r="R55">
        <f t="shared" ca="1" si="19"/>
        <v>-4.8136049955808335E-2</v>
      </c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</row>
    <row r="56" spans="1:35" x14ac:dyDescent="0.2">
      <c r="A56" s="111">
        <v>-14905</v>
      </c>
      <c r="B56" s="111">
        <v>-7.7785000030416995E-3</v>
      </c>
      <c r="C56" s="111">
        <v>0.1</v>
      </c>
      <c r="D56" s="113">
        <f t="shared" si="5"/>
        <v>-1.4904999999999999</v>
      </c>
      <c r="E56" s="113">
        <f t="shared" si="6"/>
        <v>-7.7785000030416995E-3</v>
      </c>
      <c r="F56" s="21">
        <f t="shared" si="7"/>
        <v>-0.14904999999999999</v>
      </c>
      <c r="G56" s="21">
        <f t="shared" si="8"/>
        <v>-7.7785000030416995E-4</v>
      </c>
      <c r="H56" s="21">
        <f t="shared" si="9"/>
        <v>0.22215902499999998</v>
      </c>
      <c r="I56" s="21">
        <f t="shared" si="10"/>
        <v>-0.33112802676249997</v>
      </c>
      <c r="J56" s="21">
        <f t="shared" si="11"/>
        <v>0.4935463238895062</v>
      </c>
      <c r="K56" s="21">
        <f t="shared" si="12"/>
        <v>1.1593854254533652E-3</v>
      </c>
      <c r="L56" s="21">
        <f t="shared" si="13"/>
        <v>-1.7280639766382407E-3</v>
      </c>
      <c r="M56" s="21">
        <f t="shared" ca="1" si="14"/>
        <v>4.8266111371392154E-2</v>
      </c>
      <c r="N56" s="21">
        <f t="shared" ca="1" si="15"/>
        <v>3.1409984641113208E-4</v>
      </c>
      <c r="O56" s="20">
        <f t="shared" ca="1" si="16"/>
        <v>3031.6050888008531</v>
      </c>
      <c r="P56" s="21">
        <f t="shared" ca="1" si="17"/>
        <v>12052.764549492415</v>
      </c>
      <c r="Q56" s="21">
        <f t="shared" ca="1" si="18"/>
        <v>2817.5092192949246</v>
      </c>
      <c r="R56">
        <f t="shared" ca="1" si="19"/>
        <v>-5.6044611374433853E-2</v>
      </c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</row>
    <row r="57" spans="1:35" x14ac:dyDescent="0.2">
      <c r="A57" s="111">
        <v>-14903.5</v>
      </c>
      <c r="B57" s="111">
        <v>1.3976050002384E-2</v>
      </c>
      <c r="C57" s="111">
        <v>0.1</v>
      </c>
      <c r="D57" s="113">
        <f t="shared" si="5"/>
        <v>-1.4903500000000001</v>
      </c>
      <c r="E57" s="113">
        <f t="shared" si="6"/>
        <v>1.3976050002384E-2</v>
      </c>
      <c r="F57" s="21">
        <f t="shared" si="7"/>
        <v>-0.149035</v>
      </c>
      <c r="G57" s="21">
        <f t="shared" si="8"/>
        <v>1.3976050002384001E-3</v>
      </c>
      <c r="H57" s="21">
        <f t="shared" si="9"/>
        <v>0.22211431225</v>
      </c>
      <c r="I57" s="21">
        <f t="shared" si="10"/>
        <v>-0.33102806526178752</v>
      </c>
      <c r="J57" s="21">
        <f t="shared" si="11"/>
        <v>0.49334767706290505</v>
      </c>
      <c r="K57" s="21">
        <f t="shared" si="12"/>
        <v>-2.0829206121052999E-3</v>
      </c>
      <c r="L57" s="21">
        <f t="shared" si="13"/>
        <v>3.1042807342511339E-3</v>
      </c>
      <c r="M57" s="21">
        <f t="shared" ca="1" si="14"/>
        <v>4.8261170667927719E-2</v>
      </c>
      <c r="N57" s="21">
        <f t="shared" ca="1" si="15"/>
        <v>1.1754694990508931E-4</v>
      </c>
      <c r="O57" s="20">
        <f t="shared" ca="1" si="16"/>
        <v>3030.8842217695101</v>
      </c>
      <c r="P57" s="21">
        <f t="shared" ca="1" si="17"/>
        <v>12049.88747839287</v>
      </c>
      <c r="Q57" s="21">
        <f t="shared" ca="1" si="18"/>
        <v>2816.8343656607058</v>
      </c>
      <c r="R57">
        <f t="shared" ca="1" si="19"/>
        <v>-3.428512066554372E-2</v>
      </c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</row>
    <row r="58" spans="1:35" x14ac:dyDescent="0.2">
      <c r="A58" s="111">
        <v>-14824</v>
      </c>
      <c r="B58" s="111">
        <v>-4.303280000021914E-2</v>
      </c>
      <c r="C58" s="111">
        <v>0.1</v>
      </c>
      <c r="D58" s="113">
        <f t="shared" si="5"/>
        <v>-1.4823999999999999</v>
      </c>
      <c r="E58" s="113">
        <f t="shared" si="6"/>
        <v>-4.303280000021914E-2</v>
      </c>
      <c r="F58" s="21">
        <f t="shared" si="7"/>
        <v>-0.14824000000000001</v>
      </c>
      <c r="G58" s="21">
        <f t="shared" si="8"/>
        <v>-4.3032800000219144E-3</v>
      </c>
      <c r="H58" s="21">
        <f t="shared" si="9"/>
        <v>0.21975097600000001</v>
      </c>
      <c r="I58" s="21">
        <f t="shared" si="10"/>
        <v>-0.32575884682240003</v>
      </c>
      <c r="J58" s="21">
        <f t="shared" si="11"/>
        <v>0.48290491452952578</v>
      </c>
      <c r="K58" s="21">
        <f t="shared" si="12"/>
        <v>6.3791822720324857E-3</v>
      </c>
      <c r="L58" s="21">
        <f t="shared" si="13"/>
        <v>-9.4564998000609569E-3</v>
      </c>
      <c r="M58" s="21">
        <f t="shared" ca="1" si="14"/>
        <v>4.7999243897126564E-2</v>
      </c>
      <c r="N58" s="21">
        <f t="shared" ca="1" si="15"/>
        <v>8.2868330161282768E-4</v>
      </c>
      <c r="O58" s="20">
        <f t="shared" ca="1" si="16"/>
        <v>2992.8615723124326</v>
      </c>
      <c r="P58" s="21">
        <f t="shared" ca="1" si="17"/>
        <v>11898.137075383074</v>
      </c>
      <c r="Q58" s="21">
        <f t="shared" ca="1" si="18"/>
        <v>2781.2399608570231</v>
      </c>
      <c r="R58">
        <f t="shared" ca="1" si="19"/>
        <v>-9.1032043897345705E-2</v>
      </c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</row>
    <row r="59" spans="1:35" x14ac:dyDescent="0.2">
      <c r="A59" s="111">
        <v>-14768.5</v>
      </c>
      <c r="B59" s="111">
        <v>-2.611445000366075E-2</v>
      </c>
      <c r="C59" s="111">
        <v>0.1</v>
      </c>
      <c r="D59" s="113">
        <f t="shared" si="5"/>
        <v>-1.47685</v>
      </c>
      <c r="E59" s="113">
        <f t="shared" si="6"/>
        <v>-2.611445000366075E-2</v>
      </c>
      <c r="F59" s="21">
        <f t="shared" si="7"/>
        <v>-0.14768500000000001</v>
      </c>
      <c r="G59" s="21">
        <f t="shared" si="8"/>
        <v>-2.6114450003660752E-3</v>
      </c>
      <c r="H59" s="21">
        <f t="shared" si="9"/>
        <v>0.21810859225000001</v>
      </c>
      <c r="I59" s="21">
        <f t="shared" si="10"/>
        <v>-0.32211367446441252</v>
      </c>
      <c r="J59" s="21">
        <f t="shared" si="11"/>
        <v>0.47571358013276765</v>
      </c>
      <c r="K59" s="21">
        <f t="shared" si="12"/>
        <v>3.8567125487906384E-3</v>
      </c>
      <c r="L59" s="21">
        <f t="shared" si="13"/>
        <v>-5.6957859276814543E-3</v>
      </c>
      <c r="M59" s="21">
        <f t="shared" ca="1" si="14"/>
        <v>4.7816308509149238E-2</v>
      </c>
      <c r="N59" s="21">
        <f t="shared" ca="1" si="15"/>
        <v>5.4657570542794261E-4</v>
      </c>
      <c r="O59" s="20">
        <f t="shared" ca="1" si="16"/>
        <v>2966.5299691035157</v>
      </c>
      <c r="P59" s="21">
        <f t="shared" ca="1" si="17"/>
        <v>11793.049481656202</v>
      </c>
      <c r="Q59" s="21">
        <f t="shared" ca="1" si="18"/>
        <v>2756.5914092275243</v>
      </c>
      <c r="R59">
        <f t="shared" ca="1" si="19"/>
        <v>-7.3930758512809988E-2</v>
      </c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</row>
    <row r="60" spans="1:35" x14ac:dyDescent="0.2">
      <c r="A60" s="111">
        <v>-14428</v>
      </c>
      <c r="B60" s="111">
        <v>-9.8316000003251247E-3</v>
      </c>
      <c r="C60" s="111">
        <v>0.1</v>
      </c>
      <c r="D60" s="113">
        <f t="shared" si="5"/>
        <v>-1.4428000000000001</v>
      </c>
      <c r="E60" s="113">
        <f t="shared" si="6"/>
        <v>-9.8316000003251247E-3</v>
      </c>
      <c r="F60" s="21">
        <f t="shared" si="7"/>
        <v>-0.14428000000000002</v>
      </c>
      <c r="G60" s="21">
        <f t="shared" si="8"/>
        <v>-9.8316000003251247E-4</v>
      </c>
      <c r="H60" s="21">
        <f t="shared" si="9"/>
        <v>0.20816718400000003</v>
      </c>
      <c r="I60" s="21">
        <f t="shared" si="10"/>
        <v>-0.30034361307520008</v>
      </c>
      <c r="J60" s="21">
        <f t="shared" si="11"/>
        <v>0.43333576494489867</v>
      </c>
      <c r="K60" s="21">
        <f t="shared" si="12"/>
        <v>1.4185032480469092E-3</v>
      </c>
      <c r="L60" s="21">
        <f t="shared" si="13"/>
        <v>-2.0466164862820808E-3</v>
      </c>
      <c r="M60" s="21">
        <f t="shared" ca="1" si="14"/>
        <v>4.6692520176585442E-2</v>
      </c>
      <c r="N60" s="21">
        <f t="shared" ca="1" si="15"/>
        <v>3.1949761617738285E-4</v>
      </c>
      <c r="O60" s="20">
        <f t="shared" ca="1" si="16"/>
        <v>2808.7586078758509</v>
      </c>
      <c r="P60" s="21">
        <f t="shared" ca="1" si="17"/>
        <v>11163.452049540654</v>
      </c>
      <c r="Q60" s="21">
        <f t="shared" ca="1" si="18"/>
        <v>2608.9297670844417</v>
      </c>
      <c r="R60">
        <f t="shared" ca="1" si="19"/>
        <v>-5.6524120176910567E-2</v>
      </c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</row>
    <row r="61" spans="1:35" x14ac:dyDescent="0.2">
      <c r="A61" s="111">
        <v>-14417.5</v>
      </c>
      <c r="B61" s="111">
        <v>3.4502499984228052E-3</v>
      </c>
      <c r="C61" s="111">
        <v>0.1</v>
      </c>
      <c r="D61" s="113">
        <f t="shared" si="5"/>
        <v>-1.4417500000000001</v>
      </c>
      <c r="E61" s="113">
        <f t="shared" si="6"/>
        <v>3.4502499984228052E-3</v>
      </c>
      <c r="F61" s="21">
        <f t="shared" si="7"/>
        <v>-0.14417500000000003</v>
      </c>
      <c r="G61" s="21">
        <f t="shared" si="8"/>
        <v>3.4502499984228057E-4</v>
      </c>
      <c r="H61" s="21">
        <f t="shared" si="9"/>
        <v>0.20786430625000005</v>
      </c>
      <c r="I61" s="21">
        <f t="shared" si="10"/>
        <v>-0.29968836353593759</v>
      </c>
      <c r="J61" s="21">
        <f t="shared" si="11"/>
        <v>0.43207569812793806</v>
      </c>
      <c r="K61" s="21">
        <f t="shared" si="12"/>
        <v>-4.9743979352260799E-4</v>
      </c>
      <c r="L61" s="21">
        <f t="shared" si="13"/>
        <v>7.1718382231122013E-4</v>
      </c>
      <c r="M61" s="21">
        <f t="shared" ca="1" si="14"/>
        <v>4.6657826141427633E-2</v>
      </c>
      <c r="N61" s="21">
        <f t="shared" ca="1" si="15"/>
        <v>1.8668946361535601E-4</v>
      </c>
      <c r="O61" s="20">
        <f t="shared" ca="1" si="16"/>
        <v>2803.9955237976169</v>
      </c>
      <c r="P61" s="21">
        <f t="shared" ca="1" si="17"/>
        <v>11144.446199488517</v>
      </c>
      <c r="Q61" s="21">
        <f t="shared" ca="1" si="18"/>
        <v>2604.4725878830036</v>
      </c>
      <c r="R61">
        <f t="shared" ca="1" si="19"/>
        <v>-4.3207576143004828E-2</v>
      </c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</row>
    <row r="62" spans="1:35" x14ac:dyDescent="0.2">
      <c r="A62" s="111">
        <v>-14416</v>
      </c>
      <c r="B62" s="111">
        <v>3.2204800001636613E-2</v>
      </c>
      <c r="C62" s="111">
        <v>0.1</v>
      </c>
      <c r="D62" s="113">
        <f t="shared" si="5"/>
        <v>-1.4416</v>
      </c>
      <c r="E62" s="113">
        <f t="shared" si="6"/>
        <v>3.2204800001636613E-2</v>
      </c>
      <c r="F62" s="21">
        <f t="shared" si="7"/>
        <v>-0.14416000000000001</v>
      </c>
      <c r="G62" s="21">
        <f t="shared" si="8"/>
        <v>3.2204800001636616E-3</v>
      </c>
      <c r="H62" s="21">
        <f t="shared" si="9"/>
        <v>0.207821056</v>
      </c>
      <c r="I62" s="21">
        <f t="shared" si="10"/>
        <v>-0.29959483432959999</v>
      </c>
      <c r="J62" s="21">
        <f t="shared" si="11"/>
        <v>0.43189591316955134</v>
      </c>
      <c r="K62" s="21">
        <f t="shared" si="12"/>
        <v>-4.6426439682359343E-3</v>
      </c>
      <c r="L62" s="21">
        <f t="shared" si="13"/>
        <v>6.6928355446089225E-3</v>
      </c>
      <c r="M62" s="21">
        <f t="shared" ca="1" si="14"/>
        <v>4.6652869656456875E-2</v>
      </c>
      <c r="N62" s="21">
        <f t="shared" ca="1" si="15"/>
        <v>2.087467167505381E-5</v>
      </c>
      <c r="O62" s="20">
        <f t="shared" ca="1" si="16"/>
        <v>2803.3155772384498</v>
      </c>
      <c r="P62" s="21">
        <f t="shared" ca="1" si="17"/>
        <v>11141.733056979887</v>
      </c>
      <c r="Q62" s="21">
        <f t="shared" ca="1" si="18"/>
        <v>2603.8363136929097</v>
      </c>
      <c r="R62">
        <f t="shared" ca="1" si="19"/>
        <v>-1.4448069654820261E-2</v>
      </c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</row>
    <row r="63" spans="1:35" x14ac:dyDescent="0.2">
      <c r="A63" s="111">
        <v>-14413</v>
      </c>
      <c r="B63" s="111">
        <v>3.0713899999682326E-2</v>
      </c>
      <c r="C63" s="111">
        <v>0.1</v>
      </c>
      <c r="D63" s="113">
        <f t="shared" si="5"/>
        <v>-1.4413</v>
      </c>
      <c r="E63" s="113">
        <f t="shared" si="6"/>
        <v>3.0713899999682326E-2</v>
      </c>
      <c r="F63" s="21">
        <f t="shared" si="7"/>
        <v>-0.14413000000000001</v>
      </c>
      <c r="G63" s="21">
        <f t="shared" si="8"/>
        <v>3.0713899999682327E-3</v>
      </c>
      <c r="H63" s="21">
        <f t="shared" si="9"/>
        <v>0.20773456900000001</v>
      </c>
      <c r="I63" s="21">
        <f t="shared" si="10"/>
        <v>-0.29940783429970003</v>
      </c>
      <c r="J63" s="21">
        <f t="shared" si="11"/>
        <v>0.43153651157615763</v>
      </c>
      <c r="K63" s="21">
        <f t="shared" si="12"/>
        <v>-4.4267944069542138E-3</v>
      </c>
      <c r="L63" s="21">
        <f t="shared" si="13"/>
        <v>6.3803387787431083E-3</v>
      </c>
      <c r="M63" s="21">
        <f t="shared" ca="1" si="14"/>
        <v>4.6642956540839928E-2</v>
      </c>
      <c r="N63" s="21">
        <f t="shared" ca="1" si="15"/>
        <v>2.537348422913958E-5</v>
      </c>
      <c r="O63" s="20">
        <f t="shared" ca="1" si="16"/>
        <v>2801.9560544884675</v>
      </c>
      <c r="P63" s="21">
        <f t="shared" ca="1" si="17"/>
        <v>11136.308255558133</v>
      </c>
      <c r="Q63" s="21">
        <f t="shared" ca="1" si="18"/>
        <v>2602.5641144429005</v>
      </c>
      <c r="R63">
        <f t="shared" ca="1" si="19"/>
        <v>-1.5929056541157602E-2</v>
      </c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</row>
    <row r="64" spans="1:35" x14ac:dyDescent="0.2">
      <c r="A64" s="111">
        <v>-14410</v>
      </c>
      <c r="B64" s="111">
        <v>3.222299999470124E-2</v>
      </c>
      <c r="C64" s="111">
        <v>0.1</v>
      </c>
      <c r="D64" s="113">
        <f t="shared" si="5"/>
        <v>-1.4410000000000001</v>
      </c>
      <c r="E64" s="113">
        <f t="shared" si="6"/>
        <v>3.222299999470124E-2</v>
      </c>
      <c r="F64" s="21">
        <f t="shared" si="7"/>
        <v>-0.14410000000000001</v>
      </c>
      <c r="G64" s="21">
        <f t="shared" si="8"/>
        <v>3.2222999994701244E-3</v>
      </c>
      <c r="H64" s="21">
        <f t="shared" si="9"/>
        <v>0.20764810000000003</v>
      </c>
      <c r="I64" s="21">
        <f t="shared" si="10"/>
        <v>-0.29922091210000007</v>
      </c>
      <c r="J64" s="21">
        <f t="shared" si="11"/>
        <v>0.43117733433610012</v>
      </c>
      <c r="K64" s="21">
        <f t="shared" si="12"/>
        <v>-4.6433342992364497E-3</v>
      </c>
      <c r="L64" s="21">
        <f t="shared" si="13"/>
        <v>6.6910447251997242E-3</v>
      </c>
      <c r="M64" s="21">
        <f t="shared" ca="1" si="14"/>
        <v>4.6633043230989046E-2</v>
      </c>
      <c r="N64" s="21">
        <f t="shared" ca="1" si="15"/>
        <v>2.0764934607168397E-5</v>
      </c>
      <c r="O64" s="20">
        <f t="shared" ca="1" si="16"/>
        <v>2800.5970254634876</v>
      </c>
      <c r="P64" s="21">
        <f t="shared" ca="1" si="17"/>
        <v>11130.88543186378</v>
      </c>
      <c r="Q64" s="21">
        <f t="shared" ca="1" si="18"/>
        <v>2601.2923806053545</v>
      </c>
      <c r="R64">
        <f t="shared" ca="1" si="19"/>
        <v>-1.4410043236287806E-2</v>
      </c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</row>
    <row r="65" spans="1:35" x14ac:dyDescent="0.2">
      <c r="A65" s="111">
        <v>-14386</v>
      </c>
      <c r="B65" s="111">
        <v>-4.9704199998814147E-2</v>
      </c>
      <c r="C65" s="111">
        <v>0.1</v>
      </c>
      <c r="D65" s="113">
        <f t="shared" si="5"/>
        <v>-1.4386000000000001</v>
      </c>
      <c r="E65" s="113">
        <f t="shared" si="6"/>
        <v>-4.9704199998814147E-2</v>
      </c>
      <c r="F65" s="21">
        <f t="shared" si="7"/>
        <v>-0.14386000000000002</v>
      </c>
      <c r="G65" s="21">
        <f t="shared" si="8"/>
        <v>-4.9704199998814149E-3</v>
      </c>
      <c r="H65" s="21">
        <f t="shared" si="9"/>
        <v>0.20695699600000003</v>
      </c>
      <c r="I65" s="21">
        <f t="shared" si="10"/>
        <v>-0.29772833444560004</v>
      </c>
      <c r="J65" s="21">
        <f t="shared" si="11"/>
        <v>0.42831198193344022</v>
      </c>
      <c r="K65" s="21">
        <f t="shared" si="12"/>
        <v>7.1504462118294042E-3</v>
      </c>
      <c r="L65" s="21">
        <f t="shared" si="13"/>
        <v>-1.0286631920337781E-2</v>
      </c>
      <c r="M65" s="21">
        <f t="shared" ca="1" si="14"/>
        <v>4.6553729759760777E-2</v>
      </c>
      <c r="N65" s="21">
        <f t="shared" ca="1" si="15"/>
        <v>9.2655890414067429E-4</v>
      </c>
      <c r="O65" s="20">
        <f t="shared" ca="1" si="16"/>
        <v>2789.7425530451337</v>
      </c>
      <c r="P65" s="21">
        <f t="shared" ca="1" si="17"/>
        <v>11087.573982920072</v>
      </c>
      <c r="Q65" s="21">
        <f t="shared" ca="1" si="18"/>
        <v>2591.1352511581626</v>
      </c>
      <c r="R65">
        <f t="shared" ca="1" si="19"/>
        <v>-9.6257929758574917E-2</v>
      </c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</row>
    <row r="66" spans="1:35" x14ac:dyDescent="0.2">
      <c r="A66" s="111">
        <v>-14384.5</v>
      </c>
      <c r="B66" s="111">
        <v>-1.7949649998627137E-2</v>
      </c>
      <c r="C66" s="111">
        <v>0.1</v>
      </c>
      <c r="D66" s="113">
        <f t="shared" si="5"/>
        <v>-1.43845</v>
      </c>
      <c r="E66" s="113">
        <f t="shared" si="6"/>
        <v>-1.7949649998627137E-2</v>
      </c>
      <c r="F66" s="21">
        <f t="shared" si="7"/>
        <v>-0.143845</v>
      </c>
      <c r="G66" s="21">
        <f t="shared" si="8"/>
        <v>-1.7949649998627139E-3</v>
      </c>
      <c r="H66" s="21">
        <f t="shared" si="9"/>
        <v>0.20691384025000001</v>
      </c>
      <c r="I66" s="21">
        <f t="shared" si="10"/>
        <v>-0.29763521350761252</v>
      </c>
      <c r="J66" s="21">
        <f t="shared" si="11"/>
        <v>0.42813337287002523</v>
      </c>
      <c r="K66" s="21">
        <f t="shared" si="12"/>
        <v>2.5819674040525207E-3</v>
      </c>
      <c r="L66" s="21">
        <f t="shared" si="13"/>
        <v>-3.7140310123593484E-3</v>
      </c>
      <c r="M66" s="21">
        <f t="shared" ca="1" si="14"/>
        <v>4.6548772255061918E-2</v>
      </c>
      <c r="N66" s="21">
        <f t="shared" ca="1" si="15"/>
        <v>4.1600464732151717E-4</v>
      </c>
      <c r="O66" s="20">
        <f t="shared" ca="1" si="16"/>
        <v>2789.0651960367391</v>
      </c>
      <c r="P66" s="21">
        <f t="shared" ca="1" si="17"/>
        <v>11084.871213405711</v>
      </c>
      <c r="Q66" s="21">
        <f t="shared" ca="1" si="18"/>
        <v>2590.5014180045432</v>
      </c>
      <c r="R66">
        <f t="shared" ca="1" si="19"/>
        <v>-6.4498422253689056E-2</v>
      </c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</row>
    <row r="67" spans="1:35" x14ac:dyDescent="0.2">
      <c r="A67" s="111">
        <v>-14371</v>
      </c>
      <c r="B67" s="111">
        <v>1.8412999997963198E-3</v>
      </c>
      <c r="C67" s="111">
        <v>0.1</v>
      </c>
      <c r="D67" s="113">
        <f t="shared" si="5"/>
        <v>-1.4371</v>
      </c>
      <c r="E67" s="113">
        <f t="shared" si="6"/>
        <v>1.8412999997963198E-3</v>
      </c>
      <c r="F67" s="21">
        <f t="shared" si="7"/>
        <v>-0.14371</v>
      </c>
      <c r="G67" s="21">
        <f t="shared" si="8"/>
        <v>1.8412999997963198E-4</v>
      </c>
      <c r="H67" s="21">
        <f t="shared" si="9"/>
        <v>0.20652564100000001</v>
      </c>
      <c r="I67" s="21">
        <f t="shared" si="10"/>
        <v>-0.29679799868110002</v>
      </c>
      <c r="J67" s="21">
        <f t="shared" si="11"/>
        <v>0.42652840390460883</v>
      </c>
      <c r="K67" s="21">
        <f t="shared" si="12"/>
        <v>-2.6461322297072914E-4</v>
      </c>
      <c r="L67" s="21">
        <f t="shared" si="13"/>
        <v>3.8027566273123487E-4</v>
      </c>
      <c r="M67" s="21">
        <f t="shared" ca="1" si="14"/>
        <v>4.6504152527640577E-2</v>
      </c>
      <c r="N67" s="21">
        <f t="shared" ca="1" si="15"/>
        <v>1.9947703959239641E-4</v>
      </c>
      <c r="O67" s="20">
        <f t="shared" ca="1" si="16"/>
        <v>2782.9745228307784</v>
      </c>
      <c r="P67" s="21">
        <f t="shared" ca="1" si="17"/>
        <v>11060.568478757956</v>
      </c>
      <c r="Q67" s="21">
        <f t="shared" ca="1" si="18"/>
        <v>2584.8021417096743</v>
      </c>
      <c r="R67">
        <f t="shared" ca="1" si="19"/>
        <v>-4.4662852527844257E-2</v>
      </c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</row>
    <row r="68" spans="1:35" x14ac:dyDescent="0.2">
      <c r="A68" s="111">
        <v>-14326</v>
      </c>
      <c r="B68" s="111">
        <v>-1.9522199996572454E-2</v>
      </c>
      <c r="C68" s="111">
        <v>0.1</v>
      </c>
      <c r="D68" s="113">
        <f t="shared" si="5"/>
        <v>-1.4326000000000001</v>
      </c>
      <c r="E68" s="113">
        <f t="shared" si="6"/>
        <v>-1.9522199996572454E-2</v>
      </c>
      <c r="F68" s="21">
        <f t="shared" si="7"/>
        <v>-0.14326000000000003</v>
      </c>
      <c r="G68" s="21">
        <f t="shared" si="8"/>
        <v>-1.9522199996572455E-3</v>
      </c>
      <c r="H68" s="21">
        <f t="shared" si="9"/>
        <v>0.20523427600000005</v>
      </c>
      <c r="I68" s="21">
        <f t="shared" si="10"/>
        <v>-0.29401862379760008</v>
      </c>
      <c r="J68" s="21">
        <f t="shared" si="11"/>
        <v>0.42121108045244188</v>
      </c>
      <c r="K68" s="21">
        <f t="shared" si="12"/>
        <v>2.79675037150897E-3</v>
      </c>
      <c r="L68" s="21">
        <f t="shared" si="13"/>
        <v>-4.0066245822237504E-3</v>
      </c>
      <c r="M68" s="21">
        <f t="shared" ca="1" si="14"/>
        <v>4.6355391696191385E-2</v>
      </c>
      <c r="N68" s="21">
        <f t="shared" ca="1" si="15"/>
        <v>4.3398570872385067E-4</v>
      </c>
      <c r="O68" s="20">
        <f t="shared" ca="1" si="16"/>
        <v>2762.7441809610982</v>
      </c>
      <c r="P68" s="21">
        <f t="shared" ca="1" si="17"/>
        <v>10979.847378972585</v>
      </c>
      <c r="Q68" s="21">
        <f t="shared" ca="1" si="18"/>
        <v>2565.8723309133043</v>
      </c>
      <c r="R68">
        <f t="shared" ca="1" si="19"/>
        <v>-6.5877591692763832E-2</v>
      </c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</row>
    <row r="69" spans="1:35" x14ac:dyDescent="0.2">
      <c r="A69" s="111">
        <v>-14324.5</v>
      </c>
      <c r="B69" s="111">
        <v>-1.2767649997840635E-2</v>
      </c>
      <c r="C69" s="111">
        <v>0.1</v>
      </c>
      <c r="D69" s="113">
        <f t="shared" si="5"/>
        <v>-1.43245</v>
      </c>
      <c r="E69" s="113">
        <f t="shared" si="6"/>
        <v>-1.2767649997840635E-2</v>
      </c>
      <c r="F69" s="21">
        <f t="shared" si="7"/>
        <v>-0.14324500000000001</v>
      </c>
      <c r="G69" s="21">
        <f t="shared" si="8"/>
        <v>-1.2767649997840636E-3</v>
      </c>
      <c r="H69" s="21">
        <f t="shared" si="9"/>
        <v>0.20519130025000001</v>
      </c>
      <c r="I69" s="21">
        <f t="shared" si="10"/>
        <v>-0.2939262780431125</v>
      </c>
      <c r="J69" s="21">
        <f t="shared" si="11"/>
        <v>0.4210346969828565</v>
      </c>
      <c r="K69" s="21">
        <f t="shared" si="12"/>
        <v>1.828902023940682E-3</v>
      </c>
      <c r="L69" s="21">
        <f t="shared" si="13"/>
        <v>-2.6198107041938297E-3</v>
      </c>
      <c r="M69" s="21">
        <f t="shared" ca="1" si="14"/>
        <v>4.6350432249153285E-2</v>
      </c>
      <c r="N69" s="21">
        <f t="shared" ca="1" si="15"/>
        <v>3.4949476485623379E-4</v>
      </c>
      <c r="O69" s="20">
        <f t="shared" ca="1" si="16"/>
        <v>2762.0717382561252</v>
      </c>
      <c r="P69" s="21">
        <f t="shared" ca="1" si="17"/>
        <v>10977.164294464626</v>
      </c>
      <c r="Q69" s="21">
        <f t="shared" ca="1" si="18"/>
        <v>2565.2431300967469</v>
      </c>
      <c r="R69">
        <f t="shared" ca="1" si="19"/>
        <v>-5.9118082246993921E-2</v>
      </c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</row>
    <row r="70" spans="1:35" x14ac:dyDescent="0.2">
      <c r="A70" s="111">
        <v>-14323</v>
      </c>
      <c r="B70" s="111">
        <v>2.2986900003161281E-2</v>
      </c>
      <c r="C70" s="111">
        <v>0.1</v>
      </c>
      <c r="D70" s="113">
        <f t="shared" si="5"/>
        <v>-1.4322999999999999</v>
      </c>
      <c r="E70" s="113">
        <f t="shared" si="6"/>
        <v>2.2986900003161281E-2</v>
      </c>
      <c r="F70" s="21">
        <f t="shared" si="7"/>
        <v>-0.14323</v>
      </c>
      <c r="G70" s="21">
        <f t="shared" si="8"/>
        <v>2.2986900003161281E-3</v>
      </c>
      <c r="H70" s="21">
        <f t="shared" si="9"/>
        <v>0.20514832899999999</v>
      </c>
      <c r="I70" s="21">
        <f t="shared" si="10"/>
        <v>-0.29383395162669995</v>
      </c>
      <c r="J70" s="21">
        <f t="shared" si="11"/>
        <v>0.42085836891492229</v>
      </c>
      <c r="K70" s="21">
        <f t="shared" si="12"/>
        <v>-3.2924136874527901E-3</v>
      </c>
      <c r="L70" s="21">
        <f t="shared" si="13"/>
        <v>4.7157241245386313E-3</v>
      </c>
      <c r="M70" s="21">
        <f t="shared" ca="1" si="14"/>
        <v>4.6345472753556709E-2</v>
      </c>
      <c r="N70" s="21">
        <f t="shared" ca="1" si="15"/>
        <v>5.4562292093551586E-5</v>
      </c>
      <c r="O70" s="20">
        <f t="shared" ca="1" si="16"/>
        <v>2761.3994181037324</v>
      </c>
      <c r="P70" s="21">
        <f t="shared" ca="1" si="17"/>
        <v>10974.481700855418</v>
      </c>
      <c r="Q70" s="21">
        <f t="shared" ca="1" si="18"/>
        <v>2564.6140447990201</v>
      </c>
      <c r="R70">
        <f t="shared" ca="1" si="19"/>
        <v>-2.3358572750395427E-2</v>
      </c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</row>
    <row r="71" spans="1:35" x14ac:dyDescent="0.2">
      <c r="A71" s="111">
        <v>-14321.5</v>
      </c>
      <c r="B71" s="111">
        <v>2.7741450001485646E-2</v>
      </c>
      <c r="C71" s="111">
        <v>0.1</v>
      </c>
      <c r="D71" s="113">
        <f t="shared" si="5"/>
        <v>-1.43215</v>
      </c>
      <c r="E71" s="113">
        <f t="shared" si="6"/>
        <v>2.7741450001485646E-2</v>
      </c>
      <c r="F71" s="21">
        <f t="shared" si="7"/>
        <v>-0.14321500000000001</v>
      </c>
      <c r="G71" s="21">
        <f t="shared" si="8"/>
        <v>2.7741450001485648E-3</v>
      </c>
      <c r="H71" s="21">
        <f t="shared" si="9"/>
        <v>0.20510536225000001</v>
      </c>
      <c r="I71" s="21">
        <f t="shared" si="10"/>
        <v>-0.2937416445463375</v>
      </c>
      <c r="J71" s="21">
        <f t="shared" si="11"/>
        <v>0.42068209623703728</v>
      </c>
      <c r="K71" s="21">
        <f t="shared" si="12"/>
        <v>-3.9729917619627667E-3</v>
      </c>
      <c r="L71" s="21">
        <f t="shared" si="13"/>
        <v>5.6899201518949769E-3</v>
      </c>
      <c r="M71" s="21">
        <f t="shared" ca="1" si="14"/>
        <v>4.6340513209401656E-2</v>
      </c>
      <c r="N71" s="21">
        <f t="shared" ca="1" si="15"/>
        <v>3.4592515221205499E-5</v>
      </c>
      <c r="O71" s="20">
        <f t="shared" ca="1" si="16"/>
        <v>2760.7272204890546</v>
      </c>
      <c r="P71" s="21">
        <f t="shared" ca="1" si="17"/>
        <v>10971.799598085185</v>
      </c>
      <c r="Q71" s="21">
        <f t="shared" ca="1" si="18"/>
        <v>2563.9850750060091</v>
      </c>
      <c r="R71">
        <f t="shared" ca="1" si="19"/>
        <v>-1.859906320791601E-2</v>
      </c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</row>
    <row r="72" spans="1:35" x14ac:dyDescent="0.2">
      <c r="A72" s="111">
        <v>-13894</v>
      </c>
      <c r="B72" s="111">
        <v>-5.2117999948677607E-3</v>
      </c>
      <c r="C72" s="111">
        <v>0.1</v>
      </c>
      <c r="D72" s="113">
        <f t="shared" si="5"/>
        <v>-1.3894</v>
      </c>
      <c r="E72" s="113">
        <f t="shared" si="6"/>
        <v>-5.2117999948677607E-3</v>
      </c>
      <c r="F72" s="21">
        <f t="shared" si="7"/>
        <v>-0.13894000000000001</v>
      </c>
      <c r="G72" s="21">
        <f t="shared" si="8"/>
        <v>-5.2117999948677609E-4</v>
      </c>
      <c r="H72" s="21">
        <f t="shared" si="9"/>
        <v>0.19304323600000001</v>
      </c>
      <c r="I72" s="21">
        <f t="shared" si="10"/>
        <v>-0.26821427209839999</v>
      </c>
      <c r="J72" s="21">
        <f t="shared" si="11"/>
        <v>0.37265690965351694</v>
      </c>
      <c r="K72" s="21">
        <f t="shared" si="12"/>
        <v>7.241274912869267E-4</v>
      </c>
      <c r="L72" s="21">
        <f t="shared" si="13"/>
        <v>-1.006102736394056E-3</v>
      </c>
      <c r="M72" s="21">
        <f t="shared" ca="1" si="14"/>
        <v>4.4925064124317404E-2</v>
      </c>
      <c r="N72" s="21">
        <f t="shared" ca="1" si="15"/>
        <v>2.5137051437056372E-4</v>
      </c>
      <c r="O72" s="20">
        <f t="shared" ca="1" si="16"/>
        <v>2574.0872176808484</v>
      </c>
      <c r="P72" s="21">
        <f t="shared" ca="1" si="17"/>
        <v>10227.172418375229</v>
      </c>
      <c r="Q72" s="21">
        <f t="shared" ca="1" si="18"/>
        <v>2389.3812889652199</v>
      </c>
      <c r="R72">
        <f t="shared" ca="1" si="19"/>
        <v>-5.0136864119185165E-2</v>
      </c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</row>
    <row r="73" spans="1:35" x14ac:dyDescent="0.2">
      <c r="A73" s="111">
        <v>-13892.5</v>
      </c>
      <c r="B73" s="111">
        <v>-9.4572500020149164E-3</v>
      </c>
      <c r="C73" s="111">
        <v>0.1</v>
      </c>
      <c r="D73" s="113">
        <f t="shared" si="5"/>
        <v>-1.3892500000000001</v>
      </c>
      <c r="E73" s="113">
        <f t="shared" si="6"/>
        <v>-9.4572500020149164E-3</v>
      </c>
      <c r="F73" s="21">
        <f t="shared" si="7"/>
        <v>-0.13892500000000002</v>
      </c>
      <c r="G73" s="21">
        <f t="shared" si="8"/>
        <v>-9.4572500020149173E-4</v>
      </c>
      <c r="H73" s="21">
        <f t="shared" si="9"/>
        <v>0.19300155625000004</v>
      </c>
      <c r="I73" s="21">
        <f t="shared" si="10"/>
        <v>-0.26812741202031259</v>
      </c>
      <c r="J73" s="21">
        <f t="shared" si="11"/>
        <v>0.37249600714921932</v>
      </c>
      <c r="K73" s="21">
        <f t="shared" si="12"/>
        <v>1.3138484565299224E-3</v>
      </c>
      <c r="L73" s="21">
        <f t="shared" si="13"/>
        <v>-1.8252639682341948E-3</v>
      </c>
      <c r="M73" s="21">
        <f t="shared" ca="1" si="14"/>
        <v>4.4920090692436784E-2</v>
      </c>
      <c r="N73" s="21">
        <f t="shared" ca="1" si="15"/>
        <v>2.9568951810004731E-4</v>
      </c>
      <c r="O73" s="20">
        <f t="shared" ca="1" si="16"/>
        <v>2573.4494592951728</v>
      </c>
      <c r="P73" s="21">
        <f t="shared" ca="1" si="17"/>
        <v>10224.628256681408</v>
      </c>
      <c r="Q73" s="21">
        <f t="shared" ca="1" si="18"/>
        <v>2388.7847776348935</v>
      </c>
      <c r="R73">
        <f t="shared" ca="1" si="19"/>
        <v>-5.4377340694451701E-2</v>
      </c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</row>
    <row r="74" spans="1:35" x14ac:dyDescent="0.2">
      <c r="A74" s="111">
        <v>-13875</v>
      </c>
      <c r="B74" s="111">
        <v>-1.9874999998137355E-3</v>
      </c>
      <c r="C74" s="111">
        <v>0.1</v>
      </c>
      <c r="D74" s="113">
        <f t="shared" si="5"/>
        <v>-1.3875</v>
      </c>
      <c r="E74" s="113">
        <f t="shared" si="6"/>
        <v>-1.9874999998137355E-3</v>
      </c>
      <c r="F74" s="21">
        <f t="shared" si="7"/>
        <v>-0.13875000000000001</v>
      </c>
      <c r="G74" s="21">
        <f t="shared" si="8"/>
        <v>-1.9874999998137355E-4</v>
      </c>
      <c r="H74" s="21">
        <f t="shared" si="9"/>
        <v>0.19251562500000002</v>
      </c>
      <c r="I74" s="21">
        <f t="shared" si="10"/>
        <v>-0.26711542968750002</v>
      </c>
      <c r="J74" s="21">
        <f t="shared" si="11"/>
        <v>0.37062265869140626</v>
      </c>
      <c r="K74" s="21">
        <f t="shared" si="12"/>
        <v>2.7576562497415579E-4</v>
      </c>
      <c r="L74" s="21">
        <f t="shared" si="13"/>
        <v>-3.8262480465164114E-4</v>
      </c>
      <c r="M74" s="21">
        <f t="shared" ca="1" si="14"/>
        <v>4.4862063732563989E-2</v>
      </c>
      <c r="N74" s="21">
        <f t="shared" ca="1" si="15"/>
        <v>2.1948816219141223E-4</v>
      </c>
      <c r="O74" s="20">
        <f t="shared" ca="1" si="16"/>
        <v>2566.0176826391362</v>
      </c>
      <c r="P74" s="21">
        <f t="shared" ca="1" si="17"/>
        <v>10194.981365893651</v>
      </c>
      <c r="Q74" s="21">
        <f t="shared" ca="1" si="18"/>
        <v>2381.8337129664669</v>
      </c>
      <c r="R74">
        <f t="shared" ca="1" si="19"/>
        <v>-4.6849563732377725E-2</v>
      </c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</row>
    <row r="75" spans="1:35" x14ac:dyDescent="0.2">
      <c r="A75" s="111">
        <v>-13849</v>
      </c>
      <c r="B75" s="111">
        <v>1.142470000195317E-2</v>
      </c>
      <c r="C75" s="111">
        <v>0.1</v>
      </c>
      <c r="D75" s="113">
        <f t="shared" si="5"/>
        <v>-1.3849</v>
      </c>
      <c r="E75" s="113">
        <f t="shared" si="6"/>
        <v>1.142470000195317E-2</v>
      </c>
      <c r="F75" s="21">
        <f t="shared" si="7"/>
        <v>-0.13849</v>
      </c>
      <c r="G75" s="21">
        <f t="shared" si="8"/>
        <v>1.1424700001953171E-3</v>
      </c>
      <c r="H75" s="21">
        <f t="shared" si="9"/>
        <v>0.19179480100000001</v>
      </c>
      <c r="I75" s="21">
        <f t="shared" si="10"/>
        <v>-0.26561661990490004</v>
      </c>
      <c r="J75" s="21">
        <f t="shared" si="11"/>
        <v>0.36785245690629609</v>
      </c>
      <c r="K75" s="21">
        <f t="shared" si="12"/>
        <v>-1.5822067032704946E-3</v>
      </c>
      <c r="L75" s="21">
        <f t="shared" si="13"/>
        <v>2.1911980633593079E-3</v>
      </c>
      <c r="M75" s="21">
        <f t="shared" ca="1" si="14"/>
        <v>4.477584004495952E-2</v>
      </c>
      <c r="N75" s="21">
        <f t="shared" ca="1" si="15"/>
        <v>1.1122985421682217E-4</v>
      </c>
      <c r="O75" s="20">
        <f t="shared" ca="1" si="16"/>
        <v>2555.0058710109747</v>
      </c>
      <c r="P75" s="21">
        <f t="shared" ca="1" si="17"/>
        <v>10151.05344700842</v>
      </c>
      <c r="Q75" s="21">
        <f t="shared" ca="1" si="18"/>
        <v>2371.5343906689645</v>
      </c>
      <c r="R75">
        <f t="shared" ca="1" si="19"/>
        <v>-3.335114004300635E-2</v>
      </c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</row>
    <row r="76" spans="1:35" x14ac:dyDescent="0.2">
      <c r="A76" s="111">
        <v>-13844.5</v>
      </c>
      <c r="B76" s="111">
        <v>3.1688349998148624E-2</v>
      </c>
      <c r="C76" s="111">
        <v>0.1</v>
      </c>
      <c r="D76" s="113">
        <f t="shared" si="5"/>
        <v>-1.38445</v>
      </c>
      <c r="E76" s="113">
        <f t="shared" si="6"/>
        <v>3.1688349998148624E-2</v>
      </c>
      <c r="F76" s="21">
        <f t="shared" si="7"/>
        <v>-0.13844500000000001</v>
      </c>
      <c r="G76" s="21">
        <f t="shared" si="8"/>
        <v>3.1688349998148626E-3</v>
      </c>
      <c r="H76" s="21">
        <f t="shared" si="9"/>
        <v>0.19167018025000002</v>
      </c>
      <c r="I76" s="21">
        <f t="shared" si="10"/>
        <v>-0.2653577810471125</v>
      </c>
      <c r="J76" s="21">
        <f t="shared" si="11"/>
        <v>0.36737457997067491</v>
      </c>
      <c r="K76" s="21">
        <f t="shared" si="12"/>
        <v>-4.3870936154936863E-3</v>
      </c>
      <c r="L76" s="21">
        <f t="shared" si="13"/>
        <v>6.0737117559702342E-3</v>
      </c>
      <c r="M76" s="21">
        <f t="shared" ca="1" si="14"/>
        <v>4.4760915233378919E-2</v>
      </c>
      <c r="N76" s="21">
        <f t="shared" ca="1" si="15"/>
        <v>1.7089196182935171E-5</v>
      </c>
      <c r="O76" s="20">
        <f t="shared" ca="1" si="16"/>
        <v>2553.1035781618116</v>
      </c>
      <c r="P76" s="21">
        <f t="shared" ca="1" si="17"/>
        <v>10143.464946552622</v>
      </c>
      <c r="Q76" s="21">
        <f t="shared" ca="1" si="18"/>
        <v>2369.7552058458577</v>
      </c>
      <c r="R76">
        <f t="shared" ca="1" si="19"/>
        <v>-1.3072565235230295E-2</v>
      </c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</row>
    <row r="77" spans="1:35" x14ac:dyDescent="0.2">
      <c r="A77" s="111">
        <v>-13774.5</v>
      </c>
      <c r="B77" s="111">
        <v>1.1567349996767007E-2</v>
      </c>
      <c r="C77" s="111">
        <v>0.1</v>
      </c>
      <c r="D77" s="113">
        <f t="shared" si="5"/>
        <v>-1.3774500000000001</v>
      </c>
      <c r="E77" s="113">
        <f t="shared" si="6"/>
        <v>1.1567349996767007E-2</v>
      </c>
      <c r="F77" s="21">
        <f t="shared" si="7"/>
        <v>-0.13774500000000001</v>
      </c>
      <c r="G77" s="21">
        <f t="shared" si="8"/>
        <v>1.1567349996767008E-3</v>
      </c>
      <c r="H77" s="21">
        <f t="shared" si="9"/>
        <v>0.18973685025000001</v>
      </c>
      <c r="I77" s="21">
        <f t="shared" si="10"/>
        <v>-0.26135302437686253</v>
      </c>
      <c r="J77" s="21">
        <f t="shared" si="11"/>
        <v>0.36000072342790929</v>
      </c>
      <c r="K77" s="21">
        <f t="shared" si="12"/>
        <v>-1.5933446253046716E-3</v>
      </c>
      <c r="L77" s="21">
        <f t="shared" si="13"/>
        <v>2.19475255412592E-3</v>
      </c>
      <c r="M77" s="21">
        <f t="shared" ca="1" si="14"/>
        <v>4.4528695223796655E-2</v>
      </c>
      <c r="N77" s="21">
        <f t="shared" ca="1" si="15"/>
        <v>1.0864502791754303E-4</v>
      </c>
      <c r="O77" s="20">
        <f t="shared" ca="1" si="16"/>
        <v>2523.6486755325418</v>
      </c>
      <c r="P77" s="21">
        <f t="shared" ca="1" si="17"/>
        <v>10025.967563284767</v>
      </c>
      <c r="Q77" s="21">
        <f t="shared" ca="1" si="18"/>
        <v>2342.2074542890696</v>
      </c>
      <c r="R77">
        <f t="shared" ca="1" si="19"/>
        <v>-3.2961345227029648E-2</v>
      </c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</row>
    <row r="78" spans="1:35" x14ac:dyDescent="0.2">
      <c r="A78" s="111">
        <v>-13759</v>
      </c>
      <c r="B78" s="111">
        <v>-2.9302299997652881E-2</v>
      </c>
      <c r="C78" s="111">
        <v>0.1</v>
      </c>
      <c r="D78" s="113">
        <f t="shared" si="5"/>
        <v>-1.3758999999999999</v>
      </c>
      <c r="E78" s="113">
        <f t="shared" si="6"/>
        <v>-2.9302299997652881E-2</v>
      </c>
      <c r="F78" s="21">
        <f t="shared" si="7"/>
        <v>-0.13758999999999999</v>
      </c>
      <c r="G78" s="21">
        <f t="shared" si="8"/>
        <v>-2.9302299997652883E-3</v>
      </c>
      <c r="H78" s="21">
        <f t="shared" si="9"/>
        <v>0.18931008099999996</v>
      </c>
      <c r="I78" s="21">
        <f t="shared" si="10"/>
        <v>-0.26047174044789995</v>
      </c>
      <c r="J78" s="21">
        <f t="shared" si="11"/>
        <v>0.35838306768226552</v>
      </c>
      <c r="K78" s="21">
        <f t="shared" si="12"/>
        <v>4.0317034566770601E-3</v>
      </c>
      <c r="L78" s="21">
        <f t="shared" si="13"/>
        <v>-5.5472207860419662E-3</v>
      </c>
      <c r="M78" s="21">
        <f t="shared" ca="1" si="14"/>
        <v>4.4477260778345067E-2</v>
      </c>
      <c r="N78" s="21">
        <f t="shared" ca="1" si="15"/>
        <v>5.4434235882991767E-4</v>
      </c>
      <c r="O78" s="20">
        <f t="shared" ca="1" si="16"/>
        <v>2517.1610746646834</v>
      </c>
      <c r="P78" s="21">
        <f t="shared" ca="1" si="17"/>
        <v>10000.088680986553</v>
      </c>
      <c r="Q78" s="21">
        <f t="shared" ca="1" si="18"/>
        <v>2336.140157420733</v>
      </c>
      <c r="R78">
        <f t="shared" ca="1" si="19"/>
        <v>-7.3779560775997954E-2</v>
      </c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</row>
    <row r="79" spans="1:35" x14ac:dyDescent="0.2">
      <c r="A79" s="111">
        <v>-13745.5</v>
      </c>
      <c r="B79" s="111">
        <v>2.4886500032152981E-3</v>
      </c>
      <c r="C79" s="111">
        <v>0.1</v>
      </c>
      <c r="D79" s="113">
        <f t="shared" si="5"/>
        <v>-1.3745499999999999</v>
      </c>
      <c r="E79" s="113">
        <f t="shared" si="6"/>
        <v>2.4886500032152981E-3</v>
      </c>
      <c r="F79" s="21">
        <f t="shared" si="7"/>
        <v>-0.13745499999999999</v>
      </c>
      <c r="G79" s="21">
        <f t="shared" si="8"/>
        <v>2.4886500032152983E-4</v>
      </c>
      <c r="H79" s="21">
        <f t="shared" si="9"/>
        <v>0.18893877024999997</v>
      </c>
      <c r="I79" s="21">
        <f t="shared" si="10"/>
        <v>-0.25970578664713745</v>
      </c>
      <c r="J79" s="21">
        <f t="shared" si="11"/>
        <v>0.35697858903582275</v>
      </c>
      <c r="K79" s="21">
        <f t="shared" si="12"/>
        <v>-3.4207738619195882E-4</v>
      </c>
      <c r="L79" s="21">
        <f t="shared" si="13"/>
        <v>4.7020247119015696E-4</v>
      </c>
      <c r="M79" s="21">
        <f t="shared" ca="1" si="14"/>
        <v>4.4432458810944542E-2</v>
      </c>
      <c r="N79" s="21">
        <f t="shared" ca="1" si="15"/>
        <v>1.7592830972993454E-4</v>
      </c>
      <c r="O79" s="20">
        <f t="shared" ca="1" si="16"/>
        <v>2511.5207641928901</v>
      </c>
      <c r="P79" s="21">
        <f t="shared" ca="1" si="17"/>
        <v>9977.5897816339675</v>
      </c>
      <c r="Q79" s="21">
        <f t="shared" ca="1" si="18"/>
        <v>2330.8653306026922</v>
      </c>
      <c r="R79">
        <f t="shared" ca="1" si="19"/>
        <v>-4.1943808807729244E-2</v>
      </c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</row>
    <row r="80" spans="1:35" x14ac:dyDescent="0.2">
      <c r="A80" s="111">
        <v>-13729.5</v>
      </c>
      <c r="B80" s="111">
        <v>4.8203849997662473E-2</v>
      </c>
      <c r="C80" s="111">
        <v>0.1</v>
      </c>
      <c r="D80" s="113">
        <f t="shared" si="5"/>
        <v>-1.3729499999999999</v>
      </c>
      <c r="E80" s="113">
        <f t="shared" si="6"/>
        <v>4.8203849997662473E-2</v>
      </c>
      <c r="F80" s="21">
        <f t="shared" si="7"/>
        <v>-0.137295</v>
      </c>
      <c r="G80" s="21">
        <f t="shared" si="8"/>
        <v>4.8203849997662477E-3</v>
      </c>
      <c r="H80" s="21">
        <f t="shared" si="9"/>
        <v>0.18849917024999999</v>
      </c>
      <c r="I80" s="21">
        <f t="shared" si="10"/>
        <v>-0.25879993579473748</v>
      </c>
      <c r="J80" s="21">
        <f t="shared" si="11"/>
        <v>0.35531937184938478</v>
      </c>
      <c r="K80" s="21">
        <f t="shared" si="12"/>
        <v>-6.6181475854290694E-3</v>
      </c>
      <c r="L80" s="21">
        <f t="shared" si="13"/>
        <v>9.0863857274148408E-3</v>
      </c>
      <c r="M80" s="21">
        <f t="shared" ca="1" si="14"/>
        <v>4.4379355089669184E-2</v>
      </c>
      <c r="N80" s="21">
        <f t="shared" ca="1" si="15"/>
        <v>1.46267613012666E-6</v>
      </c>
      <c r="O80" s="20">
        <f t="shared" ca="1" si="16"/>
        <v>2504.8482104862146</v>
      </c>
      <c r="P80" s="21">
        <f t="shared" ca="1" si="17"/>
        <v>9950.9735141025067</v>
      </c>
      <c r="Q80" s="21">
        <f t="shared" ca="1" si="18"/>
        <v>2324.6252350922082</v>
      </c>
      <c r="R80">
        <f t="shared" ca="1" si="19"/>
        <v>3.8244949079932894E-3</v>
      </c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</row>
    <row r="81" spans="1:35" x14ac:dyDescent="0.2">
      <c r="A81" s="111">
        <v>-13728</v>
      </c>
      <c r="B81" s="111">
        <v>-1.0416000004624948E-3</v>
      </c>
      <c r="C81" s="111">
        <v>0.1</v>
      </c>
      <c r="D81" s="113">
        <f t="shared" si="5"/>
        <v>-1.3728</v>
      </c>
      <c r="E81" s="113">
        <f t="shared" si="6"/>
        <v>-1.0416000004624948E-3</v>
      </c>
      <c r="F81" s="21">
        <f t="shared" si="7"/>
        <v>-0.13728000000000001</v>
      </c>
      <c r="G81" s="21">
        <f t="shared" si="8"/>
        <v>-1.0416000004624948E-4</v>
      </c>
      <c r="H81" s="21">
        <f t="shared" si="9"/>
        <v>0.18845798400000002</v>
      </c>
      <c r="I81" s="21">
        <f t="shared" si="10"/>
        <v>-0.25871512043520001</v>
      </c>
      <c r="J81" s="21">
        <f t="shared" si="11"/>
        <v>0.35516411733344255</v>
      </c>
      <c r="K81" s="21">
        <f t="shared" si="12"/>
        <v>1.429908480634913E-4</v>
      </c>
      <c r="L81" s="21">
        <f t="shared" si="13"/>
        <v>-1.9629783622156086E-4</v>
      </c>
      <c r="M81" s="21">
        <f t="shared" ca="1" si="14"/>
        <v>4.4374376332541814E-2</v>
      </c>
      <c r="N81" s="21">
        <f t="shared" ca="1" si="15"/>
        <v>2.0626109062800077E-4</v>
      </c>
      <c r="O81" s="20">
        <f t="shared" ca="1" si="16"/>
        <v>2504.2233397534678</v>
      </c>
      <c r="P81" s="21">
        <f t="shared" ca="1" si="17"/>
        <v>9948.4809670467966</v>
      </c>
      <c r="Q81" s="21">
        <f t="shared" ca="1" si="18"/>
        <v>2324.040867991298</v>
      </c>
      <c r="R81">
        <f t="shared" ca="1" si="19"/>
        <v>-4.5415976333004308E-2</v>
      </c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</row>
    <row r="82" spans="1:35" x14ac:dyDescent="0.2">
      <c r="A82" s="111">
        <v>-13717.5</v>
      </c>
      <c r="B82" s="111">
        <v>-2.7597500011324883E-3</v>
      </c>
      <c r="C82" s="111">
        <v>0.1</v>
      </c>
      <c r="D82" s="113">
        <f t="shared" si="5"/>
        <v>-1.37175</v>
      </c>
      <c r="E82" s="113">
        <f t="shared" si="6"/>
        <v>-2.7597500011324883E-3</v>
      </c>
      <c r="F82" s="21">
        <f t="shared" si="7"/>
        <v>-0.13717500000000002</v>
      </c>
      <c r="G82" s="21">
        <f t="shared" si="8"/>
        <v>-2.7597500011324885E-4</v>
      </c>
      <c r="H82" s="21">
        <f t="shared" si="9"/>
        <v>0.18816980625000004</v>
      </c>
      <c r="I82" s="21">
        <f t="shared" si="10"/>
        <v>-0.25812193172343756</v>
      </c>
      <c r="J82" s="21">
        <f t="shared" si="11"/>
        <v>0.35407875984162546</v>
      </c>
      <c r="K82" s="21">
        <f t="shared" si="12"/>
        <v>3.7856870640534912E-4</v>
      </c>
      <c r="L82" s="21">
        <f t="shared" si="13"/>
        <v>-5.1930162301153766E-4</v>
      </c>
      <c r="M82" s="21">
        <f t="shared" ca="1" si="14"/>
        <v>4.4339523673012748E-2</v>
      </c>
      <c r="N82" s="21">
        <f t="shared" ca="1" si="15"/>
        <v>2.2183415806320309E-4</v>
      </c>
      <c r="O82" s="20">
        <f t="shared" ca="1" si="16"/>
        <v>2499.8525117471763</v>
      </c>
      <c r="P82" s="21">
        <f t="shared" ca="1" si="17"/>
        <v>9931.0462220150803</v>
      </c>
      <c r="Q82" s="21">
        <f t="shared" ca="1" si="18"/>
        <v>2319.9533767805365</v>
      </c>
      <c r="R82">
        <f t="shared" ca="1" si="19"/>
        <v>-4.7099273674145237E-2</v>
      </c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</row>
    <row r="83" spans="1:35" x14ac:dyDescent="0.2">
      <c r="A83" s="111">
        <v>-13717</v>
      </c>
      <c r="B83" s="111">
        <v>-8.1749000019044615E-3</v>
      </c>
      <c r="C83" s="111">
        <v>0.1</v>
      </c>
      <c r="D83" s="113">
        <f t="shared" si="5"/>
        <v>-1.3716999999999999</v>
      </c>
      <c r="E83" s="113">
        <f t="shared" si="6"/>
        <v>-8.1749000019044615E-3</v>
      </c>
      <c r="F83" s="21">
        <f t="shared" si="7"/>
        <v>-0.13716999999999999</v>
      </c>
      <c r="G83" s="21">
        <f t="shared" si="8"/>
        <v>-8.1749000019044622E-4</v>
      </c>
      <c r="H83" s="21">
        <f t="shared" si="9"/>
        <v>0.18815608899999997</v>
      </c>
      <c r="I83" s="21">
        <f t="shared" si="10"/>
        <v>-0.25809370728129993</v>
      </c>
      <c r="J83" s="21">
        <f t="shared" si="11"/>
        <v>0.35402713827775911</v>
      </c>
      <c r="K83" s="21">
        <f t="shared" si="12"/>
        <v>1.1213510332612349E-3</v>
      </c>
      <c r="L83" s="21">
        <f t="shared" si="13"/>
        <v>-1.5381572123244359E-3</v>
      </c>
      <c r="M83" s="21">
        <f t="shared" ca="1" si="14"/>
        <v>4.4337863963209732E-2</v>
      </c>
      <c r="N83" s="21">
        <f t="shared" ca="1" si="15"/>
        <v>2.757590379255796E-4</v>
      </c>
      <c r="O83" s="20">
        <f t="shared" ca="1" si="16"/>
        <v>2499.6445196434729</v>
      </c>
      <c r="P83" s="21">
        <f t="shared" ca="1" si="17"/>
        <v>9930.2165670058112</v>
      </c>
      <c r="Q83" s="21">
        <f t="shared" ca="1" si="18"/>
        <v>2319.7588686739555</v>
      </c>
      <c r="R83">
        <f t="shared" ca="1" si="19"/>
        <v>-5.2512763965114194E-2</v>
      </c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</row>
    <row r="84" spans="1:35" x14ac:dyDescent="0.2">
      <c r="A84" s="111">
        <v>-13713</v>
      </c>
      <c r="B84" s="111">
        <v>1.1503900001116563E-2</v>
      </c>
      <c r="C84" s="111">
        <v>0.1</v>
      </c>
      <c r="D84" s="113">
        <f t="shared" si="5"/>
        <v>-1.3713</v>
      </c>
      <c r="E84" s="113">
        <f t="shared" si="6"/>
        <v>1.1503900001116563E-2</v>
      </c>
      <c r="F84" s="21">
        <f t="shared" si="7"/>
        <v>-0.13713</v>
      </c>
      <c r="G84" s="21">
        <f t="shared" si="8"/>
        <v>1.1503900001116564E-3</v>
      </c>
      <c r="H84" s="21">
        <f t="shared" si="9"/>
        <v>0.18804636899999999</v>
      </c>
      <c r="I84" s="21">
        <f t="shared" si="10"/>
        <v>-0.2578679858097</v>
      </c>
      <c r="J84" s="21">
        <f t="shared" si="11"/>
        <v>0.35361436894084158</v>
      </c>
      <c r="K84" s="21">
        <f t="shared" si="12"/>
        <v>-1.5775298071531144E-3</v>
      </c>
      <c r="L84" s="21">
        <f t="shared" si="13"/>
        <v>2.1632666245490657E-3</v>
      </c>
      <c r="M84" s="21">
        <f t="shared" ca="1" si="14"/>
        <v>4.4324586090551656E-2</v>
      </c>
      <c r="N84" s="21">
        <f t="shared" ca="1" si="15"/>
        <v>1.0771974353812383E-4</v>
      </c>
      <c r="O84" s="20">
        <f t="shared" ca="1" si="16"/>
        <v>2497.9810491911585</v>
      </c>
      <c r="P84" s="21">
        <f t="shared" ca="1" si="17"/>
        <v>9923.5811947002894</v>
      </c>
      <c r="Q84" s="21">
        <f t="shared" ca="1" si="18"/>
        <v>2318.2032432698375</v>
      </c>
      <c r="R84">
        <f t="shared" ca="1" si="19"/>
        <v>-3.2820686089435093E-2</v>
      </c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</row>
    <row r="85" spans="1:35" x14ac:dyDescent="0.2">
      <c r="A85" s="111">
        <v>-13711.5</v>
      </c>
      <c r="B85" s="111">
        <v>9.2584500016528182E-3</v>
      </c>
      <c r="C85" s="111">
        <v>0.1</v>
      </c>
      <c r="D85" s="113">
        <f t="shared" ref="D85:D148" si="20">A85/A$18</f>
        <v>-1.3711500000000001</v>
      </c>
      <c r="E85" s="113">
        <f t="shared" ref="E85:E148" si="21">B85/B$18</f>
        <v>9.2584500016528182E-3</v>
      </c>
      <c r="F85" s="21">
        <f t="shared" ref="F85:F148" si="22">$C85*D85</f>
        <v>-0.13711500000000001</v>
      </c>
      <c r="G85" s="21">
        <f t="shared" ref="G85:G148" si="23">$C85*E85</f>
        <v>9.2584500016528186E-4</v>
      </c>
      <c r="H85" s="21">
        <f t="shared" ref="H85:H148" si="24">C85*D85*D85</f>
        <v>0.18800523225000004</v>
      </c>
      <c r="I85" s="21">
        <f t="shared" ref="I85:I148" si="25">C85*D85*D85*D85</f>
        <v>-0.25778337419958758</v>
      </c>
      <c r="J85" s="21">
        <f t="shared" ref="J85:J148" si="26">C85*D85*D85*D85*D85</f>
        <v>0.35345967353376451</v>
      </c>
      <c r="K85" s="21">
        <f t="shared" ref="K85:K148" si="27">C85*E85*D85</f>
        <v>-1.2694723719766264E-3</v>
      </c>
      <c r="L85" s="21">
        <f t="shared" ref="L85:L148" si="28">C85*E85*D85*D85</f>
        <v>1.7406370428357514E-3</v>
      </c>
      <c r="M85" s="21">
        <f t="shared" ref="M85:M148" ca="1" si="29">+E$4+E$5*D85+E$6*D85^2</f>
        <v>4.4319606799280993E-2</v>
      </c>
      <c r="N85" s="21">
        <f t="shared" ref="N85:N148" ca="1" si="30">C85*(M85-E85)^2</f>
        <v>1.2292847159878684E-4</v>
      </c>
      <c r="O85" s="20">
        <f t="shared" ref="O85:O148" ca="1" si="31">(C85*O$1-O$2*F85+O$3*H85)^2</f>
        <v>2497.3574614923637</v>
      </c>
      <c r="P85" s="21">
        <f t="shared" ref="P85:P148" ca="1" si="32">(-C85*O$2+O$4*F85-O$5*H85)^2</f>
        <v>9921.0937860038157</v>
      </c>
      <c r="Q85" s="21">
        <f t="shared" ref="Q85:Q148" ca="1" si="33">+(C85*O$3-F85*O$5+H85*O$6)^2</f>
        <v>2317.6200851235526</v>
      </c>
      <c r="R85">
        <f t="shared" ref="R85:R148" ca="1" si="34">+E85-M85</f>
        <v>-3.5061156797628175E-2</v>
      </c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</row>
    <row r="86" spans="1:35" x14ac:dyDescent="0.2">
      <c r="A86" s="111">
        <v>-13710</v>
      </c>
      <c r="B86" s="111">
        <v>6.0129999983473681E-3</v>
      </c>
      <c r="C86" s="111">
        <v>0.1</v>
      </c>
      <c r="D86" s="113">
        <f t="shared" si="20"/>
        <v>-1.371</v>
      </c>
      <c r="E86" s="113">
        <f t="shared" si="21"/>
        <v>6.0129999983473681E-3</v>
      </c>
      <c r="F86" s="21">
        <f t="shared" si="22"/>
        <v>-0.1371</v>
      </c>
      <c r="G86" s="21">
        <f t="shared" si="23"/>
        <v>6.0129999983473683E-4</v>
      </c>
      <c r="H86" s="21">
        <f t="shared" si="24"/>
        <v>0.1879641</v>
      </c>
      <c r="I86" s="21">
        <f t="shared" si="25"/>
        <v>-0.2576987811</v>
      </c>
      <c r="J86" s="21">
        <f t="shared" si="26"/>
        <v>0.3533050288881</v>
      </c>
      <c r="K86" s="21">
        <f t="shared" si="27"/>
        <v>-8.2438229977342421E-4</v>
      </c>
      <c r="L86" s="21">
        <f t="shared" si="28"/>
        <v>1.1302281329893646E-3</v>
      </c>
      <c r="M86" s="21">
        <f t="shared" ca="1" si="29"/>
        <v>4.4314627459451847E-2</v>
      </c>
      <c r="N86" s="21">
        <f t="shared" ca="1" si="30"/>
        <v>1.4670146661692327E-4</v>
      </c>
      <c r="O86" s="20">
        <f t="shared" ca="1" si="31"/>
        <v>2496.7339903460065</v>
      </c>
      <c r="P86" s="21">
        <f t="shared" ca="1" si="32"/>
        <v>9918.6068440810777</v>
      </c>
      <c r="Q86" s="21">
        <f t="shared" ca="1" si="33"/>
        <v>2317.0370367996325</v>
      </c>
      <c r="R86">
        <f t="shared" ca="1" si="34"/>
        <v>-3.8301627461104479E-2</v>
      </c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</row>
    <row r="87" spans="1:35" x14ac:dyDescent="0.2">
      <c r="A87" s="111">
        <v>-13708.5</v>
      </c>
      <c r="B87" s="111">
        <v>8.7675499962642789E-3</v>
      </c>
      <c r="C87" s="111">
        <v>0.1</v>
      </c>
      <c r="D87" s="113">
        <f t="shared" si="20"/>
        <v>-1.3708499999999999</v>
      </c>
      <c r="E87" s="113">
        <f t="shared" si="21"/>
        <v>8.7675499962642789E-3</v>
      </c>
      <c r="F87" s="21">
        <f t="shared" si="22"/>
        <v>-0.13708499999999998</v>
      </c>
      <c r="G87" s="21">
        <f t="shared" si="23"/>
        <v>8.7675499962642795E-4</v>
      </c>
      <c r="H87" s="21">
        <f t="shared" si="24"/>
        <v>0.18792297224999996</v>
      </c>
      <c r="I87" s="21">
        <f t="shared" si="25"/>
        <v>-0.25761420650891242</v>
      </c>
      <c r="J87" s="21">
        <f t="shared" si="26"/>
        <v>0.35315043499274257</v>
      </c>
      <c r="K87" s="21">
        <f t="shared" si="27"/>
        <v>-1.2018995912378887E-3</v>
      </c>
      <c r="L87" s="21">
        <f t="shared" si="28"/>
        <v>1.6476240546484597E-3</v>
      </c>
      <c r="M87" s="21">
        <f t="shared" ca="1" si="29"/>
        <v>4.4309648071064217E-2</v>
      </c>
      <c r="N87" s="21">
        <f t="shared" ca="1" si="30"/>
        <v>1.2632407355586973E-4</v>
      </c>
      <c r="O87" s="20">
        <f t="shared" ca="1" si="31"/>
        <v>2496.1106357375925</v>
      </c>
      <c r="P87" s="21">
        <f t="shared" ca="1" si="32"/>
        <v>9916.120368873786</v>
      </c>
      <c r="Q87" s="21">
        <f t="shared" ca="1" si="33"/>
        <v>2316.4540982843155</v>
      </c>
      <c r="R87">
        <f t="shared" ca="1" si="34"/>
        <v>-3.5542098074799938E-2</v>
      </c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</row>
    <row r="88" spans="1:35" x14ac:dyDescent="0.2">
      <c r="A88" s="111">
        <v>-13708.5</v>
      </c>
      <c r="B88" s="111">
        <v>9.7675500001059845E-3</v>
      </c>
      <c r="C88" s="111">
        <v>0.1</v>
      </c>
      <c r="D88" s="113">
        <f t="shared" si="20"/>
        <v>-1.3708499999999999</v>
      </c>
      <c r="E88" s="113">
        <f t="shared" si="21"/>
        <v>9.7675500001059845E-3</v>
      </c>
      <c r="F88" s="21">
        <f t="shared" si="22"/>
        <v>-0.13708499999999998</v>
      </c>
      <c r="G88" s="21">
        <f t="shared" si="23"/>
        <v>9.7675500001059845E-4</v>
      </c>
      <c r="H88" s="21">
        <f t="shared" si="24"/>
        <v>0.18792297224999996</v>
      </c>
      <c r="I88" s="21">
        <f t="shared" si="25"/>
        <v>-0.25761420650891242</v>
      </c>
      <c r="J88" s="21">
        <f t="shared" si="26"/>
        <v>0.35315043499274257</v>
      </c>
      <c r="K88" s="21">
        <f t="shared" si="27"/>
        <v>-1.3389845917645287E-3</v>
      </c>
      <c r="L88" s="21">
        <f t="shared" si="28"/>
        <v>1.8355470276204041E-3</v>
      </c>
      <c r="M88" s="21">
        <f t="shared" ca="1" si="29"/>
        <v>4.4309648071064217E-2</v>
      </c>
      <c r="N88" s="21">
        <f t="shared" ca="1" si="30"/>
        <v>1.1931565391436964E-4</v>
      </c>
      <c r="O88" s="20">
        <f t="shared" ca="1" si="31"/>
        <v>2496.1106357375925</v>
      </c>
      <c r="P88" s="21">
        <f t="shared" ca="1" si="32"/>
        <v>9916.120368873786</v>
      </c>
      <c r="Q88" s="21">
        <f t="shared" ca="1" si="33"/>
        <v>2316.4540982843155</v>
      </c>
      <c r="R88">
        <f t="shared" ca="1" si="34"/>
        <v>-3.4542098070958233E-2</v>
      </c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</row>
    <row r="89" spans="1:35" x14ac:dyDescent="0.2">
      <c r="A89" s="111">
        <v>-13707</v>
      </c>
      <c r="B89" s="111">
        <v>5.5221000002347864E-3</v>
      </c>
      <c r="C89" s="111">
        <v>0.1</v>
      </c>
      <c r="D89" s="113">
        <f t="shared" si="20"/>
        <v>-1.3707</v>
      </c>
      <c r="E89" s="113">
        <f t="shared" si="21"/>
        <v>5.5221000002347864E-3</v>
      </c>
      <c r="F89" s="21">
        <f t="shared" si="22"/>
        <v>-0.13707</v>
      </c>
      <c r="G89" s="21">
        <f t="shared" si="23"/>
        <v>5.5221000002347864E-4</v>
      </c>
      <c r="H89" s="21">
        <f t="shared" si="24"/>
        <v>0.18788184899999999</v>
      </c>
      <c r="I89" s="21">
        <f t="shared" si="25"/>
        <v>-0.25752965042429998</v>
      </c>
      <c r="J89" s="21">
        <f t="shared" si="26"/>
        <v>0.35299589183658797</v>
      </c>
      <c r="K89" s="21">
        <f t="shared" si="27"/>
        <v>-7.5691424703218217E-4</v>
      </c>
      <c r="L89" s="21">
        <f t="shared" si="28"/>
        <v>1.0375023584070122E-3</v>
      </c>
      <c r="M89" s="21">
        <f t="shared" ca="1" si="29"/>
        <v>4.4304668634118125E-2</v>
      </c>
      <c r="N89" s="21">
        <f t="shared" ca="1" si="30"/>
        <v>1.5040876298418718E-4</v>
      </c>
      <c r="O89" s="20">
        <f t="shared" ca="1" si="31"/>
        <v>2495.4873976526223</v>
      </c>
      <c r="P89" s="21">
        <f t="shared" ca="1" si="32"/>
        <v>9913.6343603236601</v>
      </c>
      <c r="Q89" s="21">
        <f t="shared" ca="1" si="33"/>
        <v>2315.8712695638428</v>
      </c>
      <c r="R89">
        <f t="shared" ca="1" si="34"/>
        <v>-3.8782568633883338E-2</v>
      </c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</row>
    <row r="90" spans="1:35" x14ac:dyDescent="0.2">
      <c r="A90" s="111">
        <v>-13705.5</v>
      </c>
      <c r="B90" s="111">
        <v>4.27664999733679E-3</v>
      </c>
      <c r="C90" s="111">
        <v>0.1</v>
      </c>
      <c r="D90" s="113">
        <f t="shared" si="20"/>
        <v>-1.3705499999999999</v>
      </c>
      <c r="E90" s="113">
        <f t="shared" si="21"/>
        <v>4.27664999733679E-3</v>
      </c>
      <c r="F90" s="21">
        <f t="shared" si="22"/>
        <v>-0.13705500000000001</v>
      </c>
      <c r="G90" s="21">
        <f t="shared" si="23"/>
        <v>4.27664999733679E-4</v>
      </c>
      <c r="H90" s="21">
        <f t="shared" si="24"/>
        <v>0.18784073025</v>
      </c>
      <c r="I90" s="21">
        <f t="shared" si="25"/>
        <v>-0.25744511284413751</v>
      </c>
      <c r="J90" s="21">
        <f t="shared" si="26"/>
        <v>0.35284139940853265</v>
      </c>
      <c r="K90" s="21">
        <f t="shared" si="27"/>
        <v>-5.8613626538499373E-4</v>
      </c>
      <c r="L90" s="21">
        <f t="shared" si="28"/>
        <v>8.0332905852340312E-4</v>
      </c>
      <c r="M90" s="21">
        <f t="shared" ca="1" si="29"/>
        <v>4.4299689148613527E-2</v>
      </c>
      <c r="N90" s="21">
        <f t="shared" ca="1" si="30"/>
        <v>1.6018436629046309E-4</v>
      </c>
      <c r="O90" s="20">
        <f t="shared" ca="1" si="31"/>
        <v>2494.864276076602</v>
      </c>
      <c r="P90" s="21">
        <f t="shared" ca="1" si="32"/>
        <v>9911.1488183724123</v>
      </c>
      <c r="Q90" s="21">
        <f t="shared" ca="1" si="33"/>
        <v>2315.2885506244497</v>
      </c>
      <c r="R90">
        <f t="shared" ca="1" si="34"/>
        <v>-4.0023039151276738E-2</v>
      </c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</row>
    <row r="91" spans="1:35" x14ac:dyDescent="0.2">
      <c r="A91" s="111">
        <v>-13704</v>
      </c>
      <c r="B91" s="111">
        <v>3.1199997465591878E-5</v>
      </c>
      <c r="C91" s="111">
        <v>0.1</v>
      </c>
      <c r="D91" s="113">
        <f t="shared" si="20"/>
        <v>-1.3704000000000001</v>
      </c>
      <c r="E91" s="113">
        <f t="shared" si="21"/>
        <v>3.1199997465591878E-5</v>
      </c>
      <c r="F91" s="21">
        <f t="shared" si="22"/>
        <v>-0.13704000000000002</v>
      </c>
      <c r="G91" s="21">
        <f t="shared" si="23"/>
        <v>3.1199997465591878E-6</v>
      </c>
      <c r="H91" s="21">
        <f t="shared" si="24"/>
        <v>0.18779961600000003</v>
      </c>
      <c r="I91" s="21">
        <f t="shared" si="25"/>
        <v>-0.25736059376640008</v>
      </c>
      <c r="J91" s="21">
        <f t="shared" si="26"/>
        <v>0.35268695769747471</v>
      </c>
      <c r="K91" s="21">
        <f t="shared" si="27"/>
        <v>-4.2756476526847108E-6</v>
      </c>
      <c r="L91" s="21">
        <f t="shared" si="28"/>
        <v>5.8593475432391277E-6</v>
      </c>
      <c r="M91" s="21">
        <f t="shared" ca="1" si="29"/>
        <v>4.4294709614550468E-2</v>
      </c>
      <c r="N91" s="21">
        <f t="shared" ca="1" si="30"/>
        <v>1.9592582836217652E-4</v>
      </c>
      <c r="O91" s="20">
        <f t="shared" ca="1" si="31"/>
        <v>2494.2412709950349</v>
      </c>
      <c r="P91" s="21">
        <f t="shared" ca="1" si="32"/>
        <v>9908.6637429617658</v>
      </c>
      <c r="Q91" s="21">
        <f t="shared" ca="1" si="33"/>
        <v>2314.7059414523778</v>
      </c>
      <c r="R91">
        <f t="shared" ca="1" si="34"/>
        <v>-4.4263509617084876E-2</v>
      </c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</row>
    <row r="92" spans="1:35" x14ac:dyDescent="0.2">
      <c r="A92" s="111">
        <v>-13680</v>
      </c>
      <c r="B92" s="111">
        <v>2.1039999992353842E-3</v>
      </c>
      <c r="C92" s="111">
        <v>0.1</v>
      </c>
      <c r="D92" s="113">
        <f t="shared" si="20"/>
        <v>-1.3680000000000001</v>
      </c>
      <c r="E92" s="113">
        <f t="shared" si="21"/>
        <v>2.1039999992353842E-3</v>
      </c>
      <c r="F92" s="21">
        <f t="shared" si="22"/>
        <v>-0.1368</v>
      </c>
      <c r="G92" s="21">
        <f t="shared" si="23"/>
        <v>2.1039999992353842E-4</v>
      </c>
      <c r="H92" s="21">
        <f t="shared" si="24"/>
        <v>0.18714240000000001</v>
      </c>
      <c r="I92" s="21">
        <f t="shared" si="25"/>
        <v>-0.25601080320000003</v>
      </c>
      <c r="J92" s="21">
        <f t="shared" si="26"/>
        <v>0.35022277877760005</v>
      </c>
      <c r="K92" s="21">
        <f t="shared" si="27"/>
        <v>-2.8782719989540057E-4</v>
      </c>
      <c r="L92" s="21">
        <f t="shared" si="28"/>
        <v>3.9374760945690802E-4</v>
      </c>
      <c r="M92" s="21">
        <f t="shared" ca="1" si="29"/>
        <v>4.4215030465587987E-2</v>
      </c>
      <c r="N92" s="21">
        <f t="shared" ca="1" si="30"/>
        <v>1.7733388869380773E-4</v>
      </c>
      <c r="O92" s="20">
        <f t="shared" ca="1" si="31"/>
        <v>2484.2890211110839</v>
      </c>
      <c r="P92" s="21">
        <f t="shared" ca="1" si="32"/>
        <v>9868.9659383720646</v>
      </c>
      <c r="Q92" s="21">
        <f t="shared" ca="1" si="33"/>
        <v>2305.3991118297822</v>
      </c>
      <c r="R92">
        <f t="shared" ca="1" si="34"/>
        <v>-4.2111030466352603E-2</v>
      </c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</row>
    <row r="93" spans="1:35" x14ac:dyDescent="0.2">
      <c r="A93" s="111">
        <v>-13678.5</v>
      </c>
      <c r="B93" s="111">
        <v>1.5858550003031269E-2</v>
      </c>
      <c r="C93" s="111">
        <v>0.1</v>
      </c>
      <c r="D93" s="113">
        <f t="shared" si="20"/>
        <v>-1.36785</v>
      </c>
      <c r="E93" s="113">
        <f t="shared" si="21"/>
        <v>1.5858550003031269E-2</v>
      </c>
      <c r="F93" s="21">
        <f t="shared" si="22"/>
        <v>-0.13678500000000002</v>
      </c>
      <c r="G93" s="21">
        <f t="shared" si="23"/>
        <v>1.585855000303127E-3</v>
      </c>
      <c r="H93" s="21">
        <f t="shared" si="24"/>
        <v>0.18710136225000001</v>
      </c>
      <c r="I93" s="21">
        <f t="shared" si="25"/>
        <v>-0.25592659835366249</v>
      </c>
      <c r="J93" s="21">
        <f t="shared" si="26"/>
        <v>0.35006919755805727</v>
      </c>
      <c r="K93" s="21">
        <f t="shared" si="27"/>
        <v>-2.1692117621646325E-3</v>
      </c>
      <c r="L93" s="21">
        <f t="shared" si="28"/>
        <v>2.9671563088768927E-3</v>
      </c>
      <c r="M93" s="21">
        <f t="shared" ca="1" si="29"/>
        <v>4.421005010603074E-2</v>
      </c>
      <c r="N93" s="21">
        <f t="shared" ca="1" si="30"/>
        <v>8.0380755809037914E-5</v>
      </c>
      <c r="O93" s="20">
        <f t="shared" ca="1" si="31"/>
        <v>2483.6679942183409</v>
      </c>
      <c r="P93" s="21">
        <f t="shared" ca="1" si="32"/>
        <v>9866.4887852385618</v>
      </c>
      <c r="Q93" s="21">
        <f t="shared" ca="1" si="33"/>
        <v>2304.8183665976744</v>
      </c>
      <c r="R93">
        <f t="shared" ca="1" si="34"/>
        <v>-2.8351500102999472E-2</v>
      </c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</row>
    <row r="94" spans="1:35" x14ac:dyDescent="0.2">
      <c r="A94" s="111">
        <v>-13674</v>
      </c>
      <c r="B94" s="111">
        <v>1.5122199998586439E-2</v>
      </c>
      <c r="C94" s="111">
        <v>0.1</v>
      </c>
      <c r="D94" s="113">
        <f t="shared" si="20"/>
        <v>-1.3673999999999999</v>
      </c>
      <c r="E94" s="113">
        <f t="shared" si="21"/>
        <v>1.5122199998586439E-2</v>
      </c>
      <c r="F94" s="21">
        <f t="shared" si="22"/>
        <v>-0.13674</v>
      </c>
      <c r="G94" s="21">
        <f t="shared" si="23"/>
        <v>1.512219999858644E-3</v>
      </c>
      <c r="H94" s="21">
        <f t="shared" si="24"/>
        <v>0.186978276</v>
      </c>
      <c r="I94" s="21">
        <f t="shared" si="25"/>
        <v>-0.25567409460239998</v>
      </c>
      <c r="J94" s="21">
        <f t="shared" si="26"/>
        <v>0.3496087569593217</v>
      </c>
      <c r="K94" s="21">
        <f t="shared" si="27"/>
        <v>-2.0678096278067097E-3</v>
      </c>
      <c r="L94" s="21">
        <f t="shared" si="28"/>
        <v>2.8275228850628948E-3</v>
      </c>
      <c r="M94" s="21">
        <f t="shared" ca="1" si="29"/>
        <v>4.4195108736008126E-2</v>
      </c>
      <c r="N94" s="21">
        <f t="shared" ca="1" si="30"/>
        <v>8.4523402245445045E-5</v>
      </c>
      <c r="O94" s="20">
        <f t="shared" ca="1" si="31"/>
        <v>2481.8056108843671</v>
      </c>
      <c r="P94" s="21">
        <f t="shared" ca="1" si="32"/>
        <v>9859.0601185584746</v>
      </c>
      <c r="Q94" s="21">
        <f t="shared" ca="1" si="33"/>
        <v>2303.0767879650775</v>
      </c>
      <c r="R94">
        <f t="shared" ca="1" si="34"/>
        <v>-2.9072908737421688E-2</v>
      </c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</row>
    <row r="95" spans="1:35" x14ac:dyDescent="0.2">
      <c r="A95" s="111">
        <v>-13671</v>
      </c>
      <c r="B95" s="111">
        <v>8.631299999251496E-3</v>
      </c>
      <c r="C95" s="111">
        <v>0.1</v>
      </c>
      <c r="D95" s="113">
        <f t="shared" si="20"/>
        <v>-1.3671</v>
      </c>
      <c r="E95" s="113">
        <f t="shared" si="21"/>
        <v>8.631299999251496E-3</v>
      </c>
      <c r="F95" s="21">
        <f t="shared" si="22"/>
        <v>-0.13671</v>
      </c>
      <c r="G95" s="21">
        <f t="shared" si="23"/>
        <v>8.6312999992514965E-4</v>
      </c>
      <c r="H95" s="21">
        <f t="shared" si="24"/>
        <v>0.18689624099999999</v>
      </c>
      <c r="I95" s="21">
        <f t="shared" si="25"/>
        <v>-0.25550585107109997</v>
      </c>
      <c r="J95" s="21">
        <f t="shared" si="26"/>
        <v>0.34930204899930078</v>
      </c>
      <c r="K95" s="21">
        <f t="shared" si="27"/>
        <v>-1.179985022897672E-3</v>
      </c>
      <c r="L95" s="21">
        <f t="shared" si="28"/>
        <v>1.6131575248034074E-3</v>
      </c>
      <c r="M95" s="21">
        <f t="shared" ca="1" si="29"/>
        <v>4.4185147579867308E-2</v>
      </c>
      <c r="N95" s="21">
        <f t="shared" ca="1" si="30"/>
        <v>1.2640760777856609E-4</v>
      </c>
      <c r="O95" s="20">
        <f t="shared" ca="1" si="31"/>
        <v>2480.5646029704963</v>
      </c>
      <c r="P95" s="21">
        <f t="shared" ca="1" si="32"/>
        <v>9854.1100007900695</v>
      </c>
      <c r="Q95" s="21">
        <f t="shared" ca="1" si="33"/>
        <v>2301.9162829590232</v>
      </c>
      <c r="R95">
        <f t="shared" ca="1" si="34"/>
        <v>-3.5553847580615812E-2</v>
      </c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</row>
    <row r="96" spans="1:35" x14ac:dyDescent="0.2">
      <c r="A96" s="111">
        <v>-13669.5</v>
      </c>
      <c r="B96" s="111">
        <v>1.1385850004444364E-2</v>
      </c>
      <c r="C96" s="111">
        <v>0.1</v>
      </c>
      <c r="D96" s="113">
        <f t="shared" si="20"/>
        <v>-1.3669500000000001</v>
      </c>
      <c r="E96" s="113">
        <f t="shared" si="21"/>
        <v>1.1385850004444364E-2</v>
      </c>
      <c r="F96" s="21">
        <f t="shared" si="22"/>
        <v>-0.13669500000000001</v>
      </c>
      <c r="G96" s="21">
        <f t="shared" si="23"/>
        <v>1.1385850004444365E-3</v>
      </c>
      <c r="H96" s="21">
        <f t="shared" si="24"/>
        <v>0.18685523025000003</v>
      </c>
      <c r="I96" s="21">
        <f t="shared" si="25"/>
        <v>-0.25542175699023756</v>
      </c>
      <c r="J96" s="21">
        <f t="shared" si="26"/>
        <v>0.34914877071780526</v>
      </c>
      <c r="K96" s="21">
        <f t="shared" si="27"/>
        <v>-1.5563887663575225E-3</v>
      </c>
      <c r="L96" s="21">
        <f t="shared" si="28"/>
        <v>2.1275056241724156E-3</v>
      </c>
      <c r="M96" s="21">
        <f t="shared" ca="1" si="29"/>
        <v>4.418016692895918E-2</v>
      </c>
      <c r="N96" s="21">
        <f t="shared" ca="1" si="30"/>
        <v>1.075467222545519E-4</v>
      </c>
      <c r="O96" s="20">
        <f t="shared" ca="1" si="31"/>
        <v>2479.944273262769</v>
      </c>
      <c r="P96" s="21">
        <f t="shared" ca="1" si="32"/>
        <v>9851.6356397367599</v>
      </c>
      <c r="Q96" s="21">
        <f t="shared" ca="1" si="33"/>
        <v>2301.3361946394757</v>
      </c>
      <c r="R96">
        <f t="shared" ca="1" si="34"/>
        <v>-3.2794316924514816E-2</v>
      </c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</row>
    <row r="97" spans="1:35" x14ac:dyDescent="0.2">
      <c r="A97" s="111">
        <v>-13668</v>
      </c>
      <c r="B97" s="111">
        <v>-5.859600001713261E-3</v>
      </c>
      <c r="C97" s="111">
        <v>0.1</v>
      </c>
      <c r="D97" s="113">
        <f t="shared" si="20"/>
        <v>-1.3668</v>
      </c>
      <c r="E97" s="113">
        <f t="shared" si="21"/>
        <v>-5.859600001713261E-3</v>
      </c>
      <c r="F97" s="21">
        <f t="shared" si="22"/>
        <v>-0.13668</v>
      </c>
      <c r="G97" s="21">
        <f t="shared" si="23"/>
        <v>-5.8596000017132612E-4</v>
      </c>
      <c r="H97" s="21">
        <f t="shared" si="24"/>
        <v>0.186814224</v>
      </c>
      <c r="I97" s="21">
        <f t="shared" si="25"/>
        <v>-0.25533768136320001</v>
      </c>
      <c r="J97" s="21">
        <f t="shared" si="26"/>
        <v>0.34899554288722179</v>
      </c>
      <c r="K97" s="21">
        <f t="shared" si="27"/>
        <v>8.0089012823416857E-4</v>
      </c>
      <c r="L97" s="21">
        <f t="shared" si="28"/>
        <v>-1.0946566272704615E-3</v>
      </c>
      <c r="M97" s="21">
        <f t="shared" ca="1" si="29"/>
        <v>4.4175186229492569E-2</v>
      </c>
      <c r="N97" s="21">
        <f t="shared" ca="1" si="30"/>
        <v>2.5034798332024646E-4</v>
      </c>
      <c r="O97" s="20">
        <f t="shared" ca="1" si="31"/>
        <v>2479.3240597018803</v>
      </c>
      <c r="P97" s="21">
        <f t="shared" ca="1" si="32"/>
        <v>9849.1617438264548</v>
      </c>
      <c r="Q97" s="21">
        <f t="shared" ca="1" si="33"/>
        <v>2300.7562157572593</v>
      </c>
      <c r="R97">
        <f t="shared" ca="1" si="34"/>
        <v>-5.003478623120583E-2</v>
      </c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</row>
    <row r="98" spans="1:35" x14ac:dyDescent="0.2">
      <c r="A98" s="111">
        <v>-13668</v>
      </c>
      <c r="B98" s="111">
        <v>1.5140399998927023E-2</v>
      </c>
      <c r="C98" s="111">
        <v>0.1</v>
      </c>
      <c r="D98" s="113">
        <f t="shared" si="20"/>
        <v>-1.3668</v>
      </c>
      <c r="E98" s="113">
        <f t="shared" si="21"/>
        <v>1.5140399998927023E-2</v>
      </c>
      <c r="F98" s="21">
        <f t="shared" si="22"/>
        <v>-0.13668</v>
      </c>
      <c r="G98" s="21">
        <f t="shared" si="23"/>
        <v>1.5140399998927025E-3</v>
      </c>
      <c r="H98" s="21">
        <f t="shared" si="24"/>
        <v>0.186814224</v>
      </c>
      <c r="I98" s="21">
        <f t="shared" si="25"/>
        <v>-0.25533768136320001</v>
      </c>
      <c r="J98" s="21">
        <f t="shared" si="26"/>
        <v>0.34899554288722179</v>
      </c>
      <c r="K98" s="21">
        <f t="shared" si="27"/>
        <v>-2.0693898718533456E-3</v>
      </c>
      <c r="L98" s="21">
        <f t="shared" si="28"/>
        <v>2.8284420768491529E-3</v>
      </c>
      <c r="M98" s="21">
        <f t="shared" ca="1" si="29"/>
        <v>4.4175186229492569E-2</v>
      </c>
      <c r="N98" s="21">
        <f t="shared" ca="1" si="30"/>
        <v>8.4301881145463863E-5</v>
      </c>
      <c r="O98" s="20">
        <f t="shared" ca="1" si="31"/>
        <v>2479.3240597018803</v>
      </c>
      <c r="P98" s="21">
        <f t="shared" ca="1" si="32"/>
        <v>9849.1617438264548</v>
      </c>
      <c r="Q98" s="21">
        <f t="shared" ca="1" si="33"/>
        <v>2300.7562157572593</v>
      </c>
      <c r="R98">
        <f t="shared" ca="1" si="34"/>
        <v>-2.9034786230565546E-2</v>
      </c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</row>
    <row r="99" spans="1:35" x14ac:dyDescent="0.2">
      <c r="A99" s="111">
        <v>-13666.5</v>
      </c>
      <c r="B99" s="111">
        <v>6.8949500055168755E-3</v>
      </c>
      <c r="C99" s="111">
        <v>0.1</v>
      </c>
      <c r="D99" s="113">
        <f t="shared" si="20"/>
        <v>-1.3666499999999999</v>
      </c>
      <c r="E99" s="113">
        <f t="shared" si="21"/>
        <v>6.8949500055168755E-3</v>
      </c>
      <c r="F99" s="21">
        <f t="shared" si="22"/>
        <v>-0.13666500000000001</v>
      </c>
      <c r="G99" s="21">
        <f t="shared" si="23"/>
        <v>6.8949500055168764E-4</v>
      </c>
      <c r="H99" s="21">
        <f t="shared" si="24"/>
        <v>0.18677322225000001</v>
      </c>
      <c r="I99" s="21">
        <f t="shared" si="25"/>
        <v>-0.25525362418796249</v>
      </c>
      <c r="J99" s="21">
        <f t="shared" si="26"/>
        <v>0.3488423654964789</v>
      </c>
      <c r="K99" s="21">
        <f t="shared" si="27"/>
        <v>-9.4229834250396383E-4</v>
      </c>
      <c r="L99" s="21">
        <f t="shared" si="28"/>
        <v>1.2877920297830422E-3</v>
      </c>
      <c r="M99" s="21">
        <f t="shared" ca="1" si="29"/>
        <v>4.4170205481467467E-2</v>
      </c>
      <c r="N99" s="21">
        <f t="shared" ca="1" si="30"/>
        <v>1.3894446707973847E-4</v>
      </c>
      <c r="O99" s="20">
        <f t="shared" ca="1" si="31"/>
        <v>2478.7039622733596</v>
      </c>
      <c r="P99" s="21">
        <f t="shared" ca="1" si="32"/>
        <v>9846.6883130009792</v>
      </c>
      <c r="Q99" s="21">
        <f t="shared" ca="1" si="33"/>
        <v>2300.1763462986387</v>
      </c>
      <c r="R99">
        <f t="shared" ca="1" si="34"/>
        <v>-3.7275255475950592E-2</v>
      </c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</row>
    <row r="100" spans="1:35" x14ac:dyDescent="0.2">
      <c r="A100" s="111">
        <v>-13665</v>
      </c>
      <c r="B100" s="111">
        <v>1.264949999313103E-2</v>
      </c>
      <c r="C100" s="111">
        <v>0.1</v>
      </c>
      <c r="D100" s="113">
        <f t="shared" si="20"/>
        <v>-1.3665</v>
      </c>
      <c r="E100" s="113">
        <f t="shared" si="21"/>
        <v>1.264949999313103E-2</v>
      </c>
      <c r="F100" s="21">
        <f t="shared" si="22"/>
        <v>-0.13665000000000002</v>
      </c>
      <c r="G100" s="21">
        <f t="shared" si="23"/>
        <v>1.2649499993131032E-3</v>
      </c>
      <c r="H100" s="21">
        <f t="shared" si="24"/>
        <v>0.18673222500000003</v>
      </c>
      <c r="I100" s="21">
        <f t="shared" si="25"/>
        <v>-0.25516958546250007</v>
      </c>
      <c r="J100" s="21">
        <f t="shared" si="26"/>
        <v>0.34868923853450634</v>
      </c>
      <c r="K100" s="21">
        <f t="shared" si="27"/>
        <v>-1.7285541740613556E-3</v>
      </c>
      <c r="L100" s="21">
        <f t="shared" si="28"/>
        <v>2.3620692788548425E-3</v>
      </c>
      <c r="M100" s="21">
        <f t="shared" ca="1" si="29"/>
        <v>4.4165224684883903E-2</v>
      </c>
      <c r="N100" s="21">
        <f t="shared" ca="1" si="30"/>
        <v>9.9324090284636185E-5</v>
      </c>
      <c r="O100" s="20">
        <f t="shared" ca="1" si="31"/>
        <v>2478.0839809627346</v>
      </c>
      <c r="P100" s="21">
        <f t="shared" ca="1" si="32"/>
        <v>9844.2153472021419</v>
      </c>
      <c r="Q100" s="21">
        <f t="shared" ca="1" si="33"/>
        <v>2299.5965862498742</v>
      </c>
      <c r="R100">
        <f t="shared" ca="1" si="34"/>
        <v>-3.1515724691752872E-2</v>
      </c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</row>
    <row r="101" spans="1:35" x14ac:dyDescent="0.2">
      <c r="A101" s="111">
        <v>-13629</v>
      </c>
      <c r="B101" s="111">
        <v>1.2758700002450496E-2</v>
      </c>
      <c r="C101" s="111">
        <v>0.1</v>
      </c>
      <c r="D101" s="113">
        <f t="shared" si="20"/>
        <v>-1.3629</v>
      </c>
      <c r="E101" s="113">
        <f t="shared" si="21"/>
        <v>1.2758700002450496E-2</v>
      </c>
      <c r="F101" s="21">
        <f t="shared" si="22"/>
        <v>-0.13628999999999999</v>
      </c>
      <c r="G101" s="21">
        <f t="shared" si="23"/>
        <v>1.2758700002450498E-3</v>
      </c>
      <c r="H101" s="21">
        <f t="shared" si="24"/>
        <v>0.18574964099999999</v>
      </c>
      <c r="I101" s="21">
        <f t="shared" si="25"/>
        <v>-0.25315818571889998</v>
      </c>
      <c r="J101" s="21">
        <f t="shared" si="26"/>
        <v>0.34502929131628879</v>
      </c>
      <c r="K101" s="21">
        <f t="shared" si="27"/>
        <v>-1.7388832233339784E-3</v>
      </c>
      <c r="L101" s="21">
        <f t="shared" si="28"/>
        <v>2.369923945081879E-3</v>
      </c>
      <c r="M101" s="21">
        <f t="shared" ca="1" si="29"/>
        <v>4.4045670999333861E-2</v>
      </c>
      <c r="N101" s="21">
        <f t="shared" ca="1" si="30"/>
        <v>9.78874554159821E-5</v>
      </c>
      <c r="O101" s="20">
        <f t="shared" ca="1" si="31"/>
        <v>2463.2392272655943</v>
      </c>
      <c r="P101" s="21">
        <f t="shared" ca="1" si="32"/>
        <v>9785.0035248065979</v>
      </c>
      <c r="Q101" s="21">
        <f t="shared" ca="1" si="33"/>
        <v>2285.7151323330959</v>
      </c>
      <c r="R101">
        <f t="shared" ca="1" si="34"/>
        <v>-3.1286970996883365E-2</v>
      </c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</row>
    <row r="102" spans="1:35" x14ac:dyDescent="0.2">
      <c r="A102" s="111">
        <v>-13194</v>
      </c>
      <c r="B102" s="111">
        <v>-3.4218000000691973E-3</v>
      </c>
      <c r="C102" s="111">
        <v>0.1</v>
      </c>
      <c r="D102" s="113">
        <f t="shared" si="20"/>
        <v>-1.3193999999999999</v>
      </c>
      <c r="E102" s="113">
        <f t="shared" si="21"/>
        <v>-3.4218000000691973E-3</v>
      </c>
      <c r="F102" s="21">
        <f t="shared" si="22"/>
        <v>-0.13194</v>
      </c>
      <c r="G102" s="21">
        <f t="shared" si="23"/>
        <v>-3.4218000000691974E-4</v>
      </c>
      <c r="H102" s="21">
        <f t="shared" si="24"/>
        <v>0.17408163599999998</v>
      </c>
      <c r="I102" s="21">
        <f t="shared" si="25"/>
        <v>-0.22968331053839997</v>
      </c>
      <c r="J102" s="21">
        <f t="shared" si="26"/>
        <v>0.3030441599243649</v>
      </c>
      <c r="K102" s="21">
        <f t="shared" si="27"/>
        <v>4.5147229200912989E-4</v>
      </c>
      <c r="L102" s="21">
        <f t="shared" si="28"/>
        <v>-5.9567254207684597E-4</v>
      </c>
      <c r="M102" s="21">
        <f t="shared" ca="1" si="29"/>
        <v>4.2598853097964497E-2</v>
      </c>
      <c r="N102" s="21">
        <f t="shared" ca="1" si="30"/>
        <v>2.1179005115695585E-4</v>
      </c>
      <c r="O102" s="20">
        <f t="shared" ca="1" si="31"/>
        <v>2289.0774444290632</v>
      </c>
      <c r="P102" s="21">
        <f t="shared" ca="1" si="32"/>
        <v>9090.4003831042974</v>
      </c>
      <c r="Q102" s="21">
        <f t="shared" ca="1" si="33"/>
        <v>2122.8915866651528</v>
      </c>
      <c r="R102">
        <f t="shared" ca="1" si="34"/>
        <v>-4.6020653098033694E-2</v>
      </c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</row>
    <row r="103" spans="1:35" x14ac:dyDescent="0.2">
      <c r="A103" s="111">
        <v>-13182</v>
      </c>
      <c r="B103" s="111">
        <v>2.6146000018343329E-3</v>
      </c>
      <c r="C103" s="111">
        <v>0.1</v>
      </c>
      <c r="D103" s="113">
        <f t="shared" si="20"/>
        <v>-1.3182</v>
      </c>
      <c r="E103" s="113">
        <f t="shared" si="21"/>
        <v>2.6146000018343329E-3</v>
      </c>
      <c r="F103" s="21">
        <f t="shared" si="22"/>
        <v>-0.13182000000000002</v>
      </c>
      <c r="G103" s="21">
        <f t="shared" si="23"/>
        <v>2.6146000018343333E-4</v>
      </c>
      <c r="H103" s="21">
        <f t="shared" si="24"/>
        <v>0.17376512400000002</v>
      </c>
      <c r="I103" s="21">
        <f t="shared" si="25"/>
        <v>-0.22905718645680004</v>
      </c>
      <c r="J103" s="21">
        <f t="shared" si="26"/>
        <v>0.3019431831873538</v>
      </c>
      <c r="K103" s="21">
        <f t="shared" si="27"/>
        <v>-3.4465657224180184E-4</v>
      </c>
      <c r="L103" s="21">
        <f t="shared" si="28"/>
        <v>4.5432629352914317E-4</v>
      </c>
      <c r="M103" s="21">
        <f t="shared" ca="1" si="29"/>
        <v>4.2558882998286349E-2</v>
      </c>
      <c r="N103" s="21">
        <f t="shared" ca="1" si="30"/>
        <v>1.5955457441006455E-4</v>
      </c>
      <c r="O103" s="20">
        <f t="shared" ca="1" si="31"/>
        <v>2284.4076105612417</v>
      </c>
      <c r="P103" s="21">
        <f t="shared" ca="1" si="32"/>
        <v>9071.778017992925</v>
      </c>
      <c r="Q103" s="21">
        <f t="shared" ca="1" si="33"/>
        <v>2118.526727838997</v>
      </c>
      <c r="R103">
        <f t="shared" ca="1" si="34"/>
        <v>-3.9944282996452016E-2</v>
      </c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</row>
    <row r="104" spans="1:35" x14ac:dyDescent="0.2">
      <c r="A104" s="111">
        <v>-13149</v>
      </c>
      <c r="B104" s="111">
        <v>2.214699998148717E-3</v>
      </c>
      <c r="C104" s="111">
        <v>0.1</v>
      </c>
      <c r="D104" s="113">
        <f t="shared" si="20"/>
        <v>-1.3149</v>
      </c>
      <c r="E104" s="113">
        <f t="shared" si="21"/>
        <v>2.214699998148717E-3</v>
      </c>
      <c r="F104" s="21">
        <f t="shared" si="22"/>
        <v>-0.13149</v>
      </c>
      <c r="G104" s="21">
        <f t="shared" si="23"/>
        <v>2.214699998148717E-4</v>
      </c>
      <c r="H104" s="21">
        <f t="shared" si="24"/>
        <v>0.172896201</v>
      </c>
      <c r="I104" s="21">
        <f t="shared" si="25"/>
        <v>-0.22734121469489998</v>
      </c>
      <c r="J104" s="21">
        <f t="shared" si="26"/>
        <v>0.29893096320232398</v>
      </c>
      <c r="K104" s="21">
        <f t="shared" si="27"/>
        <v>-2.9121090275657476E-4</v>
      </c>
      <c r="L104" s="21">
        <f t="shared" si="28"/>
        <v>3.8291321603462012E-4</v>
      </c>
      <c r="M104" s="21">
        <f t="shared" ca="1" si="29"/>
        <v>4.2448949199872688E-2</v>
      </c>
      <c r="N104" s="21">
        <f t="shared" ca="1" si="30"/>
        <v>1.618794808826426E-4</v>
      </c>
      <c r="O104" s="20">
        <f t="shared" ca="1" si="31"/>
        <v>2271.6023375004233</v>
      </c>
      <c r="P104" s="21">
        <f t="shared" ca="1" si="32"/>
        <v>9020.7137458738398</v>
      </c>
      <c r="Q104" s="21">
        <f t="shared" ca="1" si="33"/>
        <v>2106.5580011463935</v>
      </c>
      <c r="R104">
        <f t="shared" ca="1" si="34"/>
        <v>-4.0234249201723971E-2</v>
      </c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</row>
    <row r="105" spans="1:35" x14ac:dyDescent="0.2">
      <c r="A105" s="111">
        <v>-12035</v>
      </c>
      <c r="B105" s="111">
        <v>5.2605000018957071E-3</v>
      </c>
      <c r="C105" s="111">
        <v>0.1</v>
      </c>
      <c r="D105" s="113">
        <f t="shared" si="20"/>
        <v>-1.2035</v>
      </c>
      <c r="E105" s="113">
        <f t="shared" si="21"/>
        <v>5.2605000018957071E-3</v>
      </c>
      <c r="F105" s="21">
        <f t="shared" si="22"/>
        <v>-0.12035000000000001</v>
      </c>
      <c r="G105" s="21">
        <f t="shared" si="23"/>
        <v>5.2605000018957071E-4</v>
      </c>
      <c r="H105" s="21">
        <f t="shared" si="24"/>
        <v>0.14484122500000002</v>
      </c>
      <c r="I105" s="21">
        <f t="shared" si="25"/>
        <v>-0.17431641428750003</v>
      </c>
      <c r="J105" s="21">
        <f t="shared" si="26"/>
        <v>0.20978980459500629</v>
      </c>
      <c r="K105" s="21">
        <f t="shared" si="27"/>
        <v>-6.3310117522814835E-4</v>
      </c>
      <c r="L105" s="21">
        <f t="shared" si="28"/>
        <v>7.6193726438707654E-4</v>
      </c>
      <c r="M105" s="21">
        <f t="shared" ca="1" si="29"/>
        <v>3.8724062674370278E-2</v>
      </c>
      <c r="N105" s="21">
        <f t="shared" ca="1" si="30"/>
        <v>1.1198100267346336E-4</v>
      </c>
      <c r="O105" s="20">
        <f t="shared" ca="1" si="31"/>
        <v>1869.9416830706446</v>
      </c>
      <c r="P105" s="21">
        <f t="shared" ca="1" si="32"/>
        <v>7419.4749789792058</v>
      </c>
      <c r="Q105" s="21">
        <f t="shared" ca="1" si="33"/>
        <v>1731.3522614624917</v>
      </c>
      <c r="R105">
        <f t="shared" ca="1" si="34"/>
        <v>-3.3463562672474571E-2</v>
      </c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</row>
    <row r="106" spans="1:35" x14ac:dyDescent="0.2">
      <c r="A106" s="111">
        <v>-12024.5</v>
      </c>
      <c r="B106" s="111">
        <v>1.454234999982873E-2</v>
      </c>
      <c r="C106" s="111">
        <v>0.1</v>
      </c>
      <c r="D106" s="113">
        <f t="shared" si="20"/>
        <v>-1.20245</v>
      </c>
      <c r="E106" s="113">
        <f t="shared" si="21"/>
        <v>1.454234999982873E-2</v>
      </c>
      <c r="F106" s="21">
        <f t="shared" si="22"/>
        <v>-0.120245</v>
      </c>
      <c r="G106" s="21">
        <f t="shared" si="23"/>
        <v>1.454234999982873E-3</v>
      </c>
      <c r="H106" s="21">
        <f t="shared" si="24"/>
        <v>0.14458860025</v>
      </c>
      <c r="I106" s="21">
        <f t="shared" si="25"/>
        <v>-0.17386056237061251</v>
      </c>
      <c r="J106" s="21">
        <f t="shared" si="26"/>
        <v>0.20905863322254301</v>
      </c>
      <c r="K106" s="21">
        <f t="shared" si="27"/>
        <v>-1.7486448757294056E-3</v>
      </c>
      <c r="L106" s="21">
        <f t="shared" si="28"/>
        <v>2.1026580308208236E-3</v>
      </c>
      <c r="M106" s="21">
        <f t="shared" ca="1" si="29"/>
        <v>3.8688826370469033E-2</v>
      </c>
      <c r="N106" s="21">
        <f t="shared" ca="1" si="30"/>
        <v>5.8305232111789057E-5</v>
      </c>
      <c r="O106" s="20">
        <f t="shared" ca="1" si="31"/>
        <v>1866.4293938784501</v>
      </c>
      <c r="P106" s="21">
        <f t="shared" ca="1" si="32"/>
        <v>7405.4775876615813</v>
      </c>
      <c r="Q106" s="21">
        <f t="shared" ca="1" si="33"/>
        <v>1728.0733060793382</v>
      </c>
      <c r="R106">
        <f t="shared" ca="1" si="34"/>
        <v>-2.4146476370640303E-2</v>
      </c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</row>
    <row r="107" spans="1:35" x14ac:dyDescent="0.2">
      <c r="A107" s="111">
        <v>-12000.5</v>
      </c>
      <c r="B107" s="111">
        <v>3.061514999717474E-2</v>
      </c>
      <c r="C107" s="111">
        <v>0.1</v>
      </c>
      <c r="D107" s="113">
        <f t="shared" si="20"/>
        <v>-1.2000500000000001</v>
      </c>
      <c r="E107" s="113">
        <f t="shared" si="21"/>
        <v>3.061514999717474E-2</v>
      </c>
      <c r="F107" s="21">
        <f t="shared" si="22"/>
        <v>-0.12000500000000001</v>
      </c>
      <c r="G107" s="21">
        <f t="shared" si="23"/>
        <v>3.0615149997174742E-3</v>
      </c>
      <c r="H107" s="21">
        <f t="shared" si="24"/>
        <v>0.14401200025000002</v>
      </c>
      <c r="I107" s="21">
        <f t="shared" si="25"/>
        <v>-0.17282160090001253</v>
      </c>
      <c r="J107" s="21">
        <f t="shared" si="26"/>
        <v>0.20739456216006005</v>
      </c>
      <c r="K107" s="21">
        <f t="shared" si="27"/>
        <v>-3.6739710754109551E-3</v>
      </c>
      <c r="L107" s="21">
        <f t="shared" si="28"/>
        <v>4.4089489890469166E-3</v>
      </c>
      <c r="M107" s="21">
        <f t="shared" ca="1" si="29"/>
        <v>3.8608277312505691E-2</v>
      </c>
      <c r="N107" s="21">
        <f t="shared" ca="1" si="30"/>
        <v>6.3890084279089785E-6</v>
      </c>
      <c r="O107" s="20">
        <f t="shared" ca="1" si="31"/>
        <v>1858.4198469911719</v>
      </c>
      <c r="P107" s="21">
        <f t="shared" ca="1" si="32"/>
        <v>7373.5577668922724</v>
      </c>
      <c r="Q107" s="21">
        <f t="shared" ca="1" si="33"/>
        <v>1720.5960031935463</v>
      </c>
      <c r="R107">
        <f t="shared" ca="1" si="34"/>
        <v>-7.9931273153309515E-3</v>
      </c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</row>
    <row r="108" spans="1:35" x14ac:dyDescent="0.2">
      <c r="A108" s="111">
        <v>-9334</v>
      </c>
      <c r="B108" s="111">
        <v>1.7620200000237674E-2</v>
      </c>
      <c r="C108" s="111">
        <v>0.1</v>
      </c>
      <c r="D108" s="113">
        <f t="shared" si="20"/>
        <v>-0.93340000000000001</v>
      </c>
      <c r="E108" s="113">
        <f t="shared" si="21"/>
        <v>1.7620200000237674E-2</v>
      </c>
      <c r="F108" s="21">
        <f t="shared" si="22"/>
        <v>-9.3340000000000006E-2</v>
      </c>
      <c r="G108" s="21">
        <f t="shared" si="23"/>
        <v>1.7620200000237674E-3</v>
      </c>
      <c r="H108" s="21">
        <f t="shared" si="24"/>
        <v>8.7123556000000005E-2</v>
      </c>
      <c r="I108" s="21">
        <f t="shared" si="25"/>
        <v>-8.1321127170400007E-2</v>
      </c>
      <c r="J108" s="21">
        <f t="shared" si="26"/>
        <v>7.5905140100851365E-2</v>
      </c>
      <c r="K108" s="21">
        <f t="shared" si="27"/>
        <v>-1.6446694680221845E-3</v>
      </c>
      <c r="L108" s="21">
        <f t="shared" si="28"/>
        <v>1.5351344814519071E-3</v>
      </c>
      <c r="M108" s="21">
        <f t="shared" ca="1" si="29"/>
        <v>2.9581525987137501E-2</v>
      </c>
      <c r="N108" s="21">
        <f t="shared" ca="1" si="30"/>
        <v>1.4307331936488514E-5</v>
      </c>
      <c r="O108" s="20">
        <f t="shared" ca="1" si="31"/>
        <v>1116.6725240232583</v>
      </c>
      <c r="P108" s="21">
        <f t="shared" ca="1" si="32"/>
        <v>4419.8796709518529</v>
      </c>
      <c r="Q108" s="21">
        <f t="shared" ca="1" si="33"/>
        <v>1029.1793346651673</v>
      </c>
      <c r="R108">
        <f t="shared" ca="1" si="34"/>
        <v>-1.1961325986899828E-2</v>
      </c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</row>
    <row r="109" spans="1:35" x14ac:dyDescent="0.2">
      <c r="A109" s="111">
        <v>-9332.5</v>
      </c>
      <c r="B109" s="111">
        <v>1.237474999652477E-2</v>
      </c>
      <c r="C109" s="111">
        <v>0.1</v>
      </c>
      <c r="D109" s="113">
        <f t="shared" si="20"/>
        <v>-0.93325000000000002</v>
      </c>
      <c r="E109" s="113">
        <f t="shared" si="21"/>
        <v>1.237474999652477E-2</v>
      </c>
      <c r="F109" s="21">
        <f t="shared" si="22"/>
        <v>-9.3325000000000005E-2</v>
      </c>
      <c r="G109" s="21">
        <f t="shared" si="23"/>
        <v>1.237474999652477E-3</v>
      </c>
      <c r="H109" s="21">
        <f t="shared" si="24"/>
        <v>8.7095556250000011E-2</v>
      </c>
      <c r="I109" s="21">
        <f t="shared" si="25"/>
        <v>-8.1281927870312506E-2</v>
      </c>
      <c r="J109" s="21">
        <f t="shared" si="26"/>
        <v>7.5856359184969149E-2</v>
      </c>
      <c r="K109" s="21">
        <f t="shared" si="27"/>
        <v>-1.1548735434256743E-3</v>
      </c>
      <c r="L109" s="21">
        <f t="shared" si="28"/>
        <v>1.0777857344020105E-3</v>
      </c>
      <c r="M109" s="21">
        <f t="shared" ca="1" si="29"/>
        <v>2.9576404937474654E-2</v>
      </c>
      <c r="N109" s="21">
        <f t="shared" ca="1" si="30"/>
        <v>2.9589693270750558E-5</v>
      </c>
      <c r="O109" s="20">
        <f t="shared" ca="1" si="31"/>
        <v>1116.3311626150601</v>
      </c>
      <c r="P109" s="21">
        <f t="shared" ca="1" si="32"/>
        <v>4418.5216790965851</v>
      </c>
      <c r="Q109" s="21">
        <f t="shared" ca="1" si="33"/>
        <v>1028.8617236128093</v>
      </c>
      <c r="R109">
        <f t="shared" ca="1" si="34"/>
        <v>-1.7201654940949884E-2</v>
      </c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</row>
    <row r="110" spans="1:35" x14ac:dyDescent="0.2">
      <c r="A110" s="111">
        <v>-9331</v>
      </c>
      <c r="B110" s="111">
        <v>9.1293000004952773E-3</v>
      </c>
      <c r="C110" s="111">
        <v>0.1</v>
      </c>
      <c r="D110" s="113">
        <f t="shared" si="20"/>
        <v>-0.93310000000000004</v>
      </c>
      <c r="E110" s="113">
        <f t="shared" si="21"/>
        <v>9.1293000004952773E-3</v>
      </c>
      <c r="F110" s="21">
        <f t="shared" si="22"/>
        <v>-9.3310000000000004E-2</v>
      </c>
      <c r="G110" s="21">
        <f t="shared" si="23"/>
        <v>9.1293000004952782E-4</v>
      </c>
      <c r="H110" s="21">
        <f t="shared" si="24"/>
        <v>8.7067561000000002E-2</v>
      </c>
      <c r="I110" s="21">
        <f t="shared" si="25"/>
        <v>-8.1242741169100005E-2</v>
      </c>
      <c r="J110" s="21">
        <f t="shared" si="26"/>
        <v>7.5807601784887213E-2</v>
      </c>
      <c r="K110" s="21">
        <f t="shared" si="27"/>
        <v>-8.518549830462144E-4</v>
      </c>
      <c r="L110" s="21">
        <f t="shared" si="28"/>
        <v>7.9486588468042274E-4</v>
      </c>
      <c r="M110" s="21">
        <f t="shared" ca="1" si="29"/>
        <v>2.9571283839253327E-2</v>
      </c>
      <c r="N110" s="21">
        <f t="shared" ca="1" si="30"/>
        <v>4.178747032640453E-5</v>
      </c>
      <c r="O110" s="20">
        <f t="shared" ca="1" si="31"/>
        <v>1115.9898792696354</v>
      </c>
      <c r="P110" s="21">
        <f t="shared" ca="1" si="32"/>
        <v>4417.1639993247454</v>
      </c>
      <c r="Q110" s="21">
        <f t="shared" ca="1" si="33"/>
        <v>1028.5441858713809</v>
      </c>
      <c r="R110">
        <f t="shared" ca="1" si="34"/>
        <v>-2.044198383875805E-2</v>
      </c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</row>
    <row r="111" spans="1:35" x14ac:dyDescent="0.2">
      <c r="A111" s="111">
        <v>-9328</v>
      </c>
      <c r="B111" s="111">
        <v>6.638400001975242E-3</v>
      </c>
      <c r="C111" s="111">
        <v>0.1</v>
      </c>
      <c r="D111" s="113">
        <f t="shared" si="20"/>
        <v>-0.93279999999999996</v>
      </c>
      <c r="E111" s="113">
        <f t="shared" si="21"/>
        <v>6.638400001975242E-3</v>
      </c>
      <c r="F111" s="21">
        <f t="shared" si="22"/>
        <v>-9.3280000000000002E-2</v>
      </c>
      <c r="G111" s="21">
        <f t="shared" si="23"/>
        <v>6.6384000019752425E-4</v>
      </c>
      <c r="H111" s="21">
        <f t="shared" si="24"/>
        <v>8.7011584000000003E-2</v>
      </c>
      <c r="I111" s="21">
        <f t="shared" si="25"/>
        <v>-8.1164405555200006E-2</v>
      </c>
      <c r="J111" s="21">
        <f t="shared" si="26"/>
        <v>7.5710157501890557E-2</v>
      </c>
      <c r="K111" s="21">
        <f t="shared" si="27"/>
        <v>-6.1922995218425061E-4</v>
      </c>
      <c r="L111" s="21">
        <f t="shared" si="28"/>
        <v>5.7761769939746897E-4</v>
      </c>
      <c r="M111" s="21">
        <f t="shared" ca="1" si="29"/>
        <v>2.9561041497135232E-2</v>
      </c>
      <c r="N111" s="21">
        <f t="shared" ca="1" si="30"/>
        <v>5.2544749311563064E-5</v>
      </c>
      <c r="O111" s="20">
        <f t="shared" ca="1" si="31"/>
        <v>1115.3075467196261</v>
      </c>
      <c r="P111" s="21">
        <f t="shared" ca="1" si="32"/>
        <v>4414.4495758406247</v>
      </c>
      <c r="Q111" s="21">
        <f t="shared" ca="1" si="33"/>
        <v>1027.9093302763101</v>
      </c>
      <c r="R111">
        <f t="shared" ca="1" si="34"/>
        <v>-2.292264149515999E-2</v>
      </c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</row>
    <row r="112" spans="1:35" x14ac:dyDescent="0.2">
      <c r="A112" s="111">
        <v>-9322</v>
      </c>
      <c r="B112" s="111">
        <v>5.6565999984741211E-3</v>
      </c>
      <c r="C112" s="111">
        <v>0.1</v>
      </c>
      <c r="D112" s="113">
        <f t="shared" si="20"/>
        <v>-0.93220000000000003</v>
      </c>
      <c r="E112" s="113">
        <f t="shared" si="21"/>
        <v>5.6565999984741211E-3</v>
      </c>
      <c r="F112" s="21">
        <f t="shared" si="22"/>
        <v>-9.3220000000000011E-2</v>
      </c>
      <c r="G112" s="21">
        <f t="shared" si="23"/>
        <v>5.6565999984741215E-4</v>
      </c>
      <c r="H112" s="21">
        <f t="shared" si="24"/>
        <v>8.6899684000000019E-2</v>
      </c>
      <c r="I112" s="21">
        <f t="shared" si="25"/>
        <v>-8.1007885424800016E-2</v>
      </c>
      <c r="J112" s="21">
        <f t="shared" si="26"/>
        <v>7.5515550792998584E-2</v>
      </c>
      <c r="K112" s="21">
        <f t="shared" si="27"/>
        <v>-5.2730825185775762E-4</v>
      </c>
      <c r="L112" s="21">
        <f t="shared" si="28"/>
        <v>4.915567523818017E-4</v>
      </c>
      <c r="M112" s="21">
        <f t="shared" ca="1" si="29"/>
        <v>2.9540556230197267E-2</v>
      </c>
      <c r="N112" s="21">
        <f t="shared" ca="1" si="30"/>
        <v>5.7044336527886685E-5</v>
      </c>
      <c r="O112" s="20">
        <f t="shared" ca="1" si="31"/>
        <v>1113.9438178506664</v>
      </c>
      <c r="P112" s="21">
        <f t="shared" ca="1" si="32"/>
        <v>4409.0244717757096</v>
      </c>
      <c r="Q112" s="21">
        <f t="shared" ca="1" si="33"/>
        <v>1026.6404983223747</v>
      </c>
      <c r="R112">
        <f t="shared" ca="1" si="34"/>
        <v>-2.3883956231723145E-2</v>
      </c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</row>
    <row r="113" spans="1:35" x14ac:dyDescent="0.2">
      <c r="A113" s="111">
        <v>-9301</v>
      </c>
      <c r="B113" s="111">
        <v>1.1220299995329697E-2</v>
      </c>
      <c r="C113" s="111">
        <v>0.1</v>
      </c>
      <c r="D113" s="113">
        <f t="shared" si="20"/>
        <v>-0.93010000000000004</v>
      </c>
      <c r="E113" s="113">
        <f t="shared" si="21"/>
        <v>1.1220299995329697E-2</v>
      </c>
      <c r="F113" s="21">
        <f t="shared" si="22"/>
        <v>-9.3010000000000009E-2</v>
      </c>
      <c r="G113" s="21">
        <f t="shared" si="23"/>
        <v>1.1220299995329697E-3</v>
      </c>
      <c r="H113" s="21">
        <f t="shared" si="24"/>
        <v>8.6508601000000018E-2</v>
      </c>
      <c r="I113" s="21">
        <f t="shared" si="25"/>
        <v>-8.0461649790100023E-2</v>
      </c>
      <c r="J113" s="21">
        <f t="shared" si="26"/>
        <v>7.4837380469772036E-2</v>
      </c>
      <c r="K113" s="21">
        <f t="shared" si="27"/>
        <v>-1.0436001025656151E-3</v>
      </c>
      <c r="L113" s="21">
        <f t="shared" si="28"/>
        <v>9.7065245539627865E-4</v>
      </c>
      <c r="M113" s="21">
        <f t="shared" ca="1" si="29"/>
        <v>2.9468851677545784E-2</v>
      </c>
      <c r="N113" s="21">
        <f t="shared" ca="1" si="30"/>
        <v>3.3300963849851159E-5</v>
      </c>
      <c r="O113" s="20">
        <f t="shared" ca="1" si="31"/>
        <v>1109.1805872702473</v>
      </c>
      <c r="P113" s="21">
        <f t="shared" ca="1" si="32"/>
        <v>4390.0758680021845</v>
      </c>
      <c r="Q113" s="21">
        <f t="shared" ca="1" si="33"/>
        <v>1022.2088090193009</v>
      </c>
      <c r="R113">
        <f t="shared" ca="1" si="34"/>
        <v>-1.8248551682216087E-2</v>
      </c>
      <c r="S113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</row>
    <row r="114" spans="1:35" x14ac:dyDescent="0.2">
      <c r="A114" s="111">
        <v>-9211</v>
      </c>
      <c r="B114" s="111">
        <v>1.4933000056771562E-3</v>
      </c>
      <c r="C114" s="111">
        <v>0.1</v>
      </c>
      <c r="D114" s="113">
        <f t="shared" si="20"/>
        <v>-0.92110000000000003</v>
      </c>
      <c r="E114" s="113">
        <f t="shared" si="21"/>
        <v>1.4933000056771562E-3</v>
      </c>
      <c r="F114" s="21">
        <f t="shared" si="22"/>
        <v>-9.2110000000000011E-2</v>
      </c>
      <c r="G114" s="21">
        <f t="shared" si="23"/>
        <v>1.4933000056771562E-4</v>
      </c>
      <c r="H114" s="21">
        <f t="shared" si="24"/>
        <v>8.4842521000000018E-2</v>
      </c>
      <c r="I114" s="21">
        <f t="shared" si="25"/>
        <v>-7.8148446093100024E-2</v>
      </c>
      <c r="J114" s="21">
        <f t="shared" si="26"/>
        <v>7.1982533696354434E-2</v>
      </c>
      <c r="K114" s="21">
        <f t="shared" si="27"/>
        <v>-1.3754786352292286E-4</v>
      </c>
      <c r="L114" s="21">
        <f t="shared" si="28"/>
        <v>1.2669533709096427E-4</v>
      </c>
      <c r="M114" s="21">
        <f t="shared" ca="1" si="29"/>
        <v>2.9161438652068741E-2</v>
      </c>
      <c r="N114" s="21">
        <f t="shared" ca="1" si="30"/>
        <v>7.655258961559476E-5</v>
      </c>
      <c r="O114" s="20">
        <f t="shared" ca="1" si="31"/>
        <v>1088.9390853841776</v>
      </c>
      <c r="P114" s="21">
        <f t="shared" ca="1" si="32"/>
        <v>4309.5565513932743</v>
      </c>
      <c r="Q114" s="21">
        <f t="shared" ca="1" si="33"/>
        <v>1003.3776991833304</v>
      </c>
      <c r="R114">
        <f t="shared" ca="1" si="34"/>
        <v>-2.7668138646391584E-2</v>
      </c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</row>
    <row r="115" spans="1:35" x14ac:dyDescent="0.2">
      <c r="A115" s="111">
        <v>-8935</v>
      </c>
      <c r="B115" s="111">
        <v>6.3305000003310852E-3</v>
      </c>
      <c r="C115" s="111">
        <v>0.1</v>
      </c>
      <c r="D115" s="113">
        <f t="shared" si="20"/>
        <v>-0.89349999999999996</v>
      </c>
      <c r="E115" s="113">
        <f t="shared" si="21"/>
        <v>6.3305000003310852E-3</v>
      </c>
      <c r="F115" s="21">
        <f t="shared" si="22"/>
        <v>-8.9349999999999999E-2</v>
      </c>
      <c r="G115" s="21">
        <f t="shared" si="23"/>
        <v>6.3305000003310852E-4</v>
      </c>
      <c r="H115" s="21">
        <f t="shared" si="24"/>
        <v>7.9834224999999995E-2</v>
      </c>
      <c r="I115" s="21">
        <f t="shared" si="25"/>
        <v>-7.133188003749999E-2</v>
      </c>
      <c r="J115" s="21">
        <f t="shared" si="26"/>
        <v>6.3735034813506244E-2</v>
      </c>
      <c r="K115" s="21">
        <f t="shared" si="27"/>
        <v>-5.6563017502958242E-4</v>
      </c>
      <c r="L115" s="21">
        <f t="shared" si="28"/>
        <v>5.0539056138893185E-4</v>
      </c>
      <c r="M115" s="21">
        <f t="shared" ca="1" si="29"/>
        <v>2.8217615333157791E-2</v>
      </c>
      <c r="N115" s="21">
        <f t="shared" ca="1" si="30"/>
        <v>4.7904581759245792E-5</v>
      </c>
      <c r="O115" s="20">
        <f t="shared" ca="1" si="31"/>
        <v>1028.5850797858357</v>
      </c>
      <c r="P115" s="21">
        <f t="shared" ca="1" si="32"/>
        <v>4069.5060655472184</v>
      </c>
      <c r="Q115" s="21">
        <f t="shared" ca="1" si="33"/>
        <v>947.24392183544683</v>
      </c>
      <c r="R115">
        <f t="shared" ca="1" si="34"/>
        <v>-2.1887115332826706E-2</v>
      </c>
      <c r="S115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</row>
    <row r="116" spans="1:35" x14ac:dyDescent="0.2">
      <c r="A116" s="111">
        <v>-8744.5</v>
      </c>
      <c r="B116" s="111">
        <v>1.4158350008074194E-2</v>
      </c>
      <c r="C116" s="111">
        <v>0.1</v>
      </c>
      <c r="D116" s="113">
        <f t="shared" si="20"/>
        <v>-0.87444999999999995</v>
      </c>
      <c r="E116" s="113">
        <f t="shared" si="21"/>
        <v>1.4158350008074194E-2</v>
      </c>
      <c r="F116" s="21">
        <f t="shared" si="22"/>
        <v>-8.7444999999999995E-2</v>
      </c>
      <c r="G116" s="21">
        <f t="shared" si="23"/>
        <v>1.4158350008074195E-3</v>
      </c>
      <c r="H116" s="21">
        <f t="shared" si="24"/>
        <v>7.6466280249999991E-2</v>
      </c>
      <c r="I116" s="21">
        <f t="shared" si="25"/>
        <v>-6.6865938764612484E-2</v>
      </c>
      <c r="J116" s="21">
        <f t="shared" si="26"/>
        <v>5.8470920152715385E-2</v>
      </c>
      <c r="K116" s="21">
        <f t="shared" si="27"/>
        <v>-1.2380769164560478E-3</v>
      </c>
      <c r="L116" s="21">
        <f t="shared" si="28"/>
        <v>1.082636359594991E-3</v>
      </c>
      <c r="M116" s="21">
        <f t="shared" ca="1" si="29"/>
        <v>2.7565213106964935E-2</v>
      </c>
      <c r="N116" s="21">
        <f t="shared" ca="1" si="30"/>
        <v>1.7974397815239827E-5</v>
      </c>
      <c r="O116" s="20">
        <f t="shared" ca="1" si="31"/>
        <v>988.41222382975627</v>
      </c>
      <c r="P116" s="21">
        <f t="shared" ca="1" si="32"/>
        <v>3909.7528805655097</v>
      </c>
      <c r="Q116" s="21">
        <f t="shared" ca="1" si="33"/>
        <v>909.893086960593</v>
      </c>
      <c r="R116">
        <f t="shared" ca="1" si="34"/>
        <v>-1.3406863098890741E-2</v>
      </c>
      <c r="S116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</row>
    <row r="117" spans="1:35" x14ac:dyDescent="0.2">
      <c r="A117" s="111">
        <v>-8431</v>
      </c>
      <c r="B117" s="111">
        <v>2.3859299995820038E-2</v>
      </c>
      <c r="C117" s="111">
        <v>0.1</v>
      </c>
      <c r="D117" s="113">
        <f t="shared" si="20"/>
        <v>-0.84309999999999996</v>
      </c>
      <c r="E117" s="113">
        <f t="shared" si="21"/>
        <v>2.3859299995820038E-2</v>
      </c>
      <c r="F117" s="21">
        <f t="shared" si="22"/>
        <v>-8.4309999999999996E-2</v>
      </c>
      <c r="G117" s="21">
        <f t="shared" si="23"/>
        <v>2.3859299995820041E-3</v>
      </c>
      <c r="H117" s="21">
        <f t="shared" si="24"/>
        <v>7.1081760999999993E-2</v>
      </c>
      <c r="I117" s="21">
        <f t="shared" si="25"/>
        <v>-5.9929032699099993E-2</v>
      </c>
      <c r="J117" s="21">
        <f t="shared" si="26"/>
        <v>5.0526167468611202E-2</v>
      </c>
      <c r="K117" s="21">
        <f t="shared" si="27"/>
        <v>-2.0115775826475878E-3</v>
      </c>
      <c r="L117" s="21">
        <f t="shared" si="28"/>
        <v>1.6959610599301812E-3</v>
      </c>
      <c r="M117" s="21">
        <f t="shared" ca="1" si="29"/>
        <v>2.6489869812333734E-2</v>
      </c>
      <c r="N117" s="21">
        <f t="shared" ca="1" si="30"/>
        <v>6.9198975595529022E-7</v>
      </c>
      <c r="O117" s="20">
        <f t="shared" ca="1" si="31"/>
        <v>924.87000628142323</v>
      </c>
      <c r="P117" s="21">
        <f t="shared" ca="1" si="32"/>
        <v>3657.1192632498096</v>
      </c>
      <c r="Q117" s="21">
        <f t="shared" ca="1" si="33"/>
        <v>850.83714300740928</v>
      </c>
      <c r="R117">
        <f t="shared" ca="1" si="34"/>
        <v>-2.6305698165136962E-3</v>
      </c>
      <c r="S117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</row>
    <row r="118" spans="1:35" x14ac:dyDescent="0.2">
      <c r="A118" s="111">
        <v>-7894</v>
      </c>
      <c r="B118" s="111">
        <v>1.0988200003339443E-2</v>
      </c>
      <c r="C118" s="111">
        <v>0.1</v>
      </c>
      <c r="D118" s="113">
        <f t="shared" si="20"/>
        <v>-0.78939999999999999</v>
      </c>
      <c r="E118" s="113">
        <f t="shared" si="21"/>
        <v>1.0988200003339443E-2</v>
      </c>
      <c r="F118" s="21">
        <f t="shared" si="22"/>
        <v>-7.894000000000001E-2</v>
      </c>
      <c r="G118" s="21">
        <f t="shared" si="23"/>
        <v>1.0988200003339444E-3</v>
      </c>
      <c r="H118" s="21">
        <f t="shared" si="24"/>
        <v>6.231523600000001E-2</v>
      </c>
      <c r="I118" s="21">
        <f t="shared" si="25"/>
        <v>-4.9191647298400004E-2</v>
      </c>
      <c r="J118" s="21">
        <f t="shared" si="26"/>
        <v>3.8831886377356961E-2</v>
      </c>
      <c r="K118" s="21">
        <f t="shared" si="27"/>
        <v>-8.6740850826361572E-4</v>
      </c>
      <c r="L118" s="21">
        <f t="shared" si="28"/>
        <v>6.8473227642329828E-4</v>
      </c>
      <c r="M118" s="21">
        <f t="shared" ca="1" si="29"/>
        <v>2.4642965870833752E-2</v>
      </c>
      <c r="N118" s="21">
        <f t="shared" ca="1" si="30"/>
        <v>1.8645263089608759E-5</v>
      </c>
      <c r="O118" s="20">
        <f t="shared" ca="1" si="31"/>
        <v>823.1862408351376</v>
      </c>
      <c r="P118" s="21">
        <f t="shared" ca="1" si="32"/>
        <v>3252.9842393399899</v>
      </c>
      <c r="Q118" s="21">
        <f t="shared" ca="1" si="33"/>
        <v>756.39580505835886</v>
      </c>
      <c r="R118">
        <f t="shared" ca="1" si="34"/>
        <v>-1.3654765867494308E-2</v>
      </c>
      <c r="S118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</row>
    <row r="119" spans="1:35" x14ac:dyDescent="0.2">
      <c r="A119" s="111">
        <v>-7891</v>
      </c>
      <c r="B119" s="111">
        <v>1.5497300002607517E-2</v>
      </c>
      <c r="C119" s="111">
        <v>0.1</v>
      </c>
      <c r="D119" s="113">
        <f t="shared" si="20"/>
        <v>-0.78910000000000002</v>
      </c>
      <c r="E119" s="113">
        <f t="shared" si="21"/>
        <v>1.5497300002607517E-2</v>
      </c>
      <c r="F119" s="21">
        <f t="shared" si="22"/>
        <v>-7.8910000000000008E-2</v>
      </c>
      <c r="G119" s="21">
        <f t="shared" si="23"/>
        <v>1.5497300002607517E-3</v>
      </c>
      <c r="H119" s="21">
        <f t="shared" si="24"/>
        <v>6.2267881000000011E-2</v>
      </c>
      <c r="I119" s="21">
        <f t="shared" si="25"/>
        <v>-4.9135584897100008E-2</v>
      </c>
      <c r="J119" s="21">
        <f t="shared" si="26"/>
        <v>3.8772890042301618E-2</v>
      </c>
      <c r="K119" s="21">
        <f t="shared" si="27"/>
        <v>-1.2228919432057592E-3</v>
      </c>
      <c r="L119" s="21">
        <f t="shared" si="28"/>
        <v>9.6498403238366465E-4</v>
      </c>
      <c r="M119" s="21">
        <f t="shared" ca="1" si="29"/>
        <v>2.4632630490666073E-2</v>
      </c>
      <c r="N119" s="21">
        <f t="shared" ca="1" si="30"/>
        <v>8.3454263126052181E-6</v>
      </c>
      <c r="O119" s="20">
        <f t="shared" ca="1" si="31"/>
        <v>822.64280221757929</v>
      </c>
      <c r="P119" s="21">
        <f t="shared" ca="1" si="32"/>
        <v>3250.824892511509</v>
      </c>
      <c r="Q119" s="21">
        <f t="shared" ca="1" si="33"/>
        <v>755.89129883925023</v>
      </c>
      <c r="R119">
        <f t="shared" ca="1" si="34"/>
        <v>-9.1353304880585559E-3</v>
      </c>
      <c r="S119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  <c r="AH119"/>
      <c r="AI119"/>
    </row>
    <row r="120" spans="1:35" x14ac:dyDescent="0.2">
      <c r="A120" s="111">
        <v>-7879</v>
      </c>
      <c r="B120" s="111">
        <v>1.753370000369614E-2</v>
      </c>
      <c r="C120" s="111">
        <v>0.1</v>
      </c>
      <c r="D120" s="113">
        <f t="shared" si="20"/>
        <v>-0.78790000000000004</v>
      </c>
      <c r="E120" s="113">
        <f t="shared" si="21"/>
        <v>1.753370000369614E-2</v>
      </c>
      <c r="F120" s="21">
        <f t="shared" si="22"/>
        <v>-7.8790000000000013E-2</v>
      </c>
      <c r="G120" s="21">
        <f t="shared" si="23"/>
        <v>1.753370000369614E-3</v>
      </c>
      <c r="H120" s="21">
        <f t="shared" si="24"/>
        <v>6.2078641000000011E-2</v>
      </c>
      <c r="I120" s="21">
        <f t="shared" si="25"/>
        <v>-4.8911761243900009E-2</v>
      </c>
      <c r="J120" s="21">
        <f t="shared" si="26"/>
        <v>3.8537576684068819E-2</v>
      </c>
      <c r="K120" s="21">
        <f t="shared" si="27"/>
        <v>-1.3814802232912189E-3</v>
      </c>
      <c r="L120" s="21">
        <f t="shared" si="28"/>
        <v>1.0884682679311514E-3</v>
      </c>
      <c r="M120" s="21">
        <f t="shared" ca="1" si="29"/>
        <v>2.45912870276561E-2</v>
      </c>
      <c r="N120" s="21">
        <f t="shared" ca="1" si="30"/>
        <v>4.9809534600768009E-6</v>
      </c>
      <c r="O120" s="20">
        <f t="shared" ca="1" si="31"/>
        <v>820.47172970201768</v>
      </c>
      <c r="P120" s="21">
        <f t="shared" ca="1" si="32"/>
        <v>3242.1982190784756</v>
      </c>
      <c r="Q120" s="21">
        <f t="shared" ca="1" si="33"/>
        <v>753.87578900439917</v>
      </c>
      <c r="R120">
        <f t="shared" ca="1" si="34"/>
        <v>-7.0575870239599596E-3</v>
      </c>
      <c r="S120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  <c r="AH120"/>
      <c r="AI120"/>
    </row>
    <row r="121" spans="1:35" x14ac:dyDescent="0.2">
      <c r="A121" s="111">
        <v>-7765</v>
      </c>
      <c r="B121" s="111">
        <v>5.8795000004465692E-3</v>
      </c>
      <c r="C121" s="111">
        <v>0.1</v>
      </c>
      <c r="D121" s="113">
        <f t="shared" si="20"/>
        <v>-0.77649999999999997</v>
      </c>
      <c r="E121" s="113">
        <f t="shared" si="21"/>
        <v>5.8795000004465692E-3</v>
      </c>
      <c r="F121" s="21">
        <f t="shared" si="22"/>
        <v>-7.7649999999999997E-2</v>
      </c>
      <c r="G121" s="21">
        <f t="shared" si="23"/>
        <v>5.8795000004465694E-4</v>
      </c>
      <c r="H121" s="21">
        <f t="shared" si="24"/>
        <v>6.0295224999999994E-2</v>
      </c>
      <c r="I121" s="21">
        <f t="shared" si="25"/>
        <v>-4.6819242212499994E-2</v>
      </c>
      <c r="J121" s="21">
        <f t="shared" si="26"/>
        <v>3.6355141578006241E-2</v>
      </c>
      <c r="K121" s="21">
        <f t="shared" si="27"/>
        <v>-4.5654317503467611E-4</v>
      </c>
      <c r="L121" s="21">
        <f t="shared" si="28"/>
        <v>3.54505775414426E-4</v>
      </c>
      <c r="M121" s="21">
        <f t="shared" ca="1" si="29"/>
        <v>2.4198369130390026E-2</v>
      </c>
      <c r="N121" s="21">
        <f t="shared" ca="1" si="30"/>
        <v>3.3558096619999531E-5</v>
      </c>
      <c r="O121" s="20">
        <f t="shared" ca="1" si="31"/>
        <v>800.05955559625477</v>
      </c>
      <c r="P121" s="21">
        <f t="shared" ca="1" si="32"/>
        <v>3161.0957527077153</v>
      </c>
      <c r="Q121" s="21">
        <f t="shared" ca="1" si="33"/>
        <v>734.92819391201942</v>
      </c>
      <c r="R121">
        <f t="shared" ca="1" si="34"/>
        <v>-1.8318869129943457E-2</v>
      </c>
      <c r="S121"/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/>
      <c r="AH121"/>
      <c r="AI121"/>
    </row>
    <row r="122" spans="1:35" x14ac:dyDescent="0.2">
      <c r="A122" s="111">
        <v>-7750.5</v>
      </c>
      <c r="B122" s="111">
        <v>1.0840149996511173E-2</v>
      </c>
      <c r="C122" s="111">
        <v>0.1</v>
      </c>
      <c r="D122" s="113">
        <f t="shared" si="20"/>
        <v>-0.77505000000000002</v>
      </c>
      <c r="E122" s="113">
        <f t="shared" si="21"/>
        <v>1.0840149996511173E-2</v>
      </c>
      <c r="F122" s="21">
        <f t="shared" si="22"/>
        <v>-7.7505000000000004E-2</v>
      </c>
      <c r="G122" s="21">
        <f t="shared" si="23"/>
        <v>1.0840149996511172E-3</v>
      </c>
      <c r="H122" s="21">
        <f t="shared" si="24"/>
        <v>6.0070250250000005E-2</v>
      </c>
      <c r="I122" s="21">
        <f t="shared" si="25"/>
        <v>-4.6557447456262502E-2</v>
      </c>
      <c r="J122" s="21">
        <f t="shared" si="26"/>
        <v>3.6084349650976254E-2</v>
      </c>
      <c r="K122" s="21">
        <f t="shared" si="27"/>
        <v>-8.4016582547959844E-4</v>
      </c>
      <c r="L122" s="21">
        <f t="shared" si="28"/>
        <v>6.5117052303796284E-4</v>
      </c>
      <c r="M122" s="21">
        <f t="shared" ca="1" si="29"/>
        <v>2.4148372625267533E-2</v>
      </c>
      <c r="N122" s="21">
        <f t="shared" ca="1" si="30"/>
        <v>1.7710878953654287E-5</v>
      </c>
      <c r="O122" s="20">
        <f t="shared" ca="1" si="31"/>
        <v>797.49076012357295</v>
      </c>
      <c r="P122" s="21">
        <f t="shared" ca="1" si="32"/>
        <v>3150.8898989291511</v>
      </c>
      <c r="Q122" s="21">
        <f t="shared" ca="1" si="33"/>
        <v>732.54396923768616</v>
      </c>
      <c r="R122">
        <f t="shared" ca="1" si="34"/>
        <v>-1.3308222628756361E-2</v>
      </c>
      <c r="S122"/>
      <c r="T122"/>
      <c r="U122"/>
      <c r="V122"/>
      <c r="W122"/>
      <c r="X122"/>
      <c r="Y122"/>
      <c r="Z122"/>
      <c r="AA122"/>
      <c r="AB122"/>
      <c r="AC122"/>
      <c r="AD122"/>
      <c r="AE122"/>
      <c r="AF122"/>
      <c r="AG122"/>
      <c r="AH122"/>
      <c r="AI122"/>
    </row>
    <row r="123" spans="1:35" x14ac:dyDescent="0.2">
      <c r="A123" s="111">
        <v>-7725</v>
      </c>
      <c r="B123" s="111">
        <v>6.6674999980023131E-3</v>
      </c>
      <c r="C123" s="111">
        <v>0.1</v>
      </c>
      <c r="D123" s="113">
        <f t="shared" si="20"/>
        <v>-0.77249999999999996</v>
      </c>
      <c r="E123" s="113">
        <f t="shared" si="21"/>
        <v>6.6674999980023131E-3</v>
      </c>
      <c r="F123" s="21">
        <f t="shared" si="22"/>
        <v>-7.7249999999999999E-2</v>
      </c>
      <c r="G123" s="21">
        <f t="shared" si="23"/>
        <v>6.6674999980023133E-4</v>
      </c>
      <c r="H123" s="21">
        <f t="shared" si="24"/>
        <v>5.9675624999999996E-2</v>
      </c>
      <c r="I123" s="21">
        <f t="shared" si="25"/>
        <v>-4.6099420312499993E-2</v>
      </c>
      <c r="J123" s="21">
        <f t="shared" si="26"/>
        <v>3.5611802191406243E-2</v>
      </c>
      <c r="K123" s="21">
        <f t="shared" si="27"/>
        <v>-5.1506437484567867E-4</v>
      </c>
      <c r="L123" s="21">
        <f t="shared" si="28"/>
        <v>3.9788722956828678E-4</v>
      </c>
      <c r="M123" s="21">
        <f t="shared" ca="1" si="29"/>
        <v>2.4060436730359642E-2</v>
      </c>
      <c r="N123" s="21">
        <f t="shared" ca="1" si="30"/>
        <v>3.0251424817578483E-5</v>
      </c>
      <c r="O123" s="20">
        <f t="shared" ca="1" si="31"/>
        <v>792.9881871786157</v>
      </c>
      <c r="P123" s="21">
        <f t="shared" ca="1" si="32"/>
        <v>3133.0014463817538</v>
      </c>
      <c r="Q123" s="21">
        <f t="shared" ca="1" si="33"/>
        <v>728.36505285899</v>
      </c>
      <c r="R123">
        <f t="shared" ca="1" si="34"/>
        <v>-1.7392936732357329E-2</v>
      </c>
      <c r="S123"/>
      <c r="T123"/>
      <c r="U123"/>
      <c r="V123"/>
      <c r="W123"/>
      <c r="X123"/>
      <c r="Y123"/>
      <c r="Z123"/>
      <c r="AA123"/>
      <c r="AB123"/>
      <c r="AC123"/>
      <c r="AD123"/>
      <c r="AE123"/>
      <c r="AF123"/>
      <c r="AG123"/>
      <c r="AH123"/>
      <c r="AI123"/>
    </row>
    <row r="124" spans="1:35" x14ac:dyDescent="0.2">
      <c r="A124" s="111">
        <v>-7723.5</v>
      </c>
      <c r="B124" s="111">
        <v>4.4220499985385686E-3</v>
      </c>
      <c r="C124" s="111">
        <v>0.1</v>
      </c>
      <c r="D124" s="113">
        <f t="shared" si="20"/>
        <v>-0.77234999999999998</v>
      </c>
      <c r="E124" s="113">
        <f t="shared" si="21"/>
        <v>4.4220499985385686E-3</v>
      </c>
      <c r="F124" s="21">
        <f t="shared" si="22"/>
        <v>-7.7234999999999998E-2</v>
      </c>
      <c r="G124" s="21">
        <f t="shared" si="23"/>
        <v>4.422049998538569E-4</v>
      </c>
      <c r="H124" s="21">
        <f t="shared" si="24"/>
        <v>5.9652452249999995E-2</v>
      </c>
      <c r="I124" s="21">
        <f t="shared" si="25"/>
        <v>-4.6072571495287491E-2</v>
      </c>
      <c r="J124" s="21">
        <f t="shared" si="26"/>
        <v>3.5584150594385293E-2</v>
      </c>
      <c r="K124" s="21">
        <f t="shared" si="27"/>
        <v>-3.415370316371264E-4</v>
      </c>
      <c r="L124" s="21">
        <f t="shared" si="28"/>
        <v>2.6378612638493454E-4</v>
      </c>
      <c r="M124" s="21">
        <f t="shared" ca="1" si="29"/>
        <v>2.4055263593632848E-2</v>
      </c>
      <c r="N124" s="21">
        <f t="shared" ca="1" si="30"/>
        <v>3.8546307607059487E-5</v>
      </c>
      <c r="O124" s="20">
        <f t="shared" ca="1" si="31"/>
        <v>792.72392319625521</v>
      </c>
      <c r="P124" s="21">
        <f t="shared" ca="1" si="32"/>
        <v>3131.951554171465</v>
      </c>
      <c r="Q124" s="21">
        <f t="shared" ca="1" si="33"/>
        <v>728.11979048239698</v>
      </c>
      <c r="R124">
        <f t="shared" ca="1" si="34"/>
        <v>-1.9633213595094279E-2</v>
      </c>
      <c r="S124"/>
      <c r="T124"/>
      <c r="U124"/>
      <c r="V124"/>
      <c r="W124"/>
      <c r="X124"/>
      <c r="Y124"/>
      <c r="Z124"/>
      <c r="AA124"/>
      <c r="AB124"/>
      <c r="AC124"/>
      <c r="AD124"/>
      <c r="AE124"/>
      <c r="AF124"/>
      <c r="AG124"/>
      <c r="AH124"/>
      <c r="AI124"/>
    </row>
    <row r="125" spans="1:35" x14ac:dyDescent="0.2">
      <c r="A125" s="111">
        <v>-7720.5</v>
      </c>
      <c r="B125" s="111">
        <v>-2.0688499935204163E-3</v>
      </c>
      <c r="C125" s="111">
        <v>0.1</v>
      </c>
      <c r="D125" s="113">
        <f t="shared" si="20"/>
        <v>-0.77205000000000001</v>
      </c>
      <c r="E125" s="113">
        <f t="shared" si="21"/>
        <v>-2.0688499935204163E-3</v>
      </c>
      <c r="F125" s="21">
        <f t="shared" si="22"/>
        <v>-7.720500000000001E-2</v>
      </c>
      <c r="G125" s="21">
        <f t="shared" si="23"/>
        <v>-2.0688499935204164E-4</v>
      </c>
      <c r="H125" s="21">
        <f t="shared" si="24"/>
        <v>5.9606120250000005E-2</v>
      </c>
      <c r="I125" s="21">
        <f t="shared" si="25"/>
        <v>-4.6018905139012502E-2</v>
      </c>
      <c r="J125" s="21">
        <f t="shared" si="26"/>
        <v>3.5528895712574601E-2</v>
      </c>
      <c r="K125" s="21">
        <f t="shared" si="27"/>
        <v>1.5972556374974374E-4</v>
      </c>
      <c r="L125" s="21">
        <f t="shared" si="28"/>
        <v>-1.2331612149298966E-4</v>
      </c>
      <c r="M125" s="21">
        <f t="shared" ca="1" si="29"/>
        <v>2.404491717450382E-2</v>
      </c>
      <c r="N125" s="21">
        <f t="shared" ca="1" si="30"/>
        <v>6.8192883570578059E-5</v>
      </c>
      <c r="O125" s="20">
        <f t="shared" ca="1" si="31"/>
        <v>792.19559276325879</v>
      </c>
      <c r="P125" s="21">
        <f t="shared" ca="1" si="32"/>
        <v>3129.8525587762297</v>
      </c>
      <c r="Q125" s="21">
        <f t="shared" ca="1" si="33"/>
        <v>727.62945093390601</v>
      </c>
      <c r="R125">
        <f t="shared" ca="1" si="34"/>
        <v>-2.6113767168024236E-2</v>
      </c>
      <c r="S125"/>
      <c r="T125"/>
      <c r="U125"/>
      <c r="V125"/>
      <c r="W125"/>
      <c r="X125"/>
      <c r="Y125"/>
      <c r="Z125"/>
      <c r="AA125"/>
      <c r="AB125"/>
      <c r="AC125"/>
      <c r="AD125"/>
      <c r="AE125"/>
      <c r="AF125"/>
      <c r="AG125"/>
      <c r="AH125"/>
      <c r="AI125"/>
    </row>
    <row r="126" spans="1:35" x14ac:dyDescent="0.2">
      <c r="A126" s="111">
        <v>-7707</v>
      </c>
      <c r="B126" s="111">
        <v>9.7220999959972687E-3</v>
      </c>
      <c r="C126" s="111">
        <v>0.1</v>
      </c>
      <c r="D126" s="113">
        <f t="shared" si="20"/>
        <v>-0.77070000000000005</v>
      </c>
      <c r="E126" s="113">
        <f t="shared" si="21"/>
        <v>9.7220999959972687E-3</v>
      </c>
      <c r="F126" s="21">
        <f t="shared" si="22"/>
        <v>-7.7070000000000013E-2</v>
      </c>
      <c r="G126" s="21">
        <f t="shared" si="23"/>
        <v>9.7220999959972691E-4</v>
      </c>
      <c r="H126" s="21">
        <f t="shared" si="24"/>
        <v>5.9397849000000016E-2</v>
      </c>
      <c r="I126" s="21">
        <f t="shared" si="25"/>
        <v>-4.5777922224300015E-2</v>
      </c>
      <c r="J126" s="21">
        <f t="shared" si="26"/>
        <v>3.5281044658268021E-2</v>
      </c>
      <c r="K126" s="21">
        <f t="shared" si="27"/>
        <v>-7.4928224669150955E-4</v>
      </c>
      <c r="L126" s="21">
        <f t="shared" si="28"/>
        <v>5.7747182752514647E-4</v>
      </c>
      <c r="M126" s="21">
        <f t="shared" ca="1" si="29"/>
        <v>2.3998355884778381E-2</v>
      </c>
      <c r="N126" s="21">
        <f t="shared" ca="1" si="30"/>
        <v>2.038114822019574E-5</v>
      </c>
      <c r="O126" s="20">
        <f t="shared" ca="1" si="31"/>
        <v>789.82136292956227</v>
      </c>
      <c r="P126" s="21">
        <f t="shared" ca="1" si="32"/>
        <v>3120.4200897479213</v>
      </c>
      <c r="Q126" s="21">
        <f t="shared" ca="1" si="33"/>
        <v>725.42597679892867</v>
      </c>
      <c r="R126">
        <f t="shared" ca="1" si="34"/>
        <v>-1.4276255888781113E-2</v>
      </c>
      <c r="S126"/>
      <c r="T126"/>
      <c r="U126"/>
      <c r="V126"/>
      <c r="W126"/>
      <c r="X126"/>
      <c r="Y126"/>
      <c r="Z126"/>
      <c r="AA126"/>
      <c r="AB126"/>
      <c r="AC126"/>
      <c r="AD126"/>
      <c r="AE126"/>
      <c r="AF126"/>
      <c r="AG126"/>
      <c r="AH126"/>
      <c r="AI126"/>
    </row>
    <row r="127" spans="1:35" x14ac:dyDescent="0.2">
      <c r="A127" s="111">
        <v>-7702.5</v>
      </c>
      <c r="B127" s="111">
        <v>9.9857500026701018E-3</v>
      </c>
      <c r="C127" s="111">
        <v>0.1</v>
      </c>
      <c r="D127" s="113">
        <f t="shared" si="20"/>
        <v>-0.77024999999999999</v>
      </c>
      <c r="E127" s="113">
        <f t="shared" si="21"/>
        <v>9.9857500026701018E-3</v>
      </c>
      <c r="F127" s="21">
        <f t="shared" si="22"/>
        <v>-7.702500000000001E-2</v>
      </c>
      <c r="G127" s="21">
        <f t="shared" si="23"/>
        <v>9.9857500026701018E-4</v>
      </c>
      <c r="H127" s="21">
        <f t="shared" si="24"/>
        <v>5.932850625000001E-2</v>
      </c>
      <c r="I127" s="21">
        <f t="shared" si="25"/>
        <v>-4.5697781939062508E-2</v>
      </c>
      <c r="J127" s="21">
        <f t="shared" si="26"/>
        <v>3.5198716538562894E-2</v>
      </c>
      <c r="K127" s="21">
        <f t="shared" si="27"/>
        <v>-7.6915239395566458E-4</v>
      </c>
      <c r="L127" s="21">
        <f t="shared" si="28"/>
        <v>5.9243963144435063E-4</v>
      </c>
      <c r="M127" s="21">
        <f t="shared" ca="1" si="29"/>
        <v>2.398283458081724E-2</v>
      </c>
      <c r="N127" s="21">
        <f t="shared" ca="1" si="30"/>
        <v>1.9591837668780446E-5</v>
      </c>
      <c r="O127" s="20">
        <f t="shared" ca="1" si="31"/>
        <v>789.0311364748693</v>
      </c>
      <c r="P127" s="21">
        <f t="shared" ca="1" si="32"/>
        <v>3117.2806607290786</v>
      </c>
      <c r="Q127" s="21">
        <f t="shared" ca="1" si="33"/>
        <v>724.69259503844</v>
      </c>
      <c r="R127">
        <f t="shared" ca="1" si="34"/>
        <v>-1.3997084578147138E-2</v>
      </c>
      <c r="S127"/>
      <c r="T127"/>
      <c r="U127"/>
      <c r="V127"/>
      <c r="W127"/>
      <c r="X127"/>
      <c r="Y127"/>
      <c r="Z127"/>
      <c r="AA127"/>
      <c r="AB127"/>
      <c r="AC127"/>
      <c r="AD127"/>
      <c r="AE127"/>
      <c r="AF127"/>
      <c r="AG127"/>
      <c r="AH127"/>
      <c r="AI127"/>
    </row>
    <row r="128" spans="1:35" x14ac:dyDescent="0.2">
      <c r="A128" s="111">
        <v>-7702.5</v>
      </c>
      <c r="B128" s="111">
        <v>1.098574999923585E-2</v>
      </c>
      <c r="C128" s="111">
        <v>0.1</v>
      </c>
      <c r="D128" s="113">
        <f t="shared" si="20"/>
        <v>-0.77024999999999999</v>
      </c>
      <c r="E128" s="113">
        <f t="shared" si="21"/>
        <v>1.098574999923585E-2</v>
      </c>
      <c r="F128" s="21">
        <f t="shared" si="22"/>
        <v>-7.702500000000001E-2</v>
      </c>
      <c r="G128" s="21">
        <f t="shared" si="23"/>
        <v>1.0985749999235851E-3</v>
      </c>
      <c r="H128" s="21">
        <f t="shared" si="24"/>
        <v>5.932850625000001E-2</v>
      </c>
      <c r="I128" s="21">
        <f t="shared" si="25"/>
        <v>-4.5697781939062508E-2</v>
      </c>
      <c r="J128" s="21">
        <f t="shared" si="26"/>
        <v>3.5198716538562894E-2</v>
      </c>
      <c r="K128" s="21">
        <f t="shared" si="27"/>
        <v>-8.4617739369114136E-4</v>
      </c>
      <c r="L128" s="21">
        <f t="shared" si="28"/>
        <v>6.5176813749060164E-4</v>
      </c>
      <c r="M128" s="21">
        <f t="shared" ca="1" si="29"/>
        <v>2.398283458081724E-2</v>
      </c>
      <c r="N128" s="21">
        <f t="shared" ca="1" si="30"/>
        <v>1.6892420762078069E-5</v>
      </c>
      <c r="O128" s="20">
        <f t="shared" ca="1" si="31"/>
        <v>789.0311364748693</v>
      </c>
      <c r="P128" s="21">
        <f t="shared" ca="1" si="32"/>
        <v>3117.2806607290786</v>
      </c>
      <c r="Q128" s="21">
        <f t="shared" ca="1" si="33"/>
        <v>724.69259503844</v>
      </c>
      <c r="R128">
        <f t="shared" ca="1" si="34"/>
        <v>-1.299708458158139E-2</v>
      </c>
      <c r="S128"/>
      <c r="T128"/>
      <c r="U128"/>
      <c r="V128"/>
      <c r="W128"/>
      <c r="X128"/>
      <c r="Y128"/>
      <c r="Z128"/>
      <c r="AA128"/>
      <c r="AB128"/>
      <c r="AC128"/>
      <c r="AD128"/>
      <c r="AE128"/>
      <c r="AF128"/>
      <c r="AG128"/>
      <c r="AH128"/>
      <c r="AI128"/>
    </row>
    <row r="129" spans="1:35" x14ac:dyDescent="0.2">
      <c r="A129" s="111">
        <v>-7690.5</v>
      </c>
      <c r="B129" s="111">
        <v>8.0221500029438175E-3</v>
      </c>
      <c r="C129" s="111">
        <v>0.1</v>
      </c>
      <c r="D129" s="113">
        <f t="shared" si="20"/>
        <v>-0.76905000000000001</v>
      </c>
      <c r="E129" s="113">
        <f t="shared" si="21"/>
        <v>8.0221500029438175E-3</v>
      </c>
      <c r="F129" s="21">
        <f t="shared" si="22"/>
        <v>-7.6905000000000001E-2</v>
      </c>
      <c r="G129" s="21">
        <f t="shared" si="23"/>
        <v>8.0221500029438182E-4</v>
      </c>
      <c r="H129" s="21">
        <f t="shared" si="24"/>
        <v>5.9143790250000002E-2</v>
      </c>
      <c r="I129" s="21">
        <f t="shared" si="25"/>
        <v>-4.5484531891762499E-2</v>
      </c>
      <c r="J129" s="21">
        <f t="shared" si="26"/>
        <v>3.4979879251359952E-2</v>
      </c>
      <c r="K129" s="21">
        <f t="shared" si="27"/>
        <v>-6.1694344597639438E-4</v>
      </c>
      <c r="L129" s="21">
        <f t="shared" si="28"/>
        <v>4.7446035712814613E-4</v>
      </c>
      <c r="M129" s="21">
        <f t="shared" ca="1" si="29"/>
        <v>2.3941442300347705E-2</v>
      </c>
      <c r="N129" s="21">
        <f t="shared" ca="1" si="30"/>
        <v>2.5342386725018276E-5</v>
      </c>
      <c r="O129" s="20">
        <f t="shared" ca="1" si="31"/>
        <v>786.92675570871597</v>
      </c>
      <c r="P129" s="21">
        <f t="shared" ca="1" si="32"/>
        <v>3108.9203928613492</v>
      </c>
      <c r="Q129" s="21">
        <f t="shared" ca="1" si="33"/>
        <v>722.73961971681877</v>
      </c>
      <c r="R129">
        <f t="shared" ca="1" si="34"/>
        <v>-1.5919292297403888E-2</v>
      </c>
      <c r="S129"/>
      <c r="T129"/>
      <c r="U129"/>
      <c r="V129"/>
      <c r="W129"/>
      <c r="X129"/>
      <c r="Y129"/>
      <c r="Z129"/>
      <c r="AA129"/>
      <c r="AB129"/>
      <c r="AC129"/>
      <c r="AD129"/>
      <c r="AE129"/>
      <c r="AF129"/>
      <c r="AG129"/>
      <c r="AH129"/>
      <c r="AI129"/>
    </row>
    <row r="130" spans="1:35" x14ac:dyDescent="0.2">
      <c r="A130" s="111">
        <v>-7687.5</v>
      </c>
      <c r="B130" s="111">
        <v>2.7531250001629815E-2</v>
      </c>
      <c r="C130" s="111">
        <v>0.1</v>
      </c>
      <c r="D130" s="113">
        <f t="shared" si="20"/>
        <v>-0.76875000000000004</v>
      </c>
      <c r="E130" s="113">
        <f t="shared" si="21"/>
        <v>2.7531250001629815E-2</v>
      </c>
      <c r="F130" s="21">
        <f t="shared" si="22"/>
        <v>-7.6875000000000013E-2</v>
      </c>
      <c r="G130" s="21">
        <f t="shared" si="23"/>
        <v>2.7531250001629815E-3</v>
      </c>
      <c r="H130" s="21">
        <f t="shared" si="24"/>
        <v>5.9097656250000012E-2</v>
      </c>
      <c r="I130" s="21">
        <f t="shared" si="25"/>
        <v>-4.5431323242187509E-2</v>
      </c>
      <c r="J130" s="21">
        <f t="shared" si="26"/>
        <v>3.4925329742431649E-2</v>
      </c>
      <c r="K130" s="21">
        <f t="shared" si="27"/>
        <v>-2.1164648438752923E-3</v>
      </c>
      <c r="L130" s="21">
        <f t="shared" si="28"/>
        <v>1.6270323487291311E-3</v>
      </c>
      <c r="M130" s="21">
        <f t="shared" ca="1" si="29"/>
        <v>2.3931093744645512E-2</v>
      </c>
      <c r="N130" s="21">
        <f t="shared" ca="1" si="30"/>
        <v>1.2961125074703222E-6</v>
      </c>
      <c r="O130" s="20">
        <f t="shared" ca="1" si="31"/>
        <v>786.40131681343462</v>
      </c>
      <c r="P130" s="21">
        <f t="shared" ca="1" si="32"/>
        <v>3106.8329473745298</v>
      </c>
      <c r="Q130" s="21">
        <f t="shared" ca="1" si="33"/>
        <v>722.25199120616946</v>
      </c>
      <c r="R130">
        <f t="shared" ca="1" si="34"/>
        <v>3.6001562569843021E-3</v>
      </c>
      <c r="S130"/>
      <c r="T130"/>
      <c r="U130"/>
      <c r="V130"/>
      <c r="W130"/>
      <c r="X130"/>
      <c r="Y130"/>
      <c r="Z130"/>
      <c r="AA130"/>
      <c r="AB130"/>
      <c r="AC130"/>
      <c r="AD130"/>
      <c r="AE130"/>
      <c r="AF130"/>
      <c r="AG130"/>
      <c r="AH130"/>
      <c r="AI130"/>
    </row>
    <row r="131" spans="1:35" x14ac:dyDescent="0.2">
      <c r="A131" s="111">
        <v>-7686</v>
      </c>
      <c r="B131" s="111">
        <v>-1.7141999996965751E-3</v>
      </c>
      <c r="C131" s="111">
        <v>0.1</v>
      </c>
      <c r="D131" s="113">
        <f t="shared" si="20"/>
        <v>-0.76859999999999995</v>
      </c>
      <c r="E131" s="113">
        <f t="shared" si="21"/>
        <v>-1.7141999996965751E-3</v>
      </c>
      <c r="F131" s="21">
        <f t="shared" si="22"/>
        <v>-7.6859999999999998E-2</v>
      </c>
      <c r="G131" s="21">
        <f t="shared" si="23"/>
        <v>-1.7141999996965753E-4</v>
      </c>
      <c r="H131" s="21">
        <f t="shared" si="24"/>
        <v>5.9074595999999993E-2</v>
      </c>
      <c r="I131" s="21">
        <f t="shared" si="25"/>
        <v>-4.5404734485599993E-2</v>
      </c>
      <c r="J131" s="21">
        <f t="shared" si="26"/>
        <v>3.4898078925632153E-2</v>
      </c>
      <c r="K131" s="21">
        <f t="shared" si="27"/>
        <v>1.3175341197667876E-4</v>
      </c>
      <c r="L131" s="21">
        <f t="shared" si="28"/>
        <v>-1.0126567244527528E-4</v>
      </c>
      <c r="M131" s="21">
        <f t="shared" ca="1" si="29"/>
        <v>2.3925919393956691E-2</v>
      </c>
      <c r="N131" s="21">
        <f t="shared" ca="1" si="30"/>
        <v>6.5741572252079442E-5</v>
      </c>
      <c r="O131" s="20">
        <f t="shared" ca="1" si="31"/>
        <v>786.13869575036028</v>
      </c>
      <c r="P131" s="21">
        <f t="shared" ca="1" si="32"/>
        <v>3105.7896176127247</v>
      </c>
      <c r="Q131" s="21">
        <f t="shared" ca="1" si="33"/>
        <v>722.00826919211011</v>
      </c>
      <c r="R131">
        <f t="shared" ca="1" si="34"/>
        <v>-2.5640119393653266E-2</v>
      </c>
      <c r="S131"/>
      <c r="T131"/>
      <c r="U131"/>
      <c r="V131"/>
      <c r="W131"/>
      <c r="X131"/>
      <c r="Y131"/>
      <c r="Z131"/>
      <c r="AA131"/>
      <c r="AB131"/>
      <c r="AC131"/>
      <c r="AD131"/>
      <c r="AE131"/>
      <c r="AF131"/>
      <c r="AG131"/>
      <c r="AH131"/>
      <c r="AI131"/>
    </row>
    <row r="132" spans="1:35" x14ac:dyDescent="0.2">
      <c r="A132" s="111">
        <v>-7684.5</v>
      </c>
      <c r="B132" s="111">
        <v>1.7040349994204007E-2</v>
      </c>
      <c r="C132" s="111">
        <v>0.1</v>
      </c>
      <c r="D132" s="113">
        <f t="shared" si="20"/>
        <v>-0.76844999999999997</v>
      </c>
      <c r="E132" s="113">
        <f t="shared" si="21"/>
        <v>1.7040349994204007E-2</v>
      </c>
      <c r="F132" s="21">
        <f t="shared" si="22"/>
        <v>-7.6844999999999997E-2</v>
      </c>
      <c r="G132" s="21">
        <f t="shared" si="23"/>
        <v>1.7040349994204007E-3</v>
      </c>
      <c r="H132" s="21">
        <f t="shared" si="24"/>
        <v>5.9051540249999993E-2</v>
      </c>
      <c r="I132" s="21">
        <f t="shared" si="25"/>
        <v>-4.5378156105112491E-2</v>
      </c>
      <c r="J132" s="21">
        <f t="shared" si="26"/>
        <v>3.4870844058973692E-2</v>
      </c>
      <c r="K132" s="21">
        <f t="shared" si="27"/>
        <v>-1.309465695304607E-3</v>
      </c>
      <c r="L132" s="21">
        <f t="shared" si="28"/>
        <v>1.0062589135568251E-3</v>
      </c>
      <c r="M132" s="21">
        <f t="shared" ca="1" si="29"/>
        <v>2.3920744994709392E-2</v>
      </c>
      <c r="N132" s="21">
        <f t="shared" ca="1" si="30"/>
        <v>4.7339835362979501E-6</v>
      </c>
      <c r="O132" s="20">
        <f t="shared" ca="1" si="31"/>
        <v>785.87614026248639</v>
      </c>
      <c r="P132" s="21">
        <f t="shared" ca="1" si="32"/>
        <v>3104.7465497803892</v>
      </c>
      <c r="Q132" s="21">
        <f t="shared" ca="1" si="33"/>
        <v>721.76460865848708</v>
      </c>
      <c r="R132">
        <f t="shared" ca="1" si="34"/>
        <v>-6.8803950005053849E-3</v>
      </c>
      <c r="S132"/>
      <c r="T132"/>
      <c r="U132"/>
      <c r="V132"/>
      <c r="W132"/>
      <c r="X132"/>
      <c r="Y132"/>
      <c r="Z132"/>
      <c r="AA132"/>
      <c r="AB132"/>
      <c r="AC132"/>
      <c r="AD132"/>
      <c r="AE132"/>
      <c r="AF132"/>
      <c r="AG132"/>
      <c r="AH132"/>
      <c r="AI132"/>
    </row>
    <row r="133" spans="1:35" x14ac:dyDescent="0.2">
      <c r="A133" s="111">
        <v>-7659</v>
      </c>
      <c r="B133" s="111">
        <v>1.4867699996102601E-2</v>
      </c>
      <c r="C133" s="111">
        <v>0.1</v>
      </c>
      <c r="D133" s="113">
        <f t="shared" si="20"/>
        <v>-0.76590000000000003</v>
      </c>
      <c r="E133" s="113">
        <f t="shared" si="21"/>
        <v>1.4867699996102601E-2</v>
      </c>
      <c r="F133" s="21">
        <f t="shared" si="22"/>
        <v>-7.6590000000000005E-2</v>
      </c>
      <c r="G133" s="21">
        <f t="shared" si="23"/>
        <v>1.4867699996102602E-3</v>
      </c>
      <c r="H133" s="21">
        <f t="shared" si="24"/>
        <v>5.8660281000000009E-2</v>
      </c>
      <c r="I133" s="21">
        <f t="shared" si="25"/>
        <v>-4.4927909217900006E-2</v>
      </c>
      <c r="J133" s="21">
        <f t="shared" si="26"/>
        <v>3.4410285669989618E-2</v>
      </c>
      <c r="K133" s="21">
        <f t="shared" si="27"/>
        <v>-1.1387171427014984E-3</v>
      </c>
      <c r="L133" s="21">
        <f t="shared" si="28"/>
        <v>8.7214345959507763E-4</v>
      </c>
      <c r="M133" s="21">
        <f t="shared" ca="1" si="29"/>
        <v>2.3832772778057721E-2</v>
      </c>
      <c r="N133" s="21">
        <f t="shared" ca="1" si="30"/>
        <v>8.0372529985752515E-6</v>
      </c>
      <c r="O133" s="20">
        <f t="shared" ca="1" si="31"/>
        <v>781.42271943309595</v>
      </c>
      <c r="P133" s="21">
        <f t="shared" ca="1" si="32"/>
        <v>3087.0544295125292</v>
      </c>
      <c r="Q133" s="21">
        <f t="shared" ca="1" si="33"/>
        <v>717.63177611136837</v>
      </c>
      <c r="R133">
        <f t="shared" ca="1" si="34"/>
        <v>-8.9650727819551197E-3</v>
      </c>
      <c r="S133"/>
      <c r="T133"/>
      <c r="U133"/>
      <c r="V133"/>
      <c r="W133"/>
      <c r="X133"/>
      <c r="Y133"/>
      <c r="Z133"/>
      <c r="AA133"/>
      <c r="AB133"/>
      <c r="AC133"/>
      <c r="AD133"/>
      <c r="AE133"/>
      <c r="AF133"/>
      <c r="AG133"/>
      <c r="AH133"/>
      <c r="AI133"/>
    </row>
    <row r="134" spans="1:35" x14ac:dyDescent="0.2">
      <c r="A134" s="111">
        <v>-7657.5</v>
      </c>
      <c r="B134" s="111">
        <v>9.6222499996656552E-3</v>
      </c>
      <c r="C134" s="111">
        <v>0.1</v>
      </c>
      <c r="D134" s="113">
        <f t="shared" si="20"/>
        <v>-0.76575000000000004</v>
      </c>
      <c r="E134" s="113">
        <f t="shared" si="21"/>
        <v>9.6222499996656552E-3</v>
      </c>
      <c r="F134" s="21">
        <f t="shared" si="22"/>
        <v>-7.6575000000000004E-2</v>
      </c>
      <c r="G134" s="21">
        <f t="shared" si="23"/>
        <v>9.6222499996656552E-4</v>
      </c>
      <c r="H134" s="21">
        <f t="shared" si="24"/>
        <v>5.8637306250000007E-2</v>
      </c>
      <c r="I134" s="21">
        <f t="shared" si="25"/>
        <v>-4.490151726093751E-2</v>
      </c>
      <c r="J134" s="21">
        <f t="shared" si="26"/>
        <v>3.4383336842562902E-2</v>
      </c>
      <c r="K134" s="21">
        <f t="shared" si="27"/>
        <v>-7.3682379372439757E-4</v>
      </c>
      <c r="L134" s="21">
        <f t="shared" si="28"/>
        <v>5.6422282004445744E-4</v>
      </c>
      <c r="M134" s="21">
        <f t="shared" ca="1" si="29"/>
        <v>2.3827597504757766E-2</v>
      </c>
      <c r="N134" s="21">
        <f t="shared" ca="1" si="30"/>
        <v>2.0179189774042666E-5</v>
      </c>
      <c r="O134" s="20">
        <f t="shared" ca="1" si="31"/>
        <v>781.16134243887666</v>
      </c>
      <c r="P134" s="21">
        <f t="shared" ca="1" si="32"/>
        <v>3086.0160689422059</v>
      </c>
      <c r="Q134" s="21">
        <f t="shared" ca="1" si="33"/>
        <v>717.3892204642699</v>
      </c>
      <c r="R134">
        <f t="shared" ca="1" si="34"/>
        <v>-1.4205347505092111E-2</v>
      </c>
      <c r="S134"/>
      <c r="T134"/>
      <c r="U134"/>
      <c r="V134"/>
      <c r="W134"/>
      <c r="X134"/>
      <c r="Y134"/>
      <c r="Z134"/>
      <c r="AA134"/>
      <c r="AB134"/>
      <c r="AC134"/>
      <c r="AD134"/>
      <c r="AE134"/>
      <c r="AF134"/>
      <c r="AG134"/>
      <c r="AH134"/>
      <c r="AI134"/>
    </row>
    <row r="135" spans="1:35" x14ac:dyDescent="0.2">
      <c r="A135" s="111">
        <v>-7656</v>
      </c>
      <c r="B135" s="111">
        <v>-7.6231999992160127E-3</v>
      </c>
      <c r="C135" s="111">
        <v>0.1</v>
      </c>
      <c r="D135" s="113">
        <f t="shared" si="20"/>
        <v>-0.76559999999999995</v>
      </c>
      <c r="E135" s="113">
        <f t="shared" si="21"/>
        <v>-7.6231999992160127E-3</v>
      </c>
      <c r="F135" s="21">
        <f t="shared" si="22"/>
        <v>-7.6560000000000003E-2</v>
      </c>
      <c r="G135" s="21">
        <f t="shared" si="23"/>
        <v>-7.6231999992160127E-4</v>
      </c>
      <c r="H135" s="21">
        <f t="shared" si="24"/>
        <v>5.8614335999999996E-2</v>
      </c>
      <c r="I135" s="21">
        <f t="shared" si="25"/>
        <v>-4.4875135641599992E-2</v>
      </c>
      <c r="J135" s="21">
        <f t="shared" si="26"/>
        <v>3.4356403847208949E-2</v>
      </c>
      <c r="K135" s="21">
        <f t="shared" si="27"/>
        <v>5.8363219193997785E-4</v>
      </c>
      <c r="L135" s="21">
        <f t="shared" si="28"/>
        <v>-4.4682880614924699E-4</v>
      </c>
      <c r="M135" s="21">
        <f t="shared" ca="1" si="29"/>
        <v>2.3822422182899324E-2</v>
      </c>
      <c r="N135" s="21">
        <f t="shared" ca="1" si="30"/>
        <v>9.8882715442034398E-5</v>
      </c>
      <c r="O135" s="20">
        <f t="shared" ca="1" si="31"/>
        <v>780.90003081325369</v>
      </c>
      <c r="P135" s="21">
        <f t="shared" ca="1" si="32"/>
        <v>3084.9779694717536</v>
      </c>
      <c r="Q135" s="21">
        <f t="shared" ca="1" si="33"/>
        <v>717.14672610195976</v>
      </c>
      <c r="R135">
        <f t="shared" ca="1" si="34"/>
        <v>-3.1445622182115336E-2</v>
      </c>
      <c r="S135"/>
      <c r="T135"/>
      <c r="U135"/>
      <c r="V135"/>
      <c r="W135"/>
      <c r="X135"/>
      <c r="Y135"/>
      <c r="Z135"/>
      <c r="AA135"/>
      <c r="AB135"/>
      <c r="AC135"/>
      <c r="AD135"/>
      <c r="AE135"/>
      <c r="AF135"/>
      <c r="AG135"/>
      <c r="AH135"/>
      <c r="AI135"/>
    </row>
    <row r="136" spans="1:35" x14ac:dyDescent="0.2">
      <c r="A136" s="111">
        <v>-7656</v>
      </c>
      <c r="B136" s="111">
        <v>1.8376799998804927E-2</v>
      </c>
      <c r="C136" s="111">
        <v>0.1</v>
      </c>
      <c r="D136" s="113">
        <f t="shared" si="20"/>
        <v>-0.76559999999999995</v>
      </c>
      <c r="E136" s="113">
        <f t="shared" si="21"/>
        <v>1.8376799998804927E-2</v>
      </c>
      <c r="F136" s="21">
        <f t="shared" si="22"/>
        <v>-7.6560000000000003E-2</v>
      </c>
      <c r="G136" s="21">
        <f t="shared" si="23"/>
        <v>1.8376799998804927E-3</v>
      </c>
      <c r="H136" s="21">
        <f t="shared" si="24"/>
        <v>5.8614335999999996E-2</v>
      </c>
      <c r="I136" s="21">
        <f t="shared" si="25"/>
        <v>-4.4875135641599992E-2</v>
      </c>
      <c r="J136" s="21">
        <f t="shared" si="26"/>
        <v>3.4356403847208949E-2</v>
      </c>
      <c r="K136" s="21">
        <f t="shared" si="27"/>
        <v>-1.4069278079085052E-3</v>
      </c>
      <c r="L136" s="21">
        <f t="shared" si="28"/>
        <v>1.0771439297347515E-3</v>
      </c>
      <c r="M136" s="21">
        <f t="shared" ca="1" si="29"/>
        <v>2.3822422182899324E-2</v>
      </c>
      <c r="N136" s="21">
        <f t="shared" ca="1" si="30"/>
        <v>2.9654800971901029E-6</v>
      </c>
      <c r="O136" s="20">
        <f t="shared" ca="1" si="31"/>
        <v>780.90003081325369</v>
      </c>
      <c r="P136" s="21">
        <f t="shared" ca="1" si="32"/>
        <v>3084.9779694717536</v>
      </c>
      <c r="Q136" s="21">
        <f t="shared" ca="1" si="33"/>
        <v>717.14672610195976</v>
      </c>
      <c r="R136">
        <f t="shared" ca="1" si="34"/>
        <v>-5.4456221840943966E-3</v>
      </c>
      <c r="S136"/>
      <c r="T136"/>
      <c r="U136"/>
      <c r="V136"/>
      <c r="W136"/>
      <c r="X136"/>
      <c r="Y136"/>
      <c r="Z136"/>
      <c r="AA136"/>
      <c r="AB136"/>
      <c r="AC136"/>
      <c r="AD136"/>
      <c r="AE136"/>
      <c r="AF136"/>
      <c r="AG136"/>
      <c r="AH136"/>
      <c r="AI136"/>
    </row>
    <row r="137" spans="1:35" x14ac:dyDescent="0.2">
      <c r="A137" s="111">
        <v>-7656</v>
      </c>
      <c r="B137" s="111">
        <v>2.037679999921238E-2</v>
      </c>
      <c r="C137" s="111">
        <v>0.1</v>
      </c>
      <c r="D137" s="113">
        <f t="shared" si="20"/>
        <v>-0.76559999999999995</v>
      </c>
      <c r="E137" s="113">
        <f t="shared" si="21"/>
        <v>2.037679999921238E-2</v>
      </c>
      <c r="F137" s="21">
        <f t="shared" si="22"/>
        <v>-7.6560000000000003E-2</v>
      </c>
      <c r="G137" s="21">
        <f t="shared" si="23"/>
        <v>2.037679999921238E-3</v>
      </c>
      <c r="H137" s="21">
        <f t="shared" si="24"/>
        <v>5.8614335999999996E-2</v>
      </c>
      <c r="I137" s="21">
        <f t="shared" si="25"/>
        <v>-4.4875135641599992E-2</v>
      </c>
      <c r="J137" s="21">
        <f t="shared" si="26"/>
        <v>3.4356403847208949E-2</v>
      </c>
      <c r="K137" s="21">
        <f t="shared" si="27"/>
        <v>-1.5600478079396997E-3</v>
      </c>
      <c r="L137" s="21">
        <f t="shared" si="28"/>
        <v>1.194372601758634E-3</v>
      </c>
      <c r="M137" s="21">
        <f t="shared" ca="1" si="29"/>
        <v>2.3822422182899324E-2</v>
      </c>
      <c r="N137" s="21">
        <f t="shared" ca="1" si="30"/>
        <v>1.1872312232715578E-6</v>
      </c>
      <c r="O137" s="20">
        <f t="shared" ca="1" si="31"/>
        <v>780.90003081325369</v>
      </c>
      <c r="P137" s="21">
        <f t="shared" ca="1" si="32"/>
        <v>3084.9779694717536</v>
      </c>
      <c r="Q137" s="21">
        <f t="shared" ca="1" si="33"/>
        <v>717.14672610195976</v>
      </c>
      <c r="R137">
        <f t="shared" ca="1" si="34"/>
        <v>-3.445622183686943E-3</v>
      </c>
      <c r="S137"/>
      <c r="T137"/>
      <c r="U137"/>
      <c r="V137"/>
      <c r="W137"/>
      <c r="X137"/>
      <c r="Y137"/>
      <c r="Z137"/>
      <c r="AA137"/>
      <c r="AB137"/>
      <c r="AC137"/>
      <c r="AD137"/>
      <c r="AE137"/>
      <c r="AF137"/>
      <c r="AG137"/>
      <c r="AH137"/>
      <c r="AI137"/>
    </row>
    <row r="138" spans="1:35" x14ac:dyDescent="0.2">
      <c r="A138" s="111">
        <v>-7653</v>
      </c>
      <c r="B138" s="111">
        <v>-3.1140999999479391E-3</v>
      </c>
      <c r="C138" s="111">
        <v>0.1</v>
      </c>
      <c r="D138" s="113">
        <f t="shared" si="20"/>
        <v>-0.76529999999999998</v>
      </c>
      <c r="E138" s="113">
        <f t="shared" si="21"/>
        <v>-3.1140999999479391E-3</v>
      </c>
      <c r="F138" s="21">
        <f t="shared" si="22"/>
        <v>-7.6530000000000001E-2</v>
      </c>
      <c r="G138" s="21">
        <f t="shared" si="23"/>
        <v>-3.1140999999479391E-4</v>
      </c>
      <c r="H138" s="21">
        <f t="shared" si="24"/>
        <v>5.8568409000000002E-2</v>
      </c>
      <c r="I138" s="21">
        <f t="shared" si="25"/>
        <v>-4.4822403407700002E-2</v>
      </c>
      <c r="J138" s="21">
        <f t="shared" si="26"/>
        <v>3.4302585327912812E-2</v>
      </c>
      <c r="K138" s="21">
        <f t="shared" si="27"/>
        <v>2.3832207299601577E-4</v>
      </c>
      <c r="L138" s="21">
        <f t="shared" si="28"/>
        <v>-1.8238788246385085E-4</v>
      </c>
      <c r="M138" s="21">
        <f t="shared" ca="1" si="29"/>
        <v>2.3812071393507005E-2</v>
      </c>
      <c r="N138" s="21">
        <f t="shared" ca="1" si="30"/>
        <v>7.2501870590971143E-5</v>
      </c>
      <c r="O138" s="20">
        <f t="shared" ca="1" si="31"/>
        <v>780.37760362433801</v>
      </c>
      <c r="P138" s="21">
        <f t="shared" ca="1" si="32"/>
        <v>3082.9025536559648</v>
      </c>
      <c r="Q138" s="21">
        <f t="shared" ca="1" si="33"/>
        <v>716.66192119055052</v>
      </c>
      <c r="R138">
        <f t="shared" ca="1" si="34"/>
        <v>-2.6926171393454944E-2</v>
      </c>
      <c r="S138"/>
      <c r="T138"/>
      <c r="U138"/>
      <c r="V138"/>
      <c r="W138"/>
      <c r="X138"/>
      <c r="Y138"/>
      <c r="Z138"/>
      <c r="AA138"/>
      <c r="AB138"/>
      <c r="AC138"/>
      <c r="AD138"/>
      <c r="AE138"/>
      <c r="AF138"/>
      <c r="AG138"/>
      <c r="AH138"/>
      <c r="AI138"/>
    </row>
    <row r="139" spans="1:35" x14ac:dyDescent="0.2">
      <c r="A139" s="111">
        <v>-7650</v>
      </c>
      <c r="B139" s="111">
        <v>-5.605000005743932E-3</v>
      </c>
      <c r="C139" s="111">
        <v>0.1</v>
      </c>
      <c r="D139" s="113">
        <f t="shared" si="20"/>
        <v>-0.76500000000000001</v>
      </c>
      <c r="E139" s="113">
        <f t="shared" si="21"/>
        <v>-5.605000005743932E-3</v>
      </c>
      <c r="F139" s="21">
        <f t="shared" si="22"/>
        <v>-7.6500000000000012E-2</v>
      </c>
      <c r="G139" s="21">
        <f t="shared" si="23"/>
        <v>-5.605000005743932E-4</v>
      </c>
      <c r="H139" s="21">
        <f t="shared" si="24"/>
        <v>5.8522500000000012E-2</v>
      </c>
      <c r="I139" s="21">
        <f t="shared" si="25"/>
        <v>-4.476971250000001E-2</v>
      </c>
      <c r="J139" s="21">
        <f t="shared" si="26"/>
        <v>3.4248830062500006E-2</v>
      </c>
      <c r="K139" s="21">
        <f t="shared" si="27"/>
        <v>4.2878250043941078E-4</v>
      </c>
      <c r="L139" s="21">
        <f t="shared" si="28"/>
        <v>-3.2801861283614925E-4</v>
      </c>
      <c r="M139" s="21">
        <f t="shared" ca="1" si="29"/>
        <v>2.3801720409880763E-2</v>
      </c>
      <c r="N139" s="21">
        <f t="shared" ca="1" si="30"/>
        <v>8.6475520560271837E-5</v>
      </c>
      <c r="O139" s="20">
        <f t="shared" ca="1" si="31"/>
        <v>779.85543777944008</v>
      </c>
      <c r="P139" s="21">
        <f t="shared" ca="1" si="32"/>
        <v>3080.8281817161933</v>
      </c>
      <c r="Q139" s="21">
        <f t="shared" ca="1" si="33"/>
        <v>716.17736129484149</v>
      </c>
      <c r="R139">
        <f t="shared" ca="1" si="34"/>
        <v>-2.9406720415624695E-2</v>
      </c>
      <c r="S139"/>
      <c r="T139"/>
      <c r="U139"/>
      <c r="V139"/>
      <c r="W139"/>
      <c r="X139"/>
      <c r="Y139"/>
      <c r="Z139"/>
      <c r="AA139"/>
      <c r="AB139"/>
      <c r="AC139"/>
      <c r="AD139"/>
      <c r="AE139"/>
      <c r="AF139"/>
      <c r="AG139"/>
      <c r="AH139"/>
      <c r="AI139"/>
    </row>
    <row r="140" spans="1:35" x14ac:dyDescent="0.2">
      <c r="A140" s="111">
        <v>-7648.5</v>
      </c>
      <c r="B140" s="111">
        <v>-1.8504500039853156E-3</v>
      </c>
      <c r="C140" s="111">
        <v>0.1</v>
      </c>
      <c r="D140" s="113">
        <f t="shared" si="20"/>
        <v>-0.76485000000000003</v>
      </c>
      <c r="E140" s="113">
        <f t="shared" si="21"/>
        <v>-1.8504500039853156E-3</v>
      </c>
      <c r="F140" s="21">
        <f t="shared" si="22"/>
        <v>-7.6485000000000011E-2</v>
      </c>
      <c r="G140" s="21">
        <f t="shared" si="23"/>
        <v>-1.8504500039853158E-4</v>
      </c>
      <c r="H140" s="21">
        <f t="shared" si="24"/>
        <v>5.849955225000001E-2</v>
      </c>
      <c r="I140" s="21">
        <f t="shared" si="25"/>
        <v>-4.4743382538412507E-2</v>
      </c>
      <c r="J140" s="21">
        <f t="shared" si="26"/>
        <v>3.4221976134504804E-2</v>
      </c>
      <c r="K140" s="21">
        <f t="shared" si="27"/>
        <v>1.4153166855481689E-4</v>
      </c>
      <c r="L140" s="21">
        <f t="shared" si="28"/>
        <v>-1.082504966941517E-4</v>
      </c>
      <c r="M140" s="21">
        <f t="shared" ca="1" si="29"/>
        <v>2.379654484522992E-2</v>
      </c>
      <c r="N140" s="21">
        <f t="shared" ca="1" si="30"/>
        <v>6.5776834479567276E-5</v>
      </c>
      <c r="O140" s="20">
        <f t="shared" ca="1" si="31"/>
        <v>779.59445283384275</v>
      </c>
      <c r="P140" s="21">
        <f t="shared" ca="1" si="32"/>
        <v>3079.7913870907764</v>
      </c>
      <c r="Q140" s="21">
        <f t="shared" ca="1" si="33"/>
        <v>715.93517320215994</v>
      </c>
      <c r="R140">
        <f t="shared" ca="1" si="34"/>
        <v>-2.5646994849215236E-2</v>
      </c>
      <c r="S140"/>
      <c r="T140"/>
      <c r="U140"/>
      <c r="V140"/>
      <c r="W140"/>
      <c r="X140"/>
      <c r="Y140"/>
      <c r="Z140"/>
      <c r="AA140"/>
      <c r="AB140"/>
      <c r="AC140"/>
      <c r="AD140"/>
      <c r="AE140"/>
      <c r="AF140"/>
      <c r="AG140"/>
      <c r="AH140"/>
      <c r="AI140"/>
    </row>
    <row r="141" spans="1:35" x14ac:dyDescent="0.2">
      <c r="A141" s="111">
        <v>-7648.5</v>
      </c>
      <c r="B141" s="111">
        <v>2.1495499968295917E-3</v>
      </c>
      <c r="C141" s="111">
        <v>0.1</v>
      </c>
      <c r="D141" s="113">
        <f t="shared" si="20"/>
        <v>-0.76485000000000003</v>
      </c>
      <c r="E141" s="113">
        <f t="shared" si="21"/>
        <v>2.1495499968295917E-3</v>
      </c>
      <c r="F141" s="21">
        <f t="shared" si="22"/>
        <v>-7.6485000000000011E-2</v>
      </c>
      <c r="G141" s="21">
        <f t="shared" si="23"/>
        <v>2.1495499968295919E-4</v>
      </c>
      <c r="H141" s="21">
        <f t="shared" si="24"/>
        <v>5.849955225000001E-2</v>
      </c>
      <c r="I141" s="21">
        <f t="shared" si="25"/>
        <v>-4.4743382538412507E-2</v>
      </c>
      <c r="J141" s="21">
        <f t="shared" si="26"/>
        <v>3.4221976134504804E-2</v>
      </c>
      <c r="K141" s="21">
        <f t="shared" si="27"/>
        <v>-1.6440833150751133E-4</v>
      </c>
      <c r="L141" s="21">
        <f t="shared" si="28"/>
        <v>1.2574771235352006E-4</v>
      </c>
      <c r="M141" s="21">
        <f t="shared" ca="1" si="29"/>
        <v>2.379654484522992E-2</v>
      </c>
      <c r="N141" s="21">
        <f t="shared" ca="1" si="30"/>
        <v>4.6859238596667034E-5</v>
      </c>
      <c r="O141" s="20">
        <f t="shared" ca="1" si="31"/>
        <v>779.59445283384275</v>
      </c>
      <c r="P141" s="21">
        <f t="shared" ca="1" si="32"/>
        <v>3079.7913870907764</v>
      </c>
      <c r="Q141" s="21">
        <f t="shared" ca="1" si="33"/>
        <v>715.93517320215994</v>
      </c>
      <c r="R141">
        <f t="shared" ca="1" si="34"/>
        <v>-2.1646994848400328E-2</v>
      </c>
      <c r="S141"/>
      <c r="T141"/>
      <c r="U141"/>
      <c r="V141"/>
      <c r="W141"/>
      <c r="X141"/>
      <c r="Y141"/>
      <c r="Z141"/>
      <c r="AA141"/>
      <c r="AB141"/>
      <c r="AC141"/>
      <c r="AD141"/>
      <c r="AE141"/>
      <c r="AF141"/>
      <c r="AG141"/>
      <c r="AH141"/>
      <c r="AI141"/>
    </row>
    <row r="142" spans="1:35" x14ac:dyDescent="0.2">
      <c r="A142" s="111">
        <v>-7647</v>
      </c>
      <c r="B142" s="111">
        <v>-3.0958999996073544E-3</v>
      </c>
      <c r="C142" s="111">
        <v>0.1</v>
      </c>
      <c r="D142" s="113">
        <f t="shared" si="20"/>
        <v>-0.76470000000000005</v>
      </c>
      <c r="E142" s="113">
        <f t="shared" si="21"/>
        <v>-3.0958999996073544E-3</v>
      </c>
      <c r="F142" s="21">
        <f t="shared" si="22"/>
        <v>-7.647000000000001E-2</v>
      </c>
      <c r="G142" s="21">
        <f t="shared" si="23"/>
        <v>-3.0958999996073545E-4</v>
      </c>
      <c r="H142" s="21">
        <f t="shared" si="24"/>
        <v>5.8476609000000013E-2</v>
      </c>
      <c r="I142" s="21">
        <f t="shared" si="25"/>
        <v>-4.4717062902300014E-2</v>
      </c>
      <c r="J142" s="21">
        <f t="shared" si="26"/>
        <v>3.4195138001388826E-2</v>
      </c>
      <c r="K142" s="21">
        <f t="shared" si="27"/>
        <v>2.3674347296997442E-4</v>
      </c>
      <c r="L142" s="21">
        <f t="shared" si="28"/>
        <v>-1.8103773378013946E-4</v>
      </c>
      <c r="M142" s="21">
        <f t="shared" ca="1" si="29"/>
        <v>2.3791369232020597E-2</v>
      </c>
      <c r="N142" s="21">
        <f t="shared" ca="1" si="30"/>
        <v>7.2292524673404717E-5</v>
      </c>
      <c r="O142" s="20">
        <f t="shared" ca="1" si="31"/>
        <v>779.33353319166599</v>
      </c>
      <c r="P142" s="21">
        <f t="shared" ca="1" si="32"/>
        <v>3078.754853303526</v>
      </c>
      <c r="Q142" s="21">
        <f t="shared" ca="1" si="33"/>
        <v>715.69304633254785</v>
      </c>
      <c r="R142">
        <f t="shared" ca="1" si="34"/>
        <v>-2.6887269231627951E-2</v>
      </c>
      <c r="S142"/>
      <c r="T142"/>
      <c r="U142"/>
      <c r="V142"/>
      <c r="W142"/>
      <c r="X142"/>
      <c r="Y142"/>
      <c r="Z142"/>
      <c r="AA142"/>
      <c r="AB142"/>
      <c r="AC142"/>
      <c r="AD142"/>
      <c r="AE142"/>
      <c r="AF142"/>
      <c r="AG142"/>
      <c r="AH142"/>
      <c r="AI142"/>
    </row>
    <row r="143" spans="1:35" x14ac:dyDescent="0.2">
      <c r="A143" s="111">
        <v>-7638</v>
      </c>
      <c r="B143" s="111">
        <v>2.4313999965670519E-3</v>
      </c>
      <c r="C143" s="111">
        <v>0.1</v>
      </c>
      <c r="D143" s="113">
        <f t="shared" si="20"/>
        <v>-0.76380000000000003</v>
      </c>
      <c r="E143" s="113">
        <f t="shared" si="21"/>
        <v>2.4313999965670519E-3</v>
      </c>
      <c r="F143" s="21">
        <f t="shared" si="22"/>
        <v>-7.6380000000000003E-2</v>
      </c>
      <c r="G143" s="21">
        <f t="shared" si="23"/>
        <v>2.431399996567052E-4</v>
      </c>
      <c r="H143" s="21">
        <f t="shared" si="24"/>
        <v>5.8339044000000007E-2</v>
      </c>
      <c r="I143" s="21">
        <f t="shared" si="25"/>
        <v>-4.4559361807200007E-2</v>
      </c>
      <c r="J143" s="21">
        <f t="shared" si="26"/>
        <v>3.4034440548339366E-2</v>
      </c>
      <c r="K143" s="21">
        <f t="shared" si="27"/>
        <v>-1.8571033173779143E-4</v>
      </c>
      <c r="L143" s="21">
        <f t="shared" si="28"/>
        <v>1.418455513813251E-4</v>
      </c>
      <c r="M143" s="21">
        <f t="shared" ca="1" si="29"/>
        <v>2.3760314533036554E-2</v>
      </c>
      <c r="N143" s="21">
        <f t="shared" ca="1" si="30"/>
        <v>4.5492259530402002E-5</v>
      </c>
      <c r="O143" s="20">
        <f t="shared" ca="1" si="31"/>
        <v>777.76938610236505</v>
      </c>
      <c r="P143" s="21">
        <f t="shared" ca="1" si="32"/>
        <v>3072.5411257399041</v>
      </c>
      <c r="Q143" s="21">
        <f t="shared" ca="1" si="33"/>
        <v>714.2415702235154</v>
      </c>
      <c r="R143">
        <f t="shared" ca="1" si="34"/>
        <v>-2.1328914536469502E-2</v>
      </c>
      <c r="S143"/>
      <c r="T143"/>
      <c r="U143"/>
      <c r="V143"/>
      <c r="W143"/>
      <c r="X143"/>
      <c r="Y143"/>
      <c r="Z143"/>
      <c r="AA143"/>
      <c r="AB143"/>
      <c r="AC143"/>
      <c r="AD143"/>
      <c r="AE143"/>
      <c r="AF143"/>
      <c r="AG143"/>
      <c r="AH143"/>
      <c r="AI143"/>
    </row>
    <row r="144" spans="1:35" x14ac:dyDescent="0.2">
      <c r="A144" s="111">
        <v>-7636.5</v>
      </c>
      <c r="B144" s="111">
        <v>7.1859499948914163E-3</v>
      </c>
      <c r="C144" s="111">
        <v>0.1</v>
      </c>
      <c r="D144" s="113">
        <f t="shared" si="20"/>
        <v>-0.76365000000000005</v>
      </c>
      <c r="E144" s="113">
        <f t="shared" si="21"/>
        <v>7.1859499948914163E-3</v>
      </c>
      <c r="F144" s="21">
        <f t="shared" si="22"/>
        <v>-7.6365000000000016E-2</v>
      </c>
      <c r="G144" s="21">
        <f t="shared" si="23"/>
        <v>7.1859499948914165E-4</v>
      </c>
      <c r="H144" s="21">
        <f t="shared" si="24"/>
        <v>5.8316132250000013E-2</v>
      </c>
      <c r="I144" s="21">
        <f t="shared" si="25"/>
        <v>-4.4533114392712514E-2</v>
      </c>
      <c r="J144" s="21">
        <f t="shared" si="26"/>
        <v>3.4007712805994912E-2</v>
      </c>
      <c r="K144" s="21">
        <f t="shared" si="27"/>
        <v>-5.4875507135988301E-4</v>
      </c>
      <c r="L144" s="21">
        <f t="shared" si="28"/>
        <v>4.1905681024397468E-4</v>
      </c>
      <c r="M144" s="21">
        <f t="shared" ca="1" si="29"/>
        <v>2.3755138579917862E-2</v>
      </c>
      <c r="N144" s="21">
        <f t="shared" ca="1" si="30"/>
        <v>2.7453801036617066E-5</v>
      </c>
      <c r="O144" s="20">
        <f t="shared" ca="1" si="31"/>
        <v>777.50892328011571</v>
      </c>
      <c r="P144" s="21">
        <f t="shared" ca="1" si="32"/>
        <v>3071.5064165990875</v>
      </c>
      <c r="Q144" s="21">
        <f t="shared" ca="1" si="33"/>
        <v>713.99987162749915</v>
      </c>
      <c r="R144">
        <f t="shared" ca="1" si="34"/>
        <v>-1.6569188585026446E-2</v>
      </c>
      <c r="S144"/>
      <c r="T144"/>
      <c r="U144"/>
      <c r="V144"/>
      <c r="W144"/>
      <c r="X144"/>
      <c r="Y144"/>
      <c r="Z144"/>
      <c r="AA144"/>
      <c r="AB144"/>
      <c r="AC144"/>
      <c r="AD144"/>
      <c r="AE144"/>
      <c r="AF144"/>
      <c r="AG144"/>
      <c r="AH144"/>
      <c r="AI144"/>
    </row>
    <row r="145" spans="1:35" x14ac:dyDescent="0.2">
      <c r="A145" s="111">
        <v>-7624.5</v>
      </c>
      <c r="B145" s="111">
        <v>1.2223500016261823E-3</v>
      </c>
      <c r="C145" s="111">
        <v>0.1</v>
      </c>
      <c r="D145" s="113">
        <f t="shared" si="20"/>
        <v>-0.76244999999999996</v>
      </c>
      <c r="E145" s="113">
        <f t="shared" si="21"/>
        <v>1.2223500016261823E-3</v>
      </c>
      <c r="F145" s="21">
        <f t="shared" si="22"/>
        <v>-7.6245000000000007E-2</v>
      </c>
      <c r="G145" s="21">
        <f t="shared" si="23"/>
        <v>1.2223500016261823E-4</v>
      </c>
      <c r="H145" s="21">
        <f t="shared" si="24"/>
        <v>5.8133000250000004E-2</v>
      </c>
      <c r="I145" s="21">
        <f t="shared" si="25"/>
        <v>-4.4323506040612498E-2</v>
      </c>
      <c r="J145" s="21">
        <f t="shared" si="26"/>
        <v>3.3794457180664997E-2</v>
      </c>
      <c r="K145" s="21">
        <f t="shared" si="27"/>
        <v>-9.3198075873988269E-5</v>
      </c>
      <c r="L145" s="21">
        <f t="shared" si="28"/>
        <v>7.1058872950122354E-5</v>
      </c>
      <c r="M145" s="21">
        <f t="shared" ca="1" si="29"/>
        <v>2.3713729206863016E-2</v>
      </c>
      <c r="N145" s="21">
        <f t="shared" ca="1" si="30"/>
        <v>5.0586213855375987E-5</v>
      </c>
      <c r="O145" s="20">
        <f t="shared" ca="1" si="31"/>
        <v>775.42756758714972</v>
      </c>
      <c r="P145" s="21">
        <f t="shared" ca="1" si="32"/>
        <v>3063.2381174320922</v>
      </c>
      <c r="Q145" s="21">
        <f t="shared" ca="1" si="33"/>
        <v>712.06848306596794</v>
      </c>
      <c r="R145">
        <f t="shared" ca="1" si="34"/>
        <v>-2.2491379205236833E-2</v>
      </c>
      <c r="S145"/>
      <c r="T145"/>
      <c r="U145"/>
      <c r="V145"/>
      <c r="W145"/>
      <c r="X145"/>
      <c r="Y145"/>
      <c r="Z145"/>
      <c r="AA145"/>
      <c r="AB145"/>
      <c r="AC145"/>
      <c r="AD145"/>
      <c r="AE145"/>
      <c r="AF145"/>
      <c r="AG145"/>
      <c r="AH145"/>
      <c r="AI145"/>
    </row>
    <row r="146" spans="1:35" x14ac:dyDescent="0.2">
      <c r="A146" s="111">
        <v>-7624.5</v>
      </c>
      <c r="B146" s="111">
        <v>1.9222349998017307E-2</v>
      </c>
      <c r="C146" s="111">
        <v>0.1</v>
      </c>
      <c r="D146" s="113">
        <f t="shared" si="20"/>
        <v>-0.76244999999999996</v>
      </c>
      <c r="E146" s="113">
        <f t="shared" si="21"/>
        <v>1.9222349998017307E-2</v>
      </c>
      <c r="F146" s="21">
        <f t="shared" si="22"/>
        <v>-7.6245000000000007E-2</v>
      </c>
      <c r="G146" s="21">
        <f t="shared" si="23"/>
        <v>1.9222349998017309E-3</v>
      </c>
      <c r="H146" s="21">
        <f t="shared" si="24"/>
        <v>5.8133000250000004E-2</v>
      </c>
      <c r="I146" s="21">
        <f t="shared" si="25"/>
        <v>-4.4323506040612498E-2</v>
      </c>
      <c r="J146" s="21">
        <f t="shared" si="26"/>
        <v>3.3794457180664997E-2</v>
      </c>
      <c r="K146" s="21">
        <f t="shared" si="27"/>
        <v>-1.4656080755988297E-3</v>
      </c>
      <c r="L146" s="21">
        <f t="shared" si="28"/>
        <v>1.1174528772403276E-3</v>
      </c>
      <c r="M146" s="21">
        <f t="shared" ca="1" si="29"/>
        <v>2.3713729206863016E-2</v>
      </c>
      <c r="N146" s="21">
        <f t="shared" ca="1" si="30"/>
        <v>2.01724871976515E-6</v>
      </c>
      <c r="O146" s="20">
        <f t="shared" ca="1" si="31"/>
        <v>775.42756758714972</v>
      </c>
      <c r="P146" s="21">
        <f t="shared" ca="1" si="32"/>
        <v>3063.2381174320922</v>
      </c>
      <c r="Q146" s="21">
        <f t="shared" ca="1" si="33"/>
        <v>712.06848306596794</v>
      </c>
      <c r="R146">
        <f t="shared" ca="1" si="34"/>
        <v>-4.4913792088457083E-3</v>
      </c>
      <c r="S146"/>
      <c r="T146"/>
      <c r="U146"/>
      <c r="V146"/>
      <c r="W146"/>
      <c r="X146"/>
      <c r="Y146"/>
      <c r="Z146"/>
      <c r="AA146"/>
      <c r="AB146"/>
      <c r="AC146"/>
      <c r="AD146"/>
      <c r="AE146"/>
      <c r="AF146"/>
      <c r="AG146"/>
      <c r="AH146"/>
      <c r="AI146"/>
    </row>
    <row r="147" spans="1:35" x14ac:dyDescent="0.2">
      <c r="A147" s="111">
        <v>-7621.5</v>
      </c>
      <c r="B147" s="111">
        <v>1.8731449999904726E-2</v>
      </c>
      <c r="C147" s="111">
        <v>0.1</v>
      </c>
      <c r="D147" s="113">
        <f t="shared" si="20"/>
        <v>-0.76214999999999999</v>
      </c>
      <c r="E147" s="113">
        <f t="shared" si="21"/>
        <v>1.8731449999904726E-2</v>
      </c>
      <c r="F147" s="21">
        <f t="shared" si="22"/>
        <v>-7.6215000000000005E-2</v>
      </c>
      <c r="G147" s="21">
        <f t="shared" si="23"/>
        <v>1.8731449999904726E-3</v>
      </c>
      <c r="H147" s="21">
        <f t="shared" si="24"/>
        <v>5.808726225E-2</v>
      </c>
      <c r="I147" s="21">
        <f t="shared" si="25"/>
        <v>-4.42712069238375E-2</v>
      </c>
      <c r="J147" s="21">
        <f t="shared" si="26"/>
        <v>3.3741300357002749E-2</v>
      </c>
      <c r="K147" s="21">
        <f t="shared" si="27"/>
        <v>-1.4276174617427386E-3</v>
      </c>
      <c r="L147" s="21">
        <f t="shared" si="28"/>
        <v>1.0880586484672283E-3</v>
      </c>
      <c r="M147" s="21">
        <f t="shared" ca="1" si="29"/>
        <v>2.37033763780145E-2</v>
      </c>
      <c r="N147" s="21">
        <f t="shared" ca="1" si="30"/>
        <v>2.4720051909343779E-6</v>
      </c>
      <c r="O147" s="20">
        <f t="shared" ca="1" si="31"/>
        <v>774.90788017862258</v>
      </c>
      <c r="P147" s="21">
        <f t="shared" ca="1" si="32"/>
        <v>3061.1736449207124</v>
      </c>
      <c r="Q147" s="21">
        <f t="shared" ca="1" si="33"/>
        <v>711.58624671739494</v>
      </c>
      <c r="R147">
        <f t="shared" ca="1" si="34"/>
        <v>-4.9719263781097742E-3</v>
      </c>
      <c r="S147"/>
      <c r="T147"/>
      <c r="U147"/>
      <c r="V147"/>
      <c r="W147"/>
      <c r="X147"/>
      <c r="Y147"/>
      <c r="Z147"/>
      <c r="AA147"/>
      <c r="AB147"/>
      <c r="AC147"/>
      <c r="AD147"/>
      <c r="AE147"/>
      <c r="AF147"/>
      <c r="AG147"/>
      <c r="AH147"/>
      <c r="AI147"/>
    </row>
    <row r="148" spans="1:35" x14ac:dyDescent="0.2">
      <c r="A148" s="111">
        <v>-7620</v>
      </c>
      <c r="B148" s="111">
        <v>1.048599999921862E-2</v>
      </c>
      <c r="C148" s="111">
        <v>0.1</v>
      </c>
      <c r="D148" s="113">
        <f t="shared" si="20"/>
        <v>-0.76200000000000001</v>
      </c>
      <c r="E148" s="113">
        <f t="shared" si="21"/>
        <v>1.048599999921862E-2</v>
      </c>
      <c r="F148" s="21">
        <f t="shared" si="22"/>
        <v>-7.6200000000000004E-2</v>
      </c>
      <c r="G148" s="21">
        <f t="shared" si="23"/>
        <v>1.048599999921862E-3</v>
      </c>
      <c r="H148" s="21">
        <f t="shared" si="24"/>
        <v>5.8064400000000002E-2</v>
      </c>
      <c r="I148" s="21">
        <f t="shared" si="25"/>
        <v>-4.42450728E-2</v>
      </c>
      <c r="J148" s="21">
        <f t="shared" si="26"/>
        <v>3.3714745473600004E-2</v>
      </c>
      <c r="K148" s="21">
        <f t="shared" si="27"/>
        <v>-7.9903319994045882E-4</v>
      </c>
      <c r="L148" s="21">
        <f t="shared" si="28"/>
        <v>6.0886329835462959E-4</v>
      </c>
      <c r="M148" s="21">
        <f t="shared" ca="1" si="29"/>
        <v>2.3698199890752517E-2</v>
      </c>
      <c r="N148" s="21">
        <f t="shared" ca="1" si="30"/>
        <v>1.745622259738483E-5</v>
      </c>
      <c r="O148" s="20">
        <f t="shared" ca="1" si="31"/>
        <v>774.64813414191201</v>
      </c>
      <c r="P148" s="21">
        <f t="shared" ca="1" si="32"/>
        <v>3060.1417987675454</v>
      </c>
      <c r="Q148" s="21">
        <f t="shared" ca="1" si="33"/>
        <v>711.34522010539081</v>
      </c>
      <c r="R148">
        <f t="shared" ca="1" si="34"/>
        <v>-1.3212199891533896E-2</v>
      </c>
      <c r="S148"/>
      <c r="T148"/>
      <c r="U148"/>
      <c r="V148"/>
      <c r="W148"/>
      <c r="X148"/>
      <c r="Y148"/>
      <c r="Z148"/>
      <c r="AA148"/>
      <c r="AB148"/>
      <c r="AC148"/>
      <c r="AD148"/>
      <c r="AE148"/>
      <c r="AF148"/>
      <c r="AG148"/>
      <c r="AH148"/>
      <c r="AI148"/>
    </row>
    <row r="149" spans="1:35" x14ac:dyDescent="0.2">
      <c r="A149" s="111">
        <v>-7576.5</v>
      </c>
      <c r="B149" s="111">
        <v>1.3367949999519624E-2</v>
      </c>
      <c r="C149" s="111">
        <v>0.1</v>
      </c>
      <c r="D149" s="113">
        <f t="shared" ref="D149:D212" si="35">A149/A$18</f>
        <v>-0.75765000000000005</v>
      </c>
      <c r="E149" s="113">
        <f t="shared" ref="E149:E212" si="36">B149/B$18</f>
        <v>1.3367949999519624E-2</v>
      </c>
      <c r="F149" s="21">
        <f t="shared" ref="F149:F212" si="37">$C149*D149</f>
        <v>-7.5765000000000013E-2</v>
      </c>
      <c r="G149" s="21">
        <f t="shared" ref="G149:G212" si="38">$C149*E149</f>
        <v>1.3367949999519625E-3</v>
      </c>
      <c r="H149" s="21">
        <f t="shared" ref="H149:H212" si="39">C149*D149*D149</f>
        <v>5.7403352250000012E-2</v>
      </c>
      <c r="I149" s="21">
        <f t="shared" ref="I149:I212" si="40">C149*D149*D149*D149</f>
        <v>-4.3491649832212514E-2</v>
      </c>
      <c r="J149" s="21">
        <f t="shared" ref="J149:J212" si="41">C149*D149*D149*D149*D149</f>
        <v>3.2951448495375811E-2</v>
      </c>
      <c r="K149" s="21">
        <f t="shared" ref="K149:K212" si="42">C149*E149*D149</f>
        <v>-1.0128227317136044E-3</v>
      </c>
      <c r="L149" s="21">
        <f t="shared" ref="L149:L212" si="43">C149*E149*D149*D149</f>
        <v>7.673651426828125E-4</v>
      </c>
      <c r="M149" s="21">
        <f t="shared" ref="M149:M212" ca="1" si="44">+E$4+E$5*D149+E$6*D149^2</f>
        <v>2.3548060637215814E-2</v>
      </c>
      <c r="N149" s="21">
        <f t="shared" ref="N149:N212" ca="1" si="45">C149*(M149-E149)^2</f>
        <v>1.0363465259573514E-5</v>
      </c>
      <c r="O149" s="20">
        <f t="shared" ref="O149:O212" ca="1" si="46">(C149*O$1-O$2*F149+O$3*H149)^2</f>
        <v>767.14377238301699</v>
      </c>
      <c r="P149" s="21">
        <f t="shared" ref="P149:P212" ca="1" si="47">(-C149*O$2+O$4*F149-O$5*H149)^2</f>
        <v>3030.331188147894</v>
      </c>
      <c r="Q149" s="21">
        <f t="shared" ref="Q149:Q212" ca="1" si="48">+(C149*O$3-F149*O$5+H149*O$6)^2</f>
        <v>704.38195380267052</v>
      </c>
      <c r="R149">
        <f t="shared" ref="R149:R212" ca="1" si="49">+E149-M149</f>
        <v>-1.018011063769619E-2</v>
      </c>
      <c r="S149"/>
      <c r="T149"/>
      <c r="U149"/>
      <c r="V149"/>
      <c r="W149"/>
      <c r="X149"/>
      <c r="Y149"/>
      <c r="Z149"/>
      <c r="AA149"/>
      <c r="AB149"/>
      <c r="AC149"/>
      <c r="AD149"/>
      <c r="AE149"/>
      <c r="AF149"/>
      <c r="AG149"/>
      <c r="AH149"/>
      <c r="AI149"/>
    </row>
    <row r="150" spans="1:35" x14ac:dyDescent="0.2">
      <c r="A150" s="111">
        <v>-7191</v>
      </c>
      <c r="B150" s="111">
        <v>-4.7126999997999519E-3</v>
      </c>
      <c r="C150" s="111">
        <v>0.1</v>
      </c>
      <c r="D150" s="113">
        <f t="shared" si="35"/>
        <v>-0.71909999999999996</v>
      </c>
      <c r="E150" s="113">
        <f t="shared" si="36"/>
        <v>-4.7126999997999519E-3</v>
      </c>
      <c r="F150" s="21">
        <f t="shared" si="37"/>
        <v>-7.1910000000000002E-2</v>
      </c>
      <c r="G150" s="21">
        <f t="shared" si="38"/>
        <v>-4.712699999799952E-4</v>
      </c>
      <c r="H150" s="21">
        <f t="shared" si="39"/>
        <v>5.1710480999999996E-2</v>
      </c>
      <c r="I150" s="21">
        <f t="shared" si="40"/>
        <v>-3.7185006887099997E-2</v>
      </c>
      <c r="J150" s="21">
        <f t="shared" si="41"/>
        <v>2.6739738452513605E-2</v>
      </c>
      <c r="K150" s="21">
        <f t="shared" si="42"/>
        <v>3.3889025698561454E-4</v>
      </c>
      <c r="L150" s="21">
        <f t="shared" si="43"/>
        <v>-2.4369598379835541E-4</v>
      </c>
      <c r="M150" s="21">
        <f t="shared" ca="1" si="44"/>
        <v>2.2215731645207203E-2</v>
      </c>
      <c r="N150" s="21">
        <f t="shared" ca="1" si="45"/>
        <v>7.2514043085982282E-5</v>
      </c>
      <c r="O150" s="20">
        <f t="shared" ca="1" si="46"/>
        <v>702.99039947934114</v>
      </c>
      <c r="P150" s="21">
        <f t="shared" ca="1" si="47"/>
        <v>2775.5361453542491</v>
      </c>
      <c r="Q150" s="21">
        <f t="shared" ca="1" si="48"/>
        <v>644.87646015462713</v>
      </c>
      <c r="R150">
        <f t="shared" ca="1" si="49"/>
        <v>-2.6928431645007155E-2</v>
      </c>
      <c r="S150"/>
      <c r="T150"/>
      <c r="U150"/>
      <c r="V150"/>
      <c r="W150"/>
      <c r="X150"/>
      <c r="Y150"/>
      <c r="Z150"/>
      <c r="AA150"/>
      <c r="AB150"/>
      <c r="AC150"/>
      <c r="AD150"/>
      <c r="AE150"/>
      <c r="AF150"/>
      <c r="AG150"/>
      <c r="AH150"/>
      <c r="AI150"/>
    </row>
    <row r="151" spans="1:35" x14ac:dyDescent="0.2">
      <c r="A151" s="111">
        <v>-7188</v>
      </c>
      <c r="B151" s="111">
        <v>1.4796399998886045E-2</v>
      </c>
      <c r="C151" s="111">
        <v>0.1</v>
      </c>
      <c r="D151" s="113">
        <f t="shared" si="35"/>
        <v>-0.71879999999999999</v>
      </c>
      <c r="E151" s="113">
        <f t="shared" si="36"/>
        <v>1.4796399998886045E-2</v>
      </c>
      <c r="F151" s="21">
        <f t="shared" si="37"/>
        <v>-7.1879999999999999E-2</v>
      </c>
      <c r="G151" s="21">
        <f t="shared" si="38"/>
        <v>1.4796399998886047E-3</v>
      </c>
      <c r="H151" s="21">
        <f t="shared" si="39"/>
        <v>5.1667343999999997E-2</v>
      </c>
      <c r="I151" s="21">
        <f t="shared" si="40"/>
        <v>-3.7138486867199998E-2</v>
      </c>
      <c r="J151" s="21">
        <f t="shared" si="41"/>
        <v>2.6695144360143357E-2</v>
      </c>
      <c r="K151" s="21">
        <f t="shared" si="42"/>
        <v>-1.063565231919929E-3</v>
      </c>
      <c r="L151" s="21">
        <f t="shared" si="43"/>
        <v>7.6449068870404501E-4</v>
      </c>
      <c r="M151" s="21">
        <f t="shared" ca="1" si="44"/>
        <v>2.2205350749556672E-2</v>
      </c>
      <c r="N151" s="21">
        <f t="shared" ca="1" si="45"/>
        <v>5.4892551225862854E-6</v>
      </c>
      <c r="O151" s="20">
        <f t="shared" ca="1" si="46"/>
        <v>702.50745230060852</v>
      </c>
      <c r="P151" s="21">
        <f t="shared" ca="1" si="47"/>
        <v>2773.6184014392297</v>
      </c>
      <c r="Q151" s="21">
        <f t="shared" ca="1" si="48"/>
        <v>644.42865898893979</v>
      </c>
      <c r="R151">
        <f t="shared" ca="1" si="49"/>
        <v>-7.4089507506706273E-3</v>
      </c>
      <c r="S151"/>
      <c r="T151"/>
      <c r="U151"/>
      <c r="V151"/>
      <c r="W151"/>
      <c r="X151"/>
      <c r="Y151"/>
      <c r="Z151"/>
      <c r="AA151"/>
      <c r="AB151"/>
      <c r="AC151"/>
      <c r="AD151"/>
      <c r="AE151"/>
      <c r="AF151"/>
      <c r="AG151"/>
      <c r="AH151"/>
      <c r="AI151"/>
    </row>
    <row r="152" spans="1:35" x14ac:dyDescent="0.2">
      <c r="A152" s="111">
        <v>-7186.5</v>
      </c>
      <c r="B152" s="111">
        <v>-5.449050004244782E-3</v>
      </c>
      <c r="C152" s="111">
        <v>0.1</v>
      </c>
      <c r="D152" s="113">
        <f t="shared" si="35"/>
        <v>-0.71865000000000001</v>
      </c>
      <c r="E152" s="113">
        <f t="shared" si="36"/>
        <v>-5.449050004244782E-3</v>
      </c>
      <c r="F152" s="21">
        <f t="shared" si="37"/>
        <v>-7.1864999999999998E-2</v>
      </c>
      <c r="G152" s="21">
        <f t="shared" si="38"/>
        <v>-5.449050004244782E-4</v>
      </c>
      <c r="H152" s="21">
        <f t="shared" si="39"/>
        <v>5.1645782250000001E-2</v>
      </c>
      <c r="I152" s="21">
        <f t="shared" si="40"/>
        <v>-3.7115241413962503E-2</v>
      </c>
      <c r="J152" s="21">
        <f t="shared" si="41"/>
        <v>2.6672868242144154E-2</v>
      </c>
      <c r="K152" s="21">
        <f t="shared" si="42"/>
        <v>3.9159597855505129E-4</v>
      </c>
      <c r="L152" s="21">
        <f t="shared" si="43"/>
        <v>-2.8142044998858762E-4</v>
      </c>
      <c r="M152" s="21">
        <f t="shared" ca="1" si="44"/>
        <v>2.2200160228893682E-2</v>
      </c>
      <c r="N152" s="21">
        <f t="shared" ca="1" si="45"/>
        <v>7.6447882651628878E-5</v>
      </c>
      <c r="O152" s="20">
        <f t="shared" ca="1" si="46"/>
        <v>702.26607173429034</v>
      </c>
      <c r="P152" s="21">
        <f t="shared" ca="1" si="47"/>
        <v>2772.6599009361266</v>
      </c>
      <c r="Q152" s="21">
        <f t="shared" ca="1" si="48"/>
        <v>644.2048455708217</v>
      </c>
      <c r="R152">
        <f t="shared" ca="1" si="49"/>
        <v>-2.7649210233138464E-2</v>
      </c>
      <c r="S152"/>
      <c r="T152"/>
      <c r="U152"/>
      <c r="V152"/>
      <c r="W152"/>
      <c r="X152"/>
      <c r="Y152"/>
      <c r="Z152"/>
      <c r="AA152"/>
      <c r="AB152"/>
      <c r="AC152"/>
      <c r="AD152"/>
      <c r="AE152"/>
      <c r="AF152"/>
      <c r="AG152"/>
      <c r="AH152"/>
      <c r="AI152"/>
    </row>
    <row r="153" spans="1:35" x14ac:dyDescent="0.2">
      <c r="A153" s="111">
        <v>-7176</v>
      </c>
      <c r="B153" s="111">
        <v>-1.6719999257475138E-4</v>
      </c>
      <c r="C153" s="111">
        <v>0.1</v>
      </c>
      <c r="D153" s="113">
        <f t="shared" si="35"/>
        <v>-0.71760000000000002</v>
      </c>
      <c r="E153" s="113">
        <f t="shared" si="36"/>
        <v>-1.6719999257475138E-4</v>
      </c>
      <c r="F153" s="21">
        <f t="shared" si="37"/>
        <v>-7.1760000000000004E-2</v>
      </c>
      <c r="G153" s="21">
        <f t="shared" si="38"/>
        <v>-1.6719999257475139E-5</v>
      </c>
      <c r="H153" s="21">
        <f t="shared" si="39"/>
        <v>5.1494976000000005E-2</v>
      </c>
      <c r="I153" s="21">
        <f t="shared" si="40"/>
        <v>-3.6952794777600002E-2</v>
      </c>
      <c r="J153" s="21">
        <f t="shared" si="41"/>
        <v>2.6517325532405763E-2</v>
      </c>
      <c r="K153" s="21">
        <f t="shared" si="42"/>
        <v>1.199827146716416E-5</v>
      </c>
      <c r="L153" s="21">
        <f t="shared" si="43"/>
        <v>-8.6099596048370017E-6</v>
      </c>
      <c r="M153" s="21">
        <f t="shared" ca="1" si="44"/>
        <v>2.216382522461529E-2</v>
      </c>
      <c r="N153" s="21">
        <f t="shared" ca="1" si="45"/>
        <v>4.9867468725077756E-5</v>
      </c>
      <c r="O153" s="20">
        <f t="shared" ca="1" si="46"/>
        <v>700.57814321263413</v>
      </c>
      <c r="P153" s="21">
        <f t="shared" ca="1" si="47"/>
        <v>2765.9573272647049</v>
      </c>
      <c r="Q153" s="21">
        <f t="shared" ca="1" si="48"/>
        <v>642.63977778384094</v>
      </c>
      <c r="R153">
        <f t="shared" ca="1" si="49"/>
        <v>-2.2331025217190041E-2</v>
      </c>
      <c r="S153"/>
      <c r="T153"/>
      <c r="U153"/>
      <c r="V153"/>
      <c r="W153"/>
      <c r="X153"/>
      <c r="Y153"/>
      <c r="Z153"/>
      <c r="AA153"/>
      <c r="AB153"/>
      <c r="AC153"/>
      <c r="AD153"/>
      <c r="AE153"/>
      <c r="AF153"/>
      <c r="AG153"/>
      <c r="AH153"/>
      <c r="AI153"/>
    </row>
    <row r="154" spans="1:35" x14ac:dyDescent="0.2">
      <c r="A154" s="111">
        <v>-7176</v>
      </c>
      <c r="B154" s="111">
        <v>9.8328000021865591E-3</v>
      </c>
      <c r="C154" s="111">
        <v>0.1</v>
      </c>
      <c r="D154" s="113">
        <f t="shared" si="35"/>
        <v>-0.71760000000000002</v>
      </c>
      <c r="E154" s="113">
        <f t="shared" si="36"/>
        <v>9.8328000021865591E-3</v>
      </c>
      <c r="F154" s="21">
        <f t="shared" si="37"/>
        <v>-7.1760000000000004E-2</v>
      </c>
      <c r="G154" s="21">
        <f t="shared" si="38"/>
        <v>9.8328000021865604E-4</v>
      </c>
      <c r="H154" s="21">
        <f t="shared" si="39"/>
        <v>5.1494976000000005E-2</v>
      </c>
      <c r="I154" s="21">
        <f t="shared" si="40"/>
        <v>-3.6952794777600002E-2</v>
      </c>
      <c r="J154" s="21">
        <f t="shared" si="41"/>
        <v>2.6517325532405763E-2</v>
      </c>
      <c r="K154" s="21">
        <f t="shared" si="42"/>
        <v>-7.0560172815690764E-4</v>
      </c>
      <c r="L154" s="21">
        <f t="shared" si="43"/>
        <v>5.0633980012539689E-4</v>
      </c>
      <c r="M154" s="21">
        <f t="shared" ca="1" si="44"/>
        <v>2.216382522461529E-2</v>
      </c>
      <c r="N154" s="21">
        <f t="shared" ca="1" si="45"/>
        <v>1.5205418303617353E-5</v>
      </c>
      <c r="O154" s="20">
        <f t="shared" ca="1" si="46"/>
        <v>700.57814321263413</v>
      </c>
      <c r="P154" s="21">
        <f t="shared" ca="1" si="47"/>
        <v>2765.9573272647049</v>
      </c>
      <c r="Q154" s="21">
        <f t="shared" ca="1" si="48"/>
        <v>642.63977778384094</v>
      </c>
      <c r="R154">
        <f t="shared" ca="1" si="49"/>
        <v>-1.2331025222428731E-2</v>
      </c>
      <c r="S154"/>
      <c r="T154"/>
      <c r="U154"/>
      <c r="V154"/>
      <c r="W154"/>
      <c r="X154"/>
      <c r="Y154"/>
      <c r="Z154"/>
      <c r="AA154"/>
      <c r="AB154"/>
      <c r="AC154"/>
      <c r="AD154"/>
      <c r="AE154"/>
      <c r="AF154"/>
      <c r="AG154"/>
      <c r="AH154"/>
      <c r="AI154"/>
    </row>
    <row r="155" spans="1:35" x14ac:dyDescent="0.2">
      <c r="A155" s="111">
        <v>-7171.5</v>
      </c>
      <c r="B155" s="111">
        <v>8.096450001175981E-3</v>
      </c>
      <c r="C155" s="111">
        <v>0.1</v>
      </c>
      <c r="D155" s="113">
        <f t="shared" si="35"/>
        <v>-0.71714999999999995</v>
      </c>
      <c r="E155" s="113">
        <f t="shared" si="36"/>
        <v>8.096450001175981E-3</v>
      </c>
      <c r="F155" s="21">
        <f t="shared" si="37"/>
        <v>-7.1715000000000001E-2</v>
      </c>
      <c r="G155" s="21">
        <f t="shared" si="38"/>
        <v>8.096450001175981E-4</v>
      </c>
      <c r="H155" s="21">
        <f t="shared" si="39"/>
        <v>5.1430412249999995E-2</v>
      </c>
      <c r="I155" s="21">
        <f t="shared" si="40"/>
        <v>-3.6883320145087495E-2</v>
      </c>
      <c r="J155" s="21">
        <f t="shared" si="41"/>
        <v>2.6450873042049496E-2</v>
      </c>
      <c r="K155" s="21">
        <f t="shared" si="42"/>
        <v>-5.806369118343354E-4</v>
      </c>
      <c r="L155" s="21">
        <f t="shared" si="43"/>
        <v>4.164037613219936E-4</v>
      </c>
      <c r="M155" s="21">
        <f t="shared" ca="1" si="44"/>
        <v>2.214825235154733E-2</v>
      </c>
      <c r="N155" s="21">
        <f t="shared" ca="1" si="45"/>
        <v>1.9745314929390178E-5</v>
      </c>
      <c r="O155" s="20">
        <f t="shared" ca="1" si="46"/>
        <v>699.85567439430883</v>
      </c>
      <c r="P155" s="21">
        <f t="shared" ca="1" si="47"/>
        <v>2763.088505775017</v>
      </c>
      <c r="Q155" s="21">
        <f t="shared" ca="1" si="48"/>
        <v>641.96990504206678</v>
      </c>
      <c r="R155">
        <f t="shared" ca="1" si="49"/>
        <v>-1.4051802350371349E-2</v>
      </c>
      <c r="S155"/>
      <c r="T155"/>
      <c r="U155"/>
      <c r="V155"/>
      <c r="W155"/>
      <c r="X155"/>
      <c r="Y155"/>
      <c r="Z155"/>
      <c r="AA155"/>
      <c r="AB155"/>
      <c r="AC155"/>
      <c r="AD155"/>
      <c r="AE155"/>
      <c r="AF155"/>
      <c r="AG155"/>
      <c r="AH155"/>
      <c r="AI155"/>
    </row>
    <row r="156" spans="1:35" x14ac:dyDescent="0.2">
      <c r="A156" s="111">
        <v>-7167</v>
      </c>
      <c r="B156" s="111">
        <v>1.036010000098031E-2</v>
      </c>
      <c r="C156" s="111">
        <v>0.1</v>
      </c>
      <c r="D156" s="113">
        <f t="shared" si="35"/>
        <v>-0.7167</v>
      </c>
      <c r="E156" s="113">
        <f t="shared" si="36"/>
        <v>1.036010000098031E-2</v>
      </c>
      <c r="F156" s="21">
        <f t="shared" si="37"/>
        <v>-7.1669999999999998E-2</v>
      </c>
      <c r="G156" s="21">
        <f t="shared" si="38"/>
        <v>1.0360100000980311E-3</v>
      </c>
      <c r="H156" s="21">
        <f t="shared" si="39"/>
        <v>5.1365888999999998E-2</v>
      </c>
      <c r="I156" s="21">
        <f t="shared" si="40"/>
        <v>-3.68139326463E-2</v>
      </c>
      <c r="J156" s="21">
        <f t="shared" si="41"/>
        <v>2.638454552760321E-2</v>
      </c>
      <c r="K156" s="21">
        <f t="shared" si="42"/>
        <v>-7.4250836707025897E-4</v>
      </c>
      <c r="L156" s="21">
        <f t="shared" si="43"/>
        <v>5.3215574667925464E-4</v>
      </c>
      <c r="M156" s="21">
        <f t="shared" ca="1" si="44"/>
        <v>2.2132679041453052E-2</v>
      </c>
      <c r="N156" s="21">
        <f t="shared" ca="1" si="45"/>
        <v>1.385936172641781E-5</v>
      </c>
      <c r="O156" s="20">
        <f t="shared" ca="1" si="46"/>
        <v>699.13376263523833</v>
      </c>
      <c r="P156" s="21">
        <f t="shared" ca="1" si="47"/>
        <v>2760.2219086796367</v>
      </c>
      <c r="Q156" s="21">
        <f t="shared" ca="1" si="48"/>
        <v>641.30055426711476</v>
      </c>
      <c r="R156">
        <f t="shared" ca="1" si="49"/>
        <v>-1.1772579040472742E-2</v>
      </c>
      <c r="S156"/>
      <c r="T156"/>
      <c r="U156"/>
      <c r="V156"/>
      <c r="W156"/>
      <c r="X156"/>
      <c r="Y156"/>
      <c r="Z156"/>
      <c r="AA156"/>
      <c r="AB156"/>
      <c r="AC156"/>
      <c r="AD156"/>
      <c r="AE156"/>
      <c r="AF156"/>
      <c r="AG156"/>
      <c r="AH156"/>
      <c r="AI156"/>
    </row>
    <row r="157" spans="1:35" x14ac:dyDescent="0.2">
      <c r="A157" s="111">
        <v>-7165.5</v>
      </c>
      <c r="B157" s="111">
        <v>1.0114650001924019E-2</v>
      </c>
      <c r="C157" s="111">
        <v>0.1</v>
      </c>
      <c r="D157" s="113">
        <f t="shared" si="35"/>
        <v>-0.71655000000000002</v>
      </c>
      <c r="E157" s="113">
        <f t="shared" si="36"/>
        <v>1.0114650001924019E-2</v>
      </c>
      <c r="F157" s="21">
        <f t="shared" si="37"/>
        <v>-7.165500000000001E-2</v>
      </c>
      <c r="G157" s="21">
        <f t="shared" si="38"/>
        <v>1.0114650001924019E-3</v>
      </c>
      <c r="H157" s="21">
        <f t="shared" si="39"/>
        <v>5.134439025000001E-2</v>
      </c>
      <c r="I157" s="21">
        <f t="shared" si="40"/>
        <v>-3.6790822833637507E-2</v>
      </c>
      <c r="J157" s="21">
        <f t="shared" si="41"/>
        <v>2.6362464101442957E-2</v>
      </c>
      <c r="K157" s="21">
        <f t="shared" si="42"/>
        <v>-7.2476524588786556E-4</v>
      </c>
      <c r="L157" s="21">
        <f t="shared" si="43"/>
        <v>5.1933053694095007E-4</v>
      </c>
      <c r="M157" s="21">
        <f t="shared" ca="1" si="44"/>
        <v>2.2127487840971329E-2</v>
      </c>
      <c r="N157" s="21">
        <f t="shared" ca="1" si="45"/>
        <v>1.4430827294724685E-5</v>
      </c>
      <c r="O157" s="20">
        <f t="shared" ca="1" si="46"/>
        <v>698.89324912382096</v>
      </c>
      <c r="P157" s="21">
        <f t="shared" ca="1" si="47"/>
        <v>2759.2668704262665</v>
      </c>
      <c r="Q157" s="21">
        <f t="shared" ca="1" si="48"/>
        <v>641.07755328804785</v>
      </c>
      <c r="R157">
        <f t="shared" ca="1" si="49"/>
        <v>-1.2012837839047309E-2</v>
      </c>
      <c r="S157"/>
      <c r="T157"/>
      <c r="U157"/>
      <c r="V157"/>
      <c r="W157"/>
      <c r="X157"/>
      <c r="Y157"/>
      <c r="Z157"/>
      <c r="AA157"/>
      <c r="AB157"/>
      <c r="AC157"/>
      <c r="AD157"/>
      <c r="AE157"/>
      <c r="AF157"/>
      <c r="AG157"/>
      <c r="AH157"/>
      <c r="AI157"/>
    </row>
    <row r="158" spans="1:35" x14ac:dyDescent="0.2">
      <c r="A158" s="111">
        <v>-7156.5</v>
      </c>
      <c r="B158" s="111">
        <v>9.6419500041520223E-3</v>
      </c>
      <c r="C158" s="111">
        <v>0.1</v>
      </c>
      <c r="D158" s="113">
        <f t="shared" si="35"/>
        <v>-0.71565000000000001</v>
      </c>
      <c r="E158" s="113">
        <f t="shared" si="36"/>
        <v>9.6419500041520223E-3</v>
      </c>
      <c r="F158" s="21">
        <f t="shared" si="37"/>
        <v>-7.1565000000000004E-2</v>
      </c>
      <c r="G158" s="21">
        <f t="shared" si="38"/>
        <v>9.6419500041520232E-4</v>
      </c>
      <c r="H158" s="21">
        <f t="shared" si="39"/>
        <v>5.1215492250000001E-2</v>
      </c>
      <c r="I158" s="21">
        <f t="shared" si="40"/>
        <v>-3.6652367028712503E-2</v>
      </c>
      <c r="J158" s="21">
        <f t="shared" si="41"/>
        <v>2.6230266464098102E-2</v>
      </c>
      <c r="K158" s="21">
        <f t="shared" si="42"/>
        <v>-6.9002615204713958E-4</v>
      </c>
      <c r="L158" s="21">
        <f t="shared" si="43"/>
        <v>4.9381721571253542E-4</v>
      </c>
      <c r="M158" s="21">
        <f t="shared" ca="1" si="44"/>
        <v>2.2096339618352886E-2</v>
      </c>
      <c r="N158" s="21">
        <f t="shared" ca="1" si="45"/>
        <v>1.5511182066231433E-5</v>
      </c>
      <c r="O158" s="20">
        <f t="shared" ca="1" si="46"/>
        <v>697.45146660228409</v>
      </c>
      <c r="P158" s="21">
        <f t="shared" ca="1" si="47"/>
        <v>2753.5418261089635</v>
      </c>
      <c r="Q158" s="21">
        <f t="shared" ca="1" si="48"/>
        <v>639.74076414531828</v>
      </c>
      <c r="R158">
        <f t="shared" ca="1" si="49"/>
        <v>-1.2454389614200864E-2</v>
      </c>
      <c r="S158"/>
      <c r="T158"/>
      <c r="U158"/>
      <c r="V158"/>
      <c r="W158"/>
      <c r="X158"/>
      <c r="Y158"/>
      <c r="Z158"/>
      <c r="AA158"/>
      <c r="AB158"/>
      <c r="AC158"/>
      <c r="AD158"/>
      <c r="AE158"/>
      <c r="AF158"/>
      <c r="AG158"/>
      <c r="AH158"/>
      <c r="AI158"/>
    </row>
    <row r="159" spans="1:35" x14ac:dyDescent="0.2">
      <c r="A159" s="111">
        <v>-7155</v>
      </c>
      <c r="B159" s="111">
        <v>-2.6034999973489903E-3</v>
      </c>
      <c r="C159" s="111">
        <v>0.1</v>
      </c>
      <c r="D159" s="113">
        <f t="shared" si="35"/>
        <v>-0.71550000000000002</v>
      </c>
      <c r="E159" s="113">
        <f t="shared" si="36"/>
        <v>-2.6034999973489903E-3</v>
      </c>
      <c r="F159" s="21">
        <f t="shared" si="37"/>
        <v>-7.1550000000000002E-2</v>
      </c>
      <c r="G159" s="21">
        <f t="shared" si="38"/>
        <v>-2.6034999973489903E-4</v>
      </c>
      <c r="H159" s="21">
        <f t="shared" si="39"/>
        <v>5.1194025000000004E-2</v>
      </c>
      <c r="I159" s="21">
        <f t="shared" si="40"/>
        <v>-3.6629324887500002E-2</v>
      </c>
      <c r="J159" s="21">
        <f t="shared" si="41"/>
        <v>2.6208281957006252E-2</v>
      </c>
      <c r="K159" s="21">
        <f t="shared" si="42"/>
        <v>1.8628042481032026E-4</v>
      </c>
      <c r="L159" s="21">
        <f t="shared" si="43"/>
        <v>-1.3328364395178414E-4</v>
      </c>
      <c r="M159" s="21">
        <f t="shared" ca="1" si="44"/>
        <v>2.2091148077961795E-2</v>
      </c>
      <c r="N159" s="21">
        <f t="shared" ca="1" si="45"/>
        <v>6.0982564356345063E-5</v>
      </c>
      <c r="O159" s="20">
        <f t="shared" ca="1" si="46"/>
        <v>697.2113858412273</v>
      </c>
      <c r="P159" s="21">
        <f t="shared" ca="1" si="47"/>
        <v>2752.5885158605911</v>
      </c>
      <c r="Q159" s="21">
        <f t="shared" ca="1" si="48"/>
        <v>639.51816865010335</v>
      </c>
      <c r="R159">
        <f t="shared" ca="1" si="49"/>
        <v>-2.4694648075310785E-2</v>
      </c>
      <c r="S159"/>
      <c r="T159"/>
      <c r="U159"/>
      <c r="V159"/>
      <c r="W159"/>
      <c r="X159"/>
      <c r="Y159"/>
      <c r="Z159"/>
      <c r="AA159"/>
      <c r="AB159"/>
      <c r="AC159"/>
      <c r="AD159"/>
      <c r="AE159"/>
      <c r="AF159"/>
      <c r="AG159"/>
      <c r="AH159"/>
      <c r="AI159"/>
    </row>
    <row r="160" spans="1:35" x14ac:dyDescent="0.2">
      <c r="A160" s="111">
        <v>-7122</v>
      </c>
      <c r="B160" s="111">
        <v>8.9966000014101155E-3</v>
      </c>
      <c r="C160" s="111">
        <v>0.1</v>
      </c>
      <c r="D160" s="113">
        <f t="shared" si="35"/>
        <v>-0.71220000000000006</v>
      </c>
      <c r="E160" s="113">
        <f t="shared" si="36"/>
        <v>8.9966000014101155E-3</v>
      </c>
      <c r="F160" s="21">
        <f t="shared" si="37"/>
        <v>-7.1220000000000006E-2</v>
      </c>
      <c r="G160" s="21">
        <f t="shared" si="38"/>
        <v>8.9966000014101159E-4</v>
      </c>
      <c r="H160" s="21">
        <f t="shared" si="39"/>
        <v>5.072288400000001E-2</v>
      </c>
      <c r="I160" s="21">
        <f t="shared" si="40"/>
        <v>-3.6124837984800012E-2</v>
      </c>
      <c r="J160" s="21">
        <f t="shared" si="41"/>
        <v>2.572810961277457E-2</v>
      </c>
      <c r="K160" s="21">
        <f t="shared" si="42"/>
        <v>-6.4073785210042847E-4</v>
      </c>
      <c r="L160" s="21">
        <f t="shared" si="43"/>
        <v>4.5633349826592517E-4</v>
      </c>
      <c r="M160" s="21">
        <f t="shared" ca="1" si="44"/>
        <v>2.197692190406212E-2</v>
      </c>
      <c r="N160" s="21">
        <f t="shared" ca="1" si="45"/>
        <v>1.6848875669646737E-5</v>
      </c>
      <c r="O160" s="20">
        <f t="shared" ca="1" si="46"/>
        <v>691.94522053989795</v>
      </c>
      <c r="P160" s="21">
        <f t="shared" ca="1" si="47"/>
        <v>2731.6780274292237</v>
      </c>
      <c r="Q160" s="21">
        <f t="shared" ca="1" si="48"/>
        <v>634.6356952745947</v>
      </c>
      <c r="R160">
        <f t="shared" ca="1" si="49"/>
        <v>-1.2980321902652005E-2</v>
      </c>
      <c r="S160"/>
      <c r="T160"/>
      <c r="U160"/>
      <c r="V160"/>
      <c r="W160"/>
      <c r="X160"/>
      <c r="Y160"/>
      <c r="Z160"/>
      <c r="AA160"/>
      <c r="AB160"/>
      <c r="AC160"/>
      <c r="AD160"/>
      <c r="AE160"/>
      <c r="AF160"/>
      <c r="AG160"/>
      <c r="AH160"/>
      <c r="AI160"/>
    </row>
    <row r="161" spans="1:35" x14ac:dyDescent="0.2">
      <c r="A161" s="111">
        <v>-7119</v>
      </c>
      <c r="B161" s="111">
        <v>1.2505699996836483E-2</v>
      </c>
      <c r="C161" s="111">
        <v>0.1</v>
      </c>
      <c r="D161" s="113">
        <f t="shared" si="35"/>
        <v>-0.71189999999999998</v>
      </c>
      <c r="E161" s="113">
        <f t="shared" si="36"/>
        <v>1.2505699996836483E-2</v>
      </c>
      <c r="F161" s="21">
        <f t="shared" si="37"/>
        <v>-7.1190000000000003E-2</v>
      </c>
      <c r="G161" s="21">
        <f t="shared" si="38"/>
        <v>1.2505699996836483E-3</v>
      </c>
      <c r="H161" s="21">
        <f t="shared" si="39"/>
        <v>5.0680161000000001E-2</v>
      </c>
      <c r="I161" s="21">
        <f t="shared" si="40"/>
        <v>-3.60792066159E-2</v>
      </c>
      <c r="J161" s="21">
        <f t="shared" si="41"/>
        <v>2.5684787189859209E-2</v>
      </c>
      <c r="K161" s="21">
        <f t="shared" si="42"/>
        <v>-8.9028078277478924E-4</v>
      </c>
      <c r="L161" s="21">
        <f t="shared" si="43"/>
        <v>6.3379088925737245E-4</v>
      </c>
      <c r="M161" s="21">
        <f t="shared" ca="1" si="44"/>
        <v>2.1966536541031333E-2</v>
      </c>
      <c r="N161" s="21">
        <f t="shared" ca="1" si="45"/>
        <v>8.9507428115972735E-6</v>
      </c>
      <c r="O161" s="20">
        <f t="shared" ca="1" si="46"/>
        <v>691.46795705634031</v>
      </c>
      <c r="P161" s="21">
        <f t="shared" ca="1" si="47"/>
        <v>2729.7829788557615</v>
      </c>
      <c r="Q161" s="21">
        <f t="shared" ca="1" si="48"/>
        <v>634.19321965119241</v>
      </c>
      <c r="R161">
        <f t="shared" ca="1" si="49"/>
        <v>-9.4608365441948492E-3</v>
      </c>
      <c r="S161"/>
      <c r="T161"/>
      <c r="U161"/>
      <c r="V161"/>
      <c r="W161"/>
      <c r="X161"/>
      <c r="Y161"/>
      <c r="Z161"/>
      <c r="AA161"/>
      <c r="AB161"/>
      <c r="AC161"/>
      <c r="AD161"/>
      <c r="AE161"/>
      <c r="AF161"/>
      <c r="AG161"/>
      <c r="AH161"/>
      <c r="AI161"/>
    </row>
    <row r="162" spans="1:35" x14ac:dyDescent="0.2">
      <c r="A162" s="111">
        <v>-7075.5</v>
      </c>
      <c r="B162" s="111">
        <v>4.3876499985344708E-3</v>
      </c>
      <c r="C162" s="111">
        <v>0.1</v>
      </c>
      <c r="D162" s="113">
        <f t="shared" si="35"/>
        <v>-0.70755000000000001</v>
      </c>
      <c r="E162" s="113">
        <f t="shared" si="36"/>
        <v>4.3876499985344708E-3</v>
      </c>
      <c r="F162" s="21">
        <f t="shared" si="37"/>
        <v>-7.0754999999999998E-2</v>
      </c>
      <c r="G162" s="21">
        <f t="shared" si="38"/>
        <v>4.3876499985344712E-4</v>
      </c>
      <c r="H162" s="21">
        <f t="shared" si="39"/>
        <v>5.0062700250000002E-2</v>
      </c>
      <c r="I162" s="21">
        <f t="shared" si="40"/>
        <v>-3.54218635618875E-2</v>
      </c>
      <c r="J162" s="21">
        <f t="shared" si="41"/>
        <v>2.5062739563213501E-2</v>
      </c>
      <c r="K162" s="21">
        <f t="shared" si="42"/>
        <v>-3.1044817564630653E-4</v>
      </c>
      <c r="L162" s="21">
        <f t="shared" si="43"/>
        <v>2.1965760667854418E-4</v>
      </c>
      <c r="M162" s="21">
        <f t="shared" ca="1" si="44"/>
        <v>2.181592695004771E-2</v>
      </c>
      <c r="N162" s="21">
        <f t="shared" ca="1" si="45"/>
        <v>3.0374483749864765E-5</v>
      </c>
      <c r="O162" s="20">
        <f t="shared" ca="1" si="46"/>
        <v>684.57524983470239</v>
      </c>
      <c r="P162" s="21">
        <f t="shared" ca="1" si="47"/>
        <v>2702.415032694465</v>
      </c>
      <c r="Q162" s="21">
        <f t="shared" ca="1" si="48"/>
        <v>627.80319485770917</v>
      </c>
      <c r="R162">
        <f t="shared" ca="1" si="49"/>
        <v>-1.7428276951513239E-2</v>
      </c>
      <c r="S162"/>
      <c r="T162"/>
      <c r="U162"/>
      <c r="V162"/>
      <c r="W162"/>
      <c r="X162"/>
      <c r="Y162"/>
      <c r="Z162"/>
      <c r="AA162"/>
      <c r="AB162"/>
      <c r="AC162"/>
      <c r="AD162"/>
      <c r="AE162"/>
      <c r="AF162"/>
      <c r="AG162"/>
      <c r="AH162"/>
      <c r="AI162"/>
    </row>
    <row r="163" spans="1:35" x14ac:dyDescent="0.2">
      <c r="A163" s="111">
        <v>-7032</v>
      </c>
      <c r="B163" s="111">
        <v>2.269600001454819E-3</v>
      </c>
      <c r="C163" s="111">
        <v>0.1</v>
      </c>
      <c r="D163" s="113">
        <f t="shared" si="35"/>
        <v>-0.70320000000000005</v>
      </c>
      <c r="E163" s="113">
        <f t="shared" si="36"/>
        <v>2.269600001454819E-3</v>
      </c>
      <c r="F163" s="21">
        <f t="shared" si="37"/>
        <v>-7.0320000000000008E-2</v>
      </c>
      <c r="G163" s="21">
        <f t="shared" si="38"/>
        <v>2.2696000014548192E-4</v>
      </c>
      <c r="H163" s="21">
        <f t="shared" si="39"/>
        <v>4.9449024000000008E-2</v>
      </c>
      <c r="I163" s="21">
        <f t="shared" si="40"/>
        <v>-3.477255367680001E-2</v>
      </c>
      <c r="J163" s="21">
        <f t="shared" si="41"/>
        <v>2.4452059745525768E-2</v>
      </c>
      <c r="K163" s="21">
        <f t="shared" si="42"/>
        <v>-1.595982721023029E-4</v>
      </c>
      <c r="L163" s="21">
        <f t="shared" si="43"/>
        <v>1.122295049423394E-4</v>
      </c>
      <c r="M163" s="21">
        <f t="shared" ca="1" si="44"/>
        <v>2.1665276521381574E-2</v>
      </c>
      <c r="N163" s="21">
        <f t="shared" ca="1" si="45"/>
        <v>3.7619226766563806E-5</v>
      </c>
      <c r="O163" s="20">
        <f t="shared" ca="1" si="46"/>
        <v>677.73402918988131</v>
      </c>
      <c r="P163" s="21">
        <f t="shared" ca="1" si="47"/>
        <v>2675.252665386487</v>
      </c>
      <c r="Q163" s="21">
        <f t="shared" ca="1" si="48"/>
        <v>621.46140770958061</v>
      </c>
      <c r="R163">
        <f t="shared" ca="1" si="49"/>
        <v>-1.9395676519926755E-2</v>
      </c>
      <c r="S163"/>
      <c r="T163"/>
      <c r="U163"/>
      <c r="V163"/>
      <c r="W163"/>
      <c r="X163"/>
      <c r="Y163"/>
      <c r="Z163"/>
      <c r="AA163"/>
      <c r="AB163"/>
      <c r="AC163"/>
      <c r="AD163"/>
      <c r="AE163"/>
      <c r="AF163"/>
      <c r="AG163"/>
      <c r="AH163"/>
      <c r="AI163"/>
    </row>
    <row r="164" spans="1:35" x14ac:dyDescent="0.2">
      <c r="A164" s="111">
        <v>-6724</v>
      </c>
      <c r="B164" s="111">
        <v>-6.4627999963704497E-3</v>
      </c>
      <c r="C164" s="111">
        <v>0.1</v>
      </c>
      <c r="D164" s="113">
        <f t="shared" si="35"/>
        <v>-0.6724</v>
      </c>
      <c r="E164" s="113">
        <f t="shared" si="36"/>
        <v>-6.4627999963704497E-3</v>
      </c>
      <c r="F164" s="21">
        <f t="shared" si="37"/>
        <v>-6.7240000000000008E-2</v>
      </c>
      <c r="G164" s="21">
        <f t="shared" si="38"/>
        <v>-6.4627999963704505E-4</v>
      </c>
      <c r="H164" s="21">
        <f t="shared" si="39"/>
        <v>4.5212176000000007E-2</v>
      </c>
      <c r="I164" s="21">
        <f t="shared" si="40"/>
        <v>-3.0400667142400004E-2</v>
      </c>
      <c r="J164" s="21">
        <f t="shared" si="41"/>
        <v>2.0441408586549761E-2</v>
      </c>
      <c r="K164" s="21">
        <f t="shared" si="42"/>
        <v>4.3455867175594908E-4</v>
      </c>
      <c r="L164" s="21">
        <f t="shared" si="43"/>
        <v>-2.9219725088870018E-4</v>
      </c>
      <c r="M164" s="21">
        <f t="shared" ca="1" si="44"/>
        <v>2.0597433991133864E-2</v>
      </c>
      <c r="N164" s="21">
        <f t="shared" ca="1" si="45"/>
        <v>7.322562634584836E-5</v>
      </c>
      <c r="O164" s="20">
        <f t="shared" ca="1" si="46"/>
        <v>630.74580565577639</v>
      </c>
      <c r="P164" s="21">
        <f t="shared" ca="1" si="47"/>
        <v>2488.7228384171622</v>
      </c>
      <c r="Q164" s="21">
        <f t="shared" ca="1" si="48"/>
        <v>577.91764166493147</v>
      </c>
      <c r="R164">
        <f t="shared" ca="1" si="49"/>
        <v>-2.7060233987504314E-2</v>
      </c>
      <c r="S164"/>
      <c r="T164"/>
      <c r="U164"/>
      <c r="V164"/>
      <c r="W164"/>
      <c r="X164"/>
      <c r="Y164"/>
      <c r="Z164"/>
      <c r="AA164"/>
      <c r="AB164"/>
      <c r="AC164"/>
      <c r="AD164"/>
      <c r="AE164"/>
      <c r="AF164"/>
      <c r="AG164"/>
      <c r="AH164"/>
      <c r="AI164"/>
    </row>
    <row r="165" spans="1:35" x14ac:dyDescent="0.2">
      <c r="A165" s="111">
        <v>-6724</v>
      </c>
      <c r="B165" s="111">
        <v>-4.6279999514808878E-4</v>
      </c>
      <c r="C165" s="111">
        <v>0.1</v>
      </c>
      <c r="D165" s="113">
        <f t="shared" si="35"/>
        <v>-0.6724</v>
      </c>
      <c r="E165" s="113">
        <f t="shared" si="36"/>
        <v>-4.6279999514808878E-4</v>
      </c>
      <c r="F165" s="21">
        <f t="shared" si="37"/>
        <v>-6.7240000000000008E-2</v>
      </c>
      <c r="G165" s="21">
        <f t="shared" si="38"/>
        <v>-4.627999951480888E-5</v>
      </c>
      <c r="H165" s="21">
        <f t="shared" si="39"/>
        <v>4.5212176000000007E-2</v>
      </c>
      <c r="I165" s="21">
        <f t="shared" si="40"/>
        <v>-3.0400667142400004E-2</v>
      </c>
      <c r="J165" s="21">
        <f t="shared" si="41"/>
        <v>2.0441408586549761E-2</v>
      </c>
      <c r="K165" s="21">
        <f t="shared" si="42"/>
        <v>3.1118671673757489E-5</v>
      </c>
      <c r="L165" s="21">
        <f t="shared" si="43"/>
        <v>-2.0924194833434537E-5</v>
      </c>
      <c r="M165" s="21">
        <f t="shared" ca="1" si="44"/>
        <v>2.0597433991133864E-2</v>
      </c>
      <c r="N165" s="21">
        <f t="shared" ca="1" si="45"/>
        <v>4.4353345555694546E-5</v>
      </c>
      <c r="O165" s="20">
        <f t="shared" ca="1" si="46"/>
        <v>630.74580565577639</v>
      </c>
      <c r="P165" s="21">
        <f t="shared" ca="1" si="47"/>
        <v>2488.7228384171622</v>
      </c>
      <c r="Q165" s="21">
        <f t="shared" ca="1" si="48"/>
        <v>577.91764166493147</v>
      </c>
      <c r="R165">
        <f t="shared" ca="1" si="49"/>
        <v>-2.1060233986281953E-2</v>
      </c>
      <c r="S165"/>
      <c r="T165"/>
      <c r="U165"/>
      <c r="V165"/>
      <c r="W165"/>
      <c r="X165"/>
      <c r="Y165"/>
      <c r="Z165"/>
      <c r="AA165"/>
      <c r="AB165"/>
      <c r="AC165"/>
      <c r="AD165"/>
      <c r="AE165"/>
      <c r="AF165"/>
      <c r="AG165"/>
      <c r="AH165"/>
      <c r="AI165"/>
    </row>
    <row r="166" spans="1:35" x14ac:dyDescent="0.2">
      <c r="A166" s="111">
        <v>-6639</v>
      </c>
      <c r="B166" s="111">
        <v>2.9617000036523677E-3</v>
      </c>
      <c r="C166" s="111">
        <v>0.1</v>
      </c>
      <c r="D166" s="113">
        <f t="shared" si="35"/>
        <v>-0.66390000000000005</v>
      </c>
      <c r="E166" s="113">
        <f t="shared" si="36"/>
        <v>2.9617000036523677E-3</v>
      </c>
      <c r="F166" s="21">
        <f t="shared" si="37"/>
        <v>-6.6390000000000005E-2</v>
      </c>
      <c r="G166" s="21">
        <f t="shared" si="38"/>
        <v>2.9617000036523682E-4</v>
      </c>
      <c r="H166" s="21">
        <f t="shared" si="39"/>
        <v>4.4076321000000009E-2</v>
      </c>
      <c r="I166" s="21">
        <f t="shared" si="40"/>
        <v>-2.9262269511900009E-2</v>
      </c>
      <c r="J166" s="21">
        <f t="shared" si="41"/>
        <v>1.9427220728950416E-2</v>
      </c>
      <c r="K166" s="21">
        <f t="shared" si="42"/>
        <v>-1.9662726324248074E-4</v>
      </c>
      <c r="L166" s="21">
        <f t="shared" si="43"/>
        <v>1.3054084006668297E-4</v>
      </c>
      <c r="M166" s="21">
        <f t="shared" ca="1" si="44"/>
        <v>2.0302376723164529E-2</v>
      </c>
      <c r="N166" s="21">
        <f t="shared" ca="1" si="45"/>
        <v>3.0069906909063106E-5</v>
      </c>
      <c r="O166" s="20">
        <f t="shared" ca="1" si="46"/>
        <v>618.21843743026295</v>
      </c>
      <c r="P166" s="21">
        <f t="shared" ca="1" si="47"/>
        <v>2439.0026440914189</v>
      </c>
      <c r="Q166" s="21">
        <f t="shared" ca="1" si="48"/>
        <v>566.31294068868976</v>
      </c>
      <c r="R166">
        <f t="shared" ca="1" si="49"/>
        <v>-1.7340676719512161E-2</v>
      </c>
      <c r="S166"/>
      <c r="T166"/>
      <c r="U166"/>
      <c r="V166"/>
      <c r="W166"/>
      <c r="X166"/>
      <c r="Y166"/>
      <c r="Z166"/>
      <c r="AA166"/>
      <c r="AB166"/>
      <c r="AC166"/>
      <c r="AD166"/>
      <c r="AE166"/>
      <c r="AF166"/>
      <c r="AG166"/>
      <c r="AH166"/>
      <c r="AI166"/>
    </row>
    <row r="167" spans="1:35" x14ac:dyDescent="0.2">
      <c r="A167" s="111">
        <v>-6631</v>
      </c>
      <c r="B167" s="111">
        <v>-1.3680699994438328E-2</v>
      </c>
      <c r="C167" s="111">
        <v>0.1</v>
      </c>
      <c r="D167" s="113">
        <f t="shared" si="35"/>
        <v>-0.66310000000000002</v>
      </c>
      <c r="E167" s="113">
        <f t="shared" si="36"/>
        <v>-1.3680699994438328E-2</v>
      </c>
      <c r="F167" s="21">
        <f t="shared" si="37"/>
        <v>-6.6310000000000008E-2</v>
      </c>
      <c r="G167" s="21">
        <f t="shared" si="38"/>
        <v>-1.3680699994438328E-3</v>
      </c>
      <c r="H167" s="21">
        <f t="shared" si="39"/>
        <v>4.3970161000000008E-2</v>
      </c>
      <c r="I167" s="21">
        <f t="shared" si="40"/>
        <v>-2.9156613759100006E-2</v>
      </c>
      <c r="J167" s="21">
        <f t="shared" si="41"/>
        <v>1.9333750583659215E-2</v>
      </c>
      <c r="K167" s="21">
        <f t="shared" si="42"/>
        <v>9.0716721663120555E-4</v>
      </c>
      <c r="L167" s="21">
        <f t="shared" si="43"/>
        <v>-6.0154258134815239E-4</v>
      </c>
      <c r="M167" s="21">
        <f t="shared" ca="1" si="44"/>
        <v>2.0274598599020126E-2</v>
      </c>
      <c r="N167" s="21">
        <f t="shared" ca="1" si="45"/>
        <v>1.1529623025709219E-4</v>
      </c>
      <c r="O167" s="20">
        <f t="shared" ca="1" si="46"/>
        <v>617.04904221179322</v>
      </c>
      <c r="P167" s="21">
        <f t="shared" ca="1" si="47"/>
        <v>2434.3616221642642</v>
      </c>
      <c r="Q167" s="21">
        <f t="shared" ca="1" si="48"/>
        <v>565.22977118907943</v>
      </c>
      <c r="R167">
        <f t="shared" ca="1" si="49"/>
        <v>-3.3955298593458458E-2</v>
      </c>
      <c r="S167"/>
      <c r="T167"/>
      <c r="U167"/>
      <c r="V167"/>
      <c r="W167"/>
      <c r="X167"/>
      <c r="Y167"/>
      <c r="Z167"/>
      <c r="AA167"/>
      <c r="AB167"/>
      <c r="AC167"/>
      <c r="AD167"/>
      <c r="AE167"/>
      <c r="AF167"/>
      <c r="AG167"/>
      <c r="AH167"/>
      <c r="AI167"/>
    </row>
    <row r="168" spans="1:35" x14ac:dyDescent="0.2">
      <c r="A168" s="111">
        <v>-6631</v>
      </c>
      <c r="B168" s="111">
        <v>-2.6806999958353117E-3</v>
      </c>
      <c r="C168" s="111">
        <v>0.1</v>
      </c>
      <c r="D168" s="113">
        <f t="shared" si="35"/>
        <v>-0.66310000000000002</v>
      </c>
      <c r="E168" s="113">
        <f t="shared" si="36"/>
        <v>-2.6806999958353117E-3</v>
      </c>
      <c r="F168" s="21">
        <f t="shared" si="37"/>
        <v>-6.6310000000000008E-2</v>
      </c>
      <c r="G168" s="21">
        <f t="shared" si="38"/>
        <v>-2.6806999958353119E-4</v>
      </c>
      <c r="H168" s="21">
        <f t="shared" si="39"/>
        <v>4.3970161000000008E-2</v>
      </c>
      <c r="I168" s="21">
        <f t="shared" si="40"/>
        <v>-2.9156613759100006E-2</v>
      </c>
      <c r="J168" s="21">
        <f t="shared" si="41"/>
        <v>1.9333750583659215E-2</v>
      </c>
      <c r="K168" s="21">
        <f t="shared" si="42"/>
        <v>1.7775721672383954E-4</v>
      </c>
      <c r="L168" s="21">
        <f t="shared" si="43"/>
        <v>-1.1787081040957801E-4</v>
      </c>
      <c r="M168" s="21">
        <f t="shared" ca="1" si="44"/>
        <v>2.0274598599020126E-2</v>
      </c>
      <c r="N168" s="21">
        <f t="shared" ca="1" si="45"/>
        <v>5.2694573357897212E-5</v>
      </c>
      <c r="O168" s="20">
        <f t="shared" ca="1" si="46"/>
        <v>617.04904221179322</v>
      </c>
      <c r="P168" s="21">
        <f t="shared" ca="1" si="47"/>
        <v>2434.3616221642642</v>
      </c>
      <c r="Q168" s="21">
        <f t="shared" ca="1" si="48"/>
        <v>565.22977118907943</v>
      </c>
      <c r="R168">
        <f t="shared" ca="1" si="49"/>
        <v>-2.2955298594855438E-2</v>
      </c>
      <c r="S168"/>
      <c r="T168"/>
      <c r="U168"/>
      <c r="V168"/>
      <c r="W168"/>
      <c r="X168"/>
      <c r="Y168"/>
      <c r="Z168"/>
      <c r="AA168"/>
      <c r="AB168"/>
      <c r="AC168"/>
      <c r="AD168"/>
      <c r="AE168"/>
      <c r="AF168"/>
      <c r="AG168"/>
      <c r="AH168"/>
      <c r="AI168"/>
    </row>
    <row r="169" spans="1:35" x14ac:dyDescent="0.2">
      <c r="A169" s="111">
        <v>-6621</v>
      </c>
      <c r="B169" s="111">
        <v>2.2016300004906952E-2</v>
      </c>
      <c r="C169" s="111">
        <v>1</v>
      </c>
      <c r="D169" s="113">
        <f t="shared" si="35"/>
        <v>-0.66210000000000002</v>
      </c>
      <c r="E169" s="113">
        <f t="shared" si="36"/>
        <v>2.2016300004906952E-2</v>
      </c>
      <c r="F169" s="21">
        <f t="shared" si="37"/>
        <v>-0.66210000000000002</v>
      </c>
      <c r="G169" s="21">
        <f t="shared" si="38"/>
        <v>2.2016300004906952E-2</v>
      </c>
      <c r="H169" s="21">
        <f t="shared" si="39"/>
        <v>0.43837641000000005</v>
      </c>
      <c r="I169" s="21">
        <f t="shared" si="40"/>
        <v>-0.29024902106100003</v>
      </c>
      <c r="J169" s="21">
        <f t="shared" si="41"/>
        <v>0.19217387684448814</v>
      </c>
      <c r="K169" s="21">
        <f t="shared" si="42"/>
        <v>-1.4576992233248893E-2</v>
      </c>
      <c r="L169" s="21">
        <f t="shared" si="43"/>
        <v>9.6514265576340928E-3</v>
      </c>
      <c r="M169" s="21">
        <f t="shared" ca="1" si="44"/>
        <v>2.0239874001500381E-2</v>
      </c>
      <c r="N169" s="21">
        <f t="shared" ca="1" si="45"/>
        <v>3.1556893455790435E-6</v>
      </c>
      <c r="O169" s="20">
        <f t="shared" ca="1" si="46"/>
        <v>61558.962376076917</v>
      </c>
      <c r="P169" s="21">
        <f t="shared" ca="1" si="47"/>
        <v>242856.96277885538</v>
      </c>
      <c r="Q169" s="21">
        <f t="shared" ca="1" si="48"/>
        <v>56387.798695022371</v>
      </c>
      <c r="R169">
        <f t="shared" ca="1" si="49"/>
        <v>1.7764260034065713E-3</v>
      </c>
      <c r="S169"/>
      <c r="T169"/>
      <c r="U169"/>
      <c r="V169"/>
      <c r="W169"/>
      <c r="X169"/>
      <c r="Y169"/>
      <c r="Z169"/>
      <c r="AA169"/>
      <c r="AB169"/>
      <c r="AC169"/>
      <c r="AD169"/>
      <c r="AE169"/>
      <c r="AF169"/>
      <c r="AG169"/>
      <c r="AH169"/>
      <c r="AI169"/>
    </row>
    <row r="170" spans="1:35" x14ac:dyDescent="0.2">
      <c r="A170" s="111">
        <v>-6615</v>
      </c>
      <c r="B170" s="111">
        <v>1.3034499999776017E-2</v>
      </c>
      <c r="C170" s="111">
        <v>0.1</v>
      </c>
      <c r="D170" s="113">
        <f t="shared" si="35"/>
        <v>-0.66149999999999998</v>
      </c>
      <c r="E170" s="113">
        <f t="shared" si="36"/>
        <v>1.3034499999776017E-2</v>
      </c>
      <c r="F170" s="21">
        <f t="shared" si="37"/>
        <v>-6.615E-2</v>
      </c>
      <c r="G170" s="21">
        <f t="shared" si="38"/>
        <v>1.3034499999776017E-3</v>
      </c>
      <c r="H170" s="21">
        <f t="shared" si="39"/>
        <v>4.3758224999999998E-2</v>
      </c>
      <c r="I170" s="21">
        <f t="shared" si="40"/>
        <v>-2.8946065837499996E-2</v>
      </c>
      <c r="J170" s="21">
        <f t="shared" si="41"/>
        <v>1.9147822551506245E-2</v>
      </c>
      <c r="K170" s="21">
        <f t="shared" si="42"/>
        <v>-8.6223217498518356E-4</v>
      </c>
      <c r="L170" s="21">
        <f t="shared" si="43"/>
        <v>5.7036658375269895E-4</v>
      </c>
      <c r="M170" s="21">
        <f t="shared" ca="1" si="44"/>
        <v>2.0219038207074269E-2</v>
      </c>
      <c r="N170" s="21">
        <f t="shared" ca="1" si="45"/>
        <v>5.1617589252128385E-6</v>
      </c>
      <c r="O170" s="20">
        <f t="shared" ca="1" si="46"/>
        <v>614.71521182941501</v>
      </c>
      <c r="P170" s="21">
        <f t="shared" ca="1" si="47"/>
        <v>2425.0993774343401</v>
      </c>
      <c r="Q170" s="21">
        <f t="shared" ca="1" si="48"/>
        <v>563.06807670924525</v>
      </c>
      <c r="R170">
        <f t="shared" ca="1" si="49"/>
        <v>-7.1845382072982522E-3</v>
      </c>
      <c r="S170"/>
      <c r="T170"/>
      <c r="U170"/>
      <c r="V170"/>
      <c r="W170"/>
      <c r="X170"/>
      <c r="Y170"/>
      <c r="Z170"/>
      <c r="AA170"/>
      <c r="AB170"/>
      <c r="AC170"/>
      <c r="AD170"/>
      <c r="AE170"/>
      <c r="AF170"/>
      <c r="AG170"/>
      <c r="AH170"/>
      <c r="AI170"/>
    </row>
    <row r="171" spans="1:35" x14ac:dyDescent="0.2">
      <c r="A171" s="111">
        <v>-6577.5</v>
      </c>
      <c r="B171" s="111">
        <v>1.5898249999736436E-2</v>
      </c>
      <c r="C171" s="111">
        <v>1</v>
      </c>
      <c r="D171" s="113">
        <f t="shared" si="35"/>
        <v>-0.65774999999999995</v>
      </c>
      <c r="E171" s="113">
        <f t="shared" si="36"/>
        <v>1.5898249999736436E-2</v>
      </c>
      <c r="F171" s="21">
        <f t="shared" si="37"/>
        <v>-0.65774999999999995</v>
      </c>
      <c r="G171" s="21">
        <f t="shared" si="38"/>
        <v>1.5898249999736436E-2</v>
      </c>
      <c r="H171" s="21">
        <f t="shared" si="39"/>
        <v>0.43263506249999995</v>
      </c>
      <c r="I171" s="21">
        <f t="shared" si="40"/>
        <v>-0.28456571235937494</v>
      </c>
      <c r="J171" s="21">
        <f t="shared" si="41"/>
        <v>0.18717309730437887</v>
      </c>
      <c r="K171" s="21">
        <f t="shared" si="42"/>
        <v>-1.0457073937326639E-2</v>
      </c>
      <c r="L171" s="21">
        <f t="shared" si="43"/>
        <v>6.8781403822765963E-3</v>
      </c>
      <c r="M171" s="21">
        <f t="shared" ca="1" si="44"/>
        <v>2.0088796889461739E-2</v>
      </c>
      <c r="N171" s="21">
        <f t="shared" ca="1" si="45"/>
        <v>1.7560683234986418E-5</v>
      </c>
      <c r="O171" s="20">
        <f t="shared" ca="1" si="46"/>
        <v>60927.114882466944</v>
      </c>
      <c r="P171" s="21">
        <f t="shared" ca="1" si="47"/>
        <v>240349.41835836828</v>
      </c>
      <c r="Q171" s="21">
        <f t="shared" ca="1" si="48"/>
        <v>55802.581202284528</v>
      </c>
      <c r="R171">
        <f t="shared" ca="1" si="49"/>
        <v>-4.1905468897253037E-3</v>
      </c>
      <c r="S171"/>
      <c r="T171"/>
      <c r="U171"/>
      <c r="V171"/>
      <c r="W171"/>
      <c r="X171"/>
      <c r="Y171"/>
      <c r="Z171"/>
      <c r="AA171"/>
      <c r="AB171"/>
      <c r="AC171"/>
      <c r="AD171"/>
      <c r="AE171"/>
      <c r="AF171"/>
      <c r="AG171"/>
      <c r="AH171"/>
      <c r="AI171"/>
    </row>
    <row r="172" spans="1:35" x14ac:dyDescent="0.2">
      <c r="A172" s="111">
        <v>-6546</v>
      </c>
      <c r="B172" s="111">
        <v>-8.2562000025063753E-3</v>
      </c>
      <c r="C172" s="111">
        <v>0.1</v>
      </c>
      <c r="D172" s="113">
        <f t="shared" si="35"/>
        <v>-0.65459999999999996</v>
      </c>
      <c r="E172" s="113">
        <f t="shared" si="36"/>
        <v>-8.2562000025063753E-3</v>
      </c>
      <c r="F172" s="21">
        <f t="shared" si="37"/>
        <v>-6.5460000000000004E-2</v>
      </c>
      <c r="G172" s="21">
        <f t="shared" si="38"/>
        <v>-8.2562000025063762E-4</v>
      </c>
      <c r="H172" s="21">
        <f t="shared" si="39"/>
        <v>4.2850116000000001E-2</v>
      </c>
      <c r="I172" s="21">
        <f t="shared" si="40"/>
        <v>-2.8049685933599997E-2</v>
      </c>
      <c r="J172" s="21">
        <f t="shared" si="41"/>
        <v>1.8361324412134557E-2</v>
      </c>
      <c r="K172" s="21">
        <f t="shared" si="42"/>
        <v>5.4045085216406733E-4</v>
      </c>
      <c r="L172" s="21">
        <f t="shared" si="43"/>
        <v>-3.5377912782659846E-4</v>
      </c>
      <c r="M172" s="21">
        <f t="shared" ca="1" si="44"/>
        <v>1.9979370728920892E-2</v>
      </c>
      <c r="N172" s="21">
        <f t="shared" ca="1" si="45"/>
        <v>7.9724745452943227E-5</v>
      </c>
      <c r="O172" s="20">
        <f t="shared" ca="1" si="46"/>
        <v>604.72604969275835</v>
      </c>
      <c r="P172" s="21">
        <f t="shared" ca="1" si="47"/>
        <v>2385.4572410498931</v>
      </c>
      <c r="Q172" s="21">
        <f t="shared" ca="1" si="48"/>
        <v>553.81644612629123</v>
      </c>
      <c r="R172">
        <f t="shared" ca="1" si="49"/>
        <v>-2.8235570731427267E-2</v>
      </c>
      <c r="S172"/>
      <c r="T172"/>
      <c r="U172"/>
      <c r="V172"/>
      <c r="W172"/>
      <c r="X172"/>
      <c r="Y172"/>
      <c r="Z172"/>
      <c r="AA172"/>
      <c r="AB172"/>
      <c r="AC172"/>
      <c r="AD172"/>
      <c r="AE172"/>
      <c r="AF172"/>
      <c r="AG172"/>
      <c r="AH172"/>
      <c r="AI172"/>
    </row>
    <row r="173" spans="1:35" x14ac:dyDescent="0.2">
      <c r="A173" s="111">
        <v>-5635.5</v>
      </c>
      <c r="B173" s="111">
        <v>4.7556499994243495E-3</v>
      </c>
      <c r="C173" s="111">
        <v>0.1</v>
      </c>
      <c r="D173" s="113">
        <f t="shared" si="35"/>
        <v>-0.56355</v>
      </c>
      <c r="E173" s="113">
        <f t="shared" si="36"/>
        <v>4.7556499994243495E-3</v>
      </c>
      <c r="F173" s="21">
        <f t="shared" si="37"/>
        <v>-5.6355000000000002E-2</v>
      </c>
      <c r="G173" s="21">
        <f t="shared" si="38"/>
        <v>4.75564999942435E-4</v>
      </c>
      <c r="H173" s="21">
        <f t="shared" si="39"/>
        <v>3.175886025E-2</v>
      </c>
      <c r="I173" s="21">
        <f t="shared" si="40"/>
        <v>-1.7897705693887499E-2</v>
      </c>
      <c r="J173" s="21">
        <f t="shared" si="41"/>
        <v>1.00862520437903E-2</v>
      </c>
      <c r="K173" s="21">
        <f t="shared" si="42"/>
        <v>-2.6800465571755926E-4</v>
      </c>
      <c r="L173" s="21">
        <f t="shared" si="43"/>
        <v>1.5103402372963052E-4</v>
      </c>
      <c r="M173" s="21">
        <f t="shared" ca="1" si="44"/>
        <v>1.6807178462974786E-2</v>
      </c>
      <c r="N173" s="21">
        <f t="shared" ca="1" si="45"/>
        <v>1.4523933830776635E-5</v>
      </c>
      <c r="O173" s="20">
        <f t="shared" ca="1" si="46"/>
        <v>483.94812684001204</v>
      </c>
      <c r="P173" s="21">
        <f t="shared" ca="1" si="47"/>
        <v>1906.3936144429147</v>
      </c>
      <c r="Q173" s="21">
        <f t="shared" ca="1" si="48"/>
        <v>442.06392476284867</v>
      </c>
      <c r="R173">
        <f t="shared" ca="1" si="49"/>
        <v>-1.2051528463550436E-2</v>
      </c>
      <c r="S173"/>
      <c r="T173"/>
      <c r="U173"/>
      <c r="V173"/>
      <c r="W173"/>
      <c r="X173"/>
      <c r="Y173"/>
      <c r="Z173"/>
      <c r="AA173"/>
      <c r="AB173"/>
      <c r="AC173"/>
      <c r="AD173"/>
      <c r="AE173"/>
      <c r="AF173"/>
      <c r="AG173"/>
      <c r="AH173"/>
      <c r="AI173"/>
    </row>
    <row r="174" spans="1:35" x14ac:dyDescent="0.2">
      <c r="A174" s="111">
        <v>-5538</v>
      </c>
      <c r="B174" s="111">
        <v>-1.0198600000876468E-2</v>
      </c>
      <c r="C174" s="111">
        <v>0.1</v>
      </c>
      <c r="D174" s="113">
        <f t="shared" si="35"/>
        <v>-0.55379999999999996</v>
      </c>
      <c r="E174" s="113">
        <f t="shared" si="36"/>
        <v>-1.0198600000876468E-2</v>
      </c>
      <c r="F174" s="21">
        <f t="shared" si="37"/>
        <v>-5.5379999999999999E-2</v>
      </c>
      <c r="G174" s="21">
        <f t="shared" si="38"/>
        <v>-1.0198600000876467E-3</v>
      </c>
      <c r="H174" s="21">
        <f t="shared" si="39"/>
        <v>3.0669443999999997E-2</v>
      </c>
      <c r="I174" s="21">
        <f t="shared" si="40"/>
        <v>-1.6984738087199996E-2</v>
      </c>
      <c r="J174" s="21">
        <f t="shared" si="41"/>
        <v>9.4061479526913565E-3</v>
      </c>
      <c r="K174" s="21">
        <f t="shared" si="42"/>
        <v>5.6479846804853876E-4</v>
      </c>
      <c r="L174" s="21">
        <f t="shared" si="43"/>
        <v>-3.1278539160528075E-4</v>
      </c>
      <c r="M174" s="21">
        <f t="shared" ca="1" si="44"/>
        <v>1.6466426846431081E-2</v>
      </c>
      <c r="N174" s="21">
        <f t="shared" ca="1" si="45"/>
        <v>7.1102365676763241E-5</v>
      </c>
      <c r="O174" s="20">
        <f t="shared" ca="1" si="46"/>
        <v>472.17900383652699</v>
      </c>
      <c r="P174" s="21">
        <f t="shared" ca="1" si="47"/>
        <v>1859.7386549659304</v>
      </c>
      <c r="Q174" s="21">
        <f t="shared" ca="1" si="48"/>
        <v>431.18618436329501</v>
      </c>
      <c r="R174">
        <f t="shared" ca="1" si="49"/>
        <v>-2.6665026847307548E-2</v>
      </c>
      <c r="S174"/>
      <c r="T174"/>
      <c r="U174"/>
      <c r="V174"/>
      <c r="W174"/>
      <c r="X174"/>
      <c r="Y174"/>
      <c r="Z174"/>
      <c r="AA174"/>
      <c r="AB174"/>
      <c r="AC174"/>
      <c r="AD174"/>
      <c r="AE174"/>
      <c r="AF174"/>
      <c r="AG174"/>
      <c r="AH174"/>
      <c r="AI174"/>
    </row>
    <row r="175" spans="1:35" x14ac:dyDescent="0.2">
      <c r="A175" s="111">
        <v>-5430.5</v>
      </c>
      <c r="B175" s="111">
        <v>7.5441500011947937E-3</v>
      </c>
      <c r="C175" s="111">
        <v>0.1</v>
      </c>
      <c r="D175" s="113">
        <f t="shared" si="35"/>
        <v>-0.54305000000000003</v>
      </c>
      <c r="E175" s="113">
        <f t="shared" si="36"/>
        <v>7.5441500011947937E-3</v>
      </c>
      <c r="F175" s="21">
        <f t="shared" si="37"/>
        <v>-5.4305000000000006E-2</v>
      </c>
      <c r="G175" s="21">
        <f t="shared" si="38"/>
        <v>7.5441500011947944E-4</v>
      </c>
      <c r="H175" s="21">
        <f t="shared" si="39"/>
        <v>2.9490330250000005E-2</v>
      </c>
      <c r="I175" s="21">
        <f t="shared" si="40"/>
        <v>-1.6014723842262504E-2</v>
      </c>
      <c r="J175" s="21">
        <f t="shared" si="41"/>
        <v>8.696795782540654E-3</v>
      </c>
      <c r="K175" s="21">
        <f t="shared" si="42"/>
        <v>-4.0968506581488335E-4</v>
      </c>
      <c r="L175" s="21">
        <f t="shared" si="43"/>
        <v>2.2247947499077242E-4</v>
      </c>
      <c r="M175" s="21">
        <f t="shared" ca="1" si="44"/>
        <v>1.6090488544467103E-2</v>
      </c>
      <c r="N175" s="21">
        <f t="shared" ca="1" si="45"/>
        <v>7.3039902496221876E-6</v>
      </c>
      <c r="O175" s="20">
        <f t="shared" ca="1" si="46"/>
        <v>459.4520280665601</v>
      </c>
      <c r="P175" s="21">
        <f t="shared" ca="1" si="47"/>
        <v>1809.2926849649639</v>
      </c>
      <c r="Q175" s="21">
        <f t="shared" ca="1" si="48"/>
        <v>419.42581671037493</v>
      </c>
      <c r="R175">
        <f t="shared" ca="1" si="49"/>
        <v>-8.5463385432723096E-3</v>
      </c>
      <c r="S175"/>
      <c r="T175"/>
      <c r="U175"/>
      <c r="V175"/>
      <c r="W175"/>
      <c r="X175"/>
      <c r="Y175"/>
      <c r="Z175"/>
      <c r="AA175"/>
      <c r="AB175"/>
      <c r="AC175"/>
      <c r="AD175"/>
      <c r="AE175"/>
      <c r="AF175"/>
      <c r="AG175"/>
      <c r="AH175"/>
      <c r="AI175"/>
    </row>
    <row r="176" spans="1:35" x14ac:dyDescent="0.2">
      <c r="A176" s="111">
        <v>-5417</v>
      </c>
      <c r="B176" s="111">
        <v>2.133509999839589E-2</v>
      </c>
      <c r="C176" s="111">
        <v>0.1</v>
      </c>
      <c r="D176" s="113">
        <f t="shared" si="35"/>
        <v>-0.54169999999999996</v>
      </c>
      <c r="E176" s="113">
        <f t="shared" si="36"/>
        <v>2.133509999839589E-2</v>
      </c>
      <c r="F176" s="21">
        <f t="shared" si="37"/>
        <v>-5.4169999999999996E-2</v>
      </c>
      <c r="G176" s="21">
        <f t="shared" si="38"/>
        <v>2.1335099998395892E-3</v>
      </c>
      <c r="H176" s="21">
        <f t="shared" si="39"/>
        <v>2.9343888999999995E-2</v>
      </c>
      <c r="I176" s="21">
        <f t="shared" si="40"/>
        <v>-1.5895584671299996E-2</v>
      </c>
      <c r="J176" s="21">
        <f t="shared" si="41"/>
        <v>8.6106382164432074E-3</v>
      </c>
      <c r="K176" s="21">
        <f t="shared" si="42"/>
        <v>-1.1557223669131055E-3</v>
      </c>
      <c r="L176" s="21">
        <f t="shared" si="43"/>
        <v>6.2605480615682914E-4</v>
      </c>
      <c r="M176" s="21">
        <f t="shared" ca="1" si="44"/>
        <v>1.6043260061212792E-2</v>
      </c>
      <c r="N176" s="21">
        <f t="shared" ca="1" si="45"/>
        <v>2.8003569920766016E-6</v>
      </c>
      <c r="O176" s="20">
        <f t="shared" ca="1" si="46"/>
        <v>457.87206228635301</v>
      </c>
      <c r="P176" s="21">
        <f t="shared" ca="1" si="47"/>
        <v>1803.0306198838687</v>
      </c>
      <c r="Q176" s="21">
        <f t="shared" ca="1" si="48"/>
        <v>417.96604740821743</v>
      </c>
      <c r="R176">
        <f t="shared" ca="1" si="49"/>
        <v>5.2918399371830981E-3</v>
      </c>
      <c r="S176"/>
      <c r="T176"/>
      <c r="U176"/>
      <c r="V176"/>
      <c r="W176"/>
      <c r="X176"/>
      <c r="Y176"/>
      <c r="Z176"/>
      <c r="AA176"/>
      <c r="AB176"/>
      <c r="AC176"/>
      <c r="AD176"/>
      <c r="AE176"/>
      <c r="AF176"/>
      <c r="AG176"/>
      <c r="AH176"/>
      <c r="AI176"/>
    </row>
    <row r="177" spans="1:35" x14ac:dyDescent="0.2">
      <c r="A177" s="111">
        <v>-5406</v>
      </c>
      <c r="B177" s="111">
        <v>-1.0798200004501268E-2</v>
      </c>
      <c r="C177" s="111">
        <v>0.1</v>
      </c>
      <c r="D177" s="113">
        <f t="shared" si="35"/>
        <v>-0.54059999999999997</v>
      </c>
      <c r="E177" s="113">
        <f t="shared" si="36"/>
        <v>-1.0798200004501268E-2</v>
      </c>
      <c r="F177" s="21">
        <f t="shared" si="37"/>
        <v>-5.4059999999999997E-2</v>
      </c>
      <c r="G177" s="21">
        <f t="shared" si="38"/>
        <v>-1.0798200004501269E-3</v>
      </c>
      <c r="H177" s="21">
        <f t="shared" si="39"/>
        <v>2.9224835999999997E-2</v>
      </c>
      <c r="I177" s="21">
        <f t="shared" si="40"/>
        <v>-1.5798946341599996E-2</v>
      </c>
      <c r="J177" s="21">
        <f t="shared" si="41"/>
        <v>8.5409103922689574E-3</v>
      </c>
      <c r="K177" s="21">
        <f t="shared" si="42"/>
        <v>5.8375069224333857E-4</v>
      </c>
      <c r="L177" s="21">
        <f t="shared" si="43"/>
        <v>-3.1557562422674881E-4</v>
      </c>
      <c r="M177" s="21">
        <f t="shared" ca="1" si="44"/>
        <v>1.6004774685262471E-2</v>
      </c>
      <c r="N177" s="21">
        <f t="shared" ca="1" si="45"/>
        <v>7.183994522201157E-5</v>
      </c>
      <c r="O177" s="20">
        <f t="shared" ca="1" si="46"/>
        <v>456.58768611864923</v>
      </c>
      <c r="P177" s="21">
        <f t="shared" ca="1" si="47"/>
        <v>1797.940174699331</v>
      </c>
      <c r="Q177" s="21">
        <f t="shared" ca="1" si="48"/>
        <v>416.77941344166345</v>
      </c>
      <c r="R177">
        <f t="shared" ca="1" si="49"/>
        <v>-2.6802974689763739E-2</v>
      </c>
      <c r="S177"/>
      <c r="T177"/>
      <c r="U177"/>
      <c r="V177"/>
      <c r="W177"/>
      <c r="X177"/>
      <c r="Y177"/>
      <c r="Z177"/>
      <c r="AA177"/>
      <c r="AB177"/>
      <c r="AC177"/>
      <c r="AD177"/>
      <c r="AE177"/>
      <c r="AF177"/>
      <c r="AG177"/>
      <c r="AH177"/>
      <c r="AI177"/>
    </row>
    <row r="178" spans="1:35" x14ac:dyDescent="0.2">
      <c r="A178" s="111">
        <v>-5393</v>
      </c>
      <c r="B178" s="111">
        <v>-7.5921000025118701E-3</v>
      </c>
      <c r="C178" s="111">
        <v>0.1</v>
      </c>
      <c r="D178" s="113">
        <f t="shared" si="35"/>
        <v>-0.5393</v>
      </c>
      <c r="E178" s="113">
        <f t="shared" si="36"/>
        <v>-7.5921000025118701E-3</v>
      </c>
      <c r="F178" s="21">
        <f t="shared" si="37"/>
        <v>-5.3930000000000006E-2</v>
      </c>
      <c r="G178" s="21">
        <f t="shared" si="38"/>
        <v>-7.5921000025118705E-4</v>
      </c>
      <c r="H178" s="21">
        <f t="shared" si="39"/>
        <v>2.9084449000000002E-2</v>
      </c>
      <c r="I178" s="21">
        <f t="shared" si="40"/>
        <v>-1.5685243345700001E-2</v>
      </c>
      <c r="J178" s="21">
        <f t="shared" si="41"/>
        <v>8.4590517363360099E-3</v>
      </c>
      <c r="K178" s="21">
        <f t="shared" si="42"/>
        <v>4.0944195313546517E-4</v>
      </c>
      <c r="L178" s="21">
        <f t="shared" si="43"/>
        <v>-2.2081204532595637E-4</v>
      </c>
      <c r="M178" s="21">
        <f t="shared" ca="1" si="44"/>
        <v>1.5959288601508928E-2</v>
      </c>
      <c r="N178" s="21">
        <f t="shared" ca="1" si="45"/>
        <v>5.5466790517760078E-5</v>
      </c>
      <c r="O178" s="20">
        <f t="shared" ca="1" si="46"/>
        <v>455.07325849692376</v>
      </c>
      <c r="P178" s="21">
        <f t="shared" ca="1" si="47"/>
        <v>1791.938039134594</v>
      </c>
      <c r="Q178" s="21">
        <f t="shared" ca="1" si="48"/>
        <v>415.3802731024345</v>
      </c>
      <c r="R178">
        <f t="shared" ca="1" si="49"/>
        <v>-2.3551388604020798E-2</v>
      </c>
      <c r="S178"/>
      <c r="T178"/>
      <c r="U178"/>
      <c r="V178"/>
      <c r="W178"/>
      <c r="X178"/>
      <c r="Y178"/>
      <c r="Z178"/>
      <c r="AA178"/>
      <c r="AB178"/>
      <c r="AC178"/>
      <c r="AD178"/>
      <c r="AE178"/>
      <c r="AF178"/>
      <c r="AG178"/>
      <c r="AH178"/>
      <c r="AI178"/>
    </row>
    <row r="179" spans="1:35" x14ac:dyDescent="0.2">
      <c r="A179" s="111">
        <v>-4923</v>
      </c>
      <c r="B179" s="111">
        <v>-2.3833100000047125E-2</v>
      </c>
      <c r="C179" s="111">
        <v>0.1</v>
      </c>
      <c r="D179" s="113">
        <f t="shared" si="35"/>
        <v>-0.49230000000000002</v>
      </c>
      <c r="E179" s="113">
        <f t="shared" si="36"/>
        <v>-2.3833100000047125E-2</v>
      </c>
      <c r="F179" s="21">
        <f t="shared" si="37"/>
        <v>-4.9230000000000003E-2</v>
      </c>
      <c r="G179" s="21">
        <f t="shared" si="38"/>
        <v>-2.3833100000047128E-3</v>
      </c>
      <c r="H179" s="21">
        <f t="shared" si="39"/>
        <v>2.4235929000000003E-2</v>
      </c>
      <c r="I179" s="21">
        <f t="shared" si="40"/>
        <v>-1.1931347846700002E-2</v>
      </c>
      <c r="J179" s="21">
        <f t="shared" si="41"/>
        <v>5.8738025449304107E-3</v>
      </c>
      <c r="K179" s="21">
        <f t="shared" si="42"/>
        <v>1.1733035130023202E-3</v>
      </c>
      <c r="L179" s="21">
        <f t="shared" si="43"/>
        <v>-5.7761731945104222E-4</v>
      </c>
      <c r="M179" s="21">
        <f t="shared" ca="1" si="44"/>
        <v>1.4312342113837773E-2</v>
      </c>
      <c r="N179" s="21">
        <f t="shared" ca="1" si="45"/>
        <v>1.4550747540637436E-4</v>
      </c>
      <c r="O179" s="20">
        <f t="shared" ca="1" si="46"/>
        <v>402.79442865998607</v>
      </c>
      <c r="P179" s="21">
        <f t="shared" ca="1" si="47"/>
        <v>1584.8016142251679</v>
      </c>
      <c r="Q179" s="21">
        <f t="shared" ca="1" si="48"/>
        <v>367.10776610780874</v>
      </c>
      <c r="R179">
        <f t="shared" ca="1" si="49"/>
        <v>-3.8145442113884896E-2</v>
      </c>
      <c r="S179"/>
      <c r="T179"/>
      <c r="U179"/>
      <c r="V179"/>
      <c r="W179"/>
      <c r="X179"/>
      <c r="Y179"/>
      <c r="Z179"/>
      <c r="AA179"/>
      <c r="AB179"/>
      <c r="AC179"/>
      <c r="AD179"/>
      <c r="AE179"/>
      <c r="AF179"/>
      <c r="AG179"/>
      <c r="AH179"/>
      <c r="AI179"/>
    </row>
    <row r="180" spans="1:35" x14ac:dyDescent="0.2">
      <c r="A180" s="111">
        <v>-4874</v>
      </c>
      <c r="B180" s="111">
        <v>7.4822000024141744E-3</v>
      </c>
      <c r="C180" s="111">
        <v>0.1</v>
      </c>
      <c r="D180" s="113">
        <f t="shared" si="35"/>
        <v>-0.4874</v>
      </c>
      <c r="E180" s="113">
        <f t="shared" si="36"/>
        <v>7.4822000024141744E-3</v>
      </c>
      <c r="F180" s="21">
        <f t="shared" si="37"/>
        <v>-4.8740000000000006E-2</v>
      </c>
      <c r="G180" s="21">
        <f t="shared" si="38"/>
        <v>7.4822000024141752E-4</v>
      </c>
      <c r="H180" s="21">
        <f t="shared" si="39"/>
        <v>2.3755876000000002E-2</v>
      </c>
      <c r="I180" s="21">
        <f t="shared" si="40"/>
        <v>-1.1578613962400001E-2</v>
      </c>
      <c r="J180" s="21">
        <f t="shared" si="41"/>
        <v>5.6434164452737606E-3</v>
      </c>
      <c r="K180" s="21">
        <f t="shared" si="42"/>
        <v>-3.6468242811766688E-4</v>
      </c>
      <c r="L180" s="21">
        <f t="shared" si="43"/>
        <v>1.7774621546455083E-4</v>
      </c>
      <c r="M180" s="21">
        <f t="shared" ca="1" si="44"/>
        <v>1.4140364761982136E-2</v>
      </c>
      <c r="N180" s="21">
        <f t="shared" ca="1" si="45"/>
        <v>4.4331157965552691E-6</v>
      </c>
      <c r="O180" s="20">
        <f t="shared" ca="1" si="46"/>
        <v>397.6149310782381</v>
      </c>
      <c r="P180" s="21">
        <f t="shared" ca="1" si="47"/>
        <v>1564.2864584013778</v>
      </c>
      <c r="Q180" s="21">
        <f t="shared" ca="1" si="48"/>
        <v>362.32816921288321</v>
      </c>
      <c r="R180">
        <f t="shared" ca="1" si="49"/>
        <v>-6.6581647595679617E-3</v>
      </c>
      <c r="S180"/>
      <c r="T180"/>
      <c r="U180"/>
      <c r="V180"/>
      <c r="W180"/>
      <c r="X180"/>
      <c r="Y180"/>
      <c r="Z180"/>
      <c r="AA180"/>
      <c r="AB180"/>
      <c r="AC180"/>
      <c r="AD180"/>
      <c r="AE180"/>
      <c r="AF180"/>
      <c r="AG180"/>
      <c r="AH180"/>
      <c r="AI180"/>
    </row>
    <row r="181" spans="1:35" x14ac:dyDescent="0.2">
      <c r="A181" s="111">
        <v>-4431</v>
      </c>
      <c r="B181" s="111">
        <v>-1.0340699998778291E-2</v>
      </c>
      <c r="C181" s="111">
        <v>0.1</v>
      </c>
      <c r="D181" s="113">
        <f t="shared" si="35"/>
        <v>-0.44309999999999999</v>
      </c>
      <c r="E181" s="113">
        <f t="shared" si="36"/>
        <v>-1.0340699998778291E-2</v>
      </c>
      <c r="F181" s="21">
        <f t="shared" si="37"/>
        <v>-4.4310000000000002E-2</v>
      </c>
      <c r="G181" s="21">
        <f t="shared" si="38"/>
        <v>-1.0340699998778291E-3</v>
      </c>
      <c r="H181" s="21">
        <f t="shared" si="39"/>
        <v>1.9633761E-2</v>
      </c>
      <c r="I181" s="21">
        <f t="shared" si="40"/>
        <v>-8.699719499099999E-3</v>
      </c>
      <c r="J181" s="21">
        <f t="shared" si="41"/>
        <v>3.8548457100512096E-3</v>
      </c>
      <c r="K181" s="21">
        <f t="shared" si="42"/>
        <v>4.5819641694586603E-4</v>
      </c>
      <c r="L181" s="21">
        <f t="shared" si="43"/>
        <v>-2.0302683234871323E-4</v>
      </c>
      <c r="M181" s="21">
        <f t="shared" ca="1" si="44"/>
        <v>1.2583197197691359E-2</v>
      </c>
      <c r="N181" s="21">
        <f t="shared" ca="1" si="45"/>
        <v>5.2550506267430915E-5</v>
      </c>
      <c r="O181" s="20">
        <f t="shared" ca="1" si="46"/>
        <v>353.01394644894992</v>
      </c>
      <c r="P181" s="21">
        <f t="shared" ca="1" si="47"/>
        <v>1387.6854051897774</v>
      </c>
      <c r="Q181" s="21">
        <f t="shared" ca="1" si="48"/>
        <v>321.19545143348012</v>
      </c>
      <c r="R181">
        <f t="shared" ca="1" si="49"/>
        <v>-2.2923897196469652E-2</v>
      </c>
      <c r="S181"/>
      <c r="T181"/>
      <c r="U181"/>
      <c r="V181"/>
      <c r="W181"/>
      <c r="X181"/>
      <c r="Y181"/>
      <c r="Z181"/>
      <c r="AA181"/>
      <c r="AB181"/>
      <c r="AC181"/>
      <c r="AD181"/>
      <c r="AE181"/>
      <c r="AF181"/>
      <c r="AG181"/>
      <c r="AH181"/>
      <c r="AI181"/>
    </row>
    <row r="182" spans="1:35" x14ac:dyDescent="0.2">
      <c r="A182" s="111">
        <v>-4431</v>
      </c>
      <c r="B182" s="111">
        <v>3.6592999967979267E-3</v>
      </c>
      <c r="C182" s="111">
        <v>0.1</v>
      </c>
      <c r="D182" s="113">
        <f t="shared" si="35"/>
        <v>-0.44309999999999999</v>
      </c>
      <c r="E182" s="113">
        <f t="shared" si="36"/>
        <v>3.6592999967979267E-3</v>
      </c>
      <c r="F182" s="21">
        <f t="shared" si="37"/>
        <v>-4.4310000000000002E-2</v>
      </c>
      <c r="G182" s="21">
        <f t="shared" si="38"/>
        <v>3.6592999967979269E-4</v>
      </c>
      <c r="H182" s="21">
        <f t="shared" si="39"/>
        <v>1.9633761E-2</v>
      </c>
      <c r="I182" s="21">
        <f t="shared" si="40"/>
        <v>-8.699719499099999E-3</v>
      </c>
      <c r="J182" s="21">
        <f t="shared" si="41"/>
        <v>3.8548457100512096E-3</v>
      </c>
      <c r="K182" s="21">
        <f t="shared" si="42"/>
        <v>-1.6214358285811614E-4</v>
      </c>
      <c r="L182" s="21">
        <f t="shared" si="43"/>
        <v>7.184582156443126E-5</v>
      </c>
      <c r="M182" s="21">
        <f t="shared" ca="1" si="44"/>
        <v>1.2583197197691359E-2</v>
      </c>
      <c r="N182" s="21">
        <f t="shared" ca="1" si="45"/>
        <v>7.9635941252113644E-6</v>
      </c>
      <c r="O182" s="20">
        <f t="shared" ca="1" si="46"/>
        <v>353.01394644894992</v>
      </c>
      <c r="P182" s="21">
        <f t="shared" ca="1" si="47"/>
        <v>1387.6854051897774</v>
      </c>
      <c r="Q182" s="21">
        <f t="shared" ca="1" si="48"/>
        <v>321.19545143348012</v>
      </c>
      <c r="R182">
        <f t="shared" ca="1" si="49"/>
        <v>-8.9238972008934322E-3</v>
      </c>
      <c r="S182"/>
      <c r="T182"/>
      <c r="U182"/>
      <c r="V182"/>
      <c r="W182"/>
      <c r="X182"/>
      <c r="Y182"/>
      <c r="Z182"/>
      <c r="AA182"/>
      <c r="AB182"/>
      <c r="AC182"/>
      <c r="AD182"/>
      <c r="AE182"/>
      <c r="AF182"/>
      <c r="AG182"/>
      <c r="AH182"/>
      <c r="AI182"/>
    </row>
    <row r="183" spans="1:35" x14ac:dyDescent="0.2">
      <c r="A183" s="111">
        <v>-4407</v>
      </c>
      <c r="B183" s="111">
        <v>-2.2267899999860674E-2</v>
      </c>
      <c r="C183" s="111">
        <v>0.1</v>
      </c>
      <c r="D183" s="113">
        <f t="shared" si="35"/>
        <v>-0.44069999999999998</v>
      </c>
      <c r="E183" s="113">
        <f t="shared" si="36"/>
        <v>-2.2267899999860674E-2</v>
      </c>
      <c r="F183" s="21">
        <f t="shared" si="37"/>
        <v>-4.4069999999999998E-2</v>
      </c>
      <c r="G183" s="21">
        <f t="shared" si="38"/>
        <v>-2.2267899999860673E-3</v>
      </c>
      <c r="H183" s="21">
        <f t="shared" si="39"/>
        <v>1.9421648999999999E-2</v>
      </c>
      <c r="I183" s="21">
        <f t="shared" si="40"/>
        <v>-8.5591207142999993E-3</v>
      </c>
      <c r="J183" s="21">
        <f t="shared" si="41"/>
        <v>3.7720044987920097E-3</v>
      </c>
      <c r="K183" s="21">
        <f t="shared" si="42"/>
        <v>9.8134635299385975E-4</v>
      </c>
      <c r="L183" s="21">
        <f t="shared" si="43"/>
        <v>-4.3247933776439397E-4</v>
      </c>
      <c r="M183" s="21">
        <f t="shared" ca="1" si="44"/>
        <v>1.2498715032256713E-2</v>
      </c>
      <c r="N183" s="21">
        <f t="shared" ca="1" si="45"/>
        <v>1.2087175207914506E-4</v>
      </c>
      <c r="O183" s="20">
        <f t="shared" ca="1" si="46"/>
        <v>350.70951415855984</v>
      </c>
      <c r="P183" s="21">
        <f t="shared" ca="1" si="47"/>
        <v>1378.5637308416105</v>
      </c>
      <c r="Q183" s="21">
        <f t="shared" ca="1" si="48"/>
        <v>319.07149080524806</v>
      </c>
      <c r="R183">
        <f t="shared" ca="1" si="49"/>
        <v>-3.4766615032117386E-2</v>
      </c>
      <c r="S183"/>
      <c r="T183"/>
      <c r="U183"/>
      <c r="V183"/>
      <c r="W183"/>
      <c r="X183"/>
      <c r="Y183"/>
      <c r="Z183"/>
      <c r="AA183"/>
      <c r="AB183"/>
      <c r="AC183"/>
      <c r="AD183"/>
      <c r="AE183"/>
      <c r="AF183"/>
      <c r="AG183"/>
      <c r="AH183"/>
      <c r="AI183"/>
    </row>
    <row r="184" spans="1:35" x14ac:dyDescent="0.2">
      <c r="A184" s="111">
        <v>-4404</v>
      </c>
      <c r="B184" s="111">
        <v>3.2412000000476837E-3</v>
      </c>
      <c r="C184" s="111">
        <v>0.1</v>
      </c>
      <c r="D184" s="113">
        <f t="shared" si="35"/>
        <v>-0.44040000000000001</v>
      </c>
      <c r="E184" s="113">
        <f t="shared" si="36"/>
        <v>3.2412000000476837E-3</v>
      </c>
      <c r="F184" s="21">
        <f t="shared" si="37"/>
        <v>-4.4040000000000003E-2</v>
      </c>
      <c r="G184" s="21">
        <f t="shared" si="38"/>
        <v>3.2412000000476838E-4</v>
      </c>
      <c r="H184" s="21">
        <f t="shared" si="39"/>
        <v>1.9395216000000003E-2</v>
      </c>
      <c r="I184" s="21">
        <f t="shared" si="40"/>
        <v>-8.5416531264000013E-3</v>
      </c>
      <c r="J184" s="21">
        <f t="shared" si="41"/>
        <v>3.7617440368665606E-3</v>
      </c>
      <c r="K184" s="21">
        <f t="shared" si="42"/>
        <v>-1.427424480021E-4</v>
      </c>
      <c r="L184" s="21">
        <f t="shared" si="43"/>
        <v>6.2863774100124846E-5</v>
      </c>
      <c r="M184" s="21">
        <f t="shared" ca="1" si="44"/>
        <v>1.2488153887524726E-2</v>
      </c>
      <c r="N184" s="21">
        <f t="shared" ca="1" si="45"/>
        <v>8.5506156197126791E-6</v>
      </c>
      <c r="O184" s="20">
        <f t="shared" ca="1" si="46"/>
        <v>350.4222517352527</v>
      </c>
      <c r="P184" s="21">
        <f t="shared" ca="1" si="47"/>
        <v>1377.4266761164856</v>
      </c>
      <c r="Q184" s="21">
        <f t="shared" ca="1" si="48"/>
        <v>318.80673460553862</v>
      </c>
      <c r="R184">
        <f t="shared" ca="1" si="49"/>
        <v>-9.246953887477042E-3</v>
      </c>
      <c r="S184"/>
      <c r="T184"/>
      <c r="U184"/>
      <c r="V184"/>
      <c r="W184"/>
      <c r="X184"/>
      <c r="Y184"/>
      <c r="Z184"/>
      <c r="AA184"/>
      <c r="AB184"/>
      <c r="AC184"/>
      <c r="AD184"/>
      <c r="AE184"/>
      <c r="AF184"/>
      <c r="AG184"/>
      <c r="AH184"/>
      <c r="AI184"/>
    </row>
    <row r="185" spans="1:35" x14ac:dyDescent="0.2">
      <c r="A185" s="111">
        <v>-3848.5</v>
      </c>
      <c r="B185" s="111">
        <v>9.5499999588355422E-6</v>
      </c>
      <c r="C185" s="111">
        <v>0.1</v>
      </c>
      <c r="D185" s="113">
        <f t="shared" si="35"/>
        <v>-0.38485000000000003</v>
      </c>
      <c r="E185" s="113">
        <f t="shared" si="36"/>
        <v>9.5499999588355422E-6</v>
      </c>
      <c r="F185" s="21">
        <f t="shared" si="37"/>
        <v>-3.8485000000000005E-2</v>
      </c>
      <c r="G185" s="21">
        <f t="shared" si="38"/>
        <v>9.549999958835543E-7</v>
      </c>
      <c r="H185" s="21">
        <f t="shared" si="39"/>
        <v>1.4810952250000004E-2</v>
      </c>
      <c r="I185" s="21">
        <f t="shared" si="40"/>
        <v>-5.6999949734125015E-3</v>
      </c>
      <c r="J185" s="21">
        <f t="shared" si="41"/>
        <v>2.1936430655178011E-3</v>
      </c>
      <c r="K185" s="21">
        <f t="shared" si="42"/>
        <v>-3.6753174841578592E-7</v>
      </c>
      <c r="L185" s="21">
        <f t="shared" si="43"/>
        <v>1.4144459337781522E-7</v>
      </c>
      <c r="M185" s="21">
        <f t="shared" ca="1" si="44"/>
        <v>1.0529234118892946E-2</v>
      </c>
      <c r="N185" s="21">
        <f t="shared" ca="1" si="45"/>
        <v>1.1066375396215454E-5</v>
      </c>
      <c r="O185" s="20">
        <f t="shared" ca="1" si="46"/>
        <v>300.18402892554968</v>
      </c>
      <c r="P185" s="21">
        <f t="shared" ca="1" si="47"/>
        <v>1178.6484973853298</v>
      </c>
      <c r="Q185" s="21">
        <f t="shared" ca="1" si="48"/>
        <v>272.53828207725707</v>
      </c>
      <c r="R185">
        <f t="shared" ca="1" si="49"/>
        <v>-1.051968411893411E-2</v>
      </c>
      <c r="S185"/>
      <c r="T185"/>
      <c r="U185"/>
      <c r="V185"/>
      <c r="W185"/>
      <c r="X185"/>
      <c r="Y185"/>
      <c r="Z185"/>
      <c r="AA185"/>
      <c r="AB185"/>
      <c r="AC185"/>
      <c r="AD185"/>
      <c r="AE185"/>
      <c r="AF185"/>
      <c r="AG185"/>
      <c r="AH185"/>
      <c r="AI185"/>
    </row>
    <row r="186" spans="1:35" x14ac:dyDescent="0.2">
      <c r="A186" s="111">
        <v>-3844</v>
      </c>
      <c r="B186" s="111">
        <v>1.627320000261534E-2</v>
      </c>
      <c r="C186" s="111">
        <v>0.1</v>
      </c>
      <c r="D186" s="113">
        <f t="shared" si="35"/>
        <v>-0.38440000000000002</v>
      </c>
      <c r="E186" s="113">
        <f t="shared" si="36"/>
        <v>1.627320000261534E-2</v>
      </c>
      <c r="F186" s="21">
        <f t="shared" si="37"/>
        <v>-3.8440000000000002E-2</v>
      </c>
      <c r="G186" s="21">
        <f t="shared" si="38"/>
        <v>1.6273200002615341E-3</v>
      </c>
      <c r="H186" s="21">
        <f t="shared" si="39"/>
        <v>1.4776336000000001E-2</v>
      </c>
      <c r="I186" s="21">
        <f t="shared" si="40"/>
        <v>-5.6800235584000009E-3</v>
      </c>
      <c r="J186" s="21">
        <f t="shared" si="41"/>
        <v>2.1834010558489606E-3</v>
      </c>
      <c r="K186" s="21">
        <f t="shared" si="42"/>
        <v>-6.2554180810053372E-4</v>
      </c>
      <c r="L186" s="21">
        <f t="shared" si="43"/>
        <v>2.4045827103384517E-4</v>
      </c>
      <c r="M186" s="21">
        <f t="shared" ca="1" si="44"/>
        <v>1.0513338089133968E-2</v>
      </c>
      <c r="N186" s="21">
        <f t="shared" ca="1" si="45"/>
        <v>3.3176009262373297E-6</v>
      </c>
      <c r="O186" s="20">
        <f t="shared" ca="1" si="46"/>
        <v>299.80043344264601</v>
      </c>
      <c r="P186" s="21">
        <f t="shared" ca="1" si="47"/>
        <v>1177.1313494926644</v>
      </c>
      <c r="Q186" s="21">
        <f t="shared" ca="1" si="48"/>
        <v>272.18527355521326</v>
      </c>
      <c r="R186">
        <f t="shared" ca="1" si="49"/>
        <v>5.7598619134813719E-3</v>
      </c>
      <c r="S186"/>
      <c r="T186"/>
      <c r="U186"/>
      <c r="V186"/>
      <c r="W186"/>
      <c r="X186"/>
      <c r="Y186"/>
      <c r="Z186"/>
      <c r="AA186"/>
      <c r="AB186"/>
      <c r="AC186"/>
      <c r="AD186"/>
      <c r="AE186"/>
      <c r="AF186"/>
      <c r="AG186"/>
      <c r="AH186"/>
      <c r="AI186"/>
    </row>
    <row r="187" spans="1:35" x14ac:dyDescent="0.2">
      <c r="A187" s="111">
        <v>-3356</v>
      </c>
      <c r="B187" s="111">
        <v>4.0867999996407889E-3</v>
      </c>
      <c r="C187" s="111">
        <v>0.1</v>
      </c>
      <c r="D187" s="113">
        <f t="shared" si="35"/>
        <v>-0.33560000000000001</v>
      </c>
      <c r="E187" s="113">
        <f t="shared" si="36"/>
        <v>4.0867999996407889E-3</v>
      </c>
      <c r="F187" s="21">
        <f t="shared" si="37"/>
        <v>-3.356E-2</v>
      </c>
      <c r="G187" s="21">
        <f t="shared" si="38"/>
        <v>4.0867999996407889E-4</v>
      </c>
      <c r="H187" s="21">
        <f t="shared" si="39"/>
        <v>1.1262736000000001E-2</v>
      </c>
      <c r="I187" s="21">
        <f t="shared" si="40"/>
        <v>-3.7797742016000002E-3</v>
      </c>
      <c r="J187" s="21">
        <f t="shared" si="41"/>
        <v>1.26849222205696E-3</v>
      </c>
      <c r="K187" s="21">
        <f t="shared" si="42"/>
        <v>-1.3715300798794488E-4</v>
      </c>
      <c r="L187" s="21">
        <f t="shared" si="43"/>
        <v>4.60285494807543E-5</v>
      </c>
      <c r="M187" s="21">
        <f t="shared" ca="1" si="44"/>
        <v>8.7869085185334501E-3</v>
      </c>
      <c r="N187" s="21">
        <f t="shared" ca="1" si="45"/>
        <v>2.2091020089367369E-6</v>
      </c>
      <c r="O187" s="20">
        <f t="shared" ca="1" si="46"/>
        <v>260.32413644280786</v>
      </c>
      <c r="P187" s="21">
        <f t="shared" ca="1" si="47"/>
        <v>1021.0575198673969</v>
      </c>
      <c r="Q187" s="21">
        <f t="shared" ca="1" si="48"/>
        <v>235.88202406351527</v>
      </c>
      <c r="R187">
        <f t="shared" ca="1" si="49"/>
        <v>-4.7001085188926612E-3</v>
      </c>
      <c r="S187"/>
      <c r="T187"/>
      <c r="U187"/>
      <c r="V187"/>
      <c r="W187"/>
      <c r="X187"/>
      <c r="Y187"/>
      <c r="Z187"/>
      <c r="AA187"/>
      <c r="AB187"/>
      <c r="AC187"/>
      <c r="AD187"/>
      <c r="AE187"/>
      <c r="AF187"/>
      <c r="AG187"/>
      <c r="AH187"/>
      <c r="AI187"/>
    </row>
    <row r="188" spans="1:35" x14ac:dyDescent="0.2">
      <c r="A188" s="111">
        <v>-3301</v>
      </c>
      <c r="B188" s="111">
        <v>1.2420300001394935E-2</v>
      </c>
      <c r="C188" s="111">
        <v>0.1</v>
      </c>
      <c r="D188" s="113">
        <f t="shared" si="35"/>
        <v>-0.3301</v>
      </c>
      <c r="E188" s="113">
        <f t="shared" si="36"/>
        <v>1.2420300001394935E-2</v>
      </c>
      <c r="F188" s="21">
        <f t="shared" si="37"/>
        <v>-3.3010000000000005E-2</v>
      </c>
      <c r="G188" s="21">
        <f t="shared" si="38"/>
        <v>1.2420300001394935E-3</v>
      </c>
      <c r="H188" s="21">
        <f t="shared" si="39"/>
        <v>1.0896601000000002E-2</v>
      </c>
      <c r="I188" s="21">
        <f t="shared" si="40"/>
        <v>-3.5969679901000006E-3</v>
      </c>
      <c r="J188" s="21">
        <f t="shared" si="41"/>
        <v>1.1873591335320101E-3</v>
      </c>
      <c r="K188" s="21">
        <f t="shared" si="42"/>
        <v>-4.099941030460468E-4</v>
      </c>
      <c r="L188" s="21">
        <f t="shared" si="43"/>
        <v>1.3533905341550005E-4</v>
      </c>
      <c r="M188" s="21">
        <f t="shared" ca="1" si="44"/>
        <v>8.592009148837336E-3</v>
      </c>
      <c r="N188" s="21">
        <f t="shared" ca="1" si="45"/>
        <v>1.4655810851776189E-6</v>
      </c>
      <c r="O188" s="20">
        <f t="shared" ca="1" si="46"/>
        <v>256.13190768016977</v>
      </c>
      <c r="P188" s="21">
        <f t="shared" ca="1" si="47"/>
        <v>1004.4902745091315</v>
      </c>
      <c r="Q188" s="21">
        <f t="shared" ca="1" si="48"/>
        <v>232.02990648347219</v>
      </c>
      <c r="R188">
        <f t="shared" ca="1" si="49"/>
        <v>3.828290852557599E-3</v>
      </c>
      <c r="S188"/>
      <c r="T188"/>
      <c r="U188"/>
      <c r="V188"/>
      <c r="W188"/>
      <c r="X188"/>
      <c r="Y188"/>
      <c r="Z188"/>
      <c r="AA188"/>
      <c r="AB188"/>
      <c r="AC188"/>
      <c r="AD188"/>
      <c r="AE188"/>
      <c r="AF188"/>
      <c r="AG188"/>
      <c r="AH188"/>
      <c r="AI188"/>
    </row>
    <row r="189" spans="1:35" x14ac:dyDescent="0.2">
      <c r="A189" s="111">
        <v>-3223</v>
      </c>
      <c r="B189" s="111">
        <v>6.6568999973242171E-3</v>
      </c>
      <c r="C189" s="111">
        <v>0.1</v>
      </c>
      <c r="D189" s="113">
        <f t="shared" si="35"/>
        <v>-0.32229999999999998</v>
      </c>
      <c r="E189" s="113">
        <f t="shared" si="36"/>
        <v>6.6568999973242171E-3</v>
      </c>
      <c r="F189" s="21">
        <f t="shared" si="37"/>
        <v>-3.2230000000000002E-2</v>
      </c>
      <c r="G189" s="21">
        <f t="shared" si="38"/>
        <v>6.6568999973242175E-4</v>
      </c>
      <c r="H189" s="21">
        <f t="shared" si="39"/>
        <v>1.0387729E-2</v>
      </c>
      <c r="I189" s="21">
        <f t="shared" si="40"/>
        <v>-3.3479650566999998E-3</v>
      </c>
      <c r="J189" s="21">
        <f t="shared" si="41"/>
        <v>1.0790491377744098E-3</v>
      </c>
      <c r="K189" s="21">
        <f t="shared" si="42"/>
        <v>-2.145518869137595E-4</v>
      </c>
      <c r="L189" s="21">
        <f t="shared" si="43"/>
        <v>6.9150073152304676E-5</v>
      </c>
      <c r="M189" s="21">
        <f t="shared" ca="1" si="44"/>
        <v>8.3154944628743583E-3</v>
      </c>
      <c r="N189" s="21">
        <f t="shared" ca="1" si="45"/>
        <v>2.7509356011535589E-7</v>
      </c>
      <c r="O189" s="20">
        <f t="shared" ca="1" si="46"/>
        <v>250.27316819402549</v>
      </c>
      <c r="P189" s="21">
        <f t="shared" ca="1" si="47"/>
        <v>981.33965251247412</v>
      </c>
      <c r="Q189" s="21">
        <f t="shared" ca="1" si="48"/>
        <v>226.64757331907185</v>
      </c>
      <c r="R189">
        <f t="shared" ca="1" si="49"/>
        <v>-1.6585944655501412E-3</v>
      </c>
      <c r="S189"/>
      <c r="T189"/>
      <c r="U189"/>
      <c r="V189"/>
      <c r="W189"/>
      <c r="X189"/>
      <c r="Y189"/>
      <c r="Z189"/>
      <c r="AA189"/>
      <c r="AB189"/>
      <c r="AC189"/>
      <c r="AD189"/>
      <c r="AE189"/>
      <c r="AF189"/>
      <c r="AG189"/>
      <c r="AH189"/>
      <c r="AI189"/>
    </row>
    <row r="190" spans="1:35" x14ac:dyDescent="0.2">
      <c r="A190" s="111">
        <v>-3223</v>
      </c>
      <c r="B190" s="111">
        <v>6.6568999973242171E-3</v>
      </c>
      <c r="C190" s="111">
        <v>0.1</v>
      </c>
      <c r="D190" s="113">
        <f t="shared" si="35"/>
        <v>-0.32229999999999998</v>
      </c>
      <c r="E190" s="113">
        <f t="shared" si="36"/>
        <v>6.6568999973242171E-3</v>
      </c>
      <c r="F190" s="21">
        <f t="shared" si="37"/>
        <v>-3.2230000000000002E-2</v>
      </c>
      <c r="G190" s="21">
        <f t="shared" si="38"/>
        <v>6.6568999973242175E-4</v>
      </c>
      <c r="H190" s="21">
        <f t="shared" si="39"/>
        <v>1.0387729E-2</v>
      </c>
      <c r="I190" s="21">
        <f t="shared" si="40"/>
        <v>-3.3479650566999998E-3</v>
      </c>
      <c r="J190" s="21">
        <f t="shared" si="41"/>
        <v>1.0790491377744098E-3</v>
      </c>
      <c r="K190" s="21">
        <f t="shared" si="42"/>
        <v>-2.145518869137595E-4</v>
      </c>
      <c r="L190" s="21">
        <f t="shared" si="43"/>
        <v>6.9150073152304676E-5</v>
      </c>
      <c r="M190" s="21">
        <f t="shared" ca="1" si="44"/>
        <v>8.3154944628743583E-3</v>
      </c>
      <c r="N190" s="21">
        <f t="shared" ca="1" si="45"/>
        <v>2.7509356011535589E-7</v>
      </c>
      <c r="O190" s="20">
        <f t="shared" ca="1" si="46"/>
        <v>250.27316819402549</v>
      </c>
      <c r="P190" s="21">
        <f t="shared" ca="1" si="47"/>
        <v>981.33965251247412</v>
      </c>
      <c r="Q190" s="21">
        <f t="shared" ca="1" si="48"/>
        <v>226.64757331907185</v>
      </c>
      <c r="R190">
        <f t="shared" ca="1" si="49"/>
        <v>-1.6585944655501412E-3</v>
      </c>
      <c r="S190"/>
      <c r="T190"/>
      <c r="U190"/>
      <c r="V190"/>
      <c r="W190"/>
      <c r="X190"/>
      <c r="Y190"/>
      <c r="Z190"/>
      <c r="AA190"/>
      <c r="AB190"/>
      <c r="AC190"/>
      <c r="AD190"/>
      <c r="AE190"/>
      <c r="AF190"/>
      <c r="AG190"/>
      <c r="AH190"/>
      <c r="AI190"/>
    </row>
    <row r="191" spans="1:35" x14ac:dyDescent="0.2">
      <c r="A191" s="111">
        <v>-3221</v>
      </c>
      <c r="B191" s="111">
        <v>-2.1003699999710079E-2</v>
      </c>
      <c r="C191" s="111">
        <v>0.1</v>
      </c>
      <c r="D191" s="113">
        <f t="shared" si="35"/>
        <v>-0.3221</v>
      </c>
      <c r="E191" s="113">
        <f t="shared" si="36"/>
        <v>-2.1003699999710079E-2</v>
      </c>
      <c r="F191" s="21">
        <f t="shared" si="37"/>
        <v>-3.2210000000000003E-2</v>
      </c>
      <c r="G191" s="21">
        <f t="shared" si="38"/>
        <v>-2.1003699999710078E-3</v>
      </c>
      <c r="H191" s="21">
        <f t="shared" si="39"/>
        <v>1.0374841000000001E-2</v>
      </c>
      <c r="I191" s="21">
        <f t="shared" si="40"/>
        <v>-3.3417362861000001E-3</v>
      </c>
      <c r="J191" s="21">
        <f t="shared" si="41"/>
        <v>1.07637325775281E-3</v>
      </c>
      <c r="K191" s="21">
        <f t="shared" si="42"/>
        <v>6.7652917699066164E-4</v>
      </c>
      <c r="L191" s="21">
        <f t="shared" si="43"/>
        <v>-2.179100479086921E-4</v>
      </c>
      <c r="M191" s="21">
        <f t="shared" ca="1" si="44"/>
        <v>8.308402616197693E-3</v>
      </c>
      <c r="N191" s="21">
        <f t="shared" ca="1" si="45"/>
        <v>8.5919935976550729E-5</v>
      </c>
      <c r="O191" s="20">
        <f t="shared" ca="1" si="46"/>
        <v>250.12427101498756</v>
      </c>
      <c r="P191" s="21">
        <f t="shared" ca="1" si="47"/>
        <v>980.75132865318403</v>
      </c>
      <c r="Q191" s="21">
        <f t="shared" ca="1" si="48"/>
        <v>226.51080067048233</v>
      </c>
      <c r="R191">
        <f t="shared" ca="1" si="49"/>
        <v>-2.9312102615907772E-2</v>
      </c>
      <c r="S191"/>
      <c r="T191"/>
      <c r="U191"/>
      <c r="V191"/>
      <c r="W191"/>
      <c r="X191"/>
      <c r="Y191"/>
      <c r="Z191"/>
      <c r="AA191"/>
      <c r="AB191"/>
      <c r="AC191"/>
      <c r="AD191"/>
      <c r="AE191"/>
      <c r="AF191"/>
      <c r="AG191"/>
      <c r="AH191"/>
      <c r="AI191"/>
    </row>
    <row r="192" spans="1:35" x14ac:dyDescent="0.2">
      <c r="A192" s="111">
        <v>-3220</v>
      </c>
      <c r="B192" s="111">
        <v>1.9166000005498063E-2</v>
      </c>
      <c r="C192" s="111">
        <v>0.1</v>
      </c>
      <c r="D192" s="113">
        <f t="shared" si="35"/>
        <v>-0.32200000000000001</v>
      </c>
      <c r="E192" s="113">
        <f t="shared" si="36"/>
        <v>1.9166000005498063E-2</v>
      </c>
      <c r="F192" s="21">
        <f t="shared" si="37"/>
        <v>-3.2199999999999999E-2</v>
      </c>
      <c r="G192" s="21">
        <f t="shared" si="38"/>
        <v>1.9166000005498064E-3</v>
      </c>
      <c r="H192" s="21">
        <f t="shared" si="39"/>
        <v>1.03684E-2</v>
      </c>
      <c r="I192" s="21">
        <f t="shared" si="40"/>
        <v>-3.3386247999999999E-3</v>
      </c>
      <c r="J192" s="21">
        <f t="shared" si="41"/>
        <v>1.0750371856E-3</v>
      </c>
      <c r="K192" s="21">
        <f t="shared" si="42"/>
        <v>-6.1714520017703764E-4</v>
      </c>
      <c r="L192" s="21">
        <f t="shared" si="43"/>
        <v>1.9872075445700611E-4</v>
      </c>
      <c r="M192" s="21">
        <f t="shared" ca="1" si="44"/>
        <v>8.3048566604870394E-3</v>
      </c>
      <c r="N192" s="21">
        <f t="shared" ca="1" si="45"/>
        <v>1.1796443476087725E-5</v>
      </c>
      <c r="O192" s="20">
        <f t="shared" ca="1" si="46"/>
        <v>250.04984720645547</v>
      </c>
      <c r="P192" s="21">
        <f t="shared" ca="1" si="47"/>
        <v>980.4572653627165</v>
      </c>
      <c r="Q192" s="21">
        <f t="shared" ca="1" si="48"/>
        <v>226.44243742614501</v>
      </c>
      <c r="R192">
        <f t="shared" ca="1" si="49"/>
        <v>1.0861143345011023E-2</v>
      </c>
      <c r="S192"/>
      <c r="T192"/>
      <c r="U192"/>
      <c r="V192"/>
      <c r="W192"/>
      <c r="X192"/>
      <c r="Y192"/>
      <c r="Z192"/>
      <c r="AA192"/>
      <c r="AB192"/>
      <c r="AC192"/>
      <c r="AD192"/>
      <c r="AE192"/>
      <c r="AF192"/>
      <c r="AG192"/>
      <c r="AH192"/>
      <c r="AI192"/>
    </row>
    <row r="193" spans="1:35" x14ac:dyDescent="0.2">
      <c r="A193" s="111">
        <v>-3220</v>
      </c>
      <c r="B193" s="111">
        <v>1.9166000005498063E-2</v>
      </c>
      <c r="C193" s="111">
        <v>0.1</v>
      </c>
      <c r="D193" s="113">
        <f t="shared" si="35"/>
        <v>-0.32200000000000001</v>
      </c>
      <c r="E193" s="113">
        <f t="shared" si="36"/>
        <v>1.9166000005498063E-2</v>
      </c>
      <c r="F193" s="21">
        <f t="shared" si="37"/>
        <v>-3.2199999999999999E-2</v>
      </c>
      <c r="G193" s="21">
        <f t="shared" si="38"/>
        <v>1.9166000005498064E-3</v>
      </c>
      <c r="H193" s="21">
        <f t="shared" si="39"/>
        <v>1.03684E-2</v>
      </c>
      <c r="I193" s="21">
        <f t="shared" si="40"/>
        <v>-3.3386247999999999E-3</v>
      </c>
      <c r="J193" s="21">
        <f t="shared" si="41"/>
        <v>1.0750371856E-3</v>
      </c>
      <c r="K193" s="21">
        <f t="shared" si="42"/>
        <v>-6.1714520017703764E-4</v>
      </c>
      <c r="L193" s="21">
        <f t="shared" si="43"/>
        <v>1.9872075445700611E-4</v>
      </c>
      <c r="M193" s="21">
        <f t="shared" ca="1" si="44"/>
        <v>8.3048566604870394E-3</v>
      </c>
      <c r="N193" s="21">
        <f t="shared" ca="1" si="45"/>
        <v>1.1796443476087725E-5</v>
      </c>
      <c r="O193" s="20">
        <f t="shared" ca="1" si="46"/>
        <v>250.04984720645547</v>
      </c>
      <c r="P193" s="21">
        <f t="shared" ca="1" si="47"/>
        <v>980.4572653627165</v>
      </c>
      <c r="Q193" s="21">
        <f t="shared" ca="1" si="48"/>
        <v>226.44243742614501</v>
      </c>
      <c r="R193">
        <f t="shared" ca="1" si="49"/>
        <v>1.0861143345011023E-2</v>
      </c>
      <c r="S193"/>
      <c r="T193"/>
      <c r="U193"/>
      <c r="V193"/>
      <c r="W193"/>
      <c r="X193"/>
      <c r="Y193"/>
      <c r="Z193"/>
      <c r="AA193"/>
      <c r="AB193"/>
      <c r="AC193"/>
      <c r="AD193"/>
      <c r="AE193"/>
      <c r="AF193"/>
      <c r="AG193"/>
      <c r="AH193"/>
      <c r="AI193"/>
    </row>
    <row r="194" spans="1:35" x14ac:dyDescent="0.2">
      <c r="A194" s="111">
        <v>-3218.5</v>
      </c>
      <c r="B194" s="111">
        <v>-5.0794499984476715E-3</v>
      </c>
      <c r="C194" s="111">
        <v>0.1</v>
      </c>
      <c r="D194" s="113">
        <f t="shared" si="35"/>
        <v>-0.32185000000000002</v>
      </c>
      <c r="E194" s="113">
        <f t="shared" si="36"/>
        <v>-5.0794499984476715E-3</v>
      </c>
      <c r="F194" s="21">
        <f t="shared" si="37"/>
        <v>-3.2185000000000005E-2</v>
      </c>
      <c r="G194" s="21">
        <f t="shared" si="38"/>
        <v>-5.0794499984476717E-4</v>
      </c>
      <c r="H194" s="21">
        <f t="shared" si="39"/>
        <v>1.0358742250000002E-2</v>
      </c>
      <c r="I194" s="21">
        <f t="shared" si="40"/>
        <v>-3.3339611931625011E-3</v>
      </c>
      <c r="J194" s="21">
        <f t="shared" si="41"/>
        <v>1.0730354100193511E-3</v>
      </c>
      <c r="K194" s="21">
        <f t="shared" si="42"/>
        <v>1.6348209820003833E-4</v>
      </c>
      <c r="L194" s="21">
        <f t="shared" si="43"/>
        <v>-5.2616713305682342E-5</v>
      </c>
      <c r="M194" s="21">
        <f t="shared" ca="1" si="44"/>
        <v>8.2995376864556589E-3</v>
      </c>
      <c r="N194" s="21">
        <f t="shared" ca="1" si="45"/>
        <v>1.7899731147279499E-5</v>
      </c>
      <c r="O194" s="20">
        <f t="shared" ca="1" si="46"/>
        <v>249.93824246305539</v>
      </c>
      <c r="P194" s="21">
        <f t="shared" ca="1" si="47"/>
        <v>980.01629369858608</v>
      </c>
      <c r="Q194" s="21">
        <f t="shared" ca="1" si="48"/>
        <v>226.33992140313336</v>
      </c>
      <c r="R194">
        <f t="shared" ca="1" si="49"/>
        <v>-1.337898768490333E-2</v>
      </c>
      <c r="S194"/>
      <c r="T194"/>
      <c r="U194"/>
      <c r="V194"/>
      <c r="W194"/>
      <c r="X194"/>
      <c r="Y194"/>
      <c r="Z194"/>
      <c r="AA194"/>
      <c r="AB194"/>
      <c r="AC194"/>
      <c r="AD194"/>
      <c r="AE194"/>
      <c r="AF194"/>
      <c r="AG194"/>
      <c r="AH194"/>
      <c r="AI194"/>
    </row>
    <row r="195" spans="1:35" x14ac:dyDescent="0.2">
      <c r="A195" s="111">
        <v>-3167.5</v>
      </c>
      <c r="B195" s="111">
        <v>-3.4247500007040799E-3</v>
      </c>
      <c r="C195" s="111">
        <v>0.1</v>
      </c>
      <c r="D195" s="113">
        <f t="shared" si="35"/>
        <v>-0.31674999999999998</v>
      </c>
      <c r="E195" s="113">
        <f t="shared" si="36"/>
        <v>-3.4247500007040799E-3</v>
      </c>
      <c r="F195" s="21">
        <f t="shared" si="37"/>
        <v>-3.1675000000000002E-2</v>
      </c>
      <c r="G195" s="21">
        <f t="shared" si="38"/>
        <v>-3.42475000070408E-4</v>
      </c>
      <c r="H195" s="21">
        <f t="shared" si="39"/>
        <v>1.003305625E-2</v>
      </c>
      <c r="I195" s="21">
        <f t="shared" si="40"/>
        <v>-3.1779705671874997E-3</v>
      </c>
      <c r="J195" s="21">
        <f t="shared" si="41"/>
        <v>1.0066221771566405E-3</v>
      </c>
      <c r="K195" s="21">
        <f t="shared" si="42"/>
        <v>1.0847895627230173E-4</v>
      </c>
      <c r="L195" s="21">
        <f t="shared" si="43"/>
        <v>-3.4360709399251571E-5</v>
      </c>
      <c r="M195" s="21">
        <f t="shared" ca="1" si="44"/>
        <v>8.1186636770925105E-3</v>
      </c>
      <c r="N195" s="21">
        <f t="shared" ca="1" si="45"/>
        <v>1.332503993367414E-5</v>
      </c>
      <c r="O195" s="20">
        <f t="shared" ca="1" si="46"/>
        <v>246.16573537080544</v>
      </c>
      <c r="P195" s="21">
        <f t="shared" ca="1" si="47"/>
        <v>965.11104064961762</v>
      </c>
      <c r="Q195" s="21">
        <f t="shared" ca="1" si="48"/>
        <v>222.87491615971521</v>
      </c>
      <c r="R195">
        <f t="shared" ca="1" si="49"/>
        <v>-1.154341367779659E-2</v>
      </c>
      <c r="S195"/>
      <c r="T195"/>
      <c r="U195"/>
      <c r="V195"/>
      <c r="W195"/>
      <c r="X195"/>
      <c r="Y195"/>
      <c r="Z195"/>
      <c r="AA195"/>
      <c r="AB195"/>
      <c r="AC195"/>
      <c r="AD195"/>
      <c r="AE195"/>
      <c r="AF195"/>
      <c r="AG195"/>
      <c r="AH195"/>
      <c r="AI195"/>
    </row>
    <row r="196" spans="1:35" x14ac:dyDescent="0.2">
      <c r="A196" s="111">
        <v>-2822</v>
      </c>
      <c r="B196" s="111">
        <v>-7.2933999981614761E-3</v>
      </c>
      <c r="C196" s="111">
        <v>0.1</v>
      </c>
      <c r="D196" s="113">
        <f t="shared" si="35"/>
        <v>-0.28220000000000001</v>
      </c>
      <c r="E196" s="113">
        <f t="shared" si="36"/>
        <v>-7.2933999981614761E-3</v>
      </c>
      <c r="F196" s="21">
        <f t="shared" si="37"/>
        <v>-2.8220000000000002E-2</v>
      </c>
      <c r="G196" s="21">
        <f t="shared" si="38"/>
        <v>-7.293399998161477E-4</v>
      </c>
      <c r="H196" s="21">
        <f t="shared" si="39"/>
        <v>7.9636840000000004E-3</v>
      </c>
      <c r="I196" s="21">
        <f t="shared" si="40"/>
        <v>-2.2473516248000002E-3</v>
      </c>
      <c r="J196" s="21">
        <f t="shared" si="41"/>
        <v>6.3420262851856006E-4</v>
      </c>
      <c r="K196" s="21">
        <f t="shared" si="42"/>
        <v>2.058197479481169E-4</v>
      </c>
      <c r="L196" s="21">
        <f t="shared" si="43"/>
        <v>-5.8082332870958591E-5</v>
      </c>
      <c r="M196" s="21">
        <f t="shared" ca="1" si="44"/>
        <v>6.8918526912249778E-3</v>
      </c>
      <c r="N196" s="21">
        <f t="shared" ca="1" si="45"/>
        <v>2.012213938617456E-5</v>
      </c>
      <c r="O196" s="20">
        <f t="shared" ca="1" si="46"/>
        <v>221.71532011222124</v>
      </c>
      <c r="P196" s="21">
        <f t="shared" ca="1" si="47"/>
        <v>868.53879222517321</v>
      </c>
      <c r="Q196" s="21">
        <f t="shared" ca="1" si="48"/>
        <v>200.43141068467909</v>
      </c>
      <c r="R196">
        <f t="shared" ca="1" si="49"/>
        <v>-1.4185252689386453E-2</v>
      </c>
      <c r="S196"/>
      <c r="T196"/>
      <c r="U196"/>
      <c r="V196"/>
      <c r="W196"/>
      <c r="X196"/>
      <c r="Y196"/>
      <c r="Z196"/>
      <c r="AA196"/>
      <c r="AB196"/>
      <c r="AC196"/>
      <c r="AD196"/>
      <c r="AE196"/>
      <c r="AF196"/>
      <c r="AG196"/>
      <c r="AH196"/>
      <c r="AI196"/>
    </row>
    <row r="197" spans="1:35" x14ac:dyDescent="0.2">
      <c r="A197" s="111">
        <v>-2809</v>
      </c>
      <c r="B197" s="111">
        <v>9.1270000120857731E-4</v>
      </c>
      <c r="C197" s="111">
        <v>0.1</v>
      </c>
      <c r="D197" s="113">
        <f t="shared" si="35"/>
        <v>-0.28089999999999998</v>
      </c>
      <c r="E197" s="113">
        <f t="shared" si="36"/>
        <v>9.1270000120857731E-4</v>
      </c>
      <c r="F197" s="21">
        <f t="shared" si="37"/>
        <v>-2.809E-2</v>
      </c>
      <c r="G197" s="21">
        <f t="shared" si="38"/>
        <v>9.1270000120857736E-5</v>
      </c>
      <c r="H197" s="21">
        <f t="shared" si="39"/>
        <v>7.8904809999999995E-3</v>
      </c>
      <c r="I197" s="21">
        <f t="shared" si="40"/>
        <v>-2.2164361128999997E-3</v>
      </c>
      <c r="J197" s="21">
        <f t="shared" si="41"/>
        <v>6.2259690411360983E-4</v>
      </c>
      <c r="K197" s="21">
        <f t="shared" si="42"/>
        <v>-2.5637743033948936E-5</v>
      </c>
      <c r="L197" s="21">
        <f t="shared" si="43"/>
        <v>7.2016420182362557E-6</v>
      </c>
      <c r="M197" s="21">
        <f t="shared" ca="1" si="44"/>
        <v>6.8456416401409537E-3</v>
      </c>
      <c r="N197" s="21">
        <f t="shared" ca="1" si="45"/>
        <v>3.519979649097759E-6</v>
      </c>
      <c r="O197" s="20">
        <f t="shared" ca="1" si="46"/>
        <v>220.83221533726285</v>
      </c>
      <c r="P197" s="21">
        <f t="shared" ca="1" si="47"/>
        <v>865.05186514995717</v>
      </c>
      <c r="Q197" s="21">
        <f t="shared" ca="1" si="48"/>
        <v>199.62126740757859</v>
      </c>
      <c r="R197">
        <f t="shared" ca="1" si="49"/>
        <v>-5.9329416389323764E-3</v>
      </c>
      <c r="S197"/>
      <c r="T197"/>
      <c r="U197"/>
      <c r="V197"/>
      <c r="W197"/>
      <c r="X197"/>
      <c r="Y197"/>
      <c r="Z197"/>
      <c r="AA197"/>
      <c r="AB197"/>
      <c r="AC197"/>
      <c r="AD197"/>
      <c r="AE197"/>
      <c r="AF197"/>
      <c r="AG197"/>
      <c r="AH197"/>
      <c r="AI197"/>
    </row>
    <row r="198" spans="1:35" x14ac:dyDescent="0.2">
      <c r="A198" s="111">
        <v>-1675</v>
      </c>
      <c r="B198" s="111">
        <v>-6.4749999728519469E-4</v>
      </c>
      <c r="C198" s="111">
        <v>0.1</v>
      </c>
      <c r="D198" s="113">
        <f t="shared" si="35"/>
        <v>-0.16750000000000001</v>
      </c>
      <c r="E198" s="113">
        <f t="shared" si="36"/>
        <v>-6.4749999728519469E-4</v>
      </c>
      <c r="F198" s="21">
        <f t="shared" si="37"/>
        <v>-1.6750000000000001E-2</v>
      </c>
      <c r="G198" s="21">
        <f t="shared" si="38"/>
        <v>-6.4749999728519478E-5</v>
      </c>
      <c r="H198" s="21">
        <f t="shared" si="39"/>
        <v>2.8056250000000004E-3</v>
      </c>
      <c r="I198" s="21">
        <f t="shared" si="40"/>
        <v>-4.6994218750000011E-4</v>
      </c>
      <c r="J198" s="21">
        <f t="shared" si="41"/>
        <v>7.8715316406250017E-5</v>
      </c>
      <c r="K198" s="21">
        <f t="shared" si="42"/>
        <v>1.0845624954527013E-5</v>
      </c>
      <c r="L198" s="21">
        <f t="shared" si="43"/>
        <v>-1.8166421798832746E-6</v>
      </c>
      <c r="M198" s="21">
        <f t="shared" ca="1" si="44"/>
        <v>2.8005805695386007E-3</v>
      </c>
      <c r="N198" s="21">
        <f t="shared" ca="1" si="45"/>
        <v>1.1889259595307907E-6</v>
      </c>
      <c r="O198" s="20">
        <f t="shared" ca="1" si="46"/>
        <v>153.33994498273461</v>
      </c>
      <c r="P198" s="21">
        <f t="shared" ca="1" si="47"/>
        <v>598.83154085966112</v>
      </c>
      <c r="Q198" s="21">
        <f t="shared" ca="1" si="48"/>
        <v>137.82389307691992</v>
      </c>
      <c r="R198">
        <f t="shared" ca="1" si="49"/>
        <v>-3.4480805668237954E-3</v>
      </c>
      <c r="S198"/>
      <c r="T198"/>
      <c r="U198"/>
      <c r="V198"/>
      <c r="W198"/>
      <c r="X198"/>
      <c r="Y198"/>
      <c r="Z198"/>
      <c r="AA198"/>
      <c r="AB198"/>
      <c r="AC198"/>
      <c r="AD198"/>
      <c r="AE198"/>
      <c r="AF198"/>
      <c r="AG198"/>
      <c r="AH198"/>
      <c r="AI198"/>
    </row>
    <row r="199" spans="1:35" x14ac:dyDescent="0.2">
      <c r="A199" s="111">
        <v>-1672</v>
      </c>
      <c r="B199" s="111">
        <v>-8.1384000004618429E-3</v>
      </c>
      <c r="C199" s="111">
        <v>0.1</v>
      </c>
      <c r="D199" s="113">
        <f t="shared" si="35"/>
        <v>-0.16719999999999999</v>
      </c>
      <c r="E199" s="113">
        <f t="shared" si="36"/>
        <v>-8.1384000004618429E-3</v>
      </c>
      <c r="F199" s="21">
        <f t="shared" si="37"/>
        <v>-1.6719999999999999E-2</v>
      </c>
      <c r="G199" s="21">
        <f t="shared" si="38"/>
        <v>-8.1384000004618433E-4</v>
      </c>
      <c r="H199" s="21">
        <f t="shared" si="39"/>
        <v>2.7955839999999994E-3</v>
      </c>
      <c r="I199" s="21">
        <f t="shared" si="40"/>
        <v>-4.6742164479999989E-4</v>
      </c>
      <c r="J199" s="21">
        <f t="shared" si="41"/>
        <v>7.8152899010559972E-5</v>
      </c>
      <c r="K199" s="21">
        <f t="shared" si="42"/>
        <v>1.3607404800772201E-4</v>
      </c>
      <c r="L199" s="21">
        <f t="shared" si="43"/>
        <v>-2.275158082689112E-5</v>
      </c>
      <c r="M199" s="21">
        <f t="shared" ca="1" si="44"/>
        <v>2.7898425424465077E-3</v>
      </c>
      <c r="N199" s="21">
        <f t="shared" ca="1" si="45"/>
        <v>1.1942648507663201E-5</v>
      </c>
      <c r="O199" s="20">
        <f t="shared" ca="1" si="46"/>
        <v>153.18494085486901</v>
      </c>
      <c r="P199" s="21">
        <f t="shared" ca="1" si="47"/>
        <v>598.22085621604447</v>
      </c>
      <c r="Q199" s="21">
        <f t="shared" ca="1" si="48"/>
        <v>137.68228298016933</v>
      </c>
      <c r="R199">
        <f t="shared" ca="1" si="49"/>
        <v>-1.0928242542908351E-2</v>
      </c>
      <c r="S199"/>
      <c r="T199"/>
      <c r="U199"/>
      <c r="V199"/>
      <c r="W199"/>
      <c r="X199"/>
      <c r="Y199"/>
      <c r="Z199"/>
      <c r="AA199"/>
      <c r="AB199"/>
      <c r="AC199"/>
      <c r="AD199"/>
      <c r="AE199"/>
      <c r="AF199"/>
      <c r="AG199"/>
      <c r="AH199"/>
      <c r="AI199"/>
    </row>
    <row r="200" spans="1:35" x14ac:dyDescent="0.2">
      <c r="A200" s="111">
        <v>-1666</v>
      </c>
      <c r="B200" s="111">
        <v>-3.1202000027406029E-3</v>
      </c>
      <c r="C200" s="111">
        <v>0.1</v>
      </c>
      <c r="D200" s="113">
        <f t="shared" si="35"/>
        <v>-0.1666</v>
      </c>
      <c r="E200" s="113">
        <f t="shared" si="36"/>
        <v>-3.1202000027406029E-3</v>
      </c>
      <c r="F200" s="21">
        <f t="shared" si="37"/>
        <v>-1.6660000000000001E-2</v>
      </c>
      <c r="G200" s="21">
        <f t="shared" si="38"/>
        <v>-3.1202000027406033E-4</v>
      </c>
      <c r="H200" s="21">
        <f t="shared" si="39"/>
        <v>2.7755560000000002E-3</v>
      </c>
      <c r="I200" s="21">
        <f t="shared" si="40"/>
        <v>-4.6240762960000003E-4</v>
      </c>
      <c r="J200" s="21">
        <f t="shared" si="41"/>
        <v>7.7037111091360003E-5</v>
      </c>
      <c r="K200" s="21">
        <f t="shared" si="42"/>
        <v>5.198253204565845E-5</v>
      </c>
      <c r="L200" s="21">
        <f t="shared" si="43"/>
        <v>-8.6602898388066978E-6</v>
      </c>
      <c r="M200" s="21">
        <f t="shared" ca="1" si="44"/>
        <v>2.7683659055605515E-3</v>
      </c>
      <c r="N200" s="21">
        <f t="shared" ca="1" si="45"/>
        <v>3.4675208456406605E-6</v>
      </c>
      <c r="O200" s="20">
        <f t="shared" ca="1" si="46"/>
        <v>152.87528268440008</v>
      </c>
      <c r="P200" s="21">
        <f t="shared" ca="1" si="47"/>
        <v>597.00087786698634</v>
      </c>
      <c r="Q200" s="21">
        <f t="shared" ca="1" si="48"/>
        <v>137.39938770562296</v>
      </c>
      <c r="R200">
        <f t="shared" ca="1" si="49"/>
        <v>-5.8885659083011549E-3</v>
      </c>
      <c r="S200"/>
      <c r="T200"/>
      <c r="U200"/>
      <c r="V200"/>
      <c r="W200"/>
      <c r="X200"/>
      <c r="Y200"/>
      <c r="Z200"/>
      <c r="AA200"/>
      <c r="AB200"/>
      <c r="AC200"/>
      <c r="AD200"/>
      <c r="AE200"/>
      <c r="AF200"/>
      <c r="AG200"/>
      <c r="AH200"/>
      <c r="AI200"/>
    </row>
    <row r="201" spans="1:35" x14ac:dyDescent="0.2">
      <c r="A201" s="111">
        <v>-1660</v>
      </c>
      <c r="B201" s="111">
        <v>4.8979999992297962E-3</v>
      </c>
      <c r="C201" s="111">
        <v>0.1</v>
      </c>
      <c r="D201" s="113">
        <f t="shared" si="35"/>
        <v>-0.16600000000000001</v>
      </c>
      <c r="E201" s="113">
        <f t="shared" si="36"/>
        <v>4.8979999992297962E-3</v>
      </c>
      <c r="F201" s="21">
        <f t="shared" si="37"/>
        <v>-1.66E-2</v>
      </c>
      <c r="G201" s="21">
        <f t="shared" si="38"/>
        <v>4.8979999992297967E-4</v>
      </c>
      <c r="H201" s="21">
        <f t="shared" si="39"/>
        <v>2.7556E-3</v>
      </c>
      <c r="I201" s="21">
        <f t="shared" si="40"/>
        <v>-4.5742960000000002E-4</v>
      </c>
      <c r="J201" s="21">
        <f t="shared" si="41"/>
        <v>7.5933313600000006E-5</v>
      </c>
      <c r="K201" s="21">
        <f t="shared" si="42"/>
        <v>-8.1306799987214626E-5</v>
      </c>
      <c r="L201" s="21">
        <f t="shared" si="43"/>
        <v>1.3496928797877629E-5</v>
      </c>
      <c r="M201" s="21">
        <f t="shared" ca="1" si="44"/>
        <v>2.746888491738899E-3</v>
      </c>
      <c r="N201" s="21">
        <f t="shared" ca="1" si="45"/>
        <v>4.6272807176597608E-7</v>
      </c>
      <c r="O201" s="20">
        <f t="shared" ca="1" si="46"/>
        <v>152.56609090648169</v>
      </c>
      <c r="P201" s="21">
        <f t="shared" ca="1" si="47"/>
        <v>595.78275254895038</v>
      </c>
      <c r="Q201" s="21">
        <f t="shared" ca="1" si="48"/>
        <v>137.11692529090789</v>
      </c>
      <c r="R201">
        <f t="shared" ca="1" si="49"/>
        <v>2.1511115074908972E-3</v>
      </c>
      <c r="S201"/>
      <c r="T201"/>
      <c r="U201"/>
      <c r="V201"/>
      <c r="W201"/>
      <c r="X201"/>
      <c r="Y201"/>
      <c r="Z201"/>
      <c r="AA201"/>
      <c r="AB201"/>
      <c r="AC201"/>
      <c r="AD201"/>
      <c r="AE201"/>
      <c r="AF201"/>
      <c r="AG201"/>
      <c r="AH201"/>
      <c r="AI201"/>
    </row>
    <row r="202" spans="1:35" x14ac:dyDescent="0.2">
      <c r="A202" s="111">
        <v>-1621</v>
      </c>
      <c r="B202" s="111">
        <v>-1.6483700004755519E-2</v>
      </c>
      <c r="C202" s="111">
        <v>0.1</v>
      </c>
      <c r="D202" s="113">
        <f t="shared" si="35"/>
        <v>-0.16209999999999999</v>
      </c>
      <c r="E202" s="113">
        <f t="shared" si="36"/>
        <v>-1.6483700004755519E-2</v>
      </c>
      <c r="F202" s="21">
        <f t="shared" si="37"/>
        <v>-1.6209999999999999E-2</v>
      </c>
      <c r="G202" s="21">
        <f t="shared" si="38"/>
        <v>-1.648370000475552E-3</v>
      </c>
      <c r="H202" s="21">
        <f t="shared" si="39"/>
        <v>2.6276409999999996E-3</v>
      </c>
      <c r="I202" s="21">
        <f t="shared" si="40"/>
        <v>-4.2594060609999992E-4</v>
      </c>
      <c r="J202" s="21">
        <f t="shared" si="41"/>
        <v>6.9044972248809983E-5</v>
      </c>
      <c r="K202" s="21">
        <f t="shared" si="42"/>
        <v>2.6720077707708697E-4</v>
      </c>
      <c r="L202" s="21">
        <f t="shared" si="43"/>
        <v>-4.3313245964195799E-5</v>
      </c>
      <c r="M202" s="21">
        <f t="shared" ca="1" si="44"/>
        <v>2.6072663640905689E-3</v>
      </c>
      <c r="N202" s="21">
        <f t="shared" ca="1" si="45"/>
        <v>3.644649968964123E-5</v>
      </c>
      <c r="O202" s="20">
        <f t="shared" ca="1" si="46"/>
        <v>150.56768056539414</v>
      </c>
      <c r="P202" s="21">
        <f t="shared" ca="1" si="47"/>
        <v>587.90997703502558</v>
      </c>
      <c r="Q202" s="21">
        <f t="shared" ca="1" si="48"/>
        <v>135.29144030190565</v>
      </c>
      <c r="R202">
        <f t="shared" ca="1" si="49"/>
        <v>-1.9090966368846086E-2</v>
      </c>
      <c r="S202"/>
      <c r="T202"/>
      <c r="U202"/>
      <c r="V202"/>
      <c r="W202"/>
      <c r="X202"/>
      <c r="Y202"/>
      <c r="Z202"/>
      <c r="AA202"/>
      <c r="AB202"/>
      <c r="AC202"/>
      <c r="AD202"/>
      <c r="AE202"/>
      <c r="AF202"/>
      <c r="AG202"/>
      <c r="AH202"/>
      <c r="AI202"/>
    </row>
    <row r="203" spans="1:35" x14ac:dyDescent="0.2">
      <c r="A203" s="111">
        <v>-1099</v>
      </c>
      <c r="B203" s="111">
        <v>9.0997000006609596E-3</v>
      </c>
      <c r="C203" s="111">
        <v>0.1</v>
      </c>
      <c r="D203" s="113">
        <f t="shared" si="35"/>
        <v>-0.1099</v>
      </c>
      <c r="E203" s="113">
        <f t="shared" si="36"/>
        <v>9.0997000006609596E-3</v>
      </c>
      <c r="F203" s="21">
        <f t="shared" si="37"/>
        <v>-1.099E-2</v>
      </c>
      <c r="G203" s="21">
        <f t="shared" si="38"/>
        <v>9.0997000006609596E-4</v>
      </c>
      <c r="H203" s="21">
        <f t="shared" si="39"/>
        <v>1.2078009999999999E-3</v>
      </c>
      <c r="I203" s="21">
        <f t="shared" si="40"/>
        <v>-1.3273732989999999E-4</v>
      </c>
      <c r="J203" s="21">
        <f t="shared" si="41"/>
        <v>1.4587832556009999E-5</v>
      </c>
      <c r="K203" s="21">
        <f t="shared" si="42"/>
        <v>-1.0000570300726395E-4</v>
      </c>
      <c r="L203" s="21">
        <f t="shared" si="43"/>
        <v>1.0990626760498309E-5</v>
      </c>
      <c r="M203" s="21">
        <f t="shared" ca="1" si="44"/>
        <v>7.3531789462677813E-4</v>
      </c>
      <c r="N203" s="21">
        <f t="shared" ca="1" si="45"/>
        <v>6.9962888015744812E-6</v>
      </c>
      <c r="O203" s="20">
        <f t="shared" ca="1" si="46"/>
        <v>125.65245538130661</v>
      </c>
      <c r="P203" s="21">
        <f t="shared" ca="1" si="47"/>
        <v>489.81550954092228</v>
      </c>
      <c r="Q203" s="21">
        <f t="shared" ca="1" si="48"/>
        <v>112.55808094649109</v>
      </c>
      <c r="R203">
        <f t="shared" ca="1" si="49"/>
        <v>8.3643821060341815E-3</v>
      </c>
      <c r="S203"/>
      <c r="T203"/>
      <c r="U203"/>
      <c r="V203"/>
      <c r="W203"/>
      <c r="X203"/>
      <c r="Y203"/>
      <c r="Z203"/>
      <c r="AA203"/>
      <c r="AB203"/>
      <c r="AC203"/>
      <c r="AD203"/>
      <c r="AE203"/>
      <c r="AF203"/>
      <c r="AG203"/>
      <c r="AH203"/>
      <c r="AI203"/>
    </row>
    <row r="204" spans="1:35" x14ac:dyDescent="0.2">
      <c r="A204" s="111">
        <v>-565.5</v>
      </c>
      <c r="B204" s="111">
        <v>-4.8653499979991466E-3</v>
      </c>
      <c r="C204" s="111">
        <v>0.1</v>
      </c>
      <c r="D204" s="113">
        <f t="shared" si="35"/>
        <v>-5.6550000000000003E-2</v>
      </c>
      <c r="E204" s="113">
        <f t="shared" si="36"/>
        <v>-4.8653499979991466E-3</v>
      </c>
      <c r="F204" s="21">
        <f t="shared" si="37"/>
        <v>-5.6550000000000003E-3</v>
      </c>
      <c r="G204" s="21">
        <f t="shared" si="38"/>
        <v>-4.8653499979991468E-4</v>
      </c>
      <c r="H204" s="21">
        <f t="shared" si="39"/>
        <v>3.1979025000000006E-4</v>
      </c>
      <c r="I204" s="21">
        <f t="shared" si="40"/>
        <v>-1.8084138637500004E-5</v>
      </c>
      <c r="J204" s="21">
        <f t="shared" si="41"/>
        <v>1.0226580399506252E-6</v>
      </c>
      <c r="K204" s="21">
        <f t="shared" si="42"/>
        <v>2.7513554238685178E-5</v>
      </c>
      <c r="L204" s="21">
        <f t="shared" si="43"/>
        <v>-1.5558914921976469E-6</v>
      </c>
      <c r="M204" s="21">
        <f t="shared" ca="1" si="44"/>
        <v>-1.1839472032992228E-3</v>
      </c>
      <c r="N204" s="21">
        <f t="shared" ca="1" si="45"/>
        <v>1.3552726536824411E-6</v>
      </c>
      <c r="O204" s="20">
        <f t="shared" ca="1" si="46"/>
        <v>103.49908928553239</v>
      </c>
      <c r="P204" s="21">
        <f t="shared" ca="1" si="47"/>
        <v>402.70345791308409</v>
      </c>
      <c r="Q204" s="21">
        <f t="shared" ca="1" si="48"/>
        <v>92.391943082473205</v>
      </c>
      <c r="R204">
        <f t="shared" ca="1" si="49"/>
        <v>-3.6814027946999238E-3</v>
      </c>
      <c r="S204"/>
      <c r="T204"/>
      <c r="U204"/>
      <c r="V204"/>
      <c r="W204"/>
      <c r="X204"/>
      <c r="Y204"/>
      <c r="Z204"/>
      <c r="AA204"/>
      <c r="AB204"/>
      <c r="AC204"/>
      <c r="AD204"/>
      <c r="AE204"/>
      <c r="AF204"/>
      <c r="AG204"/>
      <c r="AH204"/>
      <c r="AI204"/>
    </row>
    <row r="205" spans="1:35" x14ac:dyDescent="0.2">
      <c r="A205" s="111">
        <v>-516</v>
      </c>
      <c r="B205" s="111">
        <v>1.0348000068916008E-3</v>
      </c>
      <c r="C205" s="111">
        <v>0.1</v>
      </c>
      <c r="D205" s="113">
        <f t="shared" si="35"/>
        <v>-5.16E-2</v>
      </c>
      <c r="E205" s="113">
        <f t="shared" si="36"/>
        <v>1.0348000068916008E-3</v>
      </c>
      <c r="F205" s="21">
        <f t="shared" si="37"/>
        <v>-5.1600000000000005E-3</v>
      </c>
      <c r="G205" s="21">
        <f t="shared" si="38"/>
        <v>1.0348000068916008E-4</v>
      </c>
      <c r="H205" s="21">
        <f t="shared" si="39"/>
        <v>2.6625600000000003E-4</v>
      </c>
      <c r="I205" s="21">
        <f t="shared" si="40"/>
        <v>-1.3738809600000002E-5</v>
      </c>
      <c r="J205" s="21">
        <f t="shared" si="41"/>
        <v>7.0892257536000017E-7</v>
      </c>
      <c r="K205" s="21">
        <f t="shared" si="42"/>
        <v>-5.3395680355606603E-6</v>
      </c>
      <c r="L205" s="21">
        <f t="shared" si="43"/>
        <v>2.7552171063493005E-7</v>
      </c>
      <c r="M205" s="21">
        <f t="shared" ca="1" si="44"/>
        <v>-1.3623347519443789E-3</v>
      </c>
      <c r="N205" s="21">
        <f t="shared" ca="1" si="45"/>
        <v>5.746255052019631E-7</v>
      </c>
      <c r="O205" s="20">
        <f t="shared" ca="1" si="46"/>
        <v>101.60252170259528</v>
      </c>
      <c r="P205" s="21">
        <f t="shared" ca="1" si="47"/>
        <v>395.2513580732637</v>
      </c>
      <c r="Q205" s="21">
        <f t="shared" ca="1" si="48"/>
        <v>90.667949692091284</v>
      </c>
      <c r="R205">
        <f t="shared" ca="1" si="49"/>
        <v>2.3971347588359797E-3</v>
      </c>
      <c r="S205"/>
      <c r="T205"/>
      <c r="U205"/>
      <c r="V205"/>
      <c r="W205"/>
      <c r="X205"/>
      <c r="Y205"/>
      <c r="Z205"/>
      <c r="AA205"/>
      <c r="AB205"/>
      <c r="AC205"/>
      <c r="AD205"/>
      <c r="AE205"/>
      <c r="AF205"/>
      <c r="AG205"/>
      <c r="AH205"/>
      <c r="AI205"/>
    </row>
    <row r="206" spans="1:35" x14ac:dyDescent="0.2">
      <c r="A206" s="111">
        <v>-1.5</v>
      </c>
      <c r="B206" s="111">
        <v>-2.9545500001404434E-3</v>
      </c>
      <c r="C206" s="111">
        <v>1</v>
      </c>
      <c r="D206" s="113">
        <f t="shared" si="35"/>
        <v>-1.4999999999999999E-4</v>
      </c>
      <c r="E206" s="113">
        <f t="shared" si="36"/>
        <v>-2.9545500001404434E-3</v>
      </c>
      <c r="F206" s="21">
        <f t="shared" si="37"/>
        <v>-1.4999999999999999E-4</v>
      </c>
      <c r="G206" s="21">
        <f t="shared" si="38"/>
        <v>-2.9545500001404434E-3</v>
      </c>
      <c r="H206" s="21">
        <f t="shared" si="39"/>
        <v>2.2499999999999996E-8</v>
      </c>
      <c r="I206" s="21">
        <f t="shared" si="40"/>
        <v>-3.3749999999999993E-12</v>
      </c>
      <c r="J206" s="21">
        <f t="shared" si="41"/>
        <v>5.062499999999998E-16</v>
      </c>
      <c r="K206" s="21">
        <f t="shared" si="42"/>
        <v>4.431825000210665E-7</v>
      </c>
      <c r="L206" s="21">
        <f t="shared" si="43"/>
        <v>-6.6477375003159962E-11</v>
      </c>
      <c r="M206" s="21">
        <f t="shared" ca="1" si="44"/>
        <v>-3.2196153662840182E-3</v>
      </c>
      <c r="N206" s="21">
        <f t="shared" ca="1" si="45"/>
        <v>7.0259648328827351E-8</v>
      </c>
      <c r="O206" s="20">
        <f t="shared" ca="1" si="46"/>
        <v>8338.3720174791106</v>
      </c>
      <c r="P206" s="21">
        <f t="shared" ca="1" si="47"/>
        <v>32371.885713078969</v>
      </c>
      <c r="Q206" s="21">
        <f t="shared" ca="1" si="48"/>
        <v>7413.0273597972209</v>
      </c>
      <c r="R206">
        <f t="shared" ca="1" si="49"/>
        <v>2.6506536614357475E-4</v>
      </c>
      <c r="S206"/>
      <c r="T206"/>
      <c r="U206"/>
      <c r="V206"/>
      <c r="W206"/>
      <c r="X206"/>
      <c r="Y206"/>
      <c r="Z206"/>
      <c r="AA206"/>
      <c r="AB206"/>
      <c r="AC206"/>
      <c r="AD206"/>
      <c r="AE206"/>
      <c r="AF206"/>
      <c r="AG206"/>
      <c r="AH206"/>
      <c r="AI206"/>
    </row>
    <row r="207" spans="1:35" x14ac:dyDescent="0.2">
      <c r="A207" s="111">
        <v>-1.5</v>
      </c>
      <c r="B207" s="111">
        <v>-1.4545500016538426E-3</v>
      </c>
      <c r="C207" s="111">
        <v>1</v>
      </c>
      <c r="D207" s="113">
        <f t="shared" si="35"/>
        <v>-1.4999999999999999E-4</v>
      </c>
      <c r="E207" s="113">
        <f t="shared" si="36"/>
        <v>-1.4545500016538426E-3</v>
      </c>
      <c r="F207" s="21">
        <f t="shared" si="37"/>
        <v>-1.4999999999999999E-4</v>
      </c>
      <c r="G207" s="21">
        <f t="shared" si="38"/>
        <v>-1.4545500016538426E-3</v>
      </c>
      <c r="H207" s="21">
        <f t="shared" si="39"/>
        <v>2.2499999999999996E-8</v>
      </c>
      <c r="I207" s="21">
        <f t="shared" si="40"/>
        <v>-3.3749999999999993E-12</v>
      </c>
      <c r="J207" s="21">
        <f t="shared" si="41"/>
        <v>5.062499999999998E-16</v>
      </c>
      <c r="K207" s="21">
        <f t="shared" si="42"/>
        <v>2.1818250024807636E-7</v>
      </c>
      <c r="L207" s="21">
        <f t="shared" si="43"/>
        <v>-3.2727375037211453E-11</v>
      </c>
      <c r="M207" s="21">
        <f t="shared" ca="1" si="44"/>
        <v>-3.2196153662840182E-3</v>
      </c>
      <c r="N207" s="21">
        <f t="shared" ca="1" si="45"/>
        <v>3.1154557414170548E-6</v>
      </c>
      <c r="O207" s="20">
        <f t="shared" ca="1" si="46"/>
        <v>8338.3720174791106</v>
      </c>
      <c r="P207" s="21">
        <f t="shared" ca="1" si="47"/>
        <v>32371.885713078969</v>
      </c>
      <c r="Q207" s="21">
        <f t="shared" ca="1" si="48"/>
        <v>7413.0273597972209</v>
      </c>
      <c r="R207">
        <f t="shared" ca="1" si="49"/>
        <v>1.7650653646301756E-3</v>
      </c>
      <c r="S207"/>
      <c r="T207"/>
      <c r="U207"/>
      <c r="V207"/>
      <c r="W207"/>
      <c r="X207"/>
      <c r="Y207"/>
      <c r="Z207"/>
      <c r="AA207"/>
      <c r="AB207"/>
      <c r="AC207"/>
      <c r="AD207"/>
      <c r="AE207"/>
      <c r="AF207"/>
      <c r="AG207"/>
      <c r="AH207"/>
      <c r="AI207"/>
    </row>
    <row r="208" spans="1:35" x14ac:dyDescent="0.2">
      <c r="A208" s="111">
        <v>-1.5</v>
      </c>
      <c r="B208" s="111">
        <v>4.5449996832758188E-5</v>
      </c>
      <c r="C208" s="111">
        <v>1</v>
      </c>
      <c r="D208" s="113">
        <f t="shared" si="35"/>
        <v>-1.4999999999999999E-4</v>
      </c>
      <c r="E208" s="113">
        <f t="shared" si="36"/>
        <v>4.5449996832758188E-5</v>
      </c>
      <c r="F208" s="21">
        <f t="shared" si="37"/>
        <v>-1.4999999999999999E-4</v>
      </c>
      <c r="G208" s="21">
        <f t="shared" si="38"/>
        <v>4.5449996832758188E-5</v>
      </c>
      <c r="H208" s="21">
        <f t="shared" si="39"/>
        <v>2.2499999999999996E-8</v>
      </c>
      <c r="I208" s="21">
        <f t="shared" si="40"/>
        <v>-3.3749999999999993E-12</v>
      </c>
      <c r="J208" s="21">
        <f t="shared" si="41"/>
        <v>5.062499999999998E-16</v>
      </c>
      <c r="K208" s="21">
        <f t="shared" si="42"/>
        <v>-6.8174995249137275E-9</v>
      </c>
      <c r="L208" s="21">
        <f t="shared" si="43"/>
        <v>1.022624928737059E-12</v>
      </c>
      <c r="M208" s="21">
        <f t="shared" ca="1" si="44"/>
        <v>-3.2196153662840182E-3</v>
      </c>
      <c r="N208" s="21">
        <f t="shared" ca="1" si="45"/>
        <v>1.0660651825424886E-5</v>
      </c>
      <c r="O208" s="20">
        <f t="shared" ca="1" si="46"/>
        <v>8338.3720174791106</v>
      </c>
      <c r="P208" s="21">
        <f t="shared" ca="1" si="47"/>
        <v>32371.885713078969</v>
      </c>
      <c r="Q208" s="21">
        <f t="shared" ca="1" si="48"/>
        <v>7413.0273597972209</v>
      </c>
      <c r="R208">
        <f t="shared" ca="1" si="49"/>
        <v>3.2650653631167764E-3</v>
      </c>
      <c r="S208"/>
      <c r="T208"/>
      <c r="U208"/>
      <c r="V208"/>
      <c r="W208"/>
      <c r="X208"/>
      <c r="Y208"/>
      <c r="Z208"/>
      <c r="AA208"/>
      <c r="AB208"/>
      <c r="AC208"/>
      <c r="AD208"/>
      <c r="AE208"/>
      <c r="AF208"/>
      <c r="AG208"/>
      <c r="AH208"/>
      <c r="AI208"/>
    </row>
    <row r="209" spans="1:35" x14ac:dyDescent="0.2">
      <c r="A209" s="111">
        <v>0</v>
      </c>
      <c r="B209" s="111">
        <v>-5.4000000018277206E-3</v>
      </c>
      <c r="C209" s="111">
        <v>0.1</v>
      </c>
      <c r="D209" s="113">
        <f t="shared" si="35"/>
        <v>0</v>
      </c>
      <c r="E209" s="113">
        <f t="shared" si="36"/>
        <v>-5.4000000018277206E-3</v>
      </c>
      <c r="F209" s="21">
        <f t="shared" si="37"/>
        <v>0</v>
      </c>
      <c r="G209" s="21">
        <f t="shared" si="38"/>
        <v>-5.400000001827721E-4</v>
      </c>
      <c r="H209" s="21">
        <f t="shared" si="39"/>
        <v>0</v>
      </c>
      <c r="I209" s="21">
        <f t="shared" si="40"/>
        <v>0</v>
      </c>
      <c r="J209" s="21">
        <f t="shared" si="41"/>
        <v>0</v>
      </c>
      <c r="K209" s="21">
        <f t="shared" si="42"/>
        <v>0</v>
      </c>
      <c r="L209" s="21">
        <f t="shared" si="43"/>
        <v>0</v>
      </c>
      <c r="M209" s="21">
        <f t="shared" ca="1" si="44"/>
        <v>-3.225038530629454E-3</v>
      </c>
      <c r="N209" s="21">
        <f t="shared" ca="1" si="45"/>
        <v>4.7304574011969282E-7</v>
      </c>
      <c r="O209" s="20">
        <f t="shared" ca="1" si="46"/>
        <v>83.334450103979918</v>
      </c>
      <c r="P209" s="21">
        <f t="shared" ca="1" si="47"/>
        <v>323.52555296187887</v>
      </c>
      <c r="Q209" s="21">
        <f t="shared" ca="1" si="48"/>
        <v>74.085612694240794</v>
      </c>
      <c r="R209">
        <f t="shared" ca="1" si="49"/>
        <v>-2.1749614711982666E-3</v>
      </c>
      <c r="S209"/>
      <c r="T209"/>
      <c r="U209"/>
      <c r="V209"/>
      <c r="W209"/>
      <c r="X209"/>
      <c r="Y209"/>
      <c r="Z209"/>
      <c r="AA209"/>
      <c r="AB209"/>
      <c r="AC209"/>
      <c r="AD209"/>
      <c r="AE209"/>
      <c r="AF209"/>
      <c r="AG209"/>
      <c r="AH209"/>
      <c r="AI209"/>
    </row>
    <row r="210" spans="1:35" x14ac:dyDescent="0.2">
      <c r="A210" s="111">
        <v>0</v>
      </c>
      <c r="B210" s="111">
        <v>-2.0999999978812411E-3</v>
      </c>
      <c r="C210" s="111">
        <v>1</v>
      </c>
      <c r="D210" s="113">
        <f t="shared" si="35"/>
        <v>0</v>
      </c>
      <c r="E210" s="113">
        <f t="shared" si="36"/>
        <v>-2.0999999978812411E-3</v>
      </c>
      <c r="F210" s="21">
        <f t="shared" si="37"/>
        <v>0</v>
      </c>
      <c r="G210" s="21">
        <f t="shared" si="38"/>
        <v>-2.0999999978812411E-3</v>
      </c>
      <c r="H210" s="21">
        <f t="shared" si="39"/>
        <v>0</v>
      </c>
      <c r="I210" s="21">
        <f t="shared" si="40"/>
        <v>0</v>
      </c>
      <c r="J210" s="21">
        <f t="shared" si="41"/>
        <v>0</v>
      </c>
      <c r="K210" s="21">
        <f t="shared" si="42"/>
        <v>0</v>
      </c>
      <c r="L210" s="21">
        <f t="shared" si="43"/>
        <v>0</v>
      </c>
      <c r="M210" s="21">
        <f t="shared" ca="1" si="44"/>
        <v>-3.225038530629454E-3</v>
      </c>
      <c r="N210" s="21">
        <f t="shared" ca="1" si="45"/>
        <v>1.2657117001682515E-6</v>
      </c>
      <c r="O210" s="20">
        <f t="shared" ca="1" si="46"/>
        <v>8333.4450103979925</v>
      </c>
      <c r="P210" s="21">
        <f t="shared" ca="1" si="47"/>
        <v>32352.555296187889</v>
      </c>
      <c r="Q210" s="21">
        <f t="shared" ca="1" si="48"/>
        <v>7408.5612694240781</v>
      </c>
      <c r="R210">
        <f t="shared" ca="1" si="49"/>
        <v>1.1250385327482128E-3</v>
      </c>
      <c r="S210"/>
      <c r="T210"/>
      <c r="U210"/>
      <c r="V210"/>
      <c r="W210"/>
      <c r="X210"/>
      <c r="Y210"/>
      <c r="Z210"/>
      <c r="AA210"/>
      <c r="AB210"/>
      <c r="AC210"/>
      <c r="AD210"/>
      <c r="AE210"/>
      <c r="AF210"/>
      <c r="AG210"/>
      <c r="AH210"/>
      <c r="AI210"/>
    </row>
    <row r="211" spans="1:35" x14ac:dyDescent="0.2">
      <c r="A211" s="111">
        <v>0</v>
      </c>
      <c r="B211" s="111">
        <v>0</v>
      </c>
      <c r="C211" s="111">
        <v>1</v>
      </c>
      <c r="D211" s="113">
        <f t="shared" si="35"/>
        <v>0</v>
      </c>
      <c r="E211" s="113">
        <f t="shared" si="36"/>
        <v>0</v>
      </c>
      <c r="F211" s="21">
        <f t="shared" si="37"/>
        <v>0</v>
      </c>
      <c r="G211" s="21">
        <f t="shared" si="38"/>
        <v>0</v>
      </c>
      <c r="H211" s="21">
        <f t="shared" si="39"/>
        <v>0</v>
      </c>
      <c r="I211" s="21">
        <f t="shared" si="40"/>
        <v>0</v>
      </c>
      <c r="J211" s="21">
        <f t="shared" si="41"/>
        <v>0</v>
      </c>
      <c r="K211" s="21">
        <f t="shared" si="42"/>
        <v>0</v>
      </c>
      <c r="L211" s="21">
        <f t="shared" si="43"/>
        <v>0</v>
      </c>
      <c r="M211" s="21">
        <f t="shared" ca="1" si="44"/>
        <v>-3.225038530629454E-3</v>
      </c>
      <c r="N211" s="21">
        <f t="shared" ca="1" si="45"/>
        <v>1.0400873524044587E-5</v>
      </c>
      <c r="O211" s="20">
        <f t="shared" ca="1" si="46"/>
        <v>8333.4450103979925</v>
      </c>
      <c r="P211" s="21">
        <f t="shared" ca="1" si="47"/>
        <v>32352.555296187889</v>
      </c>
      <c r="Q211" s="21">
        <f t="shared" ca="1" si="48"/>
        <v>7408.5612694240781</v>
      </c>
      <c r="R211">
        <f t="shared" ca="1" si="49"/>
        <v>3.225038530629454E-3</v>
      </c>
      <c r="S211"/>
      <c r="T211"/>
      <c r="U211"/>
      <c r="V211"/>
      <c r="W211"/>
      <c r="X211"/>
      <c r="Y211"/>
      <c r="Z211"/>
      <c r="AA211"/>
      <c r="AB211"/>
      <c r="AC211"/>
      <c r="AD211"/>
      <c r="AE211"/>
      <c r="AF211"/>
      <c r="AG211"/>
      <c r="AH211"/>
      <c r="AI211"/>
    </row>
    <row r="212" spans="1:35" x14ac:dyDescent="0.2">
      <c r="A212" s="111">
        <v>0</v>
      </c>
      <c r="B212" s="111">
        <v>2.2000000026309863E-3</v>
      </c>
      <c r="C212" s="111">
        <v>1</v>
      </c>
      <c r="D212" s="113">
        <f t="shared" si="35"/>
        <v>0</v>
      </c>
      <c r="E212" s="113">
        <f t="shared" si="36"/>
        <v>2.2000000026309863E-3</v>
      </c>
      <c r="F212" s="21">
        <f t="shared" si="37"/>
        <v>0</v>
      </c>
      <c r="G212" s="21">
        <f t="shared" si="38"/>
        <v>2.2000000026309863E-3</v>
      </c>
      <c r="H212" s="21">
        <f t="shared" si="39"/>
        <v>0</v>
      </c>
      <c r="I212" s="21">
        <f t="shared" si="40"/>
        <v>0</v>
      </c>
      <c r="J212" s="21">
        <f t="shared" si="41"/>
        <v>0</v>
      </c>
      <c r="K212" s="21">
        <f t="shared" si="42"/>
        <v>0</v>
      </c>
      <c r="L212" s="21">
        <f t="shared" si="43"/>
        <v>0</v>
      </c>
      <c r="M212" s="21">
        <f t="shared" ca="1" si="44"/>
        <v>-3.225038530629454E-3</v>
      </c>
      <c r="N212" s="21">
        <f t="shared" ca="1" si="45"/>
        <v>2.9431043087360587E-5</v>
      </c>
      <c r="O212" s="20">
        <f t="shared" ca="1" si="46"/>
        <v>8333.4450103979925</v>
      </c>
      <c r="P212" s="21">
        <f t="shared" ca="1" si="47"/>
        <v>32352.555296187889</v>
      </c>
      <c r="Q212" s="21">
        <f t="shared" ca="1" si="48"/>
        <v>7408.5612694240781</v>
      </c>
      <c r="R212">
        <f t="shared" ca="1" si="49"/>
        <v>5.4250385332604402E-3</v>
      </c>
      <c r="S212"/>
      <c r="T212"/>
      <c r="U212"/>
      <c r="V212"/>
      <c r="W212"/>
      <c r="X212"/>
      <c r="Y212"/>
      <c r="Z212"/>
      <c r="AA212"/>
      <c r="AB212"/>
      <c r="AC212"/>
      <c r="AD212"/>
      <c r="AE212"/>
      <c r="AF212"/>
      <c r="AG212"/>
      <c r="AH212"/>
      <c r="AI212"/>
    </row>
    <row r="213" spans="1:35" x14ac:dyDescent="0.2">
      <c r="A213" s="111">
        <v>403.5</v>
      </c>
      <c r="B213" s="111">
        <v>-7.4260499968659133E-3</v>
      </c>
      <c r="C213" s="111">
        <v>0.1</v>
      </c>
      <c r="D213" s="113">
        <f t="shared" ref="D213:D276" si="50">A213/A$18</f>
        <v>4.0349999999999997E-2</v>
      </c>
      <c r="E213" s="113">
        <f t="shared" ref="E213:E276" si="51">B213/B$18</f>
        <v>-7.4260499968659133E-3</v>
      </c>
      <c r="F213" s="21">
        <f t="shared" ref="F213:F276" si="52">$C213*D213</f>
        <v>4.0349999999999995E-3</v>
      </c>
      <c r="G213" s="21">
        <f t="shared" ref="G213:G276" si="53">$C213*E213</f>
        <v>-7.4260499968659133E-4</v>
      </c>
      <c r="H213" s="21">
        <f t="shared" ref="H213:H276" si="54">C213*D213*D213</f>
        <v>1.6281224999999998E-4</v>
      </c>
      <c r="I213" s="21">
        <f t="shared" ref="I213:I276" si="55">C213*D213*D213*D213</f>
        <v>6.5694742874999984E-6</v>
      </c>
      <c r="J213" s="21">
        <f t="shared" ref="J213:J276" si="56">C213*D213*D213*D213*D213</f>
        <v>2.6507828750062492E-7</v>
      </c>
      <c r="K213" s="21">
        <f t="shared" ref="K213:K276" si="57">C213*E213*D213</f>
        <v>-2.9964111737353958E-5</v>
      </c>
      <c r="L213" s="21">
        <f t="shared" ref="L213:L276" si="58">C213*E213*D213*D213</f>
        <v>-1.2090519086022322E-6</v>
      </c>
      <c r="M213" s="21">
        <f t="shared" ref="M213:M276" ca="1" si="59">+E$4+E$5*D213+E$6*D213^2</f>
        <v>-4.6856331407889576E-3</v>
      </c>
      <c r="N213" s="21">
        <f t="shared" ref="N213:N276" ca="1" si="60">C213*(M213-E213)^2</f>
        <v>7.509884545070707E-7</v>
      </c>
      <c r="O213" s="20">
        <f t="shared" ref="O213:O276" ca="1" si="61">(C213*O$1-O$2*F213+O$3*H213)^2</f>
        <v>70.846161192687106</v>
      </c>
      <c r="P213" s="21">
        <f t="shared" ref="P213:P276" ca="1" si="62">(-C213*O$2+O$4*F213-O$5*H213)^2</f>
        <v>274.55891714217984</v>
      </c>
      <c r="Q213" s="21">
        <f t="shared" ref="Q213:Q276" ca="1" si="63">+(C213*O$3-F213*O$5+H213*O$6)^2</f>
        <v>62.77831470812913</v>
      </c>
      <c r="R213">
        <f t="shared" ref="R213:R276" ca="1" si="64">+E213-M213</f>
        <v>-2.7404168560769557E-3</v>
      </c>
      <c r="S213"/>
      <c r="T213"/>
      <c r="U213"/>
      <c r="V213"/>
      <c r="W213"/>
      <c r="X213"/>
      <c r="Y213"/>
      <c r="Z213"/>
      <c r="AA213"/>
      <c r="AB213"/>
      <c r="AC213"/>
      <c r="AD213"/>
      <c r="AE213"/>
      <c r="AF213"/>
      <c r="AG213"/>
      <c r="AH213"/>
      <c r="AI213"/>
    </row>
    <row r="214" spans="1:35" x14ac:dyDescent="0.2">
      <c r="A214" s="111">
        <v>462</v>
      </c>
      <c r="B214" s="111">
        <v>3.0014000003575347E-3</v>
      </c>
      <c r="C214" s="111">
        <v>0.1</v>
      </c>
      <c r="D214" s="113">
        <f t="shared" si="50"/>
        <v>4.6199999999999998E-2</v>
      </c>
      <c r="E214" s="113">
        <f t="shared" si="51"/>
        <v>3.0014000003575347E-3</v>
      </c>
      <c r="F214" s="21">
        <f t="shared" si="52"/>
        <v>4.62E-3</v>
      </c>
      <c r="G214" s="21">
        <f t="shared" si="53"/>
        <v>3.0014000003575347E-4</v>
      </c>
      <c r="H214" s="21">
        <f t="shared" si="54"/>
        <v>2.13444E-4</v>
      </c>
      <c r="I214" s="21">
        <f t="shared" si="55"/>
        <v>9.8611128000000002E-6</v>
      </c>
      <c r="J214" s="21">
        <f t="shared" si="56"/>
        <v>4.5558341136000001E-7</v>
      </c>
      <c r="K214" s="21">
        <f t="shared" si="57"/>
        <v>1.386646800165181E-5</v>
      </c>
      <c r="L214" s="21">
        <f t="shared" si="58"/>
        <v>6.4063082167631362E-7</v>
      </c>
      <c r="M214" s="21">
        <f t="shared" ca="1" si="59"/>
        <v>-4.897683852900239E-3</v>
      </c>
      <c r="N214" s="21">
        <f t="shared" ca="1" si="60"/>
        <v>6.23955257207977E-6</v>
      </c>
      <c r="O214" s="20">
        <f t="shared" ca="1" si="61"/>
        <v>69.158372805340349</v>
      </c>
      <c r="P214" s="21">
        <f t="shared" ca="1" si="62"/>
        <v>267.94595407216667</v>
      </c>
      <c r="Q214" s="21">
        <f t="shared" ca="1" si="63"/>
        <v>61.252239690707832</v>
      </c>
      <c r="R214">
        <f t="shared" ca="1" si="64"/>
        <v>7.8990838532577747E-3</v>
      </c>
      <c r="S214"/>
      <c r="T214"/>
      <c r="U214"/>
      <c r="V214"/>
      <c r="W214"/>
      <c r="X214"/>
      <c r="Y214"/>
      <c r="Z214"/>
      <c r="AA214"/>
      <c r="AB214"/>
      <c r="AC214"/>
      <c r="AD214"/>
      <c r="AE214"/>
      <c r="AF214"/>
      <c r="AG214"/>
      <c r="AH214"/>
      <c r="AI214"/>
    </row>
    <row r="215" spans="1:35" x14ac:dyDescent="0.2">
      <c r="A215" s="111">
        <v>468</v>
      </c>
      <c r="B215" s="111">
        <v>2.0196000041323714E-3</v>
      </c>
      <c r="C215" s="111">
        <v>0.1</v>
      </c>
      <c r="D215" s="113">
        <f t="shared" si="50"/>
        <v>4.6800000000000001E-2</v>
      </c>
      <c r="E215" s="113">
        <f t="shared" si="51"/>
        <v>2.0196000041323714E-3</v>
      </c>
      <c r="F215" s="21">
        <f t="shared" si="52"/>
        <v>4.6800000000000001E-3</v>
      </c>
      <c r="G215" s="21">
        <f t="shared" si="53"/>
        <v>2.0196000041323715E-4</v>
      </c>
      <c r="H215" s="21">
        <f t="shared" si="54"/>
        <v>2.1902400000000001E-4</v>
      </c>
      <c r="I215" s="21">
        <f t="shared" si="55"/>
        <v>1.02503232E-5</v>
      </c>
      <c r="J215" s="21">
        <f t="shared" si="56"/>
        <v>4.7971512576000006E-7</v>
      </c>
      <c r="K215" s="21">
        <f t="shared" si="57"/>
        <v>9.4517280193394982E-6</v>
      </c>
      <c r="L215" s="21">
        <f t="shared" si="58"/>
        <v>4.4234087130508852E-7</v>
      </c>
      <c r="M215" s="21">
        <f t="shared" ca="1" si="59"/>
        <v>-4.919436819915377E-3</v>
      </c>
      <c r="N215" s="21">
        <f t="shared" ca="1" si="60"/>
        <v>4.8150232045490666E-6</v>
      </c>
      <c r="O215" s="20">
        <f t="shared" ca="1" si="61"/>
        <v>68.986970121715885</v>
      </c>
      <c r="P215" s="21">
        <f t="shared" ca="1" si="62"/>
        <v>267.27444751416635</v>
      </c>
      <c r="Q215" s="21">
        <f t="shared" ca="1" si="63"/>
        <v>61.097290123149548</v>
      </c>
      <c r="R215">
        <f t="shared" ca="1" si="64"/>
        <v>6.9390368240477484E-3</v>
      </c>
      <c r="S215"/>
      <c r="T215"/>
      <c r="U215"/>
      <c r="V215"/>
      <c r="W215"/>
      <c r="X215"/>
      <c r="Y215"/>
      <c r="Z215"/>
      <c r="AA215"/>
      <c r="AB215"/>
      <c r="AC215"/>
      <c r="AD215"/>
      <c r="AE215"/>
      <c r="AF215"/>
      <c r="AG215"/>
      <c r="AH215"/>
      <c r="AI215"/>
    </row>
    <row r="216" spans="1:35" x14ac:dyDescent="0.2">
      <c r="A216" s="111">
        <v>601</v>
      </c>
      <c r="B216" s="111">
        <v>-1.4102999994065613E-3</v>
      </c>
      <c r="C216" s="111">
        <v>0.1</v>
      </c>
      <c r="D216" s="113">
        <f t="shared" si="50"/>
        <v>6.0100000000000001E-2</v>
      </c>
      <c r="E216" s="113">
        <f t="shared" si="51"/>
        <v>-1.4102999994065613E-3</v>
      </c>
      <c r="F216" s="21">
        <f t="shared" si="52"/>
        <v>6.0100000000000006E-3</v>
      </c>
      <c r="G216" s="21">
        <f t="shared" si="53"/>
        <v>-1.4102999994065614E-4</v>
      </c>
      <c r="H216" s="21">
        <f t="shared" si="54"/>
        <v>3.6120100000000001E-4</v>
      </c>
      <c r="I216" s="21">
        <f t="shared" si="55"/>
        <v>2.17081801E-5</v>
      </c>
      <c r="J216" s="21">
        <f t="shared" si="56"/>
        <v>1.30466162401E-6</v>
      </c>
      <c r="K216" s="21">
        <f t="shared" si="57"/>
        <v>-8.4759029964334334E-6</v>
      </c>
      <c r="L216" s="21">
        <f t="shared" si="58"/>
        <v>-5.0940177008564933E-7</v>
      </c>
      <c r="M216" s="21">
        <f t="shared" ca="1" si="59"/>
        <v>-5.4018270777816358E-3</v>
      </c>
      <c r="N216" s="21">
        <f t="shared" ca="1" si="60"/>
        <v>1.593228841740146E-6</v>
      </c>
      <c r="O216" s="20">
        <f t="shared" ca="1" si="61"/>
        <v>65.26785717209107</v>
      </c>
      <c r="P216" s="21">
        <f t="shared" ca="1" si="62"/>
        <v>252.70733389004755</v>
      </c>
      <c r="Q216" s="21">
        <f t="shared" ca="1" si="63"/>
        <v>57.736606089280109</v>
      </c>
      <c r="R216">
        <f t="shared" ca="1" si="64"/>
        <v>3.9915270783750746E-3</v>
      </c>
      <c r="S216"/>
      <c r="T216"/>
      <c r="U216"/>
      <c r="V216"/>
      <c r="W216"/>
      <c r="X216"/>
      <c r="Y216"/>
      <c r="Z216"/>
      <c r="AA216"/>
      <c r="AB216"/>
      <c r="AC216"/>
      <c r="AD216"/>
      <c r="AE216"/>
      <c r="AF216"/>
      <c r="AG216"/>
      <c r="AH216"/>
      <c r="AI216"/>
    </row>
    <row r="217" spans="1:35" x14ac:dyDescent="0.2">
      <c r="A217" s="111">
        <v>622</v>
      </c>
      <c r="B217" s="111">
        <v>1.1534000004758127E-3</v>
      </c>
      <c r="C217" s="111">
        <v>0.1</v>
      </c>
      <c r="D217" s="113">
        <f t="shared" si="50"/>
        <v>6.2199999999999998E-2</v>
      </c>
      <c r="E217" s="113">
        <f t="shared" si="51"/>
        <v>1.1534000004758127E-3</v>
      </c>
      <c r="F217" s="21">
        <f t="shared" si="52"/>
        <v>6.2199999999999998E-3</v>
      </c>
      <c r="G217" s="21">
        <f t="shared" si="53"/>
        <v>1.1534000004758127E-4</v>
      </c>
      <c r="H217" s="21">
        <f t="shared" si="54"/>
        <v>3.8688399999999999E-4</v>
      </c>
      <c r="I217" s="21">
        <f t="shared" si="55"/>
        <v>2.4064184799999998E-5</v>
      </c>
      <c r="J217" s="21">
        <f t="shared" si="56"/>
        <v>1.4967922945599997E-6</v>
      </c>
      <c r="K217" s="21">
        <f t="shared" si="57"/>
        <v>7.1741480029595553E-6</v>
      </c>
      <c r="L217" s="21">
        <f t="shared" si="58"/>
        <v>4.4623200578408433E-7</v>
      </c>
      <c r="M217" s="21">
        <f t="shared" ca="1" si="59"/>
        <v>-5.4780288579642997E-3</v>
      </c>
      <c r="N217" s="21">
        <f t="shared" ca="1" si="60"/>
        <v>4.3975848704552332E-6</v>
      </c>
      <c r="O217" s="20">
        <f t="shared" ca="1" si="61"/>
        <v>64.694526336081367</v>
      </c>
      <c r="P217" s="21">
        <f t="shared" ca="1" si="62"/>
        <v>250.46227561614049</v>
      </c>
      <c r="Q217" s="21">
        <f t="shared" ca="1" si="63"/>
        <v>57.218779622607912</v>
      </c>
      <c r="R217">
        <f t="shared" ca="1" si="64"/>
        <v>6.6314288584401124E-3</v>
      </c>
      <c r="S217"/>
      <c r="T217"/>
      <c r="U217"/>
      <c r="V217"/>
      <c r="W217"/>
      <c r="X217"/>
      <c r="Y217"/>
      <c r="Z217"/>
      <c r="AA217"/>
      <c r="AB217"/>
      <c r="AC217"/>
      <c r="AD217"/>
      <c r="AE217"/>
      <c r="AF217"/>
      <c r="AG217"/>
      <c r="AH217"/>
      <c r="AI217"/>
    </row>
    <row r="218" spans="1:35" x14ac:dyDescent="0.2">
      <c r="A218" s="111">
        <v>625</v>
      </c>
      <c r="B218" s="111">
        <v>-2.3374999946099706E-3</v>
      </c>
      <c r="C218" s="111">
        <v>0.1</v>
      </c>
      <c r="D218" s="113">
        <f t="shared" si="50"/>
        <v>6.25E-2</v>
      </c>
      <c r="E218" s="113">
        <f t="shared" si="51"/>
        <v>-2.3374999946099706E-3</v>
      </c>
      <c r="F218" s="21">
        <f t="shared" si="52"/>
        <v>6.2500000000000003E-3</v>
      </c>
      <c r="G218" s="21">
        <f t="shared" si="53"/>
        <v>-2.3374999946099707E-4</v>
      </c>
      <c r="H218" s="21">
        <f t="shared" si="54"/>
        <v>3.9062500000000002E-4</v>
      </c>
      <c r="I218" s="21">
        <f t="shared" si="55"/>
        <v>2.4414062500000001E-5</v>
      </c>
      <c r="J218" s="21">
        <f t="shared" si="56"/>
        <v>1.5258789062500001E-6</v>
      </c>
      <c r="K218" s="21">
        <f t="shared" si="57"/>
        <v>-1.4609374966312317E-5</v>
      </c>
      <c r="L218" s="21">
        <f t="shared" si="58"/>
        <v>-9.1308593539451979E-7</v>
      </c>
      <c r="M218" s="21">
        <f t="shared" ca="1" si="59"/>
        <v>-5.4889156034975189E-3</v>
      </c>
      <c r="N218" s="21">
        <f t="shared" ca="1" si="60"/>
        <v>9.9314203399400775E-7</v>
      </c>
      <c r="O218" s="20">
        <f t="shared" ca="1" si="61"/>
        <v>64.612928031622658</v>
      </c>
      <c r="P218" s="21">
        <f t="shared" ca="1" si="62"/>
        <v>250.14276455051765</v>
      </c>
      <c r="Q218" s="21">
        <f t="shared" ca="1" si="63"/>
        <v>57.145086455060103</v>
      </c>
      <c r="R218">
        <f t="shared" ca="1" si="64"/>
        <v>3.1514156088875483E-3</v>
      </c>
      <c r="S218"/>
      <c r="T218"/>
      <c r="U218"/>
      <c r="V218"/>
      <c r="W218"/>
      <c r="X218"/>
      <c r="Y218"/>
      <c r="Z218"/>
      <c r="AA218"/>
      <c r="AB218"/>
      <c r="AC218"/>
      <c r="AD218"/>
      <c r="AE218"/>
      <c r="AF218"/>
      <c r="AG218"/>
      <c r="AH218"/>
      <c r="AI218"/>
    </row>
    <row r="219" spans="1:35" x14ac:dyDescent="0.2">
      <c r="A219" s="111">
        <v>648</v>
      </c>
      <c r="B219" s="111">
        <v>-6.4343999983975664E-3</v>
      </c>
      <c r="C219" s="111">
        <v>0.1</v>
      </c>
      <c r="D219" s="113">
        <f t="shared" si="50"/>
        <v>6.4799999999999996E-2</v>
      </c>
      <c r="E219" s="113">
        <f t="shared" si="51"/>
        <v>-6.4343999983975664E-3</v>
      </c>
      <c r="F219" s="21">
        <f t="shared" si="52"/>
        <v>6.4799999999999996E-3</v>
      </c>
      <c r="G219" s="21">
        <f t="shared" si="53"/>
        <v>-6.4343999983975666E-4</v>
      </c>
      <c r="H219" s="21">
        <f t="shared" si="54"/>
        <v>4.1990399999999997E-4</v>
      </c>
      <c r="I219" s="21">
        <f t="shared" si="55"/>
        <v>2.7209779199999997E-5</v>
      </c>
      <c r="J219" s="21">
        <f t="shared" si="56"/>
        <v>1.7631936921599998E-6</v>
      </c>
      <c r="K219" s="21">
        <f t="shared" si="57"/>
        <v>-4.1694911989616229E-5</v>
      </c>
      <c r="L219" s="21">
        <f t="shared" si="58"/>
        <v>-2.7018302969271317E-6</v>
      </c>
      <c r="M219" s="21">
        <f t="shared" ca="1" si="59"/>
        <v>-5.5723871054681184E-3</v>
      </c>
      <c r="N219" s="21">
        <f t="shared" ca="1" si="60"/>
        <v>7.4306622757659599E-8</v>
      </c>
      <c r="O219" s="20">
        <f t="shared" ca="1" si="61"/>
        <v>63.989875184126355</v>
      </c>
      <c r="P219" s="21">
        <f t="shared" ca="1" si="62"/>
        <v>247.70320955253956</v>
      </c>
      <c r="Q219" s="21">
        <f t="shared" ca="1" si="63"/>
        <v>56.582440334658365</v>
      </c>
      <c r="R219">
        <f t="shared" ca="1" si="64"/>
        <v>-8.6201289292944794E-4</v>
      </c>
      <c r="S219"/>
      <c r="T219"/>
      <c r="U219"/>
      <c r="V219"/>
      <c r="W219"/>
      <c r="X219"/>
      <c r="Y219"/>
      <c r="Z219"/>
      <c r="AA219"/>
      <c r="AB219"/>
      <c r="AC219"/>
      <c r="AD219"/>
      <c r="AE219"/>
      <c r="AF219"/>
      <c r="AG219"/>
      <c r="AH219"/>
      <c r="AI219"/>
    </row>
    <row r="220" spans="1:35" x14ac:dyDescent="0.2">
      <c r="A220" s="111">
        <v>654</v>
      </c>
      <c r="B220" s="111">
        <v>-1.1416200002713595E-2</v>
      </c>
      <c r="C220" s="111">
        <v>0.1</v>
      </c>
      <c r="D220" s="113">
        <f t="shared" si="50"/>
        <v>6.54E-2</v>
      </c>
      <c r="E220" s="113">
        <f t="shared" si="51"/>
        <v>-1.1416200002713595E-2</v>
      </c>
      <c r="F220" s="21">
        <f t="shared" si="52"/>
        <v>6.5400000000000007E-3</v>
      </c>
      <c r="G220" s="21">
        <f t="shared" si="53"/>
        <v>-1.1416200002713594E-3</v>
      </c>
      <c r="H220" s="21">
        <f t="shared" si="54"/>
        <v>4.2771600000000002E-4</v>
      </c>
      <c r="I220" s="21">
        <f t="shared" si="55"/>
        <v>2.7972626400000001E-5</v>
      </c>
      <c r="J220" s="21">
        <f t="shared" si="56"/>
        <v>1.82940976656E-6</v>
      </c>
      <c r="K220" s="21">
        <f t="shared" si="57"/>
        <v>-7.4661948017746901E-5</v>
      </c>
      <c r="L220" s="21">
        <f t="shared" si="58"/>
        <v>-4.8828914003606476E-6</v>
      </c>
      <c r="M220" s="21">
        <f t="shared" ca="1" si="59"/>
        <v>-5.5941641574898306E-3</v>
      </c>
      <c r="N220" s="21">
        <f t="shared" ca="1" si="60"/>
        <v>3.3896101383070387E-6</v>
      </c>
      <c r="O220" s="20">
        <f t="shared" ca="1" si="61"/>
        <v>63.828075402135717</v>
      </c>
      <c r="P220" s="21">
        <f t="shared" ca="1" si="62"/>
        <v>247.0697158096724</v>
      </c>
      <c r="Q220" s="21">
        <f t="shared" ca="1" si="63"/>
        <v>56.436340931075343</v>
      </c>
      <c r="R220">
        <f t="shared" ca="1" si="64"/>
        <v>-5.822035845223764E-3</v>
      </c>
      <c r="S220"/>
      <c r="T220"/>
      <c r="U220"/>
      <c r="V220"/>
      <c r="W220"/>
      <c r="X220"/>
      <c r="Y220"/>
      <c r="Z220"/>
      <c r="AA220"/>
      <c r="AB220"/>
      <c r="AC220"/>
      <c r="AD220"/>
      <c r="AE220"/>
      <c r="AF220"/>
      <c r="AG220"/>
      <c r="AH220"/>
      <c r="AI220"/>
    </row>
    <row r="221" spans="1:35" x14ac:dyDescent="0.2">
      <c r="A221" s="111">
        <v>655.5</v>
      </c>
      <c r="B221" s="111">
        <v>-8.6616500047966838E-3</v>
      </c>
      <c r="C221" s="111">
        <v>0.1</v>
      </c>
      <c r="D221" s="113">
        <f t="shared" si="50"/>
        <v>6.5549999999999997E-2</v>
      </c>
      <c r="E221" s="113">
        <f t="shared" si="51"/>
        <v>-8.6616500047966838E-3</v>
      </c>
      <c r="F221" s="21">
        <f t="shared" si="52"/>
        <v>6.5550000000000001E-3</v>
      </c>
      <c r="G221" s="21">
        <f t="shared" si="53"/>
        <v>-8.661650004796684E-4</v>
      </c>
      <c r="H221" s="21">
        <f t="shared" si="54"/>
        <v>4.2968024999999997E-4</v>
      </c>
      <c r="I221" s="21">
        <f t="shared" si="55"/>
        <v>2.8165540387499995E-5</v>
      </c>
      <c r="J221" s="21">
        <f t="shared" si="56"/>
        <v>1.8462511724006247E-6</v>
      </c>
      <c r="K221" s="21">
        <f t="shared" si="57"/>
        <v>-5.6777115781442263E-5</v>
      </c>
      <c r="L221" s="21">
        <f t="shared" si="58"/>
        <v>-3.7217399394735401E-6</v>
      </c>
      <c r="M221" s="21">
        <f t="shared" ca="1" si="59"/>
        <v>-5.5996085418914604E-3</v>
      </c>
      <c r="N221" s="21">
        <f t="shared" ca="1" si="60"/>
        <v>9.3760979205507607E-7</v>
      </c>
      <c r="O221" s="20">
        <f t="shared" ca="1" si="61"/>
        <v>63.787672926578317</v>
      </c>
      <c r="P221" s="21">
        <f t="shared" ca="1" si="62"/>
        <v>246.91153024541072</v>
      </c>
      <c r="Q221" s="21">
        <f t="shared" ca="1" si="63"/>
        <v>56.399859812774885</v>
      </c>
      <c r="R221">
        <f t="shared" ca="1" si="64"/>
        <v>-3.0620414629052234E-3</v>
      </c>
      <c r="S221"/>
      <c r="T221"/>
      <c r="U221"/>
      <c r="V221"/>
      <c r="W221"/>
      <c r="X221"/>
      <c r="Y221"/>
      <c r="Z221"/>
      <c r="AA221"/>
      <c r="AB221"/>
      <c r="AC221"/>
      <c r="AD221"/>
      <c r="AE221"/>
      <c r="AF221"/>
      <c r="AG221"/>
      <c r="AH221"/>
      <c r="AI221"/>
    </row>
    <row r="222" spans="1:35" x14ac:dyDescent="0.2">
      <c r="A222" s="111">
        <v>999</v>
      </c>
      <c r="B222" s="111">
        <v>-1.869699997769203E-3</v>
      </c>
      <c r="C222" s="111">
        <v>0.1</v>
      </c>
      <c r="D222" s="113">
        <f t="shared" si="50"/>
        <v>9.9900000000000003E-2</v>
      </c>
      <c r="E222" s="113">
        <f t="shared" si="51"/>
        <v>-1.869699997769203E-3</v>
      </c>
      <c r="F222" s="21">
        <f t="shared" si="52"/>
        <v>9.9900000000000006E-3</v>
      </c>
      <c r="G222" s="21">
        <f t="shared" si="53"/>
        <v>-1.8696999977692031E-4</v>
      </c>
      <c r="H222" s="21">
        <f t="shared" si="54"/>
        <v>9.980010000000001E-4</v>
      </c>
      <c r="I222" s="21">
        <f t="shared" si="55"/>
        <v>9.9700299900000013E-5</v>
      </c>
      <c r="J222" s="21">
        <f t="shared" si="56"/>
        <v>9.9600599600100011E-6</v>
      </c>
      <c r="K222" s="21">
        <f t="shared" si="57"/>
        <v>-1.8678302977714341E-5</v>
      </c>
      <c r="L222" s="21">
        <f t="shared" si="58"/>
        <v>-1.8659624674736629E-6</v>
      </c>
      <c r="M222" s="21">
        <f t="shared" ca="1" si="59"/>
        <v>-6.847651357461809E-3</v>
      </c>
      <c r="N222" s="21">
        <f t="shared" ca="1" si="60"/>
        <v>2.4779999739465467E-6</v>
      </c>
      <c r="O222" s="20">
        <f t="shared" ca="1" si="61"/>
        <v>55.023585818182482</v>
      </c>
      <c r="P222" s="21">
        <f t="shared" ca="1" si="62"/>
        <v>212.61822891054439</v>
      </c>
      <c r="Q222" s="21">
        <f t="shared" ca="1" si="63"/>
        <v>48.495125720500923</v>
      </c>
      <c r="R222">
        <f t="shared" ca="1" si="64"/>
        <v>4.977951359692606E-3</v>
      </c>
      <c r="S222"/>
      <c r="T222"/>
      <c r="U222"/>
      <c r="V222"/>
      <c r="W222"/>
      <c r="X222"/>
      <c r="Y222"/>
      <c r="Z222"/>
      <c r="AA222"/>
      <c r="AB222"/>
      <c r="AC222"/>
      <c r="AD222"/>
      <c r="AE222"/>
      <c r="AF222"/>
      <c r="AG222"/>
      <c r="AH222"/>
      <c r="AI222"/>
    </row>
    <row r="223" spans="1:35" x14ac:dyDescent="0.2">
      <c r="A223" s="111">
        <v>1105</v>
      </c>
      <c r="B223" s="111">
        <v>-1.8815000003087334E-3</v>
      </c>
      <c r="C223" s="111">
        <v>0.1</v>
      </c>
      <c r="D223" s="113">
        <f t="shared" si="50"/>
        <v>0.1105</v>
      </c>
      <c r="E223" s="113">
        <f t="shared" si="51"/>
        <v>-1.8815000003087334E-3</v>
      </c>
      <c r="F223" s="21">
        <f t="shared" si="52"/>
        <v>1.1050000000000001E-2</v>
      </c>
      <c r="G223" s="21">
        <f t="shared" si="53"/>
        <v>-1.8815000003087335E-4</v>
      </c>
      <c r="H223" s="21">
        <f t="shared" si="54"/>
        <v>1.2210250000000001E-3</v>
      </c>
      <c r="I223" s="21">
        <f t="shared" si="55"/>
        <v>1.3492326250000002E-4</v>
      </c>
      <c r="J223" s="21">
        <f t="shared" si="56"/>
        <v>1.4909020506250002E-5</v>
      </c>
      <c r="K223" s="21">
        <f t="shared" si="57"/>
        <v>-2.0790575003411505E-5</v>
      </c>
      <c r="L223" s="21">
        <f t="shared" si="58"/>
        <v>-2.2973585378769714E-6</v>
      </c>
      <c r="M223" s="21">
        <f t="shared" ca="1" si="59"/>
        <v>-7.233296621753451E-3</v>
      </c>
      <c r="N223" s="21">
        <f t="shared" ca="1" si="60"/>
        <v>2.8641727077307093E-6</v>
      </c>
      <c r="O223" s="20">
        <f t="shared" ca="1" si="61"/>
        <v>52.509219720746366</v>
      </c>
      <c r="P223" s="21">
        <f t="shared" ca="1" si="62"/>
        <v>202.78775543422586</v>
      </c>
      <c r="Q223" s="21">
        <f t="shared" ca="1" si="63"/>
        <v>46.230785699027521</v>
      </c>
      <c r="R223">
        <f t="shared" ca="1" si="64"/>
        <v>5.3517966214447175E-3</v>
      </c>
      <c r="S223"/>
      <c r="T223"/>
      <c r="U223"/>
      <c r="V223"/>
      <c r="W223"/>
      <c r="X223"/>
      <c r="Y223"/>
      <c r="Z223"/>
      <c r="AA223"/>
      <c r="AB223"/>
      <c r="AC223"/>
      <c r="AD223"/>
      <c r="AE223"/>
      <c r="AF223"/>
      <c r="AG223"/>
      <c r="AH223"/>
      <c r="AI223"/>
    </row>
    <row r="224" spans="1:35" x14ac:dyDescent="0.2">
      <c r="A224" s="111">
        <v>1166.5</v>
      </c>
      <c r="B224" s="111">
        <v>-1.7944949999218807E-2</v>
      </c>
      <c r="C224" s="111">
        <v>0.1</v>
      </c>
      <c r="D224" s="113">
        <f t="shared" si="50"/>
        <v>0.11665</v>
      </c>
      <c r="E224" s="113">
        <f t="shared" si="51"/>
        <v>-1.7944949999218807E-2</v>
      </c>
      <c r="F224" s="21">
        <f t="shared" si="52"/>
        <v>1.1665000000000002E-2</v>
      </c>
      <c r="G224" s="21">
        <f t="shared" si="53"/>
        <v>-1.7944949999218807E-3</v>
      </c>
      <c r="H224" s="21">
        <f t="shared" si="54"/>
        <v>1.3607222500000003E-3</v>
      </c>
      <c r="I224" s="21">
        <f t="shared" si="55"/>
        <v>1.5872825046250004E-4</v>
      </c>
      <c r="J224" s="21">
        <f t="shared" si="56"/>
        <v>1.8515650416450629E-5</v>
      </c>
      <c r="K224" s="21">
        <f t="shared" si="57"/>
        <v>-2.093278417408874E-4</v>
      </c>
      <c r="L224" s="21">
        <f t="shared" si="58"/>
        <v>-2.4418092739074516E-5</v>
      </c>
      <c r="M224" s="21">
        <f t="shared" ca="1" si="59"/>
        <v>-7.4571547967560948E-3</v>
      </c>
      <c r="N224" s="21">
        <f t="shared" ca="1" si="60"/>
        <v>1.0999384820879986E-5</v>
      </c>
      <c r="O224" s="20">
        <f t="shared" ca="1" si="61"/>
        <v>51.090041418945717</v>
      </c>
      <c r="P224" s="21">
        <f t="shared" ca="1" si="62"/>
        <v>197.24091226774408</v>
      </c>
      <c r="Q224" s="21">
        <f t="shared" ca="1" si="63"/>
        <v>44.953483017213244</v>
      </c>
      <c r="R224">
        <f t="shared" ca="1" si="64"/>
        <v>-1.0487795202462711E-2</v>
      </c>
      <c r="S224"/>
      <c r="T224"/>
      <c r="U224"/>
      <c r="V224"/>
      <c r="W224"/>
      <c r="X224"/>
      <c r="Y224"/>
      <c r="Z224"/>
      <c r="AA224"/>
      <c r="AB224"/>
      <c r="AC224"/>
      <c r="AD224"/>
      <c r="AE224"/>
      <c r="AF224"/>
      <c r="AG224"/>
      <c r="AH224"/>
      <c r="AI224"/>
    </row>
    <row r="225" spans="1:35" x14ac:dyDescent="0.2">
      <c r="A225" s="111">
        <v>1192</v>
      </c>
      <c r="B225" s="111">
        <v>8.8240000332007185E-4</v>
      </c>
      <c r="C225" s="111">
        <v>0.1</v>
      </c>
      <c r="D225" s="113">
        <f t="shared" si="50"/>
        <v>0.1192</v>
      </c>
      <c r="E225" s="113">
        <f t="shared" si="51"/>
        <v>8.8240000332007185E-4</v>
      </c>
      <c r="F225" s="21">
        <f t="shared" si="52"/>
        <v>1.192E-2</v>
      </c>
      <c r="G225" s="21">
        <f t="shared" si="53"/>
        <v>8.824000033200719E-5</v>
      </c>
      <c r="H225" s="21">
        <f t="shared" si="54"/>
        <v>1.420864E-3</v>
      </c>
      <c r="I225" s="21">
        <f t="shared" si="55"/>
        <v>1.693669888E-4</v>
      </c>
      <c r="J225" s="21">
        <f t="shared" si="56"/>
        <v>2.0188545064960002E-5</v>
      </c>
      <c r="K225" s="21">
        <f t="shared" si="57"/>
        <v>1.0518208039575257E-5</v>
      </c>
      <c r="L225" s="21">
        <f t="shared" si="58"/>
        <v>1.2537703983173707E-6</v>
      </c>
      <c r="M225" s="21">
        <f t="shared" ca="1" si="59"/>
        <v>-7.5499979793810044E-3</v>
      </c>
      <c r="N225" s="21">
        <f t="shared" ca="1" si="60"/>
        <v>7.1105335738661179E-6</v>
      </c>
      <c r="O225" s="20">
        <f t="shared" ca="1" si="61"/>
        <v>50.510017683240378</v>
      </c>
      <c r="P225" s="21">
        <f t="shared" ca="1" si="62"/>
        <v>194.9742727726707</v>
      </c>
      <c r="Q225" s="21">
        <f t="shared" ca="1" si="63"/>
        <v>44.431606787739703</v>
      </c>
      <c r="R225">
        <f t="shared" ca="1" si="64"/>
        <v>8.4323979827010762E-3</v>
      </c>
      <c r="S225"/>
      <c r="T225"/>
      <c r="U225"/>
      <c r="V225"/>
      <c r="W225"/>
      <c r="X225"/>
      <c r="Y225"/>
      <c r="Z225"/>
      <c r="AA225"/>
      <c r="AB225"/>
      <c r="AC225"/>
      <c r="AD225"/>
      <c r="AE225"/>
      <c r="AF225"/>
      <c r="AG225"/>
      <c r="AH225"/>
      <c r="AI225"/>
    </row>
    <row r="226" spans="1:35" x14ac:dyDescent="0.2">
      <c r="A226" s="111">
        <v>1965</v>
      </c>
      <c r="B226" s="111">
        <v>-4.9395000023650937E-3</v>
      </c>
      <c r="C226" s="111">
        <v>0.1</v>
      </c>
      <c r="D226" s="113">
        <f t="shared" si="50"/>
        <v>0.19650000000000001</v>
      </c>
      <c r="E226" s="113">
        <f t="shared" si="51"/>
        <v>-4.9395000023650937E-3</v>
      </c>
      <c r="F226" s="21">
        <f t="shared" si="52"/>
        <v>1.9650000000000001E-2</v>
      </c>
      <c r="G226" s="21">
        <f t="shared" si="53"/>
        <v>-4.9395000023650943E-4</v>
      </c>
      <c r="H226" s="21">
        <f t="shared" si="54"/>
        <v>3.8612250000000002E-3</v>
      </c>
      <c r="I226" s="21">
        <f t="shared" si="55"/>
        <v>7.5873071250000008E-4</v>
      </c>
      <c r="J226" s="21">
        <f t="shared" si="56"/>
        <v>1.4909058500625001E-4</v>
      </c>
      <c r="K226" s="21">
        <f t="shared" si="57"/>
        <v>-9.7061175046474113E-5</v>
      </c>
      <c r="L226" s="21">
        <f t="shared" si="58"/>
        <v>-1.9072520896632163E-5</v>
      </c>
      <c r="M226" s="21">
        <f t="shared" ca="1" si="59"/>
        <v>-1.0371081233572764E-2</v>
      </c>
      <c r="N226" s="21">
        <f t="shared" ca="1" si="60"/>
        <v>2.9502074671207439E-6</v>
      </c>
      <c r="O226" s="20">
        <f t="shared" ca="1" si="61"/>
        <v>35.125871468992571</v>
      </c>
      <c r="P226" s="21">
        <f t="shared" ca="1" si="62"/>
        <v>134.94947266321523</v>
      </c>
      <c r="Q226" s="21">
        <f t="shared" ca="1" si="63"/>
        <v>30.630130897143871</v>
      </c>
      <c r="R226">
        <f t="shared" ca="1" si="64"/>
        <v>5.4315812312076706E-3</v>
      </c>
      <c r="S226"/>
      <c r="T226"/>
      <c r="U226"/>
      <c r="V226"/>
      <c r="W226"/>
      <c r="X226"/>
      <c r="Y226"/>
      <c r="Z226"/>
      <c r="AA226"/>
      <c r="AB226"/>
      <c r="AC226"/>
      <c r="AD226"/>
      <c r="AE226"/>
      <c r="AF226"/>
      <c r="AG226"/>
      <c r="AH226"/>
      <c r="AI226"/>
    </row>
    <row r="227" spans="1:35" x14ac:dyDescent="0.2">
      <c r="A227" s="111">
        <v>2797</v>
      </c>
      <c r="B227" s="111">
        <v>-3.1749099995067809E-2</v>
      </c>
      <c r="C227" s="111">
        <v>0.1</v>
      </c>
      <c r="D227" s="113">
        <f t="shared" si="50"/>
        <v>0.2797</v>
      </c>
      <c r="E227" s="113">
        <f t="shared" si="51"/>
        <v>-3.1749099995067809E-2</v>
      </c>
      <c r="F227" s="21">
        <f t="shared" si="52"/>
        <v>2.7970000000000002E-2</v>
      </c>
      <c r="G227" s="21">
        <f t="shared" si="53"/>
        <v>-3.1749099995067812E-3</v>
      </c>
      <c r="H227" s="21">
        <f t="shared" si="54"/>
        <v>7.8232090000000011E-3</v>
      </c>
      <c r="I227" s="21">
        <f t="shared" si="55"/>
        <v>2.1881515573000001E-3</v>
      </c>
      <c r="J227" s="21">
        <f t="shared" si="56"/>
        <v>6.1202599057681001E-4</v>
      </c>
      <c r="K227" s="21">
        <f t="shared" si="57"/>
        <v>-8.8802232686204668E-4</v>
      </c>
      <c r="L227" s="21">
        <f t="shared" si="58"/>
        <v>-2.4837984482331446E-4</v>
      </c>
      <c r="M227" s="21">
        <f t="shared" ca="1" si="59"/>
        <v>-1.342189606289663E-2</v>
      </c>
      <c r="N227" s="21">
        <f t="shared" ca="1" si="60"/>
        <v>3.3588640397139077E-5</v>
      </c>
      <c r="O227" s="20">
        <f t="shared" ca="1" si="61"/>
        <v>22.764588625652152</v>
      </c>
      <c r="P227" s="21">
        <f t="shared" ca="1" si="62"/>
        <v>86.900405341880145</v>
      </c>
      <c r="Q227" s="21">
        <f t="shared" ca="1" si="63"/>
        <v>19.618253498265428</v>
      </c>
      <c r="R227">
        <f t="shared" ca="1" si="64"/>
        <v>-1.8327203932171181E-2</v>
      </c>
      <c r="S227"/>
      <c r="T227"/>
      <c r="U227"/>
      <c r="V227"/>
      <c r="W227"/>
      <c r="X227"/>
      <c r="Y227"/>
      <c r="Z227"/>
      <c r="AA227"/>
      <c r="AB227"/>
      <c r="AC227"/>
      <c r="AD227"/>
      <c r="AE227"/>
      <c r="AF227"/>
      <c r="AG227"/>
      <c r="AH227"/>
      <c r="AI227"/>
    </row>
    <row r="228" spans="1:35" x14ac:dyDescent="0.2">
      <c r="A228" s="111">
        <v>2801</v>
      </c>
      <c r="B228" s="111">
        <v>-7.070300001942087E-3</v>
      </c>
      <c r="C228" s="111">
        <v>0.1</v>
      </c>
      <c r="D228" s="113">
        <f t="shared" si="50"/>
        <v>0.28010000000000002</v>
      </c>
      <c r="E228" s="113">
        <f t="shared" si="51"/>
        <v>-7.070300001942087E-3</v>
      </c>
      <c r="F228" s="21">
        <f t="shared" si="52"/>
        <v>2.8010000000000004E-2</v>
      </c>
      <c r="G228" s="21">
        <f t="shared" si="53"/>
        <v>-7.0703000019420878E-4</v>
      </c>
      <c r="H228" s="21">
        <f t="shared" si="54"/>
        <v>7.8456010000000007E-3</v>
      </c>
      <c r="I228" s="21">
        <f t="shared" si="55"/>
        <v>2.1975528401000002E-3</v>
      </c>
      <c r="J228" s="21">
        <f t="shared" si="56"/>
        <v>6.1553455051201005E-4</v>
      </c>
      <c r="K228" s="21">
        <f t="shared" si="57"/>
        <v>-1.9803910305439789E-4</v>
      </c>
      <c r="L228" s="21">
        <f t="shared" si="58"/>
        <v>-5.5470752765536851E-5</v>
      </c>
      <c r="M228" s="21">
        <f t="shared" ca="1" si="59"/>
        <v>-1.3436599526230528E-2</v>
      </c>
      <c r="N228" s="21">
        <f t="shared" ca="1" si="60"/>
        <v>4.0529769632955243E-6</v>
      </c>
      <c r="O228" s="20">
        <f t="shared" ca="1" si="61"/>
        <v>22.714352661624993</v>
      </c>
      <c r="P228" s="21">
        <f t="shared" ca="1" si="62"/>
        <v>86.705606686322</v>
      </c>
      <c r="Q228" s="21">
        <f t="shared" ca="1" si="63"/>
        <v>19.573702921124045</v>
      </c>
      <c r="R228">
        <f t="shared" ca="1" si="64"/>
        <v>6.3662995242884414E-3</v>
      </c>
      <c r="S228"/>
      <c r="T228"/>
      <c r="U228"/>
      <c r="V228"/>
      <c r="W228"/>
      <c r="X228"/>
      <c r="Y228"/>
      <c r="Z228"/>
      <c r="AA228"/>
      <c r="AB228"/>
      <c r="AC228"/>
      <c r="AD228"/>
      <c r="AE228"/>
      <c r="AF228"/>
      <c r="AG228"/>
      <c r="AH228"/>
      <c r="AI228"/>
    </row>
    <row r="229" spans="1:35" x14ac:dyDescent="0.2">
      <c r="A229" s="111">
        <v>2812</v>
      </c>
      <c r="B229" s="111">
        <v>-2.6203599998552818E-2</v>
      </c>
      <c r="C229" s="111">
        <v>0.1</v>
      </c>
      <c r="D229" s="113">
        <f t="shared" si="50"/>
        <v>0.28120000000000001</v>
      </c>
      <c r="E229" s="113">
        <f t="shared" si="51"/>
        <v>-2.6203599998552818E-2</v>
      </c>
      <c r="F229" s="21">
        <f t="shared" si="52"/>
        <v>2.8120000000000003E-2</v>
      </c>
      <c r="G229" s="21">
        <f t="shared" si="53"/>
        <v>-2.620359999855282E-3</v>
      </c>
      <c r="H229" s="21">
        <f t="shared" si="54"/>
        <v>7.9073440000000002E-3</v>
      </c>
      <c r="I229" s="21">
        <f t="shared" si="55"/>
        <v>2.2235451328000001E-3</v>
      </c>
      <c r="J229" s="21">
        <f t="shared" si="56"/>
        <v>6.2526089134336E-4</v>
      </c>
      <c r="K229" s="21">
        <f t="shared" si="57"/>
        <v>-7.3684523195930525E-4</v>
      </c>
      <c r="L229" s="21">
        <f t="shared" si="58"/>
        <v>-2.0720087922695664E-4</v>
      </c>
      <c r="M229" s="21">
        <f t="shared" ca="1" si="59"/>
        <v>-1.3477035830876392E-2</v>
      </c>
      <c r="N229" s="21">
        <f t="shared" ca="1" si="60"/>
        <v>1.6196543551398554E-5</v>
      </c>
      <c r="O229" s="20">
        <f t="shared" ca="1" si="61"/>
        <v>22.576624845306473</v>
      </c>
      <c r="P229" s="21">
        <f t="shared" ca="1" si="62"/>
        <v>86.171567137628628</v>
      </c>
      <c r="Q229" s="21">
        <f t="shared" ca="1" si="63"/>
        <v>19.451572461157287</v>
      </c>
      <c r="R229">
        <f t="shared" ca="1" si="64"/>
        <v>-1.2726564167676426E-2</v>
      </c>
      <c r="S229"/>
      <c r="T229"/>
      <c r="U229"/>
      <c r="V229"/>
      <c r="W229"/>
      <c r="X229"/>
      <c r="Y229"/>
      <c r="Z229"/>
      <c r="AA229"/>
      <c r="AB229"/>
      <c r="AC229"/>
      <c r="AD229"/>
      <c r="AE229"/>
      <c r="AF229"/>
      <c r="AG229"/>
      <c r="AH229"/>
      <c r="AI229"/>
    </row>
    <row r="230" spans="1:35" x14ac:dyDescent="0.2">
      <c r="A230" s="111">
        <v>3637</v>
      </c>
      <c r="B230" s="111">
        <v>-1.7201100003148895E-2</v>
      </c>
      <c r="C230" s="111">
        <v>0.1</v>
      </c>
      <c r="D230" s="113">
        <f t="shared" si="50"/>
        <v>0.36370000000000002</v>
      </c>
      <c r="E230" s="113">
        <f t="shared" si="51"/>
        <v>-1.7201100003148895E-2</v>
      </c>
      <c r="F230" s="21">
        <f t="shared" si="52"/>
        <v>3.6370000000000006E-2</v>
      </c>
      <c r="G230" s="21">
        <f t="shared" si="53"/>
        <v>-1.7201100003148896E-3</v>
      </c>
      <c r="H230" s="21">
        <f t="shared" si="54"/>
        <v>1.3227769000000004E-2</v>
      </c>
      <c r="I230" s="21">
        <f t="shared" si="55"/>
        <v>4.8109395853000014E-3</v>
      </c>
      <c r="J230" s="21">
        <f t="shared" si="56"/>
        <v>1.7497387271736106E-3</v>
      </c>
      <c r="K230" s="21">
        <f t="shared" si="57"/>
        <v>-6.2560400711452542E-4</v>
      </c>
      <c r="L230" s="21">
        <f t="shared" si="58"/>
        <v>-2.2753217738755291E-4</v>
      </c>
      <c r="M230" s="21">
        <f t="shared" ca="1" si="59"/>
        <v>-1.6517201075836461E-2</v>
      </c>
      <c r="N230" s="21">
        <f t="shared" ca="1" si="60"/>
        <v>4.677177427790978E-8</v>
      </c>
      <c r="O230" s="20">
        <f t="shared" ca="1" si="61"/>
        <v>13.879493348074277</v>
      </c>
      <c r="P230" s="21">
        <f t="shared" ca="1" si="62"/>
        <v>52.534925924044231</v>
      </c>
      <c r="Q230" s="21">
        <f t="shared" ca="1" si="63"/>
        <v>11.776151579674128</v>
      </c>
      <c r="R230">
        <f t="shared" ca="1" si="64"/>
        <v>-6.8389892731243393E-4</v>
      </c>
      <c r="S230"/>
      <c r="T230"/>
      <c r="U230"/>
      <c r="V230"/>
      <c r="W230"/>
      <c r="X230"/>
      <c r="Y230"/>
      <c r="Z230"/>
      <c r="AA230"/>
      <c r="AB230"/>
      <c r="AC230"/>
      <c r="AD230"/>
      <c r="AE230"/>
      <c r="AF230"/>
      <c r="AG230"/>
      <c r="AH230"/>
      <c r="AI230"/>
    </row>
    <row r="231" spans="1:35" x14ac:dyDescent="0.2">
      <c r="A231" s="111">
        <v>3658</v>
      </c>
      <c r="B231" s="111">
        <v>-1.5637399999832269E-2</v>
      </c>
      <c r="C231" s="111">
        <v>0.1</v>
      </c>
      <c r="D231" s="113">
        <f t="shared" si="50"/>
        <v>0.36580000000000001</v>
      </c>
      <c r="E231" s="113">
        <f t="shared" si="51"/>
        <v>-1.5637399999832269E-2</v>
      </c>
      <c r="F231" s="21">
        <f t="shared" si="52"/>
        <v>3.6580000000000001E-2</v>
      </c>
      <c r="G231" s="21">
        <f t="shared" si="53"/>
        <v>-1.5637399999832271E-3</v>
      </c>
      <c r="H231" s="21">
        <f t="shared" si="54"/>
        <v>1.3380964E-2</v>
      </c>
      <c r="I231" s="21">
        <f t="shared" si="55"/>
        <v>4.8947566312000004E-3</v>
      </c>
      <c r="J231" s="21">
        <f t="shared" si="56"/>
        <v>1.7905019756929601E-3</v>
      </c>
      <c r="K231" s="21">
        <f t="shared" si="57"/>
        <v>-5.7201609199386452E-4</v>
      </c>
      <c r="L231" s="21">
        <f t="shared" si="58"/>
        <v>-2.0924348645135564E-4</v>
      </c>
      <c r="M231" s="21">
        <f t="shared" ca="1" si="59"/>
        <v>-1.6594778809136592E-2</v>
      </c>
      <c r="N231" s="21">
        <f t="shared" ca="1" si="60"/>
        <v>9.1657418450496384E-8</v>
      </c>
      <c r="O231" s="20">
        <f t="shared" ca="1" si="61"/>
        <v>13.696903919989371</v>
      </c>
      <c r="P231" s="21">
        <f t="shared" ca="1" si="62"/>
        <v>51.83101651179517</v>
      </c>
      <c r="Q231" s="21">
        <f t="shared" ca="1" si="63"/>
        <v>11.615973302713252</v>
      </c>
      <c r="R231">
        <f t="shared" ca="1" si="64"/>
        <v>9.5737880930432326E-4</v>
      </c>
      <c r="S231"/>
      <c r="T231"/>
      <c r="U231"/>
      <c r="V231"/>
      <c r="W231"/>
      <c r="X231"/>
      <c r="Y231"/>
      <c r="Z231"/>
      <c r="AA231"/>
      <c r="AB231"/>
      <c r="AC231"/>
      <c r="AD231"/>
      <c r="AE231"/>
      <c r="AF231"/>
      <c r="AG231"/>
      <c r="AH231"/>
      <c r="AI231"/>
    </row>
    <row r="232" spans="1:35" x14ac:dyDescent="0.2">
      <c r="A232" s="111">
        <v>4398</v>
      </c>
      <c r="B232" s="111">
        <v>1.6940600005909801E-2</v>
      </c>
      <c r="C232" s="111">
        <v>0.1</v>
      </c>
      <c r="D232" s="113">
        <f t="shared" si="50"/>
        <v>0.43980000000000002</v>
      </c>
      <c r="E232" s="113">
        <f t="shared" si="51"/>
        <v>1.6940600005909801E-2</v>
      </c>
      <c r="F232" s="21">
        <f t="shared" si="52"/>
        <v>4.3980000000000005E-2</v>
      </c>
      <c r="G232" s="21">
        <f t="shared" si="53"/>
        <v>1.6940600005909802E-3</v>
      </c>
      <c r="H232" s="21">
        <f t="shared" si="54"/>
        <v>1.9342404000000004E-2</v>
      </c>
      <c r="I232" s="21">
        <f t="shared" si="55"/>
        <v>8.5067892792000024E-3</v>
      </c>
      <c r="J232" s="21">
        <f t="shared" si="56"/>
        <v>3.7412859249921614E-3</v>
      </c>
      <c r="K232" s="21">
        <f t="shared" si="57"/>
        <v>7.450475882599131E-4</v>
      </c>
      <c r="L232" s="21">
        <f t="shared" si="58"/>
        <v>3.2767192931670982E-4</v>
      </c>
      <c r="M232" s="21">
        <f t="shared" ca="1" si="59"/>
        <v>-1.9334547079741662E-2</v>
      </c>
      <c r="N232" s="21">
        <f t="shared" ca="1" si="60"/>
        <v>1.315886296085648E-4</v>
      </c>
      <c r="O232" s="20">
        <f t="shared" ca="1" si="61"/>
        <v>8.3118474340347301</v>
      </c>
      <c r="P232" s="21">
        <f t="shared" ca="1" si="62"/>
        <v>31.13510730593126</v>
      </c>
      <c r="Q232" s="21">
        <f t="shared" ca="1" si="63"/>
        <v>6.9190221939150396</v>
      </c>
      <c r="R232">
        <f t="shared" ca="1" si="64"/>
        <v>3.6275147085651466E-2</v>
      </c>
      <c r="S232"/>
      <c r="T232"/>
      <c r="U232"/>
      <c r="V232"/>
      <c r="W232"/>
      <c r="X232"/>
      <c r="Y232"/>
      <c r="Z232"/>
      <c r="AA232"/>
      <c r="AB232"/>
      <c r="AC232"/>
      <c r="AD232"/>
      <c r="AE232"/>
      <c r="AF232"/>
      <c r="AG232"/>
      <c r="AH232"/>
      <c r="AI232"/>
    </row>
    <row r="233" spans="1:35" x14ac:dyDescent="0.2">
      <c r="A233" s="111">
        <v>4957.5</v>
      </c>
      <c r="B233" s="111">
        <v>-2.2612250002566725E-2</v>
      </c>
      <c r="C233" s="111">
        <v>0.1</v>
      </c>
      <c r="D233" s="113">
        <f t="shared" si="50"/>
        <v>0.49575000000000002</v>
      </c>
      <c r="E233" s="113">
        <f t="shared" si="51"/>
        <v>-2.2612250002566725E-2</v>
      </c>
      <c r="F233" s="21">
        <f t="shared" si="52"/>
        <v>4.9575000000000008E-2</v>
      </c>
      <c r="G233" s="21">
        <f t="shared" si="53"/>
        <v>-2.2612250002566727E-3</v>
      </c>
      <c r="H233" s="21">
        <f t="shared" si="54"/>
        <v>2.4576806250000006E-2</v>
      </c>
      <c r="I233" s="21">
        <f t="shared" si="55"/>
        <v>1.2183951698437504E-2</v>
      </c>
      <c r="J233" s="21">
        <f t="shared" si="56"/>
        <v>6.0401940545003934E-3</v>
      </c>
      <c r="K233" s="21">
        <f t="shared" si="57"/>
        <v>-1.1210022938772455E-3</v>
      </c>
      <c r="L233" s="21">
        <f t="shared" si="58"/>
        <v>-5.5573688718964448E-4</v>
      </c>
      <c r="M233" s="21">
        <f t="shared" ca="1" si="59"/>
        <v>-2.141387968611828E-2</v>
      </c>
      <c r="N233" s="21">
        <f t="shared" ca="1" si="60"/>
        <v>1.4360914153447452E-7</v>
      </c>
      <c r="O233" s="20">
        <f t="shared" ca="1" si="61"/>
        <v>5.4158869291934968</v>
      </c>
      <c r="P233" s="21">
        <f t="shared" ca="1" si="62"/>
        <v>20.080625030656968</v>
      </c>
      <c r="Q233" s="21">
        <f t="shared" ca="1" si="63"/>
        <v>4.4247469978482652</v>
      </c>
      <c r="R233">
        <f t="shared" ca="1" si="64"/>
        <v>-1.1983703164484445E-3</v>
      </c>
      <c r="S233"/>
      <c r="T233"/>
      <c r="U233"/>
      <c r="V233"/>
      <c r="W233"/>
      <c r="X233"/>
      <c r="Y233"/>
      <c r="Z233"/>
      <c r="AA233"/>
      <c r="AB233"/>
      <c r="AC233"/>
      <c r="AD233"/>
      <c r="AE233"/>
      <c r="AF233"/>
      <c r="AG233"/>
      <c r="AH233"/>
      <c r="AI233"/>
    </row>
    <row r="234" spans="1:35" x14ac:dyDescent="0.2">
      <c r="A234" s="111">
        <v>6386</v>
      </c>
      <c r="B234" s="111">
        <v>-2.7395800003432669E-2</v>
      </c>
      <c r="C234" s="111">
        <v>1</v>
      </c>
      <c r="D234" s="113">
        <f t="shared" si="50"/>
        <v>0.63859999999999995</v>
      </c>
      <c r="E234" s="113">
        <f t="shared" si="51"/>
        <v>-2.7395800003432669E-2</v>
      </c>
      <c r="F234" s="21">
        <f t="shared" si="52"/>
        <v>0.63859999999999995</v>
      </c>
      <c r="G234" s="21">
        <f t="shared" si="53"/>
        <v>-2.7395800003432669E-2</v>
      </c>
      <c r="H234" s="21">
        <f t="shared" si="54"/>
        <v>0.40780995999999992</v>
      </c>
      <c r="I234" s="21">
        <f t="shared" si="55"/>
        <v>0.26042744045599991</v>
      </c>
      <c r="J234" s="21">
        <f t="shared" si="56"/>
        <v>0.16630896347520152</v>
      </c>
      <c r="K234" s="21">
        <f t="shared" si="57"/>
        <v>-1.7494957882192099E-2</v>
      </c>
      <c r="L234" s="21">
        <f t="shared" si="58"/>
        <v>-1.1172280103567873E-2</v>
      </c>
      <c r="M234" s="21">
        <f t="shared" ca="1" si="59"/>
        <v>-2.6753418728576405E-2</v>
      </c>
      <c r="N234" s="21">
        <f t="shared" ca="1" si="60"/>
        <v>4.1265370228595855E-7</v>
      </c>
      <c r="O234" s="20">
        <f t="shared" ca="1" si="61"/>
        <v>132.83308426394854</v>
      </c>
      <c r="P234" s="21">
        <f t="shared" ca="1" si="62"/>
        <v>469.55644947224619</v>
      </c>
      <c r="Q234" s="21">
        <f t="shared" ca="1" si="63"/>
        <v>99.458335932344724</v>
      </c>
      <c r="R234">
        <f t="shared" ca="1" si="64"/>
        <v>-6.4238127485626365E-4</v>
      </c>
      <c r="S234"/>
      <c r="T234"/>
      <c r="U234"/>
      <c r="V234"/>
      <c r="W234"/>
      <c r="X234"/>
      <c r="Y234"/>
      <c r="Z234"/>
      <c r="AA234"/>
      <c r="AB234"/>
      <c r="AC234"/>
      <c r="AD234"/>
      <c r="AE234"/>
      <c r="AF234"/>
      <c r="AG234"/>
      <c r="AH234"/>
      <c r="AI234"/>
    </row>
    <row r="235" spans="1:35" x14ac:dyDescent="0.2">
      <c r="A235" s="111">
        <v>7554</v>
      </c>
      <c r="B235" s="111">
        <v>-3.1386199996632058E-2</v>
      </c>
      <c r="C235" s="111">
        <v>1</v>
      </c>
      <c r="D235" s="113">
        <f t="shared" si="50"/>
        <v>0.75539999999999996</v>
      </c>
      <c r="E235" s="113">
        <f t="shared" si="51"/>
        <v>-3.1386199996632058E-2</v>
      </c>
      <c r="F235" s="21">
        <f t="shared" si="52"/>
        <v>0.75539999999999996</v>
      </c>
      <c r="G235" s="21">
        <f t="shared" si="53"/>
        <v>-3.1386199996632058E-2</v>
      </c>
      <c r="H235" s="21">
        <f t="shared" si="54"/>
        <v>0.57062915999999997</v>
      </c>
      <c r="I235" s="21">
        <f t="shared" si="55"/>
        <v>0.43105326746399997</v>
      </c>
      <c r="J235" s="21">
        <f t="shared" si="56"/>
        <v>0.32561763824230555</v>
      </c>
      <c r="K235" s="21">
        <f t="shared" si="57"/>
        <v>-2.3709135477455855E-2</v>
      </c>
      <c r="L235" s="21">
        <f t="shared" si="58"/>
        <v>-1.7909880939670154E-2</v>
      </c>
      <c r="M235" s="21">
        <f t="shared" ca="1" si="59"/>
        <v>-3.1151969449408522E-2</v>
      </c>
      <c r="N235" s="21">
        <f t="shared" ca="1" si="60"/>
        <v>5.4863949252637027E-8</v>
      </c>
      <c r="O235" s="20">
        <f t="shared" ca="1" si="61"/>
        <v>20.530498950545983</v>
      </c>
      <c r="P235" s="21">
        <f t="shared" ca="1" si="62"/>
        <v>63.862545400013275</v>
      </c>
      <c r="Q235" s="21">
        <f t="shared" ca="1" si="63"/>
        <v>12.11484183856281</v>
      </c>
      <c r="R235">
        <f t="shared" ca="1" si="64"/>
        <v>-2.3423054722353578E-4</v>
      </c>
      <c r="S235"/>
      <c r="T235"/>
      <c r="U235"/>
      <c r="V235"/>
      <c r="W235"/>
      <c r="X235"/>
      <c r="Y235"/>
      <c r="Z235"/>
      <c r="AA235"/>
      <c r="AB235"/>
      <c r="AC235"/>
      <c r="AD235"/>
      <c r="AE235"/>
      <c r="AF235"/>
      <c r="AG235"/>
      <c r="AH235"/>
      <c r="AI235"/>
    </row>
    <row r="236" spans="1:35" x14ac:dyDescent="0.2">
      <c r="A236" s="111">
        <v>7554</v>
      </c>
      <c r="B236" s="111">
        <v>-3.1386199996632058E-2</v>
      </c>
      <c r="C236" s="111">
        <v>1</v>
      </c>
      <c r="D236" s="113">
        <f t="shared" si="50"/>
        <v>0.75539999999999996</v>
      </c>
      <c r="E236" s="113">
        <f t="shared" si="51"/>
        <v>-3.1386199996632058E-2</v>
      </c>
      <c r="F236" s="21">
        <f t="shared" si="52"/>
        <v>0.75539999999999996</v>
      </c>
      <c r="G236" s="21">
        <f t="shared" si="53"/>
        <v>-3.1386199996632058E-2</v>
      </c>
      <c r="H236" s="21">
        <f t="shared" si="54"/>
        <v>0.57062915999999997</v>
      </c>
      <c r="I236" s="21">
        <f t="shared" si="55"/>
        <v>0.43105326746399997</v>
      </c>
      <c r="J236" s="21">
        <f t="shared" si="56"/>
        <v>0.32561763824230555</v>
      </c>
      <c r="K236" s="21">
        <f t="shared" si="57"/>
        <v>-2.3709135477455855E-2</v>
      </c>
      <c r="L236" s="21">
        <f t="shared" si="58"/>
        <v>-1.7909880939670154E-2</v>
      </c>
      <c r="M236" s="21">
        <f t="shared" ca="1" si="59"/>
        <v>-3.1151969449408522E-2</v>
      </c>
      <c r="N236" s="21">
        <f t="shared" ca="1" si="60"/>
        <v>5.4863949252637027E-8</v>
      </c>
      <c r="O236" s="20">
        <f t="shared" ca="1" si="61"/>
        <v>20.530498950545983</v>
      </c>
      <c r="P236" s="21">
        <f t="shared" ca="1" si="62"/>
        <v>63.862545400013275</v>
      </c>
      <c r="Q236" s="21">
        <f t="shared" ca="1" si="63"/>
        <v>12.11484183856281</v>
      </c>
      <c r="R236">
        <f t="shared" ca="1" si="64"/>
        <v>-2.3423054722353578E-4</v>
      </c>
      <c r="S236"/>
      <c r="T236"/>
      <c r="U236"/>
      <c r="V236"/>
      <c r="W236"/>
      <c r="X236"/>
      <c r="Y236"/>
      <c r="Z236"/>
      <c r="AA236"/>
      <c r="AB236"/>
      <c r="AC236"/>
      <c r="AD236"/>
      <c r="AE236"/>
      <c r="AF236"/>
      <c r="AG236"/>
      <c r="AH236"/>
      <c r="AI236"/>
    </row>
    <row r="237" spans="1:35" x14ac:dyDescent="0.2">
      <c r="A237" s="111">
        <v>7598</v>
      </c>
      <c r="B237" s="111">
        <v>-3.2219400003668852E-2</v>
      </c>
      <c r="C237" s="111">
        <v>1</v>
      </c>
      <c r="D237" s="113">
        <f t="shared" si="50"/>
        <v>0.75980000000000003</v>
      </c>
      <c r="E237" s="113">
        <f t="shared" si="51"/>
        <v>-3.2219400003668852E-2</v>
      </c>
      <c r="F237" s="21">
        <f t="shared" si="52"/>
        <v>0.75980000000000003</v>
      </c>
      <c r="G237" s="21">
        <f t="shared" si="53"/>
        <v>-3.2219400003668852E-2</v>
      </c>
      <c r="H237" s="21">
        <f t="shared" si="54"/>
        <v>0.57729604000000001</v>
      </c>
      <c r="I237" s="21">
        <f t="shared" si="55"/>
        <v>0.43862953119200004</v>
      </c>
      <c r="J237" s="21">
        <f t="shared" si="56"/>
        <v>0.33327071779968165</v>
      </c>
      <c r="K237" s="21">
        <f t="shared" si="57"/>
        <v>-2.4480300122787596E-2</v>
      </c>
      <c r="L237" s="21">
        <f t="shared" si="58"/>
        <v>-1.8600132033294015E-2</v>
      </c>
      <c r="M237" s="21">
        <f t="shared" ca="1" si="59"/>
        <v>-3.1318243728305134E-2</v>
      </c>
      <c r="N237" s="21">
        <f t="shared" ca="1" si="60"/>
        <v>8.120826326274094E-7</v>
      </c>
      <c r="O237" s="20">
        <f t="shared" ca="1" si="61"/>
        <v>18.606090860788882</v>
      </c>
      <c r="P237" s="21">
        <f t="shared" ca="1" si="62"/>
        <v>57.280031417185043</v>
      </c>
      <c r="Q237" s="21">
        <f t="shared" ca="1" si="63"/>
        <v>10.764660116659899</v>
      </c>
      <c r="R237">
        <f t="shared" ca="1" si="64"/>
        <v>-9.0115627536371812E-4</v>
      </c>
      <c r="S237"/>
      <c r="T237"/>
      <c r="U237"/>
      <c r="V237"/>
      <c r="W237"/>
      <c r="X237"/>
      <c r="Y237"/>
      <c r="Z237"/>
      <c r="AA237"/>
      <c r="AB237"/>
      <c r="AC237"/>
      <c r="AD237"/>
      <c r="AE237"/>
      <c r="AF237"/>
      <c r="AG237"/>
      <c r="AH237"/>
      <c r="AI237"/>
    </row>
    <row r="238" spans="1:35" x14ac:dyDescent="0.2">
      <c r="A238" s="111">
        <v>8091</v>
      </c>
      <c r="B238" s="111">
        <v>-3.3857300004456192E-2</v>
      </c>
      <c r="C238" s="111">
        <v>1</v>
      </c>
      <c r="D238" s="113">
        <f t="shared" si="50"/>
        <v>0.80910000000000004</v>
      </c>
      <c r="E238" s="113">
        <f t="shared" si="51"/>
        <v>-3.3857300004456192E-2</v>
      </c>
      <c r="F238" s="21">
        <f t="shared" si="52"/>
        <v>0.80910000000000004</v>
      </c>
      <c r="G238" s="21">
        <f t="shared" si="53"/>
        <v>-3.3857300004456192E-2</v>
      </c>
      <c r="H238" s="21">
        <f t="shared" si="54"/>
        <v>0.65464281000000002</v>
      </c>
      <c r="I238" s="21">
        <f t="shared" si="55"/>
        <v>0.52967149757100007</v>
      </c>
      <c r="J238" s="21">
        <f t="shared" si="56"/>
        <v>0.42855720868469616</v>
      </c>
      <c r="K238" s="21">
        <f t="shared" si="57"/>
        <v>-2.7393941433605507E-2</v>
      </c>
      <c r="L238" s="21">
        <f t="shared" si="58"/>
        <v>-2.2164438013930216E-2</v>
      </c>
      <c r="M238" s="21">
        <f t="shared" ca="1" si="59"/>
        <v>-3.318412820430551E-2</v>
      </c>
      <c r="N238" s="21">
        <f t="shared" ca="1" si="60"/>
        <v>4.5316027251810977E-7</v>
      </c>
      <c r="O238" s="20">
        <f t="shared" ca="1" si="61"/>
        <v>4.4244850386886974</v>
      </c>
      <c r="P238" s="21">
        <f t="shared" ca="1" si="62"/>
        <v>10.798402749982131</v>
      </c>
      <c r="Q238" s="21">
        <f t="shared" ca="1" si="63"/>
        <v>1.6038227448334303</v>
      </c>
      <c r="R238">
        <f t="shared" ca="1" si="64"/>
        <v>-6.7317180015068201E-4</v>
      </c>
      <c r="S238"/>
      <c r="T238"/>
      <c r="U238"/>
      <c r="V238"/>
      <c r="W238"/>
      <c r="X238"/>
      <c r="Y238"/>
      <c r="Z238"/>
      <c r="AA238"/>
      <c r="AB238"/>
      <c r="AC238"/>
      <c r="AD238"/>
      <c r="AE238"/>
      <c r="AF238"/>
      <c r="AG238"/>
      <c r="AH238"/>
      <c r="AI238"/>
    </row>
    <row r="239" spans="1:35" x14ac:dyDescent="0.2">
      <c r="A239" s="111">
        <v>8192</v>
      </c>
      <c r="B239" s="111">
        <v>-3.2117599999764934E-2</v>
      </c>
      <c r="C239" s="111">
        <v>1</v>
      </c>
      <c r="D239" s="113">
        <f t="shared" si="50"/>
        <v>0.81920000000000004</v>
      </c>
      <c r="E239" s="113">
        <f t="shared" si="51"/>
        <v>-3.2117599999764934E-2</v>
      </c>
      <c r="F239" s="21">
        <f t="shared" si="52"/>
        <v>0.81920000000000004</v>
      </c>
      <c r="G239" s="21">
        <f t="shared" si="53"/>
        <v>-3.2117599999764934E-2</v>
      </c>
      <c r="H239" s="21">
        <f t="shared" si="54"/>
        <v>0.67108864000000001</v>
      </c>
      <c r="I239" s="21">
        <f t="shared" si="55"/>
        <v>0.54975581388799999</v>
      </c>
      <c r="J239" s="21">
        <f t="shared" si="56"/>
        <v>0.45035996273704959</v>
      </c>
      <c r="K239" s="21">
        <f t="shared" si="57"/>
        <v>-2.6310737919807436E-2</v>
      </c>
      <c r="L239" s="21">
        <f t="shared" si="58"/>
        <v>-2.1553756503906254E-2</v>
      </c>
      <c r="M239" s="21">
        <f t="shared" ca="1" si="59"/>
        <v>-3.3567035894444791E-2</v>
      </c>
      <c r="N239" s="21">
        <f t="shared" ca="1" si="60"/>
        <v>2.1008644127863974E-6</v>
      </c>
      <c r="O239" s="20">
        <f t="shared" ca="1" si="61"/>
        <v>2.8978916339809495</v>
      </c>
      <c r="P239" s="21">
        <f t="shared" ca="1" si="62"/>
        <v>6.312824617160973</v>
      </c>
      <c r="Q239" s="21">
        <f t="shared" ca="1" si="63"/>
        <v>0.81758705876357785</v>
      </c>
      <c r="R239">
        <f t="shared" ca="1" si="64"/>
        <v>1.4494358946798569E-3</v>
      </c>
      <c r="S239"/>
      <c r="T239"/>
      <c r="U239"/>
      <c r="V239"/>
      <c r="W239"/>
      <c r="X239"/>
      <c r="Y239"/>
      <c r="Z239"/>
      <c r="AA239"/>
      <c r="AB239"/>
      <c r="AC239"/>
      <c r="AD239"/>
      <c r="AE239"/>
      <c r="AF239"/>
      <c r="AG239"/>
      <c r="AH239"/>
      <c r="AI239"/>
    </row>
    <row r="240" spans="1:35" x14ac:dyDescent="0.2">
      <c r="A240" s="111">
        <v>8212</v>
      </c>
      <c r="B240" s="111">
        <v>-3.2223599999269936E-2</v>
      </c>
      <c r="C240" s="111">
        <v>1</v>
      </c>
      <c r="D240" s="113">
        <f t="shared" si="50"/>
        <v>0.82120000000000004</v>
      </c>
      <c r="E240" s="113">
        <f t="shared" si="51"/>
        <v>-3.2223599999269936E-2</v>
      </c>
      <c r="F240" s="21">
        <f t="shared" si="52"/>
        <v>0.82120000000000004</v>
      </c>
      <c r="G240" s="21">
        <f t="shared" si="53"/>
        <v>-3.2223599999269936E-2</v>
      </c>
      <c r="H240" s="21">
        <f t="shared" si="54"/>
        <v>0.6743694400000001</v>
      </c>
      <c r="I240" s="21">
        <f t="shared" si="55"/>
        <v>0.55379218412800013</v>
      </c>
      <c r="J240" s="21">
        <f t="shared" si="56"/>
        <v>0.45477414160591373</v>
      </c>
      <c r="K240" s="21">
        <f t="shared" si="57"/>
        <v>-2.6462020319400474E-2</v>
      </c>
      <c r="L240" s="21">
        <f t="shared" si="58"/>
        <v>-2.1730611086291672E-2</v>
      </c>
      <c r="M240" s="21">
        <f t="shared" ca="1" si="59"/>
        <v>-3.3642885313094874E-2</v>
      </c>
      <c r="N240" s="21">
        <f t="shared" ca="1" si="60"/>
        <v>2.0143708020391515E-6</v>
      </c>
      <c r="O240" s="20">
        <f t="shared" ca="1" si="61"/>
        <v>2.640532252238021</v>
      </c>
      <c r="P240" s="21">
        <f t="shared" ca="1" si="62"/>
        <v>5.5863127119803195</v>
      </c>
      <c r="Q240" s="21">
        <f t="shared" ca="1" si="63"/>
        <v>0.69641729331535407</v>
      </c>
      <c r="R240">
        <f t="shared" ca="1" si="64"/>
        <v>1.4192853138249376E-3</v>
      </c>
      <c r="S240"/>
      <c r="T240"/>
      <c r="U240"/>
      <c r="V240"/>
      <c r="W240"/>
      <c r="X240"/>
      <c r="Y240"/>
      <c r="Z240"/>
      <c r="AA240"/>
      <c r="AB240"/>
      <c r="AC240"/>
      <c r="AD240"/>
      <c r="AE240"/>
      <c r="AF240"/>
      <c r="AG240"/>
      <c r="AH240"/>
      <c r="AI240"/>
    </row>
    <row r="241" spans="1:35" x14ac:dyDescent="0.2">
      <c r="A241" s="111">
        <v>8731</v>
      </c>
      <c r="B241" s="111">
        <v>-3.4649299996090122E-2</v>
      </c>
      <c r="C241" s="111">
        <v>1</v>
      </c>
      <c r="D241" s="113">
        <f t="shared" si="50"/>
        <v>0.87309999999999999</v>
      </c>
      <c r="E241" s="113">
        <f t="shared" si="51"/>
        <v>-3.4649299996090122E-2</v>
      </c>
      <c r="F241" s="21">
        <f t="shared" si="52"/>
        <v>0.87309999999999999</v>
      </c>
      <c r="G241" s="21">
        <f t="shared" si="53"/>
        <v>-3.4649299996090122E-2</v>
      </c>
      <c r="H241" s="21">
        <f t="shared" si="54"/>
        <v>0.76230361000000002</v>
      </c>
      <c r="I241" s="21">
        <f t="shared" si="55"/>
        <v>0.66556728189100001</v>
      </c>
      <c r="J241" s="21">
        <f t="shared" si="56"/>
        <v>0.58110679381903207</v>
      </c>
      <c r="K241" s="21">
        <f t="shared" si="57"/>
        <v>-3.0252303826586283E-2</v>
      </c>
      <c r="L241" s="21">
        <f t="shared" si="58"/>
        <v>-2.6413286470992482E-2</v>
      </c>
      <c r="M241" s="21">
        <f t="shared" ca="1" si="59"/>
        <v>-3.561419634884929E-2</v>
      </c>
      <c r="N241" s="21">
        <f t="shared" ca="1" si="60"/>
        <v>9.3102497156794651E-7</v>
      </c>
      <c r="O241" s="20">
        <f t="shared" ca="1" si="61"/>
        <v>2.0001965004050937E-2</v>
      </c>
      <c r="P241" s="21">
        <f t="shared" ca="1" si="62"/>
        <v>1.0386990987439804</v>
      </c>
      <c r="Q241" s="21">
        <f t="shared" ca="1" si="63"/>
        <v>0.54531193531625521</v>
      </c>
      <c r="R241">
        <f t="shared" ca="1" si="64"/>
        <v>9.6489635275916891E-4</v>
      </c>
      <c r="S241"/>
      <c r="T241"/>
      <c r="U241"/>
      <c r="V241"/>
      <c r="W241"/>
      <c r="X241"/>
      <c r="Y241"/>
      <c r="Z241"/>
      <c r="AA241"/>
      <c r="AB241"/>
      <c r="AC241"/>
      <c r="AD241"/>
      <c r="AE241"/>
      <c r="AF241"/>
      <c r="AG241"/>
      <c r="AH241"/>
      <c r="AI241"/>
    </row>
    <row r="242" spans="1:35" x14ac:dyDescent="0.2">
      <c r="A242" s="111">
        <v>8740</v>
      </c>
      <c r="B242" s="111">
        <v>-3.6221999995177612E-2</v>
      </c>
      <c r="C242" s="111">
        <v>1</v>
      </c>
      <c r="D242" s="113">
        <f t="shared" si="50"/>
        <v>0.874</v>
      </c>
      <c r="E242" s="113">
        <f t="shared" si="51"/>
        <v>-3.6221999995177612E-2</v>
      </c>
      <c r="F242" s="21">
        <f t="shared" si="52"/>
        <v>0.874</v>
      </c>
      <c r="G242" s="21">
        <f t="shared" si="53"/>
        <v>-3.6221999995177612E-2</v>
      </c>
      <c r="H242" s="21">
        <f t="shared" si="54"/>
        <v>0.763876</v>
      </c>
      <c r="I242" s="21">
        <f t="shared" si="55"/>
        <v>0.66762762399999998</v>
      </c>
      <c r="J242" s="21">
        <f t="shared" si="56"/>
        <v>0.58350654337599994</v>
      </c>
      <c r="K242" s="21">
        <f t="shared" si="57"/>
        <v>-3.165802799578523E-2</v>
      </c>
      <c r="L242" s="21">
        <f t="shared" si="58"/>
        <v>-2.7669116468316293E-2</v>
      </c>
      <c r="M242" s="21">
        <f t="shared" ca="1" si="59"/>
        <v>-3.5648432211040262E-2</v>
      </c>
      <c r="N242" s="21">
        <f t="shared" ca="1" si="60"/>
        <v>3.2898000300022895E-7</v>
      </c>
      <c r="O242" s="20">
        <f t="shared" ca="1" si="61"/>
        <v>2.82136938943373E-2</v>
      </c>
      <c r="P242" s="21">
        <f t="shared" ca="1" si="62"/>
        <v>1.1440621106764326</v>
      </c>
      <c r="Q242" s="21">
        <f t="shared" ca="1" si="63"/>
        <v>0.58023182083849567</v>
      </c>
      <c r="R242">
        <f t="shared" ca="1" si="64"/>
        <v>-5.7356778413734932E-4</v>
      </c>
      <c r="S242"/>
      <c r="T242"/>
      <c r="U242"/>
      <c r="V242"/>
      <c r="W242"/>
      <c r="X242"/>
      <c r="Y242"/>
      <c r="Z242"/>
      <c r="AA242"/>
      <c r="AB242"/>
      <c r="AC242"/>
      <c r="AD242"/>
      <c r="AE242"/>
      <c r="AF242"/>
      <c r="AG242"/>
      <c r="AH242"/>
      <c r="AI242"/>
    </row>
    <row r="243" spans="1:35" x14ac:dyDescent="0.2">
      <c r="A243" s="111">
        <v>8776</v>
      </c>
      <c r="B243" s="111">
        <v>-3.9112799997383263E-2</v>
      </c>
      <c r="C243" s="111">
        <v>1</v>
      </c>
      <c r="D243" s="113">
        <f t="shared" si="50"/>
        <v>0.87760000000000005</v>
      </c>
      <c r="E243" s="113">
        <f t="shared" si="51"/>
        <v>-3.9112799997383263E-2</v>
      </c>
      <c r="F243" s="21">
        <f t="shared" si="52"/>
        <v>0.87760000000000005</v>
      </c>
      <c r="G243" s="21">
        <f t="shared" si="53"/>
        <v>-3.9112799997383263E-2</v>
      </c>
      <c r="H243" s="21">
        <f t="shared" si="54"/>
        <v>0.77018176000000005</v>
      </c>
      <c r="I243" s="21">
        <f t="shared" si="55"/>
        <v>0.67591151257600013</v>
      </c>
      <c r="J243" s="21">
        <f t="shared" si="56"/>
        <v>0.59317994343669778</v>
      </c>
      <c r="K243" s="21">
        <f t="shared" si="57"/>
        <v>-3.432539327770355E-2</v>
      </c>
      <c r="L243" s="21">
        <f t="shared" si="58"/>
        <v>-3.0123965140512639E-2</v>
      </c>
      <c r="M243" s="21">
        <f t="shared" ca="1" si="59"/>
        <v>-3.5785393140857338E-2</v>
      </c>
      <c r="N243" s="21">
        <f t="shared" ca="1" si="60"/>
        <v>1.1071636388855736E-5</v>
      </c>
      <c r="O243" s="20">
        <f t="shared" ca="1" si="61"/>
        <v>7.4386575820409973E-2</v>
      </c>
      <c r="P243" s="21">
        <f t="shared" ca="1" si="62"/>
        <v>1.609287952005316</v>
      </c>
      <c r="Q243" s="21">
        <f t="shared" ca="1" si="63"/>
        <v>0.72841842517794742</v>
      </c>
      <c r="R243">
        <f t="shared" ca="1" si="64"/>
        <v>-3.3274068565259246E-3</v>
      </c>
      <c r="S243"/>
      <c r="T243"/>
      <c r="U243"/>
      <c r="V243"/>
      <c r="W243"/>
      <c r="X243"/>
      <c r="Y243"/>
      <c r="Z243"/>
      <c r="AA243"/>
      <c r="AB243"/>
      <c r="AC243"/>
      <c r="AD243"/>
      <c r="AE243"/>
      <c r="AF243"/>
      <c r="AG243"/>
      <c r="AH243"/>
      <c r="AI243"/>
    </row>
    <row r="244" spans="1:35" x14ac:dyDescent="0.2">
      <c r="A244" s="111">
        <v>8813</v>
      </c>
      <c r="B244" s="111">
        <v>-3.5003900004085153E-2</v>
      </c>
      <c r="C244" s="111">
        <v>1</v>
      </c>
      <c r="D244" s="113">
        <f t="shared" si="50"/>
        <v>0.88129999999999997</v>
      </c>
      <c r="E244" s="113">
        <f t="shared" si="51"/>
        <v>-3.5003900004085153E-2</v>
      </c>
      <c r="F244" s="21">
        <f t="shared" si="52"/>
        <v>0.88129999999999997</v>
      </c>
      <c r="G244" s="21">
        <f t="shared" si="53"/>
        <v>-3.5003900004085153E-2</v>
      </c>
      <c r="H244" s="21">
        <f t="shared" si="54"/>
        <v>0.77668968999999999</v>
      </c>
      <c r="I244" s="21">
        <f t="shared" si="55"/>
        <v>0.68449662379699994</v>
      </c>
      <c r="J244" s="21">
        <f t="shared" si="56"/>
        <v>0.60324687455229598</v>
      </c>
      <c r="K244" s="21">
        <f t="shared" si="57"/>
        <v>-3.0848937073600244E-2</v>
      </c>
      <c r="L244" s="21">
        <f t="shared" si="58"/>
        <v>-2.7187168242963893E-2</v>
      </c>
      <c r="M244" s="21">
        <f t="shared" ca="1" si="59"/>
        <v>-3.5926187686826476E-2</v>
      </c>
      <c r="N244" s="21">
        <f t="shared" ca="1" si="60"/>
        <v>8.5061456973635853E-7</v>
      </c>
      <c r="O244" s="20">
        <f t="shared" ca="1" si="61"/>
        <v>0.14295519663192102</v>
      </c>
      <c r="P244" s="21">
        <f t="shared" ca="1" si="62"/>
        <v>2.1562051842904322</v>
      </c>
      <c r="Q244" s="21">
        <f t="shared" ca="1" si="63"/>
        <v>0.89395921580813376</v>
      </c>
      <c r="R244">
        <f t="shared" ca="1" si="64"/>
        <v>9.2228768274132261E-4</v>
      </c>
      <c r="S244"/>
      <c r="T244"/>
      <c r="U244"/>
      <c r="V244"/>
      <c r="W244"/>
      <c r="X244"/>
      <c r="Y244"/>
      <c r="Z244"/>
      <c r="AA244"/>
      <c r="AB244"/>
      <c r="AC244"/>
      <c r="AD244"/>
      <c r="AE244"/>
      <c r="AF244"/>
      <c r="AG244"/>
      <c r="AH244"/>
      <c r="AI244"/>
    </row>
    <row r="245" spans="1:35" x14ac:dyDescent="0.2">
      <c r="A245" s="111">
        <v>8821</v>
      </c>
      <c r="B245" s="111">
        <v>-3.7276299997756723E-2</v>
      </c>
      <c r="C245" s="111">
        <v>1</v>
      </c>
      <c r="D245" s="113">
        <f t="shared" si="50"/>
        <v>0.8821</v>
      </c>
      <c r="E245" s="113">
        <f t="shared" si="51"/>
        <v>-3.7276299997756723E-2</v>
      </c>
      <c r="F245" s="21">
        <f t="shared" si="52"/>
        <v>0.8821</v>
      </c>
      <c r="G245" s="21">
        <f t="shared" si="53"/>
        <v>-3.7276299997756723E-2</v>
      </c>
      <c r="H245" s="21">
        <f t="shared" si="54"/>
        <v>0.77810040999999996</v>
      </c>
      <c r="I245" s="21">
        <f t="shared" si="55"/>
        <v>0.686362371661</v>
      </c>
      <c r="J245" s="21">
        <f t="shared" si="56"/>
        <v>0.60544024804216812</v>
      </c>
      <c r="K245" s="21">
        <f t="shared" si="57"/>
        <v>-3.2881424228021205E-2</v>
      </c>
      <c r="L245" s="21">
        <f t="shared" si="58"/>
        <v>-2.9004704311537507E-2</v>
      </c>
      <c r="M245" s="21">
        <f t="shared" ca="1" si="59"/>
        <v>-3.5956633635498281E-2</v>
      </c>
      <c r="N245" s="21">
        <f t="shared" ca="1" si="60"/>
        <v>1.741519307676431E-6</v>
      </c>
      <c r="O245" s="20">
        <f t="shared" ca="1" si="61"/>
        <v>0.16045135012984094</v>
      </c>
      <c r="P245" s="21">
        <f t="shared" ca="1" si="62"/>
        <v>2.2830762114371961</v>
      </c>
      <c r="Q245" s="21">
        <f t="shared" ca="1" si="63"/>
        <v>0.93139355504752919</v>
      </c>
      <c r="R245">
        <f t="shared" ca="1" si="64"/>
        <v>-1.3196663622584426E-3</v>
      </c>
      <c r="S245"/>
      <c r="T245"/>
      <c r="U245"/>
      <c r="V245"/>
      <c r="W245"/>
      <c r="X245"/>
      <c r="Y245"/>
      <c r="Z245"/>
      <c r="AA245"/>
      <c r="AB245"/>
      <c r="AC245"/>
      <c r="AD245"/>
      <c r="AE245"/>
      <c r="AF245"/>
      <c r="AG245"/>
      <c r="AH245"/>
      <c r="AI245"/>
    </row>
    <row r="246" spans="1:35" x14ac:dyDescent="0.2">
      <c r="A246" s="111">
        <v>8861</v>
      </c>
      <c r="B246" s="111">
        <v>-3.3658300002571195E-2</v>
      </c>
      <c r="C246" s="111">
        <v>1</v>
      </c>
      <c r="D246" s="113">
        <f t="shared" si="50"/>
        <v>0.8861</v>
      </c>
      <c r="E246" s="113">
        <f t="shared" si="51"/>
        <v>-3.3658300002571195E-2</v>
      </c>
      <c r="F246" s="21">
        <f t="shared" si="52"/>
        <v>0.8861</v>
      </c>
      <c r="G246" s="21">
        <f t="shared" si="53"/>
        <v>-3.3658300002571195E-2</v>
      </c>
      <c r="H246" s="21">
        <f t="shared" si="54"/>
        <v>0.78517320999999995</v>
      </c>
      <c r="I246" s="21">
        <f t="shared" si="55"/>
        <v>0.69574198138099996</v>
      </c>
      <c r="J246" s="21">
        <f t="shared" si="56"/>
        <v>0.61649696970170409</v>
      </c>
      <c r="K246" s="21">
        <f t="shared" si="57"/>
        <v>-2.9824619632278337E-2</v>
      </c>
      <c r="L246" s="21">
        <f t="shared" si="58"/>
        <v>-2.6427595456161836E-2</v>
      </c>
      <c r="M246" s="21">
        <f t="shared" ca="1" si="59"/>
        <v>-3.6108884097142538E-2</v>
      </c>
      <c r="N246" s="21">
        <f t="shared" ca="1" si="60"/>
        <v>6.0053624045660464E-6</v>
      </c>
      <c r="O246" s="20">
        <f t="shared" ca="1" si="61"/>
        <v>0.2613860942107567</v>
      </c>
      <c r="P246" s="21">
        <f t="shared" ca="1" si="62"/>
        <v>2.9603946963054826</v>
      </c>
      <c r="Q246" s="21">
        <f t="shared" ca="1" si="63"/>
        <v>1.1266486579259034</v>
      </c>
      <c r="R246">
        <f t="shared" ca="1" si="64"/>
        <v>2.4505840945713425E-3</v>
      </c>
      <c r="S246"/>
      <c r="T246"/>
      <c r="U246"/>
      <c r="V246"/>
      <c r="W246"/>
      <c r="X246"/>
      <c r="Y246"/>
      <c r="Z246"/>
      <c r="AA246"/>
      <c r="AB246"/>
      <c r="AC246"/>
      <c r="AD246"/>
      <c r="AE246"/>
      <c r="AF246"/>
      <c r="AG246"/>
      <c r="AH246"/>
      <c r="AI246"/>
    </row>
    <row r="247" spans="1:35" x14ac:dyDescent="0.2">
      <c r="A247" s="111">
        <v>9243</v>
      </c>
      <c r="B247" s="111">
        <v>-3.7362899995059706E-2</v>
      </c>
      <c r="C247" s="111">
        <v>1</v>
      </c>
      <c r="D247" s="113">
        <f t="shared" si="50"/>
        <v>0.92430000000000001</v>
      </c>
      <c r="E247" s="113">
        <f t="shared" si="51"/>
        <v>-3.7362899995059706E-2</v>
      </c>
      <c r="F247" s="21">
        <f t="shared" si="52"/>
        <v>0.92430000000000001</v>
      </c>
      <c r="G247" s="21">
        <f t="shared" si="53"/>
        <v>-3.7362899995059706E-2</v>
      </c>
      <c r="H247" s="21">
        <f t="shared" si="54"/>
        <v>0.85433049000000005</v>
      </c>
      <c r="I247" s="21">
        <f t="shared" si="55"/>
        <v>0.78965767190700009</v>
      </c>
      <c r="J247" s="21">
        <f t="shared" si="56"/>
        <v>0.72988058614364015</v>
      </c>
      <c r="K247" s="21">
        <f t="shared" si="57"/>
        <v>-3.4534528465433686E-2</v>
      </c>
      <c r="L247" s="21">
        <f t="shared" si="58"/>
        <v>-3.1920264660600356E-2</v>
      </c>
      <c r="M247" s="21">
        <f t="shared" ca="1" si="59"/>
        <v>-3.7564615521705272E-2</v>
      </c>
      <c r="N247" s="21">
        <f t="shared" ca="1" si="60"/>
        <v>4.068915368989788E-8</v>
      </c>
      <c r="O247" s="20">
        <f t="shared" ca="1" si="61"/>
        <v>2.0438949186487938</v>
      </c>
      <c r="P247" s="21">
        <f t="shared" ca="1" si="62"/>
        <v>11.857389019517397</v>
      </c>
      <c r="Q247" s="21">
        <f t="shared" ca="1" si="63"/>
        <v>3.4073095927440731</v>
      </c>
      <c r="R247">
        <f t="shared" ca="1" si="64"/>
        <v>2.0171552664556558E-4</v>
      </c>
      <c r="S247"/>
      <c r="T247"/>
      <c r="U247"/>
      <c r="V247"/>
      <c r="W247"/>
      <c r="X247"/>
      <c r="Y247"/>
      <c r="Z247"/>
      <c r="AA247"/>
      <c r="AB247"/>
      <c r="AC247"/>
      <c r="AD247"/>
      <c r="AE247"/>
      <c r="AF247"/>
      <c r="AG247"/>
      <c r="AH247"/>
      <c r="AI247"/>
    </row>
    <row r="248" spans="1:35" x14ac:dyDescent="0.2">
      <c r="A248" s="111">
        <v>9243.5</v>
      </c>
      <c r="B248" s="111">
        <v>-3.8078049998148344E-2</v>
      </c>
      <c r="C248" s="111">
        <v>1</v>
      </c>
      <c r="D248" s="113">
        <f t="shared" si="50"/>
        <v>0.92435</v>
      </c>
      <c r="E248" s="113">
        <f t="shared" si="51"/>
        <v>-3.8078049998148344E-2</v>
      </c>
      <c r="F248" s="21">
        <f t="shared" si="52"/>
        <v>0.92435</v>
      </c>
      <c r="G248" s="21">
        <f t="shared" si="53"/>
        <v>-3.8078049998148344E-2</v>
      </c>
      <c r="H248" s="21">
        <f t="shared" si="54"/>
        <v>0.85442292249999996</v>
      </c>
      <c r="I248" s="21">
        <f t="shared" si="55"/>
        <v>0.78978582841287492</v>
      </c>
      <c r="J248" s="21">
        <f t="shared" si="56"/>
        <v>0.73003853049344092</v>
      </c>
      <c r="K248" s="21">
        <f t="shared" si="57"/>
        <v>-3.519744551578842E-2</v>
      </c>
      <c r="L248" s="21">
        <f t="shared" si="58"/>
        <v>-3.2534758762519024E-2</v>
      </c>
      <c r="M248" s="21">
        <f t="shared" ca="1" si="59"/>
        <v>-3.756652299306449E-2</v>
      </c>
      <c r="N248" s="21">
        <f t="shared" ca="1" si="60"/>
        <v>2.616598769300579E-7</v>
      </c>
      <c r="O248" s="20">
        <f t="shared" ca="1" si="61"/>
        <v>2.0468624170460865</v>
      </c>
      <c r="P248" s="21">
        <f t="shared" ca="1" si="62"/>
        <v>11.870645664697211</v>
      </c>
      <c r="Q248" s="21">
        <f t="shared" ca="1" si="63"/>
        <v>3.4105066613471569</v>
      </c>
      <c r="R248">
        <f t="shared" ca="1" si="64"/>
        <v>-5.1152700508385468E-4</v>
      </c>
      <c r="S248"/>
      <c r="T248"/>
      <c r="U248"/>
      <c r="V248"/>
      <c r="W248"/>
      <c r="X248"/>
      <c r="Y248"/>
      <c r="Z248"/>
      <c r="AA248"/>
      <c r="AB248"/>
      <c r="AC248"/>
      <c r="AD248"/>
      <c r="AE248"/>
      <c r="AF248"/>
      <c r="AG248"/>
      <c r="AH248"/>
      <c r="AI248"/>
    </row>
    <row r="249" spans="1:35" x14ac:dyDescent="0.2">
      <c r="A249" s="111">
        <v>9245</v>
      </c>
      <c r="B249" s="111">
        <v>-3.5623499999928754E-2</v>
      </c>
      <c r="C249" s="111">
        <v>1</v>
      </c>
      <c r="D249" s="113">
        <f t="shared" si="50"/>
        <v>0.92449999999999999</v>
      </c>
      <c r="E249" s="113">
        <f t="shared" si="51"/>
        <v>-3.5623499999928754E-2</v>
      </c>
      <c r="F249" s="21">
        <f t="shared" si="52"/>
        <v>0.92449999999999999</v>
      </c>
      <c r="G249" s="21">
        <f t="shared" si="53"/>
        <v>-3.5623499999928754E-2</v>
      </c>
      <c r="H249" s="21">
        <f t="shared" si="54"/>
        <v>0.85470024999999994</v>
      </c>
      <c r="I249" s="21">
        <f t="shared" si="55"/>
        <v>0.79017038112499993</v>
      </c>
      <c r="J249" s="21">
        <f t="shared" si="56"/>
        <v>0.7305125173500624</v>
      </c>
      <c r="K249" s="21">
        <f t="shared" si="57"/>
        <v>-3.2933925749934131E-2</v>
      </c>
      <c r="L249" s="21">
        <f t="shared" si="58"/>
        <v>-3.0447414355814103E-2</v>
      </c>
      <c r="M249" s="21">
        <f t="shared" ca="1" si="59"/>
        <v>-3.7572245439514457E-2</v>
      </c>
      <c r="N249" s="21">
        <f t="shared" ca="1" si="60"/>
        <v>3.7976087883060745E-6</v>
      </c>
      <c r="O249" s="20">
        <f t="shared" ca="1" si="61"/>
        <v>2.0557704235810399</v>
      </c>
      <c r="P249" s="21">
        <f t="shared" ca="1" si="62"/>
        <v>11.910424232341517</v>
      </c>
      <c r="Q249" s="21">
        <f t="shared" ca="1" si="63"/>
        <v>3.4200975226178794</v>
      </c>
      <c r="R249">
        <f t="shared" ca="1" si="64"/>
        <v>1.9487454395857029E-3</v>
      </c>
      <c r="S249"/>
      <c r="T249"/>
      <c r="U249"/>
      <c r="V249"/>
      <c r="W249"/>
      <c r="X249"/>
      <c r="Y249"/>
      <c r="Z249"/>
      <c r="AA249"/>
      <c r="AB249"/>
      <c r="AC249"/>
      <c r="AD249"/>
      <c r="AE249"/>
      <c r="AF249"/>
      <c r="AG249"/>
      <c r="AH249"/>
      <c r="AI249"/>
    </row>
    <row r="250" spans="1:35" x14ac:dyDescent="0.2">
      <c r="A250" s="111">
        <v>9250.5</v>
      </c>
      <c r="B250" s="111">
        <v>-3.669015000195941E-2</v>
      </c>
      <c r="C250" s="111">
        <v>1</v>
      </c>
      <c r="D250" s="113">
        <f t="shared" si="50"/>
        <v>0.92505000000000004</v>
      </c>
      <c r="E250" s="113">
        <f t="shared" si="51"/>
        <v>-3.669015000195941E-2</v>
      </c>
      <c r="F250" s="21">
        <f t="shared" si="52"/>
        <v>0.92505000000000004</v>
      </c>
      <c r="G250" s="21">
        <f t="shared" si="53"/>
        <v>-3.669015000195941E-2</v>
      </c>
      <c r="H250" s="21">
        <f t="shared" si="54"/>
        <v>0.85571750250000012</v>
      </c>
      <c r="I250" s="21">
        <f t="shared" si="55"/>
        <v>0.79158147568762516</v>
      </c>
      <c r="J250" s="21">
        <f t="shared" si="56"/>
        <v>0.73225244408483769</v>
      </c>
      <c r="K250" s="21">
        <f t="shared" si="57"/>
        <v>-3.3940223259312556E-2</v>
      </c>
      <c r="L250" s="21">
        <f t="shared" si="58"/>
        <v>-3.1396403526027079E-2</v>
      </c>
      <c r="M250" s="21">
        <f t="shared" ca="1" si="59"/>
        <v>-3.7593228158609111E-2</v>
      </c>
      <c r="N250" s="21">
        <f t="shared" ca="1" si="60"/>
        <v>8.1555015701782327E-7</v>
      </c>
      <c r="O250" s="20">
        <f t="shared" ca="1" si="61"/>
        <v>2.088502813646806</v>
      </c>
      <c r="P250" s="21">
        <f t="shared" ca="1" si="62"/>
        <v>12.0563859234506</v>
      </c>
      <c r="Q250" s="21">
        <f t="shared" ca="1" si="63"/>
        <v>3.4552587525043101</v>
      </c>
      <c r="R250">
        <f t="shared" ca="1" si="64"/>
        <v>9.0307815664970176E-4</v>
      </c>
      <c r="S250"/>
      <c r="T250"/>
      <c r="U250"/>
      <c r="V250"/>
      <c r="W250"/>
      <c r="X250"/>
      <c r="Y250"/>
      <c r="Z250"/>
      <c r="AA250"/>
      <c r="AB250"/>
      <c r="AC250"/>
      <c r="AD250"/>
      <c r="AE250"/>
      <c r="AF250"/>
      <c r="AG250"/>
      <c r="AH250"/>
      <c r="AI250"/>
    </row>
    <row r="251" spans="1:35" x14ac:dyDescent="0.2">
      <c r="A251" s="111">
        <v>9315.5</v>
      </c>
      <c r="B251" s="111">
        <v>-3.8059649996284861E-2</v>
      </c>
      <c r="C251" s="111">
        <v>1</v>
      </c>
      <c r="D251" s="113">
        <f t="shared" si="50"/>
        <v>0.93154999999999999</v>
      </c>
      <c r="E251" s="113">
        <f t="shared" si="51"/>
        <v>-3.8059649996284861E-2</v>
      </c>
      <c r="F251" s="21">
        <f t="shared" si="52"/>
        <v>0.93154999999999999</v>
      </c>
      <c r="G251" s="21">
        <f t="shared" si="53"/>
        <v>-3.8059649996284861E-2</v>
      </c>
      <c r="H251" s="21">
        <f t="shared" si="54"/>
        <v>0.86778540250000002</v>
      </c>
      <c r="I251" s="21">
        <f t="shared" si="55"/>
        <v>0.80838549169887497</v>
      </c>
      <c r="J251" s="21">
        <f t="shared" si="56"/>
        <v>0.75305150479208693</v>
      </c>
      <c r="K251" s="21">
        <f t="shared" si="57"/>
        <v>-3.5454466954039164E-2</v>
      </c>
      <c r="L251" s="21">
        <f t="shared" si="58"/>
        <v>-3.302760869103518E-2</v>
      </c>
      <c r="M251" s="21">
        <f t="shared" ca="1" si="59"/>
        <v>-3.7841255196629474E-2</v>
      </c>
      <c r="N251" s="21">
        <f t="shared" ca="1" si="60"/>
        <v>4.7696288516516745E-8</v>
      </c>
      <c r="O251" s="20">
        <f t="shared" ca="1" si="61"/>
        <v>2.4824775997603719</v>
      </c>
      <c r="P251" s="21">
        <f t="shared" ca="1" si="62"/>
        <v>13.789805514304824</v>
      </c>
      <c r="Q251" s="21">
        <f t="shared" ca="1" si="63"/>
        <v>3.8692315909347323</v>
      </c>
      <c r="R251">
        <f t="shared" ca="1" si="64"/>
        <v>-2.1839479965538727E-4</v>
      </c>
      <c r="S251"/>
      <c r="T251"/>
      <c r="U251"/>
      <c r="V251"/>
      <c r="W251"/>
      <c r="X251"/>
      <c r="Y251"/>
      <c r="Z251"/>
      <c r="AA251"/>
      <c r="AB251"/>
      <c r="AC251"/>
      <c r="AD251"/>
      <c r="AE251"/>
      <c r="AF251"/>
      <c r="AG251"/>
      <c r="AH251"/>
      <c r="AI251"/>
    </row>
    <row r="252" spans="1:35" x14ac:dyDescent="0.2">
      <c r="A252" s="111">
        <v>9359</v>
      </c>
      <c r="B252" s="111">
        <v>-3.7077699998917524E-2</v>
      </c>
      <c r="C252" s="111">
        <v>1</v>
      </c>
      <c r="D252" s="113">
        <f t="shared" si="50"/>
        <v>0.93589999999999995</v>
      </c>
      <c r="E252" s="113">
        <f t="shared" si="51"/>
        <v>-3.7077699998917524E-2</v>
      </c>
      <c r="F252" s="21">
        <f t="shared" si="52"/>
        <v>0.93589999999999995</v>
      </c>
      <c r="G252" s="21">
        <f t="shared" si="53"/>
        <v>-3.7077699998917524E-2</v>
      </c>
      <c r="H252" s="21">
        <f t="shared" si="54"/>
        <v>0.87590880999999987</v>
      </c>
      <c r="I252" s="21">
        <f t="shared" si="55"/>
        <v>0.81976305527899984</v>
      </c>
      <c r="J252" s="21">
        <f t="shared" si="56"/>
        <v>0.7672162434356159</v>
      </c>
      <c r="K252" s="21">
        <f t="shared" si="57"/>
        <v>-3.4701019428986908E-2</v>
      </c>
      <c r="L252" s="21">
        <f t="shared" si="58"/>
        <v>-3.2476684083588843E-2</v>
      </c>
      <c r="M252" s="21">
        <f t="shared" ca="1" si="59"/>
        <v>-3.8007293451827344E-2</v>
      </c>
      <c r="N252" s="21">
        <f t="shared" ca="1" si="60"/>
        <v>8.6414398769280203E-7</v>
      </c>
      <c r="O252" s="20">
        <f t="shared" ca="1" si="61"/>
        <v>2.7516455268974944</v>
      </c>
      <c r="P252" s="21">
        <f t="shared" ca="1" si="62"/>
        <v>14.951688424461548</v>
      </c>
      <c r="Q252" s="21">
        <f t="shared" ca="1" si="63"/>
        <v>4.1431656708372326</v>
      </c>
      <c r="R252">
        <f t="shared" ca="1" si="64"/>
        <v>9.2959345290982015E-4</v>
      </c>
      <c r="S252"/>
      <c r="T252"/>
      <c r="U252"/>
      <c r="V252"/>
      <c r="W252"/>
      <c r="X252"/>
      <c r="Y252"/>
      <c r="Z252"/>
      <c r="AA252"/>
      <c r="AB252"/>
      <c r="AC252"/>
      <c r="AD252"/>
      <c r="AE252"/>
      <c r="AF252"/>
      <c r="AG252"/>
      <c r="AH252"/>
      <c r="AI252"/>
    </row>
    <row r="253" spans="1:35" x14ac:dyDescent="0.2">
      <c r="A253" s="111">
        <v>9367</v>
      </c>
      <c r="B253" s="111">
        <v>-3.7620099996274803E-2</v>
      </c>
      <c r="C253" s="111">
        <v>1</v>
      </c>
      <c r="D253" s="113">
        <f t="shared" si="50"/>
        <v>0.93669999999999998</v>
      </c>
      <c r="E253" s="113">
        <f t="shared" si="51"/>
        <v>-3.7620099996274803E-2</v>
      </c>
      <c r="F253" s="21">
        <f t="shared" si="52"/>
        <v>0.93669999999999998</v>
      </c>
      <c r="G253" s="21">
        <f t="shared" si="53"/>
        <v>-3.7620099996274803E-2</v>
      </c>
      <c r="H253" s="21">
        <f t="shared" si="54"/>
        <v>0.87740688999999994</v>
      </c>
      <c r="I253" s="21">
        <f t="shared" si="55"/>
        <v>0.82186703386299997</v>
      </c>
      <c r="J253" s="21">
        <f t="shared" si="56"/>
        <v>0.76984285061947211</v>
      </c>
      <c r="K253" s="21">
        <f t="shared" si="57"/>
        <v>-3.5238747666510604E-2</v>
      </c>
      <c r="L253" s="21">
        <f t="shared" si="58"/>
        <v>-3.3008134939220481E-2</v>
      </c>
      <c r="M253" s="21">
        <f t="shared" ca="1" si="59"/>
        <v>-3.8037833668696924E-2</v>
      </c>
      <c r="N253" s="21">
        <f t="shared" ca="1" si="60"/>
        <v>1.7450142107527227E-7</v>
      </c>
      <c r="O253" s="20">
        <f t="shared" ca="1" si="61"/>
        <v>2.8014683712277844</v>
      </c>
      <c r="P253" s="21">
        <f t="shared" ca="1" si="62"/>
        <v>15.16493427698242</v>
      </c>
      <c r="Q253" s="21">
        <f t="shared" ca="1" si="63"/>
        <v>4.1931438684414406</v>
      </c>
      <c r="R253">
        <f t="shared" ca="1" si="64"/>
        <v>4.1773367242212145E-4</v>
      </c>
      <c r="S253"/>
      <c r="T253"/>
      <c r="U253"/>
      <c r="V253"/>
      <c r="W253"/>
      <c r="X253"/>
      <c r="Y253"/>
      <c r="Z253"/>
      <c r="AA253"/>
      <c r="AB253"/>
      <c r="AC253"/>
      <c r="AD253"/>
      <c r="AE253"/>
      <c r="AF253"/>
      <c r="AG253"/>
      <c r="AH253"/>
      <c r="AI253"/>
    </row>
    <row r="254" spans="1:35" x14ac:dyDescent="0.2">
      <c r="A254" s="111">
        <v>9416</v>
      </c>
      <c r="B254" s="111">
        <v>-3.6754799999471288E-2</v>
      </c>
      <c r="C254" s="111">
        <v>1</v>
      </c>
      <c r="D254" s="113">
        <f t="shared" si="50"/>
        <v>0.94159999999999999</v>
      </c>
      <c r="E254" s="113">
        <f t="shared" si="51"/>
        <v>-3.6754799999471288E-2</v>
      </c>
      <c r="F254" s="21">
        <f t="shared" si="52"/>
        <v>0.94159999999999999</v>
      </c>
      <c r="G254" s="21">
        <f t="shared" si="53"/>
        <v>-3.6754799999471288E-2</v>
      </c>
      <c r="H254" s="21">
        <f t="shared" si="54"/>
        <v>0.88661055999999994</v>
      </c>
      <c r="I254" s="21">
        <f t="shared" si="55"/>
        <v>0.83483250329599989</v>
      </c>
      <c r="J254" s="21">
        <f t="shared" si="56"/>
        <v>0.78607828510351352</v>
      </c>
      <c r="K254" s="21">
        <f t="shared" si="57"/>
        <v>-3.4608319679502161E-2</v>
      </c>
      <c r="L254" s="21">
        <f t="shared" si="58"/>
        <v>-3.2587193810219232E-2</v>
      </c>
      <c r="M254" s="21">
        <f t="shared" ca="1" si="59"/>
        <v>-3.8224922635653621E-2</v>
      </c>
      <c r="N254" s="21">
        <f t="shared" ca="1" si="60"/>
        <v>2.1612605654156932E-6</v>
      </c>
      <c r="O254" s="20">
        <f t="shared" ca="1" si="61"/>
        <v>3.1079054686179393</v>
      </c>
      <c r="P254" s="21">
        <f t="shared" ca="1" si="62"/>
        <v>16.464795060753456</v>
      </c>
      <c r="Q254" s="21">
        <f t="shared" ca="1" si="63"/>
        <v>4.495823521963394</v>
      </c>
      <c r="R254">
        <f t="shared" ca="1" si="64"/>
        <v>1.4701226361823333E-3</v>
      </c>
      <c r="S254"/>
      <c r="T254"/>
      <c r="U254"/>
      <c r="V254"/>
      <c r="W254"/>
      <c r="X254"/>
      <c r="Y254"/>
      <c r="Z254"/>
      <c r="AA254"/>
      <c r="AB254"/>
      <c r="AC254"/>
      <c r="AD254"/>
      <c r="AE254"/>
      <c r="AF254"/>
      <c r="AG254"/>
      <c r="AH254"/>
      <c r="AI254"/>
    </row>
    <row r="255" spans="1:35" x14ac:dyDescent="0.2">
      <c r="A255" s="111">
        <v>9691</v>
      </c>
      <c r="B255" s="111">
        <v>-3.9837299998907838E-2</v>
      </c>
      <c r="C255" s="111">
        <v>1</v>
      </c>
      <c r="D255" s="113">
        <f t="shared" si="50"/>
        <v>0.96909999999999996</v>
      </c>
      <c r="E255" s="113">
        <f t="shared" si="51"/>
        <v>-3.9837299998907838E-2</v>
      </c>
      <c r="F255" s="21">
        <f t="shared" si="52"/>
        <v>0.96909999999999996</v>
      </c>
      <c r="G255" s="21">
        <f t="shared" si="53"/>
        <v>-3.9837299998907838E-2</v>
      </c>
      <c r="H255" s="21">
        <f t="shared" si="54"/>
        <v>0.9391548099999999</v>
      </c>
      <c r="I255" s="21">
        <f t="shared" si="55"/>
        <v>0.91013492637099991</v>
      </c>
      <c r="J255" s="21">
        <f t="shared" si="56"/>
        <v>0.882011757146136</v>
      </c>
      <c r="K255" s="21">
        <f t="shared" si="57"/>
        <v>-3.8606327428941586E-2</v>
      </c>
      <c r="L255" s="21">
        <f t="shared" si="58"/>
        <v>-3.7413391911387289E-2</v>
      </c>
      <c r="M255" s="21">
        <f t="shared" ca="1" si="59"/>
        <v>-3.9275873193844534E-2</v>
      </c>
      <c r="N255" s="21">
        <f t="shared" ca="1" si="60"/>
        <v>3.1520005744358974E-7</v>
      </c>
      <c r="O255" s="20">
        <f t="shared" ca="1" si="61"/>
        <v>4.7814752684089399</v>
      </c>
      <c r="P255" s="21">
        <f t="shared" ca="1" si="62"/>
        <v>23.242240563137685</v>
      </c>
      <c r="Q255" s="21">
        <f t="shared" ca="1" si="63"/>
        <v>6.0166922575450092</v>
      </c>
      <c r="R255">
        <f t="shared" ca="1" si="64"/>
        <v>-5.614268050633045E-4</v>
      </c>
      <c r="S255"/>
      <c r="T255"/>
      <c r="U255"/>
      <c r="V255"/>
      <c r="W255"/>
      <c r="X255"/>
      <c r="Y255"/>
      <c r="Z255"/>
      <c r="AA255"/>
      <c r="AB255"/>
      <c r="AC255"/>
      <c r="AD255"/>
      <c r="AE255"/>
      <c r="AF255"/>
      <c r="AG255"/>
      <c r="AH255"/>
      <c r="AI255"/>
    </row>
    <row r="256" spans="1:35" x14ac:dyDescent="0.2">
      <c r="A256" s="111">
        <v>10267</v>
      </c>
      <c r="B256" s="111">
        <v>-4.1290100001788232E-2</v>
      </c>
      <c r="C256" s="111">
        <v>1</v>
      </c>
      <c r="D256" s="113">
        <f t="shared" si="50"/>
        <v>1.0266999999999999</v>
      </c>
      <c r="E256" s="113">
        <f t="shared" si="51"/>
        <v>-4.1290100001788232E-2</v>
      </c>
      <c r="F256" s="21">
        <f t="shared" si="52"/>
        <v>1.0266999999999999</v>
      </c>
      <c r="G256" s="21">
        <f t="shared" si="53"/>
        <v>-4.1290100001788232E-2</v>
      </c>
      <c r="H256" s="21">
        <f t="shared" si="54"/>
        <v>1.0541128899999999</v>
      </c>
      <c r="I256" s="21">
        <f t="shared" si="55"/>
        <v>1.0822577041629997</v>
      </c>
      <c r="J256" s="21">
        <f t="shared" si="56"/>
        <v>1.1111539848641518</v>
      </c>
      <c r="K256" s="21">
        <f t="shared" si="57"/>
        <v>-4.2392545671835979E-2</v>
      </c>
      <c r="L256" s="21">
        <f t="shared" si="58"/>
        <v>-4.3524426641273997E-2</v>
      </c>
      <c r="M256" s="21">
        <f t="shared" ca="1" si="59"/>
        <v>-4.1482426286673112E-2</v>
      </c>
      <c r="N256" s="21">
        <f t="shared" ca="1" si="60"/>
        <v>3.6989399857619707E-8</v>
      </c>
      <c r="O256" s="20">
        <f t="shared" ca="1" si="61"/>
        <v>7.0345773013227682</v>
      </c>
      <c r="P256" s="21">
        <f t="shared" ca="1" si="62"/>
        <v>31.050068889850198</v>
      </c>
      <c r="Q256" s="21">
        <f t="shared" ca="1" si="63"/>
        <v>7.4904463013850817</v>
      </c>
      <c r="R256">
        <f t="shared" ca="1" si="64"/>
        <v>1.9232628488487918E-4</v>
      </c>
      <c r="S256"/>
      <c r="T256"/>
      <c r="U256"/>
      <c r="V256"/>
      <c r="W256"/>
      <c r="X256"/>
      <c r="Y256"/>
      <c r="Z256"/>
      <c r="AA256"/>
      <c r="AB256"/>
      <c r="AC256"/>
      <c r="AD256"/>
      <c r="AE256"/>
      <c r="AF256"/>
      <c r="AG256"/>
      <c r="AH256"/>
      <c r="AI256"/>
    </row>
    <row r="257" spans="1:35" x14ac:dyDescent="0.2">
      <c r="A257" s="111">
        <v>10291</v>
      </c>
      <c r="B257" s="111">
        <v>-4.1517300000123214E-2</v>
      </c>
      <c r="C257" s="111">
        <v>1</v>
      </c>
      <c r="D257" s="113">
        <f t="shared" si="50"/>
        <v>1.0290999999999999</v>
      </c>
      <c r="E257" s="113">
        <f t="shared" si="51"/>
        <v>-4.1517300000123214E-2</v>
      </c>
      <c r="F257" s="21">
        <f t="shared" si="52"/>
        <v>1.0290999999999999</v>
      </c>
      <c r="G257" s="21">
        <f t="shared" si="53"/>
        <v>-4.1517300000123214E-2</v>
      </c>
      <c r="H257" s="21">
        <f t="shared" si="54"/>
        <v>1.0590468099999999</v>
      </c>
      <c r="I257" s="21">
        <f t="shared" si="55"/>
        <v>1.0898650721709997</v>
      </c>
      <c r="J257" s="21">
        <f t="shared" si="56"/>
        <v>1.1215801457711756</v>
      </c>
      <c r="K257" s="21">
        <f t="shared" si="57"/>
        <v>-4.2725453430126799E-2</v>
      </c>
      <c r="L257" s="21">
        <f t="shared" si="58"/>
        <v>-4.3968764124943487E-2</v>
      </c>
      <c r="M257" s="21">
        <f t="shared" ca="1" si="59"/>
        <v>-4.1574521386013488E-2</v>
      </c>
      <c r="N257" s="21">
        <f t="shared" ca="1" si="60"/>
        <v>3.2742870032036777E-9</v>
      </c>
      <c r="O257" s="20">
        <f t="shared" ca="1" si="61"/>
        <v>7.0717916524267679</v>
      </c>
      <c r="P257" s="21">
        <f t="shared" ca="1" si="62"/>
        <v>31.121449109374815</v>
      </c>
      <c r="Q257" s="21">
        <f t="shared" ca="1" si="63"/>
        <v>7.4888676603768163</v>
      </c>
      <c r="R257">
        <f t="shared" ca="1" si="64"/>
        <v>5.7221385890274257E-5</v>
      </c>
      <c r="S257"/>
      <c r="T257"/>
      <c r="U257"/>
      <c r="V257"/>
      <c r="W257"/>
      <c r="X257"/>
      <c r="Y257"/>
      <c r="Z257"/>
      <c r="AA257"/>
      <c r="AB257"/>
      <c r="AC257"/>
      <c r="AD257"/>
      <c r="AE257"/>
      <c r="AF257"/>
      <c r="AG257"/>
      <c r="AH257"/>
      <c r="AI257"/>
    </row>
    <row r="258" spans="1:35" x14ac:dyDescent="0.2">
      <c r="A258" s="111">
        <v>10753</v>
      </c>
      <c r="B258" s="111">
        <v>-4.3515899997146334E-2</v>
      </c>
      <c r="C258" s="111">
        <v>1</v>
      </c>
      <c r="D258" s="113">
        <f t="shared" si="50"/>
        <v>1.0752999999999999</v>
      </c>
      <c r="E258" s="113">
        <f t="shared" si="51"/>
        <v>-4.3515899997146334E-2</v>
      </c>
      <c r="F258" s="21">
        <f t="shared" si="52"/>
        <v>1.0752999999999999</v>
      </c>
      <c r="G258" s="21">
        <f t="shared" si="53"/>
        <v>-4.3515899997146334E-2</v>
      </c>
      <c r="H258" s="21">
        <f t="shared" si="54"/>
        <v>1.1562700899999998</v>
      </c>
      <c r="I258" s="21">
        <f t="shared" si="55"/>
        <v>1.2433372277769996</v>
      </c>
      <c r="J258" s="21">
        <f t="shared" si="56"/>
        <v>1.3369605210286075</v>
      </c>
      <c r="K258" s="21">
        <f t="shared" si="57"/>
        <v>-4.6792647266931449E-2</v>
      </c>
      <c r="L258" s="21">
        <f t="shared" si="58"/>
        <v>-5.031613360613138E-2</v>
      </c>
      <c r="M258" s="21">
        <f t="shared" ca="1" si="59"/>
        <v>-4.3349774922283417E-2</v>
      </c>
      <c r="N258" s="21">
        <f t="shared" ca="1" si="60"/>
        <v>2.7597540498209962E-8</v>
      </c>
      <c r="O258" s="20">
        <f t="shared" ca="1" si="61"/>
        <v>6.7646482229831566</v>
      </c>
      <c r="P258" s="21">
        <f t="shared" ca="1" si="62"/>
        <v>28.234630884927402</v>
      </c>
      <c r="Q258" s="21">
        <f t="shared" ca="1" si="63"/>
        <v>6.4619492800115177</v>
      </c>
      <c r="R258">
        <f t="shared" ca="1" si="64"/>
        <v>-1.6612507486291755E-4</v>
      </c>
      <c r="S258"/>
      <c r="T258"/>
      <c r="U258"/>
      <c r="V258"/>
      <c r="W258"/>
      <c r="X258"/>
      <c r="Y258"/>
      <c r="Z258"/>
      <c r="AA258"/>
      <c r="AB258"/>
      <c r="AC258"/>
      <c r="AD258"/>
      <c r="AE258"/>
      <c r="AF258"/>
      <c r="AG258"/>
      <c r="AH258"/>
      <c r="AI258"/>
    </row>
    <row r="259" spans="1:35" x14ac:dyDescent="0.2">
      <c r="A259" s="111">
        <v>10864</v>
      </c>
      <c r="B259" s="111">
        <v>-4.6379200000956189E-2</v>
      </c>
      <c r="C259" s="111">
        <v>1</v>
      </c>
      <c r="D259" s="113">
        <f t="shared" si="50"/>
        <v>1.0864</v>
      </c>
      <c r="E259" s="113">
        <f t="shared" si="51"/>
        <v>-4.6379200000956189E-2</v>
      </c>
      <c r="F259" s="21">
        <f t="shared" si="52"/>
        <v>1.0864</v>
      </c>
      <c r="G259" s="21">
        <f t="shared" si="53"/>
        <v>-4.6379200000956189E-2</v>
      </c>
      <c r="H259" s="21">
        <f t="shared" si="54"/>
        <v>1.1802649600000001</v>
      </c>
      <c r="I259" s="21">
        <f t="shared" si="55"/>
        <v>1.2822398525440002</v>
      </c>
      <c r="J259" s="21">
        <f t="shared" si="56"/>
        <v>1.3930253758038018</v>
      </c>
      <c r="K259" s="21">
        <f t="shared" si="57"/>
        <v>-5.0386362881038808E-2</v>
      </c>
      <c r="L259" s="21">
        <f t="shared" si="58"/>
        <v>-5.4739744633960565E-2</v>
      </c>
      <c r="M259" s="21">
        <f t="shared" ca="1" si="59"/>
        <v>-4.3776983201373194E-2</v>
      </c>
      <c r="N259" s="21">
        <f t="shared" ca="1" si="60"/>
        <v>6.7715322720319624E-6</v>
      </c>
      <c r="O259" s="20">
        <f t="shared" ca="1" si="61"/>
        <v>6.411631106554208</v>
      </c>
      <c r="P259" s="21">
        <f t="shared" ca="1" si="62"/>
        <v>26.419276719399519</v>
      </c>
      <c r="Q259" s="21">
        <f t="shared" ca="1" si="63"/>
        <v>5.9621929647759284</v>
      </c>
      <c r="R259">
        <f t="shared" ca="1" si="64"/>
        <v>-2.6022167995829945E-3</v>
      </c>
      <c r="S259"/>
      <c r="T259"/>
      <c r="U259"/>
      <c r="V259"/>
      <c r="W259"/>
      <c r="X259"/>
      <c r="Y259"/>
      <c r="Z259"/>
      <c r="AA259"/>
      <c r="AB259"/>
      <c r="AC259"/>
      <c r="AD259"/>
      <c r="AE259"/>
      <c r="AF259"/>
      <c r="AG259"/>
      <c r="AH259"/>
      <c r="AI259"/>
    </row>
    <row r="260" spans="1:35" x14ac:dyDescent="0.2">
      <c r="A260" s="111">
        <v>10880</v>
      </c>
      <c r="B260" s="111">
        <v>-4.406399999425048E-2</v>
      </c>
      <c r="C260" s="111">
        <v>1</v>
      </c>
      <c r="D260" s="113">
        <f t="shared" si="50"/>
        <v>1.0880000000000001</v>
      </c>
      <c r="E260" s="113">
        <f t="shared" si="51"/>
        <v>-4.406399999425048E-2</v>
      </c>
      <c r="F260" s="21">
        <f t="shared" si="52"/>
        <v>1.0880000000000001</v>
      </c>
      <c r="G260" s="21">
        <f t="shared" si="53"/>
        <v>-4.406399999425048E-2</v>
      </c>
      <c r="H260" s="21">
        <f t="shared" si="54"/>
        <v>1.1837440000000001</v>
      </c>
      <c r="I260" s="21">
        <f t="shared" si="55"/>
        <v>1.2879134720000003</v>
      </c>
      <c r="J260" s="21">
        <f t="shared" si="56"/>
        <v>1.4012498575360004</v>
      </c>
      <c r="K260" s="21">
        <f t="shared" si="57"/>
        <v>-4.7941631993744523E-2</v>
      </c>
      <c r="L260" s="21">
        <f t="shared" si="58"/>
        <v>-5.2160495609194044E-2</v>
      </c>
      <c r="M260" s="21">
        <f t="shared" ca="1" si="59"/>
        <v>-4.383858469998575E-2</v>
      </c>
      <c r="N260" s="21">
        <f t="shared" ca="1" si="60"/>
        <v>5.0812054888454946E-8</v>
      </c>
      <c r="O260" s="20">
        <f t="shared" ca="1" si="61"/>
        <v>6.352706173663174</v>
      </c>
      <c r="P260" s="21">
        <f t="shared" ca="1" si="62"/>
        <v>26.126645167883005</v>
      </c>
      <c r="Q260" s="21">
        <f t="shared" ca="1" si="63"/>
        <v>5.8835141654146286</v>
      </c>
      <c r="R260">
        <f t="shared" ca="1" si="64"/>
        <v>-2.2541529426473028E-4</v>
      </c>
      <c r="S260"/>
      <c r="T260"/>
      <c r="U260"/>
      <c r="V260"/>
      <c r="W260"/>
      <c r="X260"/>
      <c r="Y260"/>
      <c r="Z260"/>
      <c r="AA260"/>
      <c r="AB260"/>
      <c r="AC260"/>
      <c r="AD260"/>
      <c r="AE260"/>
      <c r="AF260"/>
      <c r="AG260"/>
      <c r="AH260"/>
      <c r="AI260"/>
    </row>
    <row r="261" spans="1:35" x14ac:dyDescent="0.2">
      <c r="A261" s="111">
        <v>10953</v>
      </c>
      <c r="B261" s="111">
        <v>-4.4175899995025247E-2</v>
      </c>
      <c r="C261" s="111">
        <v>1</v>
      </c>
      <c r="D261" s="113">
        <f t="shared" si="50"/>
        <v>1.0952999999999999</v>
      </c>
      <c r="E261" s="113">
        <f t="shared" si="51"/>
        <v>-4.4175899995025247E-2</v>
      </c>
      <c r="F261" s="21">
        <f t="shared" si="52"/>
        <v>1.0952999999999999</v>
      </c>
      <c r="G261" s="21">
        <f t="shared" si="53"/>
        <v>-4.4175899995025247E-2</v>
      </c>
      <c r="H261" s="21">
        <f t="shared" si="54"/>
        <v>1.1996820899999998</v>
      </c>
      <c r="I261" s="21">
        <f t="shared" si="55"/>
        <v>1.3140117931769997</v>
      </c>
      <c r="J261" s="21">
        <f t="shared" si="56"/>
        <v>1.4392371170667677</v>
      </c>
      <c r="K261" s="21">
        <f t="shared" si="57"/>
        <v>-4.8385863264551153E-2</v>
      </c>
      <c r="L261" s="21">
        <f t="shared" si="58"/>
        <v>-5.2997036033662875E-2</v>
      </c>
      <c r="M261" s="21">
        <f t="shared" ca="1" si="59"/>
        <v>-4.4119711645061295E-2</v>
      </c>
      <c r="N261" s="21">
        <f t="shared" ca="1" si="60"/>
        <v>3.157130671671582E-9</v>
      </c>
      <c r="O261" s="20">
        <f t="shared" ca="1" si="61"/>
        <v>6.0597497302760299</v>
      </c>
      <c r="P261" s="21">
        <f t="shared" ca="1" si="62"/>
        <v>24.700397328253096</v>
      </c>
      <c r="Q261" s="21">
        <f t="shared" ca="1" si="63"/>
        <v>5.5054808218434239</v>
      </c>
      <c r="R261">
        <f t="shared" ca="1" si="64"/>
        <v>-5.6188349963952333E-5</v>
      </c>
      <c r="S261"/>
      <c r="T261"/>
      <c r="U261"/>
      <c r="V261"/>
      <c r="W261"/>
      <c r="X261"/>
      <c r="Y261"/>
      <c r="Z261"/>
      <c r="AA261"/>
      <c r="AB261"/>
      <c r="AC261"/>
      <c r="AD261"/>
      <c r="AE261"/>
      <c r="AF261"/>
      <c r="AG261"/>
      <c r="AH261"/>
      <c r="AI261"/>
    </row>
    <row r="262" spans="1:35" x14ac:dyDescent="0.2">
      <c r="A262" s="111">
        <v>10966.5</v>
      </c>
      <c r="B262" s="111">
        <v>-4.3484949994308408E-2</v>
      </c>
      <c r="C262" s="111">
        <v>1</v>
      </c>
      <c r="D262" s="113">
        <f t="shared" si="50"/>
        <v>1.0966499999999999</v>
      </c>
      <c r="E262" s="113">
        <f t="shared" si="51"/>
        <v>-4.3484949994308408E-2</v>
      </c>
      <c r="F262" s="21">
        <f t="shared" si="52"/>
        <v>1.0966499999999999</v>
      </c>
      <c r="G262" s="21">
        <f t="shared" si="53"/>
        <v>-4.3484949994308408E-2</v>
      </c>
      <c r="H262" s="21">
        <f t="shared" si="54"/>
        <v>1.2026412224999998</v>
      </c>
      <c r="I262" s="21">
        <f t="shared" si="55"/>
        <v>1.3188764966546247</v>
      </c>
      <c r="J262" s="21">
        <f t="shared" si="56"/>
        <v>1.4463459100562941</v>
      </c>
      <c r="K262" s="21">
        <f t="shared" si="57"/>
        <v>-4.768777041125831E-2</v>
      </c>
      <c r="L262" s="21">
        <f t="shared" si="58"/>
        <v>-5.2296793421506421E-2</v>
      </c>
      <c r="M262" s="21">
        <f t="shared" ca="1" si="59"/>
        <v>-4.4171713475555874E-2</v>
      </c>
      <c r="N262" s="21">
        <f t="shared" ca="1" si="60"/>
        <v>4.7164407917513781E-7</v>
      </c>
      <c r="O262" s="20">
        <f t="shared" ca="1" si="61"/>
        <v>6.0014048924163923</v>
      </c>
      <c r="P262" s="21">
        <f t="shared" ca="1" si="62"/>
        <v>24.421063532675888</v>
      </c>
      <c r="Q262" s="21">
        <f t="shared" ca="1" si="63"/>
        <v>5.432362976443069</v>
      </c>
      <c r="R262">
        <f t="shared" ca="1" si="64"/>
        <v>6.8676348124746545E-4</v>
      </c>
      <c r="S262"/>
      <c r="T262"/>
      <c r="U262"/>
      <c r="V262"/>
      <c r="W262"/>
      <c r="X262"/>
      <c r="Y262"/>
      <c r="Z262"/>
      <c r="AA262"/>
      <c r="AB262"/>
      <c r="AC262"/>
      <c r="AD262"/>
      <c r="AE262"/>
      <c r="AF262"/>
      <c r="AG262"/>
      <c r="AH262"/>
      <c r="AI262"/>
    </row>
    <row r="263" spans="1:35" x14ac:dyDescent="0.2">
      <c r="A263" s="111">
        <v>10988</v>
      </c>
      <c r="B263" s="111">
        <v>-4.4836400003987364E-2</v>
      </c>
      <c r="C263" s="111">
        <v>1</v>
      </c>
      <c r="D263" s="113">
        <f t="shared" si="50"/>
        <v>1.0988</v>
      </c>
      <c r="E263" s="113">
        <f t="shared" si="51"/>
        <v>-4.4836400003987364E-2</v>
      </c>
      <c r="F263" s="21">
        <f t="shared" si="52"/>
        <v>1.0988</v>
      </c>
      <c r="G263" s="21">
        <f t="shared" si="53"/>
        <v>-4.4836400003987364E-2</v>
      </c>
      <c r="H263" s="21">
        <f t="shared" si="54"/>
        <v>1.2073614399999999</v>
      </c>
      <c r="I263" s="21">
        <f t="shared" si="55"/>
        <v>1.3266487502719999</v>
      </c>
      <c r="J263" s="21">
        <f t="shared" si="56"/>
        <v>1.4577216467988734</v>
      </c>
      <c r="K263" s="21">
        <f t="shared" si="57"/>
        <v>-4.9266236324381318E-2</v>
      </c>
      <c r="L263" s="21">
        <f t="shared" si="58"/>
        <v>-5.4133740473230191E-2</v>
      </c>
      <c r="M263" s="21">
        <f t="shared" ca="1" si="59"/>
        <v>-4.4254539325659904E-2</v>
      </c>
      <c r="N263" s="21">
        <f t="shared" ca="1" si="60"/>
        <v>3.3856184898369209E-7</v>
      </c>
      <c r="O263" s="20">
        <f t="shared" ca="1" si="61"/>
        <v>5.9059195023730426</v>
      </c>
      <c r="P263" s="21">
        <f t="shared" ca="1" si="62"/>
        <v>23.966735857406174</v>
      </c>
      <c r="Q263" s="21">
        <f t="shared" ca="1" si="63"/>
        <v>5.3140045381022496</v>
      </c>
      <c r="R263">
        <f t="shared" ca="1" si="64"/>
        <v>-5.8186067832746019E-4</v>
      </c>
      <c r="S263"/>
      <c r="T263"/>
      <c r="U263"/>
      <c r="V263"/>
      <c r="W263"/>
      <c r="X263"/>
      <c r="Y263"/>
      <c r="Z263"/>
      <c r="AA263"/>
      <c r="AB263"/>
      <c r="AC263"/>
      <c r="AD263"/>
      <c r="AE263"/>
      <c r="AF263"/>
      <c r="AG263"/>
      <c r="AH263"/>
      <c r="AI263"/>
    </row>
    <row r="264" spans="1:35" x14ac:dyDescent="0.2">
      <c r="A264" s="111">
        <v>11000</v>
      </c>
      <c r="B264" s="111">
        <v>-4.5500000000174623E-2</v>
      </c>
      <c r="C264" s="111">
        <v>1</v>
      </c>
      <c r="D264" s="113">
        <f t="shared" si="50"/>
        <v>1.1000000000000001</v>
      </c>
      <c r="E264" s="113">
        <f t="shared" si="51"/>
        <v>-4.5500000000174623E-2</v>
      </c>
      <c r="F264" s="21">
        <f t="shared" si="52"/>
        <v>1.1000000000000001</v>
      </c>
      <c r="G264" s="21">
        <f t="shared" si="53"/>
        <v>-4.5500000000174623E-2</v>
      </c>
      <c r="H264" s="21">
        <f t="shared" si="54"/>
        <v>1.2100000000000002</v>
      </c>
      <c r="I264" s="21">
        <f t="shared" si="55"/>
        <v>1.3310000000000004</v>
      </c>
      <c r="J264" s="21">
        <f t="shared" si="56"/>
        <v>1.4641000000000006</v>
      </c>
      <c r="K264" s="21">
        <f t="shared" si="57"/>
        <v>-5.0050000000192087E-2</v>
      </c>
      <c r="L264" s="21">
        <f t="shared" si="58"/>
        <v>-5.5055000000211303E-2</v>
      </c>
      <c r="M264" s="21">
        <f t="shared" ca="1" si="59"/>
        <v>-4.4300772045004294E-2</v>
      </c>
      <c r="N264" s="21">
        <f t="shared" ca="1" si="60"/>
        <v>1.4381476884620082E-6</v>
      </c>
      <c r="O264" s="20">
        <f t="shared" ca="1" si="61"/>
        <v>5.8512841931315593</v>
      </c>
      <c r="P264" s="21">
        <f t="shared" ca="1" si="62"/>
        <v>23.708242718129725</v>
      </c>
      <c r="Q264" s="21">
        <f t="shared" ca="1" si="63"/>
        <v>5.2469606037589003</v>
      </c>
      <c r="R264">
        <f t="shared" ca="1" si="64"/>
        <v>-1.1992279551703289E-3</v>
      </c>
      <c r="S264"/>
      <c r="T264"/>
      <c r="U264"/>
      <c r="V264"/>
      <c r="W264"/>
      <c r="X264"/>
      <c r="Y264"/>
      <c r="Z264"/>
      <c r="AA264"/>
      <c r="AB264"/>
      <c r="AC264"/>
      <c r="AD264"/>
      <c r="AE264"/>
      <c r="AF264"/>
      <c r="AG264"/>
      <c r="AH264"/>
      <c r="AI264"/>
    </row>
    <row r="265" spans="1:35" x14ac:dyDescent="0.2">
      <c r="A265" s="111">
        <v>11387</v>
      </c>
      <c r="B265" s="111">
        <v>-4.6526099999027792E-2</v>
      </c>
      <c r="C265" s="111">
        <v>1</v>
      </c>
      <c r="D265" s="113">
        <f t="shared" si="50"/>
        <v>1.1387</v>
      </c>
      <c r="E265" s="113">
        <f t="shared" si="51"/>
        <v>-4.6526099999027792E-2</v>
      </c>
      <c r="F265" s="21">
        <f t="shared" si="52"/>
        <v>1.1387</v>
      </c>
      <c r="G265" s="21">
        <f t="shared" si="53"/>
        <v>-4.6526099999027792E-2</v>
      </c>
      <c r="H265" s="21">
        <f t="shared" si="54"/>
        <v>1.2966376900000001</v>
      </c>
      <c r="I265" s="21">
        <f t="shared" si="55"/>
        <v>1.4764813376030002</v>
      </c>
      <c r="J265" s="21">
        <f t="shared" si="56"/>
        <v>1.6812692991285363</v>
      </c>
      <c r="K265" s="21">
        <f t="shared" si="57"/>
        <v>-5.2979270068892949E-2</v>
      </c>
      <c r="L265" s="21">
        <f t="shared" si="58"/>
        <v>-6.0327494827448404E-2</v>
      </c>
      <c r="M265" s="21">
        <f t="shared" ca="1" si="59"/>
        <v>-4.579344347957743E-2</v>
      </c>
      <c r="N265" s="21">
        <f t="shared" ca="1" si="60"/>
        <v>5.3678557549311989E-7</v>
      </c>
      <c r="O265" s="20">
        <f t="shared" ca="1" si="61"/>
        <v>3.6966781889632085</v>
      </c>
      <c r="P265" s="21">
        <f t="shared" ca="1" si="62"/>
        <v>14.050299413424188</v>
      </c>
      <c r="Q265" s="21">
        <f t="shared" ca="1" si="63"/>
        <v>2.8567467101849529</v>
      </c>
      <c r="R265">
        <f t="shared" ca="1" si="64"/>
        <v>-7.3265651945036286E-4</v>
      </c>
      <c r="S265"/>
      <c r="T265"/>
      <c r="U265"/>
      <c r="V265"/>
      <c r="W265"/>
      <c r="X265"/>
      <c r="Y265"/>
      <c r="Z265"/>
      <c r="AA265"/>
      <c r="AB265"/>
      <c r="AC265"/>
      <c r="AD265"/>
      <c r="AE265"/>
      <c r="AF265"/>
      <c r="AG265"/>
      <c r="AH265"/>
      <c r="AI265"/>
    </row>
    <row r="266" spans="1:35" x14ac:dyDescent="0.2">
      <c r="A266" s="111">
        <v>11438</v>
      </c>
      <c r="B266" s="111">
        <v>-4.6371399999770802E-2</v>
      </c>
      <c r="C266" s="111">
        <v>1</v>
      </c>
      <c r="D266" s="113">
        <f t="shared" si="50"/>
        <v>1.1437999999999999</v>
      </c>
      <c r="E266" s="113">
        <f t="shared" si="51"/>
        <v>-4.6371399999770802E-2</v>
      </c>
      <c r="F266" s="21">
        <f t="shared" si="52"/>
        <v>1.1437999999999999</v>
      </c>
      <c r="G266" s="21">
        <f t="shared" si="53"/>
        <v>-4.6371399999770802E-2</v>
      </c>
      <c r="H266" s="21">
        <f t="shared" si="54"/>
        <v>1.3082784399999998</v>
      </c>
      <c r="I266" s="21">
        <f t="shared" si="55"/>
        <v>1.4964088796719996</v>
      </c>
      <c r="J266" s="21">
        <f t="shared" si="56"/>
        <v>1.7115924765688331</v>
      </c>
      <c r="K266" s="21">
        <f t="shared" si="57"/>
        <v>-5.3039607319737843E-2</v>
      </c>
      <c r="L266" s="21">
        <f t="shared" si="58"/>
        <v>-6.0666702852316144E-2</v>
      </c>
      <c r="M266" s="21">
        <f t="shared" ca="1" si="59"/>
        <v>-4.5990393162541762E-2</v>
      </c>
      <c r="N266" s="21">
        <f t="shared" ca="1" si="60"/>
        <v>1.4516621001527562E-7</v>
      </c>
      <c r="O266" s="20">
        <f t="shared" ca="1" si="61"/>
        <v>3.3784208118528078</v>
      </c>
      <c r="P266" s="21">
        <f t="shared" ca="1" si="62"/>
        <v>12.688215347986157</v>
      </c>
      <c r="Q266" s="21">
        <f t="shared" ca="1" si="63"/>
        <v>2.5352993256951932</v>
      </c>
      <c r="R266">
        <f t="shared" ca="1" si="64"/>
        <v>-3.8100683722903927E-4</v>
      </c>
      <c r="S266"/>
      <c r="T266"/>
      <c r="U266"/>
      <c r="V266"/>
      <c r="W266"/>
      <c r="X266"/>
      <c r="Y266"/>
      <c r="Z266"/>
      <c r="AA266"/>
      <c r="AB266"/>
      <c r="AC266"/>
      <c r="AD266"/>
      <c r="AE266"/>
      <c r="AF266"/>
      <c r="AG266"/>
      <c r="AH266"/>
      <c r="AI266"/>
    </row>
    <row r="267" spans="1:35" x14ac:dyDescent="0.2">
      <c r="A267" s="111">
        <v>11528</v>
      </c>
      <c r="B267" s="111">
        <v>-4.6198399999411777E-2</v>
      </c>
      <c r="C267" s="111">
        <v>1</v>
      </c>
      <c r="D267" s="113">
        <f t="shared" si="50"/>
        <v>1.1528</v>
      </c>
      <c r="E267" s="113">
        <f t="shared" si="51"/>
        <v>-4.6198399999411777E-2</v>
      </c>
      <c r="F267" s="21">
        <f t="shared" si="52"/>
        <v>1.1528</v>
      </c>
      <c r="G267" s="21">
        <f t="shared" si="53"/>
        <v>-4.6198399999411777E-2</v>
      </c>
      <c r="H267" s="21">
        <f t="shared" si="54"/>
        <v>1.3289478400000001</v>
      </c>
      <c r="I267" s="21">
        <f t="shared" si="55"/>
        <v>1.5320110699520002</v>
      </c>
      <c r="J267" s="21">
        <f t="shared" si="56"/>
        <v>1.7661023614406659</v>
      </c>
      <c r="K267" s="21">
        <f t="shared" si="57"/>
        <v>-5.3257515519321896E-2</v>
      </c>
      <c r="L267" s="21">
        <f t="shared" si="58"/>
        <v>-6.1395263890674283E-2</v>
      </c>
      <c r="M267" s="21">
        <f t="shared" ca="1" si="59"/>
        <v>-4.6338088361512882E-2</v>
      </c>
      <c r="N267" s="21">
        <f t="shared" ca="1" si="60"/>
        <v>1.9512838506489418E-8</v>
      </c>
      <c r="O267" s="20">
        <f t="shared" ca="1" si="61"/>
        <v>2.81496011427559</v>
      </c>
      <c r="P267" s="21">
        <f t="shared" ca="1" si="62"/>
        <v>10.312494978059151</v>
      </c>
      <c r="Q267" s="21">
        <f t="shared" ca="1" si="63"/>
        <v>1.9846192317673086</v>
      </c>
      <c r="R267">
        <f t="shared" ca="1" si="64"/>
        <v>1.3968836210110497E-4</v>
      </c>
      <c r="S267"/>
      <c r="T267"/>
      <c r="U267"/>
      <c r="V267"/>
      <c r="W267"/>
      <c r="X267"/>
      <c r="Y267"/>
      <c r="Z267"/>
      <c r="AA267"/>
      <c r="AB267"/>
      <c r="AC267"/>
      <c r="AD267"/>
      <c r="AE267"/>
      <c r="AF267"/>
      <c r="AG267"/>
      <c r="AH267"/>
      <c r="AI267"/>
    </row>
    <row r="268" spans="1:35" x14ac:dyDescent="0.2">
      <c r="A268" s="111">
        <v>11562</v>
      </c>
      <c r="B268" s="111">
        <v>-4.6628600000985898E-2</v>
      </c>
      <c r="C268" s="111">
        <v>1</v>
      </c>
      <c r="D268" s="113">
        <f t="shared" si="50"/>
        <v>1.1561999999999999</v>
      </c>
      <c r="E268" s="113">
        <f t="shared" si="51"/>
        <v>-4.6628600000985898E-2</v>
      </c>
      <c r="F268" s="21">
        <f t="shared" si="52"/>
        <v>1.1561999999999999</v>
      </c>
      <c r="G268" s="21">
        <f t="shared" si="53"/>
        <v>-4.6628600000985898E-2</v>
      </c>
      <c r="H268" s="21">
        <f t="shared" si="54"/>
        <v>1.3367984399999997</v>
      </c>
      <c r="I268" s="21">
        <f t="shared" si="55"/>
        <v>1.5456063563279996</v>
      </c>
      <c r="J268" s="21">
        <f t="shared" si="56"/>
        <v>1.7870300691864329</v>
      </c>
      <c r="K268" s="21">
        <f t="shared" si="57"/>
        <v>-5.3911987321139887E-2</v>
      </c>
      <c r="L268" s="21">
        <f t="shared" si="58"/>
        <v>-6.233303974070193E-2</v>
      </c>
      <c r="M268" s="21">
        <f t="shared" ca="1" si="59"/>
        <v>-4.6469485375025488E-2</v>
      </c>
      <c r="N268" s="21">
        <f t="shared" ca="1" si="60"/>
        <v>2.5317464194521298E-8</v>
      </c>
      <c r="O268" s="20">
        <f t="shared" ca="1" si="61"/>
        <v>2.6037415664479546</v>
      </c>
      <c r="P268" s="21">
        <f t="shared" ca="1" si="62"/>
        <v>9.4341953630209368</v>
      </c>
      <c r="Q268" s="21">
        <f t="shared" ca="1" si="63"/>
        <v>1.7846163372604389</v>
      </c>
      <c r="R268">
        <f t="shared" ca="1" si="64"/>
        <v>-1.5911462596041037E-4</v>
      </c>
      <c r="S268"/>
      <c r="T268"/>
      <c r="U268"/>
      <c r="V268"/>
      <c r="W268"/>
      <c r="X268"/>
      <c r="Y268"/>
      <c r="Z268"/>
      <c r="AA268"/>
      <c r="AB268"/>
      <c r="AC268"/>
      <c r="AD268"/>
      <c r="AE268"/>
      <c r="AF268"/>
      <c r="AG268"/>
      <c r="AH268"/>
      <c r="AI268"/>
    </row>
    <row r="269" spans="1:35" x14ac:dyDescent="0.2">
      <c r="A269" s="111">
        <v>11562</v>
      </c>
      <c r="B269" s="111">
        <v>-4.6628600000985898E-2</v>
      </c>
      <c r="C269" s="111">
        <v>1</v>
      </c>
      <c r="D269" s="113">
        <f t="shared" si="50"/>
        <v>1.1561999999999999</v>
      </c>
      <c r="E269" s="113">
        <f t="shared" si="51"/>
        <v>-4.6628600000985898E-2</v>
      </c>
      <c r="F269" s="21">
        <f t="shared" si="52"/>
        <v>1.1561999999999999</v>
      </c>
      <c r="G269" s="21">
        <f t="shared" si="53"/>
        <v>-4.6628600000985898E-2</v>
      </c>
      <c r="H269" s="21">
        <f t="shared" si="54"/>
        <v>1.3367984399999997</v>
      </c>
      <c r="I269" s="21">
        <f t="shared" si="55"/>
        <v>1.5456063563279996</v>
      </c>
      <c r="J269" s="21">
        <f t="shared" si="56"/>
        <v>1.7870300691864329</v>
      </c>
      <c r="K269" s="21">
        <f t="shared" si="57"/>
        <v>-5.3911987321139887E-2</v>
      </c>
      <c r="L269" s="21">
        <f t="shared" si="58"/>
        <v>-6.233303974070193E-2</v>
      </c>
      <c r="M269" s="21">
        <f t="shared" ca="1" si="59"/>
        <v>-4.6469485375025488E-2</v>
      </c>
      <c r="N269" s="21">
        <f t="shared" ca="1" si="60"/>
        <v>2.5317464194521298E-8</v>
      </c>
      <c r="O269" s="20">
        <f t="shared" ca="1" si="61"/>
        <v>2.6037415664479546</v>
      </c>
      <c r="P269" s="21">
        <f t="shared" ca="1" si="62"/>
        <v>9.4341953630209368</v>
      </c>
      <c r="Q269" s="21">
        <f t="shared" ca="1" si="63"/>
        <v>1.7846163372604389</v>
      </c>
      <c r="R269">
        <f t="shared" ca="1" si="64"/>
        <v>-1.5911462596041037E-4</v>
      </c>
      <c r="S269"/>
      <c r="T269"/>
      <c r="U269"/>
      <c r="V269"/>
      <c r="W269"/>
      <c r="X269"/>
      <c r="Y269"/>
      <c r="Z269"/>
      <c r="AA269"/>
      <c r="AB269"/>
      <c r="AC269"/>
      <c r="AD269"/>
      <c r="AE269"/>
      <c r="AF269"/>
      <c r="AG269"/>
      <c r="AH269"/>
      <c r="AI269"/>
    </row>
    <row r="270" spans="1:35" x14ac:dyDescent="0.2">
      <c r="A270" s="111">
        <v>11610</v>
      </c>
      <c r="B270" s="111">
        <v>-4.6883000002708286E-2</v>
      </c>
      <c r="C270" s="111">
        <v>1</v>
      </c>
      <c r="D270" s="113">
        <f t="shared" si="50"/>
        <v>1.161</v>
      </c>
      <c r="E270" s="113">
        <f t="shared" si="51"/>
        <v>-4.6883000002708286E-2</v>
      </c>
      <c r="F270" s="21">
        <f t="shared" si="52"/>
        <v>1.161</v>
      </c>
      <c r="G270" s="21">
        <f t="shared" si="53"/>
        <v>-4.6883000002708286E-2</v>
      </c>
      <c r="H270" s="21">
        <f t="shared" si="54"/>
        <v>1.3479210000000001</v>
      </c>
      <c r="I270" s="21">
        <f t="shared" si="55"/>
        <v>1.5649362810000003</v>
      </c>
      <c r="J270" s="21">
        <f t="shared" si="56"/>
        <v>1.8168910222410004</v>
      </c>
      <c r="K270" s="21">
        <f t="shared" si="57"/>
        <v>-5.4431163003144323E-2</v>
      </c>
      <c r="L270" s="21">
        <f t="shared" si="58"/>
        <v>-6.3194580246650561E-2</v>
      </c>
      <c r="M270" s="21">
        <f t="shared" ca="1" si="59"/>
        <v>-4.6655029513645661E-2</v>
      </c>
      <c r="N270" s="21">
        <f t="shared" ca="1" si="60"/>
        <v>5.1970543883452279E-8</v>
      </c>
      <c r="O270" s="20">
        <f t="shared" ca="1" si="61"/>
        <v>2.3092644327261502</v>
      </c>
      <c r="P270" s="21">
        <f t="shared" ca="1" si="62"/>
        <v>8.2217043193827699</v>
      </c>
      <c r="Q270" s="21">
        <f t="shared" ca="1" si="63"/>
        <v>1.5121801112908222</v>
      </c>
      <c r="R270">
        <f t="shared" ca="1" si="64"/>
        <v>-2.2797048906262468E-4</v>
      </c>
      <c r="S270"/>
      <c r="T270"/>
      <c r="U270"/>
      <c r="V270"/>
      <c r="W270"/>
      <c r="X270"/>
      <c r="Y270"/>
      <c r="Z270"/>
      <c r="AA270"/>
      <c r="AB270"/>
      <c r="AC270"/>
      <c r="AD270"/>
      <c r="AE270"/>
      <c r="AF270"/>
      <c r="AG270"/>
      <c r="AH270"/>
      <c r="AI270"/>
    </row>
    <row r="271" spans="1:35" x14ac:dyDescent="0.2">
      <c r="A271" s="111">
        <v>11959</v>
      </c>
      <c r="B271" s="111">
        <v>-4.8557699992670678E-2</v>
      </c>
      <c r="C271" s="111">
        <v>1</v>
      </c>
      <c r="D271" s="113">
        <f t="shared" si="50"/>
        <v>1.1959</v>
      </c>
      <c r="E271" s="113">
        <f t="shared" si="51"/>
        <v>-4.8557699992670678E-2</v>
      </c>
      <c r="F271" s="21">
        <f t="shared" si="52"/>
        <v>1.1959</v>
      </c>
      <c r="G271" s="21">
        <f t="shared" si="53"/>
        <v>-4.8557699992670678E-2</v>
      </c>
      <c r="H271" s="21">
        <f t="shared" si="54"/>
        <v>1.4301768099999999</v>
      </c>
      <c r="I271" s="21">
        <f t="shared" si="55"/>
        <v>1.7103484470789998</v>
      </c>
      <c r="J271" s="21">
        <f t="shared" si="56"/>
        <v>2.045405707861776</v>
      </c>
      <c r="K271" s="21">
        <f t="shared" si="57"/>
        <v>-5.8070153421234859E-2</v>
      </c>
      <c r="L271" s="21">
        <f t="shared" si="58"/>
        <v>-6.9446096476454763E-2</v>
      </c>
      <c r="M271" s="21">
        <f t="shared" ca="1" si="59"/>
        <v>-4.8005585115578078E-2</v>
      </c>
      <c r="N271" s="21">
        <f t="shared" ca="1" si="60"/>
        <v>3.0483083750697604E-7</v>
      </c>
      <c r="O271" s="20">
        <f t="shared" ca="1" si="61"/>
        <v>0.51411900124053989</v>
      </c>
      <c r="P271" s="21">
        <f t="shared" ca="1" si="62"/>
        <v>1.3072236313976</v>
      </c>
      <c r="Q271" s="21">
        <f t="shared" ca="1" si="63"/>
        <v>0.11628813151400258</v>
      </c>
      <c r="R271">
        <f t="shared" ca="1" si="64"/>
        <v>-5.5211487709259932E-4</v>
      </c>
      <c r="S271"/>
      <c r="T271"/>
      <c r="U271"/>
      <c r="V271"/>
      <c r="W271"/>
      <c r="X271"/>
      <c r="Y271"/>
      <c r="Z271"/>
      <c r="AA271"/>
      <c r="AB271"/>
      <c r="AC271"/>
      <c r="AD271"/>
      <c r="AE271"/>
      <c r="AF271"/>
      <c r="AG271"/>
      <c r="AH271"/>
      <c r="AI271"/>
    </row>
    <row r="272" spans="1:35" x14ac:dyDescent="0.2">
      <c r="A272" s="111">
        <v>11978</v>
      </c>
      <c r="B272" s="111">
        <v>-4.8733399999036919E-2</v>
      </c>
      <c r="C272" s="111">
        <v>1</v>
      </c>
      <c r="D272" s="113">
        <f t="shared" si="50"/>
        <v>1.1978</v>
      </c>
      <c r="E272" s="113">
        <f t="shared" si="51"/>
        <v>-4.8733399999036919E-2</v>
      </c>
      <c r="F272" s="21">
        <f t="shared" si="52"/>
        <v>1.1978</v>
      </c>
      <c r="G272" s="21">
        <f t="shared" si="53"/>
        <v>-4.8733399999036919E-2</v>
      </c>
      <c r="H272" s="21">
        <f t="shared" si="54"/>
        <v>1.4347248399999999</v>
      </c>
      <c r="I272" s="21">
        <f t="shared" si="55"/>
        <v>1.7185134133519999</v>
      </c>
      <c r="J272" s="21">
        <f t="shared" si="56"/>
        <v>2.0584353665130255</v>
      </c>
      <c r="K272" s="21">
        <f t="shared" si="57"/>
        <v>-5.837286651884642E-2</v>
      </c>
      <c r="L272" s="21">
        <f t="shared" si="58"/>
        <v>-6.9919019516274244E-2</v>
      </c>
      <c r="M272" s="21">
        <f t="shared" ca="1" si="59"/>
        <v>-4.8079186514342176E-2</v>
      </c>
      <c r="N272" s="21">
        <f t="shared" ca="1" si="60"/>
        <v>4.2799528355643925E-7</v>
      </c>
      <c r="O272" s="20">
        <f t="shared" ca="1" si="61"/>
        <v>0.44529975613682787</v>
      </c>
      <c r="P272" s="21">
        <f t="shared" ca="1" si="62"/>
        <v>1.0761798915371059</v>
      </c>
      <c r="Q272" s="21">
        <f t="shared" ca="1" si="63"/>
        <v>8.2221797465897015E-2</v>
      </c>
      <c r="R272">
        <f t="shared" ca="1" si="64"/>
        <v>-6.5421348469474339E-4</v>
      </c>
      <c r="S272"/>
      <c r="T272"/>
      <c r="U272"/>
      <c r="V272"/>
      <c r="W272"/>
      <c r="X272"/>
      <c r="Y272"/>
      <c r="Z272"/>
      <c r="AA272"/>
      <c r="AB272"/>
      <c r="AC272"/>
      <c r="AD272"/>
      <c r="AE272"/>
      <c r="AF272"/>
      <c r="AG272"/>
      <c r="AH272"/>
      <c r="AI272"/>
    </row>
    <row r="273" spans="1:35" x14ac:dyDescent="0.2">
      <c r="A273" s="111">
        <v>12002.5</v>
      </c>
      <c r="B273" s="111">
        <v>-4.8275749999447726E-2</v>
      </c>
      <c r="C273" s="111">
        <v>1</v>
      </c>
      <c r="D273" s="113">
        <f t="shared" si="50"/>
        <v>1.20025</v>
      </c>
      <c r="E273" s="113">
        <f t="shared" si="51"/>
        <v>-4.8275749999447726E-2</v>
      </c>
      <c r="F273" s="21">
        <f t="shared" si="52"/>
        <v>1.20025</v>
      </c>
      <c r="G273" s="21">
        <f t="shared" si="53"/>
        <v>-4.8275749999447726E-2</v>
      </c>
      <c r="H273" s="21">
        <f t="shared" si="54"/>
        <v>1.4406000625000002</v>
      </c>
      <c r="I273" s="21">
        <f t="shared" si="55"/>
        <v>1.7290802250156252</v>
      </c>
      <c r="J273" s="21">
        <f t="shared" si="56"/>
        <v>2.0753285400750041</v>
      </c>
      <c r="K273" s="21">
        <f t="shared" si="57"/>
        <v>-5.7942968936837133E-2</v>
      </c>
      <c r="L273" s="21">
        <f t="shared" si="58"/>
        <v>-6.9546048466438776E-2</v>
      </c>
      <c r="M273" s="21">
        <f t="shared" ca="1" si="59"/>
        <v>-4.8174105081436484E-2</v>
      </c>
      <c r="N273" s="21">
        <f t="shared" ca="1" si="60"/>
        <v>1.033168935751198E-8</v>
      </c>
      <c r="O273" s="20">
        <f t="shared" ca="1" si="61"/>
        <v>0.36274940395551641</v>
      </c>
      <c r="P273" s="21">
        <f t="shared" ca="1" si="62"/>
        <v>0.80807692720652902</v>
      </c>
      <c r="Q273" s="21">
        <f t="shared" ca="1" si="63"/>
        <v>4.6600066283801637E-2</v>
      </c>
      <c r="R273">
        <f t="shared" ca="1" si="64"/>
        <v>-1.0164491801124137E-4</v>
      </c>
      <c r="S273"/>
      <c r="T273"/>
      <c r="U273"/>
      <c r="V273"/>
      <c r="W273"/>
      <c r="X273"/>
      <c r="Y273"/>
      <c r="Z273"/>
      <c r="AA273"/>
      <c r="AB273"/>
      <c r="AC273"/>
      <c r="AD273"/>
      <c r="AE273"/>
      <c r="AF273"/>
      <c r="AG273"/>
      <c r="AH273"/>
      <c r="AI273"/>
    </row>
    <row r="274" spans="1:35" x14ac:dyDescent="0.2">
      <c r="A274" s="111">
        <v>12052.5</v>
      </c>
      <c r="B274" s="111">
        <v>-4.7990749997552484E-2</v>
      </c>
      <c r="C274" s="111">
        <v>1</v>
      </c>
      <c r="D274" s="113">
        <f t="shared" si="50"/>
        <v>1.2052499999999999</v>
      </c>
      <c r="E274" s="113">
        <f t="shared" si="51"/>
        <v>-4.7990749997552484E-2</v>
      </c>
      <c r="F274" s="21">
        <f t="shared" si="52"/>
        <v>1.2052499999999999</v>
      </c>
      <c r="G274" s="21">
        <f t="shared" si="53"/>
        <v>-4.7990749997552484E-2</v>
      </c>
      <c r="H274" s="21">
        <f t="shared" si="54"/>
        <v>1.4526275624999998</v>
      </c>
      <c r="I274" s="21">
        <f t="shared" si="55"/>
        <v>1.7507793697031246</v>
      </c>
      <c r="J274" s="21">
        <f t="shared" si="56"/>
        <v>2.1101268353346909</v>
      </c>
      <c r="K274" s="21">
        <f t="shared" si="57"/>
        <v>-5.7840851434550131E-2</v>
      </c>
      <c r="L274" s="21">
        <f t="shared" si="58"/>
        <v>-6.9712686191491541E-2</v>
      </c>
      <c r="M274" s="21">
        <f t="shared" ca="1" si="59"/>
        <v>-4.8367856638484912E-2</v>
      </c>
      <c r="N274" s="21">
        <f t="shared" ca="1" si="60"/>
        <v>1.4220941863533862E-7</v>
      </c>
      <c r="O274" s="20">
        <f t="shared" ca="1" si="61"/>
        <v>0.21751460730929348</v>
      </c>
      <c r="P274" s="21">
        <f t="shared" ca="1" si="62"/>
        <v>0.37200059204529329</v>
      </c>
      <c r="Q274" s="21">
        <f t="shared" ca="1" si="63"/>
        <v>4.6371248676565927E-3</v>
      </c>
      <c r="R274">
        <f t="shared" ca="1" si="64"/>
        <v>3.7710664093242724E-4</v>
      </c>
      <c r="S274"/>
      <c r="T274"/>
      <c r="U274"/>
      <c r="V274"/>
      <c r="W274"/>
      <c r="X274"/>
      <c r="Y274"/>
      <c r="Z274"/>
      <c r="AA274"/>
      <c r="AB274"/>
      <c r="AC274"/>
      <c r="AD274"/>
      <c r="AE274"/>
      <c r="AF274"/>
      <c r="AG274"/>
      <c r="AH274"/>
      <c r="AI274"/>
    </row>
    <row r="275" spans="1:35" x14ac:dyDescent="0.2">
      <c r="A275" s="111">
        <v>12064.5</v>
      </c>
      <c r="B275" s="111">
        <v>-4.7354349997476675E-2</v>
      </c>
      <c r="C275" s="111">
        <v>1</v>
      </c>
      <c r="D275" s="113">
        <f t="shared" si="50"/>
        <v>1.20645</v>
      </c>
      <c r="E275" s="113">
        <f t="shared" si="51"/>
        <v>-4.7354349997476675E-2</v>
      </c>
      <c r="F275" s="21">
        <f t="shared" si="52"/>
        <v>1.20645</v>
      </c>
      <c r="G275" s="21">
        <f t="shared" si="53"/>
        <v>-4.7354349997476675E-2</v>
      </c>
      <c r="H275" s="21">
        <f t="shared" si="54"/>
        <v>1.4555216025</v>
      </c>
      <c r="I275" s="21">
        <f t="shared" si="55"/>
        <v>1.756014037336125</v>
      </c>
      <c r="J275" s="21">
        <f t="shared" si="56"/>
        <v>2.1185431353441682</v>
      </c>
      <c r="K275" s="21">
        <f t="shared" si="57"/>
        <v>-5.7130655554455734E-2</v>
      </c>
      <c r="L275" s="21">
        <f t="shared" si="58"/>
        <v>-6.8925279393673128E-2</v>
      </c>
      <c r="M275" s="21">
        <f t="shared" ca="1" si="59"/>
        <v>-4.841436504051206E-2</v>
      </c>
      <c r="N275" s="21">
        <f t="shared" ca="1" si="60"/>
        <v>1.1236318914613097E-6</v>
      </c>
      <c r="O275" s="20">
        <f t="shared" ca="1" si="61"/>
        <v>0.18759960641411996</v>
      </c>
      <c r="P275" s="21">
        <f t="shared" ca="1" si="62"/>
        <v>0.29081105651154404</v>
      </c>
      <c r="Q275" s="21">
        <f t="shared" ca="1" si="63"/>
        <v>1.02428377666117E-3</v>
      </c>
      <c r="R275">
        <f t="shared" ca="1" si="64"/>
        <v>1.0600150430353852E-3</v>
      </c>
      <c r="S275"/>
      <c r="T275"/>
      <c r="U275"/>
      <c r="V275"/>
      <c r="W275"/>
      <c r="X275"/>
      <c r="Y275"/>
      <c r="Z275"/>
      <c r="AA275"/>
      <c r="AB275"/>
      <c r="AC275"/>
      <c r="AD275"/>
      <c r="AE275"/>
      <c r="AF275"/>
      <c r="AG275"/>
      <c r="AH275"/>
      <c r="AI275"/>
    </row>
    <row r="276" spans="1:35" x14ac:dyDescent="0.2">
      <c r="A276" s="111">
        <v>12479</v>
      </c>
      <c r="B276" s="111">
        <v>-5.0013699998089578E-2</v>
      </c>
      <c r="C276" s="111">
        <v>1</v>
      </c>
      <c r="D276" s="113">
        <f t="shared" si="50"/>
        <v>1.2479</v>
      </c>
      <c r="E276" s="113">
        <f t="shared" si="51"/>
        <v>-5.0013699998089578E-2</v>
      </c>
      <c r="F276" s="21">
        <f t="shared" si="52"/>
        <v>1.2479</v>
      </c>
      <c r="G276" s="21">
        <f t="shared" si="53"/>
        <v>-5.0013699998089578E-2</v>
      </c>
      <c r="H276" s="21">
        <f t="shared" si="54"/>
        <v>1.5572544100000001</v>
      </c>
      <c r="I276" s="21">
        <f t="shared" si="55"/>
        <v>1.9432977782390002</v>
      </c>
      <c r="J276" s="21">
        <f t="shared" si="56"/>
        <v>2.4250412974644484</v>
      </c>
      <c r="K276" s="21">
        <f t="shared" si="57"/>
        <v>-6.2412096227615982E-2</v>
      </c>
      <c r="L276" s="21">
        <f t="shared" si="58"/>
        <v>-7.7884054882441989E-2</v>
      </c>
      <c r="M276" s="21">
        <f t="shared" ca="1" si="59"/>
        <v>-5.0022750399342904E-2</v>
      </c>
      <c r="N276" s="21">
        <f t="shared" ca="1" si="60"/>
        <v>8.1909762846200037E-11</v>
      </c>
      <c r="O276" s="20">
        <f t="shared" ca="1" si="61"/>
        <v>0.75305069221947196</v>
      </c>
      <c r="P276" s="21">
        <f t="shared" ca="1" si="62"/>
        <v>4.8698603883184335</v>
      </c>
      <c r="Q276" s="21">
        <f t="shared" ca="1" si="63"/>
        <v>1.8590635398900328</v>
      </c>
      <c r="R276">
        <f t="shared" ca="1" si="64"/>
        <v>9.050401253325735E-6</v>
      </c>
      <c r="S276"/>
      <c r="T276"/>
      <c r="U276"/>
      <c r="V276"/>
      <c r="W276"/>
      <c r="X276"/>
      <c r="Y276"/>
      <c r="Z276"/>
      <c r="AA276"/>
      <c r="AB276"/>
      <c r="AC276"/>
      <c r="AD276"/>
      <c r="AE276"/>
      <c r="AF276"/>
      <c r="AG276"/>
      <c r="AH276"/>
      <c r="AI276"/>
    </row>
    <row r="277" spans="1:35" x14ac:dyDescent="0.2">
      <c r="A277" s="111">
        <v>12479</v>
      </c>
      <c r="B277" s="111">
        <v>-5.0013699998089578E-2</v>
      </c>
      <c r="C277" s="111">
        <v>1</v>
      </c>
      <c r="D277" s="113">
        <f t="shared" ref="D277:D337" si="65">A277/A$18</f>
        <v>1.2479</v>
      </c>
      <c r="E277" s="113">
        <f t="shared" ref="E277:E337" si="66">B277/B$18</f>
        <v>-5.0013699998089578E-2</v>
      </c>
      <c r="F277" s="21">
        <f t="shared" ref="F277:F337" si="67">$C277*D277</f>
        <v>1.2479</v>
      </c>
      <c r="G277" s="21">
        <f t="shared" ref="G277:G337" si="68">$C277*E277</f>
        <v>-5.0013699998089578E-2</v>
      </c>
      <c r="H277" s="21">
        <f t="shared" ref="H277:H337" si="69">C277*D277*D277</f>
        <v>1.5572544100000001</v>
      </c>
      <c r="I277" s="21">
        <f t="shared" ref="I277:I337" si="70">C277*D277*D277*D277</f>
        <v>1.9432977782390002</v>
      </c>
      <c r="J277" s="21">
        <f t="shared" ref="J277:J337" si="71">C277*D277*D277*D277*D277</f>
        <v>2.4250412974644484</v>
      </c>
      <c r="K277" s="21">
        <f t="shared" ref="K277:K337" si="72">C277*E277*D277</f>
        <v>-6.2412096227615982E-2</v>
      </c>
      <c r="L277" s="21">
        <f t="shared" ref="L277:L337" si="73">C277*E277*D277*D277</f>
        <v>-7.7884054882441989E-2</v>
      </c>
      <c r="M277" s="21">
        <f t="shared" ref="M277:M337" ca="1" si="74">+E$4+E$5*D277+E$6*D277^2</f>
        <v>-5.0022750399342904E-2</v>
      </c>
      <c r="N277" s="21">
        <f t="shared" ref="N277:N337" ca="1" si="75">C277*(M277-E277)^2</f>
        <v>8.1909762846200037E-11</v>
      </c>
      <c r="O277" s="20">
        <f t="shared" ref="O277:O337" ca="1" si="76">(C277*O$1-O$2*F277+O$3*H277)^2</f>
        <v>0.75305069221947196</v>
      </c>
      <c r="P277" s="21">
        <f t="shared" ref="P277:P337" ca="1" si="77">(-C277*O$2+O$4*F277-O$5*H277)^2</f>
        <v>4.8698603883184335</v>
      </c>
      <c r="Q277" s="21">
        <f t="shared" ref="Q277:Q337" ca="1" si="78">+(C277*O$3-F277*O$5+H277*O$6)^2</f>
        <v>1.8590635398900328</v>
      </c>
      <c r="R277">
        <f t="shared" ref="R277:R337" ca="1" si="79">+E277-M277</f>
        <v>9.050401253325735E-6</v>
      </c>
      <c r="S277"/>
      <c r="T277"/>
      <c r="U277"/>
      <c r="V277"/>
      <c r="W277"/>
      <c r="X277"/>
      <c r="Y277"/>
      <c r="Z277"/>
      <c r="AA277"/>
      <c r="AB277"/>
      <c r="AC277"/>
      <c r="AD277"/>
      <c r="AE277"/>
      <c r="AF277"/>
      <c r="AG277"/>
      <c r="AH277"/>
      <c r="AI277"/>
    </row>
    <row r="278" spans="1:35" x14ac:dyDescent="0.2">
      <c r="A278" s="111">
        <v>12612</v>
      </c>
      <c r="B278" s="111">
        <v>-5.0943599999300204E-2</v>
      </c>
      <c r="C278" s="111">
        <v>1</v>
      </c>
      <c r="D278" s="113">
        <f t="shared" si="65"/>
        <v>1.2612000000000001</v>
      </c>
      <c r="E278" s="113">
        <f t="shared" si="66"/>
        <v>-5.0943599999300204E-2</v>
      </c>
      <c r="F278" s="21">
        <f t="shared" si="67"/>
        <v>1.2612000000000001</v>
      </c>
      <c r="G278" s="21">
        <f t="shared" si="68"/>
        <v>-5.0943599999300204E-2</v>
      </c>
      <c r="H278" s="21">
        <f t="shared" si="69"/>
        <v>1.5906254400000002</v>
      </c>
      <c r="I278" s="21">
        <f t="shared" si="70"/>
        <v>2.0060968049280006</v>
      </c>
      <c r="J278" s="21">
        <f t="shared" si="71"/>
        <v>2.5300892903751944</v>
      </c>
      <c r="K278" s="21">
        <f t="shared" si="72"/>
        <v>-6.425006831911742E-2</v>
      </c>
      <c r="L278" s="21">
        <f t="shared" si="73"/>
        <v>-8.1032186164070902E-2</v>
      </c>
      <c r="M278" s="21">
        <f t="shared" ca="1" si="74"/>
        <v>-5.0539616380198257E-2</v>
      </c>
      <c r="N278" s="21">
        <f t="shared" ca="1" si="75"/>
        <v>1.6320276450270693E-7</v>
      </c>
      <c r="O278" s="20">
        <f t="shared" ca="1" si="76"/>
        <v>1.8167887119738526</v>
      </c>
      <c r="P278" s="21">
        <f t="shared" ca="1" si="77"/>
        <v>10.328578199269515</v>
      </c>
      <c r="Q278" s="21">
        <f t="shared" ca="1" si="78"/>
        <v>3.5063740307001789</v>
      </c>
      <c r="R278">
        <f t="shared" ca="1" si="79"/>
        <v>-4.0398361910194691E-4</v>
      </c>
      <c r="S278"/>
      <c r="T278"/>
      <c r="U278"/>
      <c r="V278"/>
      <c r="W278"/>
      <c r="X278"/>
      <c r="Y278"/>
      <c r="Z278"/>
      <c r="AA278"/>
      <c r="AB278"/>
      <c r="AC278"/>
      <c r="AD278"/>
      <c r="AE278"/>
      <c r="AF278"/>
      <c r="AG278"/>
      <c r="AH278"/>
      <c r="AI278"/>
    </row>
    <row r="279" spans="1:35" x14ac:dyDescent="0.2">
      <c r="A279" s="111">
        <v>12958</v>
      </c>
      <c r="B279" s="111">
        <v>-5.1727400001254864E-2</v>
      </c>
      <c r="C279" s="111">
        <v>1</v>
      </c>
      <c r="D279" s="113">
        <f t="shared" si="65"/>
        <v>1.2958000000000001</v>
      </c>
      <c r="E279" s="113">
        <f t="shared" si="66"/>
        <v>-5.1727400001254864E-2</v>
      </c>
      <c r="F279" s="21">
        <f t="shared" si="67"/>
        <v>1.2958000000000001</v>
      </c>
      <c r="G279" s="21">
        <f t="shared" si="68"/>
        <v>-5.1727400001254864E-2</v>
      </c>
      <c r="H279" s="21">
        <f t="shared" si="69"/>
        <v>1.6790976400000002</v>
      </c>
      <c r="I279" s="21">
        <f t="shared" si="70"/>
        <v>2.1757747219120005</v>
      </c>
      <c r="J279" s="21">
        <f t="shared" si="71"/>
        <v>2.8193688846535703</v>
      </c>
      <c r="K279" s="21">
        <f t="shared" si="72"/>
        <v>-6.702836492162606E-2</v>
      </c>
      <c r="L279" s="21">
        <f t="shared" si="73"/>
        <v>-8.6855355265443052E-2</v>
      </c>
      <c r="M279" s="21">
        <f t="shared" ca="1" si="74"/>
        <v>-5.1886033570562907E-2</v>
      </c>
      <c r="N279" s="21">
        <f t="shared" ca="1" si="75"/>
        <v>2.5164609311409825E-8</v>
      </c>
      <c r="O279" s="20">
        <f t="shared" ca="1" si="76"/>
        <v>7.504927762781298</v>
      </c>
      <c r="P279" s="21">
        <f t="shared" ca="1" si="77"/>
        <v>37.456846319241606</v>
      </c>
      <c r="Q279" s="21">
        <f t="shared" ca="1" si="78"/>
        <v>11.131193736403311</v>
      </c>
      <c r="R279">
        <f t="shared" ca="1" si="79"/>
        <v>1.5863356930804345E-4</v>
      </c>
      <c r="S279"/>
      <c r="T279"/>
      <c r="U279"/>
      <c r="V279"/>
      <c r="W279"/>
      <c r="X279"/>
      <c r="Y279"/>
      <c r="Z279"/>
      <c r="AA279"/>
      <c r="AB279"/>
      <c r="AC279"/>
      <c r="AD279"/>
      <c r="AE279"/>
      <c r="AF279"/>
      <c r="AG279"/>
      <c r="AH279"/>
      <c r="AI279"/>
    </row>
    <row r="280" spans="1:35" x14ac:dyDescent="0.2">
      <c r="A280" s="111">
        <v>13092</v>
      </c>
      <c r="B280" s="111">
        <v>-5.2687600000353996E-2</v>
      </c>
      <c r="C280" s="111">
        <v>1</v>
      </c>
      <c r="D280" s="113">
        <f t="shared" si="65"/>
        <v>1.3091999999999999</v>
      </c>
      <c r="E280" s="113">
        <f t="shared" si="66"/>
        <v>-5.2687600000353996E-2</v>
      </c>
      <c r="F280" s="21">
        <f t="shared" si="67"/>
        <v>1.3091999999999999</v>
      </c>
      <c r="G280" s="21">
        <f t="shared" si="68"/>
        <v>-5.2687600000353996E-2</v>
      </c>
      <c r="H280" s="21">
        <f t="shared" si="69"/>
        <v>1.7140046399999997</v>
      </c>
      <c r="I280" s="21">
        <f t="shared" si="70"/>
        <v>2.2439748746879995</v>
      </c>
      <c r="J280" s="21">
        <f t="shared" si="71"/>
        <v>2.9378119059415289</v>
      </c>
      <c r="K280" s="21">
        <f t="shared" si="72"/>
        <v>-6.8978605920463454E-2</v>
      </c>
      <c r="L280" s="21">
        <f t="shared" si="73"/>
        <v>-9.0306790871070755E-2</v>
      </c>
      <c r="M280" s="21">
        <f t="shared" ca="1" si="74"/>
        <v>-5.2408172440947011E-2</v>
      </c>
      <c r="N280" s="21">
        <f t="shared" ca="1" si="75"/>
        <v>7.8079760956143997E-8</v>
      </c>
      <c r="O280" s="20">
        <f t="shared" ca="1" si="76"/>
        <v>11.114416903268753</v>
      </c>
      <c r="P280" s="21">
        <f t="shared" ca="1" si="77"/>
        <v>54.12570035992627</v>
      </c>
      <c r="Q280" s="21">
        <f t="shared" ca="1" si="78"/>
        <v>15.660962732189356</v>
      </c>
      <c r="R280">
        <f t="shared" ca="1" si="79"/>
        <v>-2.7942755940698477E-4</v>
      </c>
      <c r="S280"/>
      <c r="T280"/>
      <c r="U280"/>
      <c r="V280"/>
      <c r="W280"/>
      <c r="X280"/>
      <c r="Y280"/>
      <c r="Z280"/>
      <c r="AA280"/>
      <c r="AB280"/>
      <c r="AC280"/>
      <c r="AD280"/>
      <c r="AE280"/>
      <c r="AF280"/>
      <c r="AG280"/>
      <c r="AH280"/>
      <c r="AI280"/>
    </row>
    <row r="281" spans="1:35" x14ac:dyDescent="0.2">
      <c r="A281" s="111">
        <v>13161</v>
      </c>
      <c r="B281" s="111">
        <v>-5.4578299997956492E-2</v>
      </c>
      <c r="C281" s="111">
        <v>1</v>
      </c>
      <c r="D281" s="113">
        <f t="shared" si="65"/>
        <v>1.3161</v>
      </c>
      <c r="E281" s="113">
        <f t="shared" si="66"/>
        <v>-5.4578299997956492E-2</v>
      </c>
      <c r="F281" s="21">
        <f t="shared" si="67"/>
        <v>1.3161</v>
      </c>
      <c r="G281" s="21">
        <f t="shared" si="68"/>
        <v>-5.4578299997956492E-2</v>
      </c>
      <c r="H281" s="21">
        <f t="shared" si="69"/>
        <v>1.73211921</v>
      </c>
      <c r="I281" s="21">
        <f t="shared" si="70"/>
        <v>2.2796420922810001</v>
      </c>
      <c r="J281" s="21">
        <f t="shared" si="71"/>
        <v>3.0002369576510244</v>
      </c>
      <c r="K281" s="21">
        <f t="shared" si="72"/>
        <v>-7.1830500627310542E-2</v>
      </c>
      <c r="L281" s="21">
        <f t="shared" si="73"/>
        <v>-9.453612187560341E-2</v>
      </c>
      <c r="M281" s="21">
        <f t="shared" ca="1" si="74"/>
        <v>-5.2677186139972659E-2</v>
      </c>
      <c r="N281" s="21">
        <f t="shared" ca="1" si="75"/>
        <v>3.6142339010181724E-6</v>
      </c>
      <c r="O281" s="20">
        <f t="shared" ca="1" si="76"/>
        <v>13.336477562193839</v>
      </c>
      <c r="P281" s="21">
        <f t="shared" ca="1" si="77"/>
        <v>64.290030036801426</v>
      </c>
      <c r="Q281" s="21">
        <f t="shared" ca="1" si="78"/>
        <v>18.395325351067992</v>
      </c>
      <c r="R281">
        <f t="shared" ca="1" si="79"/>
        <v>-1.9011138579838327E-3</v>
      </c>
      <c r="S281"/>
      <c r="T281"/>
      <c r="U281"/>
      <c r="V281"/>
      <c r="W281"/>
      <c r="X281"/>
      <c r="Y281"/>
      <c r="Z281"/>
      <c r="AA281"/>
      <c r="AB281"/>
      <c r="AC281"/>
      <c r="AD281"/>
      <c r="AE281"/>
      <c r="AF281"/>
      <c r="AG281"/>
      <c r="AH281"/>
      <c r="AI281"/>
    </row>
    <row r="282" spans="1:35" x14ac:dyDescent="0.2">
      <c r="A282" s="111">
        <v>13199.5</v>
      </c>
      <c r="B282" s="111">
        <v>-5.2144850000331644E-2</v>
      </c>
      <c r="C282" s="111">
        <v>1</v>
      </c>
      <c r="D282" s="113">
        <f t="shared" si="65"/>
        <v>1.31995</v>
      </c>
      <c r="E282" s="113">
        <f t="shared" si="66"/>
        <v>-5.2144850000331644E-2</v>
      </c>
      <c r="F282" s="21">
        <f t="shared" si="67"/>
        <v>1.31995</v>
      </c>
      <c r="G282" s="21">
        <f t="shared" si="68"/>
        <v>-5.2144850000331644E-2</v>
      </c>
      <c r="H282" s="21">
        <f t="shared" si="69"/>
        <v>1.7422680024999999</v>
      </c>
      <c r="I282" s="21">
        <f t="shared" si="70"/>
        <v>2.2997066498998748</v>
      </c>
      <c r="J282" s="21">
        <f t="shared" si="71"/>
        <v>3.0354977925353395</v>
      </c>
      <c r="K282" s="21">
        <f t="shared" si="72"/>
        <v>-6.8828594757937747E-2</v>
      </c>
      <c r="L282" s="21">
        <f t="shared" si="73"/>
        <v>-9.0850303650739928E-2</v>
      </c>
      <c r="M282" s="21">
        <f t="shared" ca="1" si="74"/>
        <v>-5.2827332646844499E-2</v>
      </c>
      <c r="N282" s="21">
        <f t="shared" ca="1" si="75"/>
        <v>4.6578256279119099E-7</v>
      </c>
      <c r="O282" s="20">
        <f t="shared" ca="1" si="76"/>
        <v>14.691573366146063</v>
      </c>
      <c r="P282" s="21">
        <f t="shared" ca="1" si="77"/>
        <v>70.461447551883168</v>
      </c>
      <c r="Q282" s="21">
        <f t="shared" ca="1" si="78"/>
        <v>20.047781956195486</v>
      </c>
      <c r="R282">
        <f t="shared" ca="1" si="79"/>
        <v>6.8248264651285528E-4</v>
      </c>
      <c r="S282"/>
      <c r="T282"/>
      <c r="U282"/>
      <c r="V282"/>
      <c r="W282"/>
      <c r="X282"/>
      <c r="Y282"/>
      <c r="Z282"/>
      <c r="AA282"/>
      <c r="AB282"/>
      <c r="AC282"/>
      <c r="AD282"/>
      <c r="AE282"/>
      <c r="AF282"/>
      <c r="AG282"/>
      <c r="AH282"/>
      <c r="AI282"/>
    </row>
    <row r="283" spans="1:35" x14ac:dyDescent="0.2">
      <c r="A283" s="111">
        <v>13201</v>
      </c>
      <c r="B283" s="111">
        <v>-5.1290299998072442E-2</v>
      </c>
      <c r="C283" s="111">
        <v>1</v>
      </c>
      <c r="D283" s="113">
        <f t="shared" si="65"/>
        <v>1.3201000000000001</v>
      </c>
      <c r="E283" s="113">
        <f t="shared" si="66"/>
        <v>-5.1290299998072442E-2</v>
      </c>
      <c r="F283" s="21">
        <f t="shared" si="67"/>
        <v>1.3201000000000001</v>
      </c>
      <c r="G283" s="21">
        <f t="shared" si="68"/>
        <v>-5.1290299998072442E-2</v>
      </c>
      <c r="H283" s="21">
        <f t="shared" si="69"/>
        <v>1.7426640100000002</v>
      </c>
      <c r="I283" s="21">
        <f t="shared" si="70"/>
        <v>2.3004907596010002</v>
      </c>
      <c r="J283" s="21">
        <f t="shared" si="71"/>
        <v>3.0368778517492805</v>
      </c>
      <c r="K283" s="21">
        <f t="shared" si="72"/>
        <v>-6.7708325027455427E-2</v>
      </c>
      <c r="L283" s="21">
        <f t="shared" si="73"/>
        <v>-8.9381759868743915E-2</v>
      </c>
      <c r="M283" s="21">
        <f t="shared" ca="1" si="74"/>
        <v>-5.2833183158195011E-2</v>
      </c>
      <c r="N283" s="21">
        <f t="shared" ca="1" si="75"/>
        <v>2.3804884457898072E-6</v>
      </c>
      <c r="O283" s="20">
        <f t="shared" ca="1" si="76"/>
        <v>14.746092721004256</v>
      </c>
      <c r="P283" s="21">
        <f t="shared" ca="1" si="77"/>
        <v>70.709360775401692</v>
      </c>
      <c r="Q283" s="21">
        <f t="shared" ca="1" si="78"/>
        <v>20.114054651364121</v>
      </c>
      <c r="R283">
        <f t="shared" ca="1" si="79"/>
        <v>1.5428831601225698E-3</v>
      </c>
      <c r="S283"/>
      <c r="T283"/>
      <c r="U283"/>
      <c r="V283"/>
      <c r="W283"/>
      <c r="X283"/>
      <c r="Y283"/>
      <c r="Z283"/>
      <c r="AA283"/>
      <c r="AB283"/>
      <c r="AC283"/>
      <c r="AD283"/>
      <c r="AE283"/>
      <c r="AF283"/>
      <c r="AG283"/>
      <c r="AH283"/>
      <c r="AI283"/>
    </row>
    <row r="284" spans="1:35" x14ac:dyDescent="0.2">
      <c r="A284" s="111">
        <v>13219</v>
      </c>
      <c r="B284" s="111">
        <v>-5.1195699998061173E-2</v>
      </c>
      <c r="C284" s="111">
        <v>1</v>
      </c>
      <c r="D284" s="113">
        <f t="shared" si="65"/>
        <v>1.3219000000000001</v>
      </c>
      <c r="E284" s="113">
        <f t="shared" si="66"/>
        <v>-5.1195699998061173E-2</v>
      </c>
      <c r="F284" s="21">
        <f t="shared" si="67"/>
        <v>1.3219000000000001</v>
      </c>
      <c r="G284" s="21">
        <f t="shared" si="68"/>
        <v>-5.1195699998061173E-2</v>
      </c>
      <c r="H284" s="21">
        <f t="shared" si="69"/>
        <v>1.7474196100000001</v>
      </c>
      <c r="I284" s="21">
        <f t="shared" si="70"/>
        <v>2.3099139824590003</v>
      </c>
      <c r="J284" s="21">
        <f t="shared" si="71"/>
        <v>3.0534752934125526</v>
      </c>
      <c r="K284" s="21">
        <f t="shared" si="72"/>
        <v>-6.7675595827437068E-2</v>
      </c>
      <c r="L284" s="21">
        <f t="shared" si="73"/>
        <v>-8.9460370124289063E-2</v>
      </c>
      <c r="M284" s="21">
        <f t="shared" ca="1" si="74"/>
        <v>-5.2903393081962659E-2</v>
      </c>
      <c r="N284" s="21">
        <f t="shared" ca="1" si="75"/>
        <v>2.9162156688049682E-6</v>
      </c>
      <c r="O284" s="20">
        <f t="shared" ca="1" si="76"/>
        <v>15.410572651074533</v>
      </c>
      <c r="P284" s="21">
        <f t="shared" ca="1" si="77"/>
        <v>73.728700777356693</v>
      </c>
      <c r="Q284" s="21">
        <f t="shared" ca="1" si="78"/>
        <v>20.920559568096056</v>
      </c>
      <c r="R284">
        <f t="shared" ca="1" si="79"/>
        <v>1.7076930839014862E-3</v>
      </c>
      <c r="S284"/>
      <c r="T284"/>
      <c r="U284"/>
      <c r="V284"/>
      <c r="W284"/>
      <c r="X284"/>
      <c r="Y284"/>
      <c r="Z284"/>
      <c r="AA284"/>
      <c r="AB284"/>
      <c r="AC284"/>
      <c r="AD284"/>
      <c r="AE284"/>
      <c r="AF284"/>
      <c r="AG284"/>
      <c r="AH284"/>
      <c r="AI284"/>
    </row>
    <row r="285" spans="1:35" x14ac:dyDescent="0.2">
      <c r="A285" s="111"/>
      <c r="B285" s="111"/>
      <c r="C285" s="111"/>
      <c r="D285" s="113">
        <f t="shared" si="65"/>
        <v>0</v>
      </c>
      <c r="E285" s="113">
        <f t="shared" si="66"/>
        <v>0</v>
      </c>
      <c r="F285" s="21">
        <f t="shared" si="67"/>
        <v>0</v>
      </c>
      <c r="G285" s="21">
        <f t="shared" si="68"/>
        <v>0</v>
      </c>
      <c r="H285" s="21">
        <f t="shared" si="69"/>
        <v>0</v>
      </c>
      <c r="I285" s="21">
        <f t="shared" si="70"/>
        <v>0</v>
      </c>
      <c r="J285" s="21">
        <f t="shared" si="71"/>
        <v>0</v>
      </c>
      <c r="K285" s="21">
        <f t="shared" si="72"/>
        <v>0</v>
      </c>
      <c r="L285" s="21">
        <f t="shared" si="73"/>
        <v>0</v>
      </c>
      <c r="M285" s="21">
        <f t="shared" ca="1" si="74"/>
        <v>-3.225038530629454E-3</v>
      </c>
      <c r="N285" s="21">
        <f t="shared" ca="1" si="75"/>
        <v>0</v>
      </c>
      <c r="O285" s="20">
        <f t="shared" ca="1" si="76"/>
        <v>0</v>
      </c>
      <c r="P285" s="21">
        <f t="shared" ca="1" si="77"/>
        <v>0</v>
      </c>
      <c r="Q285" s="21">
        <f t="shared" ca="1" si="78"/>
        <v>0</v>
      </c>
      <c r="R285">
        <f t="shared" ca="1" si="79"/>
        <v>3.225038530629454E-3</v>
      </c>
      <c r="S285"/>
      <c r="T285"/>
      <c r="U285"/>
      <c r="V285"/>
      <c r="W285"/>
      <c r="X285"/>
      <c r="Y285"/>
      <c r="Z285"/>
      <c r="AA285"/>
      <c r="AB285"/>
      <c r="AC285"/>
      <c r="AD285"/>
      <c r="AE285"/>
      <c r="AF285"/>
      <c r="AG285"/>
      <c r="AH285"/>
      <c r="AI285"/>
    </row>
    <row r="286" spans="1:35" x14ac:dyDescent="0.2">
      <c r="A286" s="111"/>
      <c r="B286" s="111"/>
      <c r="C286" s="111"/>
      <c r="D286" s="113">
        <f t="shared" si="65"/>
        <v>0</v>
      </c>
      <c r="E286" s="113">
        <f t="shared" si="66"/>
        <v>0</v>
      </c>
      <c r="F286" s="21">
        <f t="shared" si="67"/>
        <v>0</v>
      </c>
      <c r="G286" s="21">
        <f t="shared" si="68"/>
        <v>0</v>
      </c>
      <c r="H286" s="21">
        <f t="shared" si="69"/>
        <v>0</v>
      </c>
      <c r="I286" s="21">
        <f t="shared" si="70"/>
        <v>0</v>
      </c>
      <c r="J286" s="21">
        <f t="shared" si="71"/>
        <v>0</v>
      </c>
      <c r="K286" s="21">
        <f t="shared" si="72"/>
        <v>0</v>
      </c>
      <c r="L286" s="21">
        <f t="shared" si="73"/>
        <v>0</v>
      </c>
      <c r="M286" s="21">
        <f t="shared" ca="1" si="74"/>
        <v>-3.225038530629454E-3</v>
      </c>
      <c r="N286" s="21">
        <f t="shared" ca="1" si="75"/>
        <v>0</v>
      </c>
      <c r="O286" s="20">
        <f t="shared" ca="1" si="76"/>
        <v>0</v>
      </c>
      <c r="P286" s="21">
        <f t="shared" ca="1" si="77"/>
        <v>0</v>
      </c>
      <c r="Q286" s="21">
        <f t="shared" ca="1" si="78"/>
        <v>0</v>
      </c>
      <c r="R286">
        <f t="shared" ca="1" si="79"/>
        <v>3.225038530629454E-3</v>
      </c>
      <c r="S286"/>
      <c r="T286"/>
      <c r="U286"/>
      <c r="V286"/>
      <c r="W286"/>
      <c r="X286"/>
      <c r="Y286"/>
      <c r="Z286"/>
      <c r="AA286"/>
      <c r="AB286"/>
      <c r="AC286"/>
      <c r="AD286"/>
      <c r="AE286"/>
      <c r="AF286"/>
      <c r="AG286"/>
      <c r="AH286"/>
      <c r="AI286"/>
    </row>
    <row r="287" spans="1:35" x14ac:dyDescent="0.2">
      <c r="A287" s="111"/>
      <c r="B287" s="111"/>
      <c r="C287" s="111"/>
      <c r="D287" s="113">
        <f t="shared" si="65"/>
        <v>0</v>
      </c>
      <c r="E287" s="113">
        <f t="shared" si="66"/>
        <v>0</v>
      </c>
      <c r="F287" s="21">
        <f t="shared" si="67"/>
        <v>0</v>
      </c>
      <c r="G287" s="21">
        <f t="shared" si="68"/>
        <v>0</v>
      </c>
      <c r="H287" s="21">
        <f t="shared" si="69"/>
        <v>0</v>
      </c>
      <c r="I287" s="21">
        <f t="shared" si="70"/>
        <v>0</v>
      </c>
      <c r="J287" s="21">
        <f t="shared" si="71"/>
        <v>0</v>
      </c>
      <c r="K287" s="21">
        <f t="shared" si="72"/>
        <v>0</v>
      </c>
      <c r="L287" s="21">
        <f t="shared" si="73"/>
        <v>0</v>
      </c>
      <c r="M287" s="21">
        <f t="shared" ca="1" si="74"/>
        <v>-3.225038530629454E-3</v>
      </c>
      <c r="N287" s="21">
        <f t="shared" ca="1" si="75"/>
        <v>0</v>
      </c>
      <c r="O287" s="20">
        <f t="shared" ca="1" si="76"/>
        <v>0</v>
      </c>
      <c r="P287" s="21">
        <f t="shared" ca="1" si="77"/>
        <v>0</v>
      </c>
      <c r="Q287" s="21">
        <f t="shared" ca="1" si="78"/>
        <v>0</v>
      </c>
      <c r="R287">
        <f t="shared" ca="1" si="79"/>
        <v>3.225038530629454E-3</v>
      </c>
      <c r="S287"/>
      <c r="T287"/>
      <c r="U287"/>
      <c r="V287"/>
      <c r="W287"/>
      <c r="X287"/>
      <c r="Y287"/>
      <c r="Z287"/>
      <c r="AA287"/>
      <c r="AB287"/>
      <c r="AC287"/>
      <c r="AD287"/>
      <c r="AE287"/>
      <c r="AF287"/>
      <c r="AG287"/>
      <c r="AH287"/>
      <c r="AI287"/>
    </row>
    <row r="288" spans="1:35" x14ac:dyDescent="0.2">
      <c r="A288" s="111"/>
      <c r="B288" s="111"/>
      <c r="C288" s="111"/>
      <c r="D288" s="113">
        <f t="shared" si="65"/>
        <v>0</v>
      </c>
      <c r="E288" s="113">
        <f t="shared" si="66"/>
        <v>0</v>
      </c>
      <c r="F288" s="21">
        <f t="shared" si="67"/>
        <v>0</v>
      </c>
      <c r="G288" s="21">
        <f t="shared" si="68"/>
        <v>0</v>
      </c>
      <c r="H288" s="21">
        <f t="shared" si="69"/>
        <v>0</v>
      </c>
      <c r="I288" s="21">
        <f t="shared" si="70"/>
        <v>0</v>
      </c>
      <c r="J288" s="21">
        <f t="shared" si="71"/>
        <v>0</v>
      </c>
      <c r="K288" s="21">
        <f t="shared" si="72"/>
        <v>0</v>
      </c>
      <c r="L288" s="21">
        <f t="shared" si="73"/>
        <v>0</v>
      </c>
      <c r="M288" s="21">
        <f t="shared" ca="1" si="74"/>
        <v>-3.225038530629454E-3</v>
      </c>
      <c r="N288" s="21">
        <f t="shared" ca="1" si="75"/>
        <v>0</v>
      </c>
      <c r="O288" s="20">
        <f t="shared" ca="1" si="76"/>
        <v>0</v>
      </c>
      <c r="P288" s="21">
        <f t="shared" ca="1" si="77"/>
        <v>0</v>
      </c>
      <c r="Q288" s="21">
        <f t="shared" ca="1" si="78"/>
        <v>0</v>
      </c>
      <c r="R288">
        <f t="shared" ca="1" si="79"/>
        <v>3.225038530629454E-3</v>
      </c>
      <c r="S288"/>
      <c r="T288"/>
      <c r="U288"/>
      <c r="V288"/>
      <c r="W288"/>
      <c r="X288"/>
      <c r="Y288"/>
      <c r="Z288"/>
      <c r="AA288"/>
      <c r="AB288"/>
      <c r="AC288"/>
      <c r="AD288"/>
      <c r="AE288"/>
      <c r="AF288"/>
      <c r="AG288"/>
      <c r="AH288"/>
      <c r="AI288"/>
    </row>
    <row r="289" spans="1:35" x14ac:dyDescent="0.2">
      <c r="A289" s="111"/>
      <c r="B289" s="111"/>
      <c r="C289" s="111">
        <v>0</v>
      </c>
      <c r="D289" s="113">
        <f t="shared" si="65"/>
        <v>0</v>
      </c>
      <c r="E289" s="113">
        <f t="shared" si="66"/>
        <v>0</v>
      </c>
      <c r="F289" s="21">
        <f t="shared" si="67"/>
        <v>0</v>
      </c>
      <c r="G289" s="21">
        <f t="shared" si="68"/>
        <v>0</v>
      </c>
      <c r="H289" s="21">
        <f t="shared" si="69"/>
        <v>0</v>
      </c>
      <c r="I289" s="21">
        <f t="shared" si="70"/>
        <v>0</v>
      </c>
      <c r="J289" s="21">
        <f t="shared" si="71"/>
        <v>0</v>
      </c>
      <c r="K289" s="21">
        <f t="shared" si="72"/>
        <v>0</v>
      </c>
      <c r="L289" s="21">
        <f t="shared" si="73"/>
        <v>0</v>
      </c>
      <c r="M289" s="21">
        <f t="shared" ca="1" si="74"/>
        <v>-3.225038530629454E-3</v>
      </c>
      <c r="N289" s="21">
        <f t="shared" ca="1" si="75"/>
        <v>0</v>
      </c>
      <c r="O289" s="20">
        <f t="shared" ca="1" si="76"/>
        <v>0</v>
      </c>
      <c r="P289" s="21">
        <f t="shared" ca="1" si="77"/>
        <v>0</v>
      </c>
      <c r="Q289" s="21">
        <f t="shared" ca="1" si="78"/>
        <v>0</v>
      </c>
      <c r="R289">
        <f t="shared" ca="1" si="79"/>
        <v>3.225038530629454E-3</v>
      </c>
      <c r="S289"/>
      <c r="T289"/>
      <c r="U289"/>
      <c r="V289"/>
      <c r="W289"/>
      <c r="X289"/>
      <c r="Y289"/>
      <c r="Z289"/>
      <c r="AA289"/>
      <c r="AB289"/>
      <c r="AC289"/>
      <c r="AD289"/>
      <c r="AE289"/>
      <c r="AF289"/>
      <c r="AG289"/>
      <c r="AH289"/>
      <c r="AI289"/>
    </row>
    <row r="290" spans="1:35" x14ac:dyDescent="0.2">
      <c r="A290" s="111"/>
      <c r="B290" s="111"/>
      <c r="C290" s="111"/>
      <c r="D290" s="113">
        <f t="shared" si="65"/>
        <v>0</v>
      </c>
      <c r="E290" s="113">
        <f t="shared" si="66"/>
        <v>0</v>
      </c>
      <c r="F290" s="21">
        <f t="shared" si="67"/>
        <v>0</v>
      </c>
      <c r="G290" s="21">
        <f t="shared" si="68"/>
        <v>0</v>
      </c>
      <c r="H290" s="21">
        <f t="shared" si="69"/>
        <v>0</v>
      </c>
      <c r="I290" s="21">
        <f t="shared" si="70"/>
        <v>0</v>
      </c>
      <c r="J290" s="21">
        <f t="shared" si="71"/>
        <v>0</v>
      </c>
      <c r="K290" s="21">
        <f t="shared" si="72"/>
        <v>0</v>
      </c>
      <c r="L290" s="21">
        <f t="shared" si="73"/>
        <v>0</v>
      </c>
      <c r="M290" s="21">
        <f t="shared" ca="1" si="74"/>
        <v>-3.225038530629454E-3</v>
      </c>
      <c r="N290" s="21">
        <f t="shared" ca="1" si="75"/>
        <v>0</v>
      </c>
      <c r="O290" s="20">
        <f t="shared" ca="1" si="76"/>
        <v>0</v>
      </c>
      <c r="P290" s="21">
        <f t="shared" ca="1" si="77"/>
        <v>0</v>
      </c>
      <c r="Q290" s="21">
        <f t="shared" ca="1" si="78"/>
        <v>0</v>
      </c>
      <c r="R290">
        <f t="shared" ca="1" si="79"/>
        <v>3.225038530629454E-3</v>
      </c>
      <c r="S290"/>
      <c r="T290"/>
      <c r="U290"/>
      <c r="V290"/>
      <c r="W290"/>
      <c r="X290"/>
      <c r="Y290"/>
      <c r="Z290"/>
      <c r="AA290"/>
      <c r="AB290"/>
      <c r="AC290"/>
      <c r="AD290"/>
      <c r="AE290"/>
      <c r="AF290"/>
      <c r="AG290"/>
      <c r="AH290"/>
      <c r="AI290"/>
    </row>
    <row r="291" spans="1:35" x14ac:dyDescent="0.2">
      <c r="A291" s="111"/>
      <c r="B291" s="111"/>
      <c r="C291" s="111"/>
      <c r="D291" s="113">
        <f t="shared" si="65"/>
        <v>0</v>
      </c>
      <c r="E291" s="113">
        <f t="shared" si="66"/>
        <v>0</v>
      </c>
      <c r="F291" s="21">
        <f t="shared" si="67"/>
        <v>0</v>
      </c>
      <c r="G291" s="21">
        <f t="shared" si="68"/>
        <v>0</v>
      </c>
      <c r="H291" s="21">
        <f t="shared" si="69"/>
        <v>0</v>
      </c>
      <c r="I291" s="21">
        <f t="shared" si="70"/>
        <v>0</v>
      </c>
      <c r="J291" s="21">
        <f t="shared" si="71"/>
        <v>0</v>
      </c>
      <c r="K291" s="21">
        <f t="shared" si="72"/>
        <v>0</v>
      </c>
      <c r="L291" s="21">
        <f t="shared" si="73"/>
        <v>0</v>
      </c>
      <c r="M291" s="21">
        <f t="shared" ca="1" si="74"/>
        <v>-3.225038530629454E-3</v>
      </c>
      <c r="N291" s="21">
        <f t="shared" ca="1" si="75"/>
        <v>0</v>
      </c>
      <c r="O291" s="20">
        <f t="shared" ca="1" si="76"/>
        <v>0</v>
      </c>
      <c r="P291" s="21">
        <f t="shared" ca="1" si="77"/>
        <v>0</v>
      </c>
      <c r="Q291" s="21">
        <f t="shared" ca="1" si="78"/>
        <v>0</v>
      </c>
      <c r="R291">
        <f t="shared" ca="1" si="79"/>
        <v>3.225038530629454E-3</v>
      </c>
      <c r="S291"/>
      <c r="T291"/>
      <c r="U291"/>
      <c r="V291"/>
      <c r="W291"/>
      <c r="X291"/>
      <c r="Y291"/>
      <c r="Z291"/>
      <c r="AA291"/>
      <c r="AB291"/>
      <c r="AC291"/>
      <c r="AD291"/>
      <c r="AE291"/>
      <c r="AF291"/>
      <c r="AG291"/>
      <c r="AH291"/>
      <c r="AI291"/>
    </row>
    <row r="292" spans="1:35" x14ac:dyDescent="0.2">
      <c r="A292" s="111"/>
      <c r="B292" s="111"/>
      <c r="C292" s="111"/>
      <c r="D292" s="113">
        <f t="shared" si="65"/>
        <v>0</v>
      </c>
      <c r="E292" s="113">
        <f t="shared" si="66"/>
        <v>0</v>
      </c>
      <c r="F292" s="21">
        <f t="shared" si="67"/>
        <v>0</v>
      </c>
      <c r="G292" s="21">
        <f t="shared" si="68"/>
        <v>0</v>
      </c>
      <c r="H292" s="21">
        <f t="shared" si="69"/>
        <v>0</v>
      </c>
      <c r="I292" s="21">
        <f t="shared" si="70"/>
        <v>0</v>
      </c>
      <c r="J292" s="21">
        <f t="shared" si="71"/>
        <v>0</v>
      </c>
      <c r="K292" s="21">
        <f t="shared" si="72"/>
        <v>0</v>
      </c>
      <c r="L292" s="21">
        <f t="shared" si="73"/>
        <v>0</v>
      </c>
      <c r="M292" s="21">
        <f t="shared" ca="1" si="74"/>
        <v>-3.225038530629454E-3</v>
      </c>
      <c r="N292" s="21">
        <f t="shared" ca="1" si="75"/>
        <v>0</v>
      </c>
      <c r="O292" s="20">
        <f t="shared" ca="1" si="76"/>
        <v>0</v>
      </c>
      <c r="P292" s="21">
        <f t="shared" ca="1" si="77"/>
        <v>0</v>
      </c>
      <c r="Q292" s="21">
        <f t="shared" ca="1" si="78"/>
        <v>0</v>
      </c>
      <c r="R292">
        <f t="shared" ca="1" si="79"/>
        <v>3.225038530629454E-3</v>
      </c>
      <c r="S292"/>
      <c r="T292"/>
      <c r="U292"/>
      <c r="V292"/>
      <c r="W292"/>
      <c r="X292"/>
      <c r="Y292"/>
      <c r="Z292"/>
      <c r="AA292"/>
      <c r="AB292"/>
      <c r="AC292"/>
      <c r="AD292"/>
      <c r="AE292"/>
      <c r="AF292"/>
      <c r="AG292"/>
      <c r="AH292"/>
      <c r="AI292"/>
    </row>
    <row r="293" spans="1:35" x14ac:dyDescent="0.2">
      <c r="A293" s="111"/>
      <c r="B293" s="111"/>
      <c r="C293" s="111"/>
      <c r="D293" s="113">
        <f t="shared" si="65"/>
        <v>0</v>
      </c>
      <c r="E293" s="113">
        <f t="shared" si="66"/>
        <v>0</v>
      </c>
      <c r="F293" s="21">
        <f t="shared" si="67"/>
        <v>0</v>
      </c>
      <c r="G293" s="21">
        <f t="shared" si="68"/>
        <v>0</v>
      </c>
      <c r="H293" s="21">
        <f t="shared" si="69"/>
        <v>0</v>
      </c>
      <c r="I293" s="21">
        <f t="shared" si="70"/>
        <v>0</v>
      </c>
      <c r="J293" s="21">
        <f t="shared" si="71"/>
        <v>0</v>
      </c>
      <c r="K293" s="21">
        <f t="shared" si="72"/>
        <v>0</v>
      </c>
      <c r="L293" s="21">
        <f t="shared" si="73"/>
        <v>0</v>
      </c>
      <c r="M293" s="21">
        <f t="shared" ca="1" si="74"/>
        <v>-3.225038530629454E-3</v>
      </c>
      <c r="N293" s="21">
        <f t="shared" ca="1" si="75"/>
        <v>0</v>
      </c>
      <c r="O293" s="20">
        <f t="shared" ca="1" si="76"/>
        <v>0</v>
      </c>
      <c r="P293" s="21">
        <f t="shared" ca="1" si="77"/>
        <v>0</v>
      </c>
      <c r="Q293" s="21">
        <f t="shared" ca="1" si="78"/>
        <v>0</v>
      </c>
      <c r="R293">
        <f t="shared" ca="1" si="79"/>
        <v>3.225038530629454E-3</v>
      </c>
      <c r="S293"/>
      <c r="T293"/>
      <c r="U293"/>
      <c r="V293"/>
      <c r="W293"/>
      <c r="X293"/>
      <c r="Y293"/>
      <c r="Z293"/>
      <c r="AA293"/>
      <c r="AB293"/>
      <c r="AC293"/>
      <c r="AD293"/>
      <c r="AE293"/>
      <c r="AF293"/>
      <c r="AG293"/>
      <c r="AH293"/>
      <c r="AI293"/>
    </row>
    <row r="294" spans="1:35" x14ac:dyDescent="0.2">
      <c r="A294" s="111"/>
      <c r="B294" s="111"/>
      <c r="C294" s="111"/>
      <c r="D294" s="113">
        <f t="shared" si="65"/>
        <v>0</v>
      </c>
      <c r="E294" s="113">
        <f t="shared" si="66"/>
        <v>0</v>
      </c>
      <c r="F294" s="21">
        <f t="shared" si="67"/>
        <v>0</v>
      </c>
      <c r="G294" s="21">
        <f t="shared" si="68"/>
        <v>0</v>
      </c>
      <c r="H294" s="21">
        <f t="shared" si="69"/>
        <v>0</v>
      </c>
      <c r="I294" s="21">
        <f t="shared" si="70"/>
        <v>0</v>
      </c>
      <c r="J294" s="21">
        <f t="shared" si="71"/>
        <v>0</v>
      </c>
      <c r="K294" s="21">
        <f t="shared" si="72"/>
        <v>0</v>
      </c>
      <c r="L294" s="21">
        <f t="shared" si="73"/>
        <v>0</v>
      </c>
      <c r="M294" s="21">
        <f t="shared" ca="1" si="74"/>
        <v>-3.225038530629454E-3</v>
      </c>
      <c r="N294" s="21">
        <f t="shared" ca="1" si="75"/>
        <v>0</v>
      </c>
      <c r="O294" s="20">
        <f t="shared" ca="1" si="76"/>
        <v>0</v>
      </c>
      <c r="P294" s="21">
        <f t="shared" ca="1" si="77"/>
        <v>0</v>
      </c>
      <c r="Q294" s="21">
        <f t="shared" ca="1" si="78"/>
        <v>0</v>
      </c>
      <c r="R294">
        <f t="shared" ca="1" si="79"/>
        <v>3.225038530629454E-3</v>
      </c>
      <c r="S294"/>
      <c r="T294"/>
      <c r="U294"/>
      <c r="V294"/>
      <c r="W294"/>
      <c r="X294"/>
      <c r="Y294"/>
      <c r="Z294"/>
      <c r="AA294"/>
      <c r="AB294"/>
      <c r="AC294"/>
      <c r="AD294"/>
      <c r="AE294"/>
      <c r="AF294"/>
      <c r="AG294"/>
      <c r="AH294"/>
      <c r="AI294"/>
    </row>
    <row r="295" spans="1:35" x14ac:dyDescent="0.2">
      <c r="A295" s="111"/>
      <c r="B295" s="111"/>
      <c r="C295" s="111"/>
      <c r="D295" s="113">
        <f t="shared" si="65"/>
        <v>0</v>
      </c>
      <c r="E295" s="113">
        <f t="shared" si="66"/>
        <v>0</v>
      </c>
      <c r="F295" s="21">
        <f t="shared" si="67"/>
        <v>0</v>
      </c>
      <c r="G295" s="21">
        <f t="shared" si="68"/>
        <v>0</v>
      </c>
      <c r="H295" s="21">
        <f t="shared" si="69"/>
        <v>0</v>
      </c>
      <c r="I295" s="21">
        <f t="shared" si="70"/>
        <v>0</v>
      </c>
      <c r="J295" s="21">
        <f t="shared" si="71"/>
        <v>0</v>
      </c>
      <c r="K295" s="21">
        <f t="shared" si="72"/>
        <v>0</v>
      </c>
      <c r="L295" s="21">
        <f t="shared" si="73"/>
        <v>0</v>
      </c>
      <c r="M295" s="21">
        <f t="shared" ca="1" si="74"/>
        <v>-3.225038530629454E-3</v>
      </c>
      <c r="N295" s="21">
        <f t="shared" ca="1" si="75"/>
        <v>0</v>
      </c>
      <c r="O295" s="20">
        <f t="shared" ca="1" si="76"/>
        <v>0</v>
      </c>
      <c r="P295" s="21">
        <f t="shared" ca="1" si="77"/>
        <v>0</v>
      </c>
      <c r="Q295" s="21">
        <f t="shared" ca="1" si="78"/>
        <v>0</v>
      </c>
      <c r="R295">
        <f t="shared" ca="1" si="79"/>
        <v>3.225038530629454E-3</v>
      </c>
      <c r="S295"/>
      <c r="T295"/>
      <c r="U295"/>
      <c r="V295"/>
      <c r="W295"/>
      <c r="X295"/>
      <c r="Y295"/>
      <c r="Z295"/>
      <c r="AA295"/>
      <c r="AB295"/>
      <c r="AC295"/>
      <c r="AD295"/>
      <c r="AE295"/>
      <c r="AF295"/>
      <c r="AG295"/>
      <c r="AH295"/>
      <c r="AI295"/>
    </row>
    <row r="296" spans="1:35" x14ac:dyDescent="0.2">
      <c r="A296" s="111"/>
      <c r="B296" s="111"/>
      <c r="C296" s="111"/>
      <c r="D296" s="113">
        <f t="shared" si="65"/>
        <v>0</v>
      </c>
      <c r="E296" s="113">
        <f t="shared" si="66"/>
        <v>0</v>
      </c>
      <c r="F296" s="21">
        <f t="shared" si="67"/>
        <v>0</v>
      </c>
      <c r="G296" s="21">
        <f t="shared" si="68"/>
        <v>0</v>
      </c>
      <c r="H296" s="21">
        <f t="shared" si="69"/>
        <v>0</v>
      </c>
      <c r="I296" s="21">
        <f t="shared" si="70"/>
        <v>0</v>
      </c>
      <c r="J296" s="21">
        <f t="shared" si="71"/>
        <v>0</v>
      </c>
      <c r="K296" s="21">
        <f t="shared" si="72"/>
        <v>0</v>
      </c>
      <c r="L296" s="21">
        <f t="shared" si="73"/>
        <v>0</v>
      </c>
      <c r="M296" s="21">
        <f t="shared" ca="1" si="74"/>
        <v>-3.225038530629454E-3</v>
      </c>
      <c r="N296" s="21">
        <f t="shared" ca="1" si="75"/>
        <v>0</v>
      </c>
      <c r="O296" s="20">
        <f t="shared" ca="1" si="76"/>
        <v>0</v>
      </c>
      <c r="P296" s="21">
        <f t="shared" ca="1" si="77"/>
        <v>0</v>
      </c>
      <c r="Q296" s="21">
        <f t="shared" ca="1" si="78"/>
        <v>0</v>
      </c>
      <c r="R296">
        <f t="shared" ca="1" si="79"/>
        <v>3.225038530629454E-3</v>
      </c>
      <c r="S296"/>
      <c r="T296"/>
      <c r="U296"/>
      <c r="V296"/>
      <c r="W296"/>
      <c r="X296"/>
      <c r="Y296"/>
      <c r="Z296"/>
      <c r="AA296"/>
      <c r="AB296"/>
      <c r="AC296"/>
      <c r="AD296"/>
      <c r="AE296"/>
      <c r="AF296"/>
      <c r="AG296"/>
      <c r="AH296"/>
      <c r="AI296"/>
    </row>
    <row r="297" spans="1:35" x14ac:dyDescent="0.2">
      <c r="A297" s="111"/>
      <c r="B297" s="111"/>
      <c r="C297" s="111"/>
      <c r="D297" s="113">
        <f t="shared" si="65"/>
        <v>0</v>
      </c>
      <c r="E297" s="113">
        <f t="shared" si="66"/>
        <v>0</v>
      </c>
      <c r="F297" s="21">
        <f t="shared" si="67"/>
        <v>0</v>
      </c>
      <c r="G297" s="21">
        <f t="shared" si="68"/>
        <v>0</v>
      </c>
      <c r="H297" s="21">
        <f t="shared" si="69"/>
        <v>0</v>
      </c>
      <c r="I297" s="21">
        <f t="shared" si="70"/>
        <v>0</v>
      </c>
      <c r="J297" s="21">
        <f t="shared" si="71"/>
        <v>0</v>
      </c>
      <c r="K297" s="21">
        <f t="shared" si="72"/>
        <v>0</v>
      </c>
      <c r="L297" s="21">
        <f t="shared" si="73"/>
        <v>0</v>
      </c>
      <c r="M297" s="21">
        <f t="shared" ca="1" si="74"/>
        <v>-3.225038530629454E-3</v>
      </c>
      <c r="N297" s="21">
        <f t="shared" ca="1" si="75"/>
        <v>0</v>
      </c>
      <c r="O297" s="20">
        <f t="shared" ca="1" si="76"/>
        <v>0</v>
      </c>
      <c r="P297" s="21">
        <f t="shared" ca="1" si="77"/>
        <v>0</v>
      </c>
      <c r="Q297" s="21">
        <f t="shared" ca="1" si="78"/>
        <v>0</v>
      </c>
      <c r="R297">
        <f t="shared" ca="1" si="79"/>
        <v>3.225038530629454E-3</v>
      </c>
      <c r="S297"/>
      <c r="T297"/>
      <c r="U297"/>
      <c r="V297"/>
      <c r="W297"/>
      <c r="X297"/>
      <c r="Y297"/>
      <c r="Z297"/>
      <c r="AA297"/>
      <c r="AB297"/>
      <c r="AC297"/>
      <c r="AD297"/>
      <c r="AE297"/>
      <c r="AF297"/>
      <c r="AG297"/>
      <c r="AH297"/>
      <c r="AI297"/>
    </row>
    <row r="298" spans="1:35" x14ac:dyDescent="0.2">
      <c r="A298" s="111"/>
      <c r="B298" s="111"/>
      <c r="C298" s="111"/>
      <c r="D298" s="113">
        <f t="shared" si="65"/>
        <v>0</v>
      </c>
      <c r="E298" s="113">
        <f t="shared" si="66"/>
        <v>0</v>
      </c>
      <c r="F298" s="21">
        <f t="shared" si="67"/>
        <v>0</v>
      </c>
      <c r="G298" s="21">
        <f t="shared" si="68"/>
        <v>0</v>
      </c>
      <c r="H298" s="21">
        <f t="shared" si="69"/>
        <v>0</v>
      </c>
      <c r="I298" s="21">
        <f t="shared" si="70"/>
        <v>0</v>
      </c>
      <c r="J298" s="21">
        <f t="shared" si="71"/>
        <v>0</v>
      </c>
      <c r="K298" s="21">
        <f t="shared" si="72"/>
        <v>0</v>
      </c>
      <c r="L298" s="21">
        <f t="shared" si="73"/>
        <v>0</v>
      </c>
      <c r="M298" s="21">
        <f t="shared" ca="1" si="74"/>
        <v>-3.225038530629454E-3</v>
      </c>
      <c r="N298" s="21">
        <f t="shared" ca="1" si="75"/>
        <v>0</v>
      </c>
      <c r="O298" s="20">
        <f t="shared" ca="1" si="76"/>
        <v>0</v>
      </c>
      <c r="P298" s="21">
        <f t="shared" ca="1" si="77"/>
        <v>0</v>
      </c>
      <c r="Q298" s="21">
        <f t="shared" ca="1" si="78"/>
        <v>0</v>
      </c>
      <c r="R298">
        <f t="shared" ca="1" si="79"/>
        <v>3.225038530629454E-3</v>
      </c>
      <c r="S298"/>
      <c r="T298"/>
      <c r="U298"/>
      <c r="V298"/>
      <c r="W298"/>
      <c r="X298"/>
      <c r="Y298"/>
      <c r="Z298"/>
      <c r="AA298"/>
      <c r="AB298"/>
      <c r="AC298"/>
      <c r="AD298"/>
      <c r="AE298"/>
      <c r="AF298"/>
      <c r="AG298"/>
      <c r="AH298"/>
      <c r="AI298"/>
    </row>
    <row r="299" spans="1:35" x14ac:dyDescent="0.2">
      <c r="A299" s="111"/>
      <c r="B299" s="111"/>
      <c r="C299" s="111"/>
      <c r="D299" s="113">
        <f t="shared" si="65"/>
        <v>0</v>
      </c>
      <c r="E299" s="113">
        <f t="shared" si="66"/>
        <v>0</v>
      </c>
      <c r="F299" s="21">
        <f t="shared" si="67"/>
        <v>0</v>
      </c>
      <c r="G299" s="21">
        <f t="shared" si="68"/>
        <v>0</v>
      </c>
      <c r="H299" s="21">
        <f t="shared" si="69"/>
        <v>0</v>
      </c>
      <c r="I299" s="21">
        <f t="shared" si="70"/>
        <v>0</v>
      </c>
      <c r="J299" s="21">
        <f t="shared" si="71"/>
        <v>0</v>
      </c>
      <c r="K299" s="21">
        <f t="shared" si="72"/>
        <v>0</v>
      </c>
      <c r="L299" s="21">
        <f t="shared" si="73"/>
        <v>0</v>
      </c>
      <c r="M299" s="21">
        <f t="shared" ca="1" si="74"/>
        <v>-3.225038530629454E-3</v>
      </c>
      <c r="N299" s="21">
        <f t="shared" ca="1" si="75"/>
        <v>0</v>
      </c>
      <c r="O299" s="20">
        <f t="shared" ca="1" si="76"/>
        <v>0</v>
      </c>
      <c r="P299" s="21">
        <f t="shared" ca="1" si="77"/>
        <v>0</v>
      </c>
      <c r="Q299" s="21">
        <f t="shared" ca="1" si="78"/>
        <v>0</v>
      </c>
      <c r="R299">
        <f t="shared" ca="1" si="79"/>
        <v>3.225038530629454E-3</v>
      </c>
      <c r="S299"/>
      <c r="T299"/>
      <c r="U299"/>
      <c r="V299"/>
      <c r="W299"/>
      <c r="X299"/>
      <c r="Y299"/>
      <c r="Z299"/>
      <c r="AA299"/>
      <c r="AB299"/>
      <c r="AC299"/>
      <c r="AD299"/>
      <c r="AE299"/>
      <c r="AF299"/>
      <c r="AG299"/>
      <c r="AH299"/>
      <c r="AI299"/>
    </row>
    <row r="300" spans="1:35" x14ac:dyDescent="0.2">
      <c r="A300" s="111"/>
      <c r="B300" s="111"/>
      <c r="C300" s="111"/>
      <c r="D300" s="113">
        <f t="shared" si="65"/>
        <v>0</v>
      </c>
      <c r="E300" s="113">
        <f t="shared" si="66"/>
        <v>0</v>
      </c>
      <c r="F300" s="21">
        <f t="shared" si="67"/>
        <v>0</v>
      </c>
      <c r="G300" s="21">
        <f t="shared" si="68"/>
        <v>0</v>
      </c>
      <c r="H300" s="21">
        <f t="shared" si="69"/>
        <v>0</v>
      </c>
      <c r="I300" s="21">
        <f t="shared" si="70"/>
        <v>0</v>
      </c>
      <c r="J300" s="21">
        <f t="shared" si="71"/>
        <v>0</v>
      </c>
      <c r="K300" s="21">
        <f t="shared" si="72"/>
        <v>0</v>
      </c>
      <c r="L300" s="21">
        <f t="shared" si="73"/>
        <v>0</v>
      </c>
      <c r="M300" s="21">
        <f t="shared" ca="1" si="74"/>
        <v>-3.225038530629454E-3</v>
      </c>
      <c r="N300" s="21">
        <f t="shared" ca="1" si="75"/>
        <v>0</v>
      </c>
      <c r="O300" s="20">
        <f t="shared" ca="1" si="76"/>
        <v>0</v>
      </c>
      <c r="P300" s="21">
        <f t="shared" ca="1" si="77"/>
        <v>0</v>
      </c>
      <c r="Q300" s="21">
        <f t="shared" ca="1" si="78"/>
        <v>0</v>
      </c>
      <c r="R300">
        <f t="shared" ca="1" si="79"/>
        <v>3.225038530629454E-3</v>
      </c>
      <c r="S300"/>
      <c r="T300"/>
      <c r="U300"/>
      <c r="V300"/>
      <c r="W300"/>
      <c r="X300"/>
      <c r="Y300"/>
      <c r="Z300"/>
      <c r="AA300"/>
      <c r="AB300"/>
      <c r="AC300"/>
      <c r="AD300"/>
      <c r="AE300"/>
      <c r="AF300"/>
      <c r="AG300"/>
      <c r="AH300"/>
      <c r="AI300"/>
    </row>
    <row r="301" spans="1:35" x14ac:dyDescent="0.2">
      <c r="A301" s="111"/>
      <c r="B301" s="111"/>
      <c r="C301" s="111"/>
      <c r="D301" s="113">
        <f t="shared" si="65"/>
        <v>0</v>
      </c>
      <c r="E301" s="113">
        <f t="shared" si="66"/>
        <v>0</v>
      </c>
      <c r="F301" s="21">
        <f t="shared" si="67"/>
        <v>0</v>
      </c>
      <c r="G301" s="21">
        <f t="shared" si="68"/>
        <v>0</v>
      </c>
      <c r="H301" s="21">
        <f t="shared" si="69"/>
        <v>0</v>
      </c>
      <c r="I301" s="21">
        <f t="shared" si="70"/>
        <v>0</v>
      </c>
      <c r="J301" s="21">
        <f t="shared" si="71"/>
        <v>0</v>
      </c>
      <c r="K301" s="21">
        <f t="shared" si="72"/>
        <v>0</v>
      </c>
      <c r="L301" s="21">
        <f t="shared" si="73"/>
        <v>0</v>
      </c>
      <c r="M301" s="21">
        <f t="shared" ca="1" si="74"/>
        <v>-3.225038530629454E-3</v>
      </c>
      <c r="N301" s="21">
        <f t="shared" ca="1" si="75"/>
        <v>0</v>
      </c>
      <c r="O301" s="20">
        <f t="shared" ca="1" si="76"/>
        <v>0</v>
      </c>
      <c r="P301" s="21">
        <f t="shared" ca="1" si="77"/>
        <v>0</v>
      </c>
      <c r="Q301" s="21">
        <f t="shared" ca="1" si="78"/>
        <v>0</v>
      </c>
      <c r="R301">
        <f t="shared" ca="1" si="79"/>
        <v>3.225038530629454E-3</v>
      </c>
      <c r="S301"/>
      <c r="T301"/>
      <c r="U301"/>
      <c r="V301"/>
      <c r="W301"/>
      <c r="X301"/>
      <c r="Y301"/>
      <c r="Z301"/>
      <c r="AA301"/>
      <c r="AB301"/>
      <c r="AC301"/>
      <c r="AD301"/>
      <c r="AE301"/>
      <c r="AF301"/>
      <c r="AG301"/>
      <c r="AH301"/>
      <c r="AI301"/>
    </row>
    <row r="302" spans="1:35" x14ac:dyDescent="0.2">
      <c r="A302" s="111"/>
      <c r="B302" s="111"/>
      <c r="C302" s="111"/>
      <c r="D302" s="113">
        <f t="shared" si="65"/>
        <v>0</v>
      </c>
      <c r="E302" s="113">
        <f t="shared" si="66"/>
        <v>0</v>
      </c>
      <c r="F302" s="21">
        <f t="shared" si="67"/>
        <v>0</v>
      </c>
      <c r="G302" s="21">
        <f t="shared" si="68"/>
        <v>0</v>
      </c>
      <c r="H302" s="21">
        <f t="shared" si="69"/>
        <v>0</v>
      </c>
      <c r="I302" s="21">
        <f t="shared" si="70"/>
        <v>0</v>
      </c>
      <c r="J302" s="21">
        <f t="shared" si="71"/>
        <v>0</v>
      </c>
      <c r="K302" s="21">
        <f t="shared" si="72"/>
        <v>0</v>
      </c>
      <c r="L302" s="21">
        <f t="shared" si="73"/>
        <v>0</v>
      </c>
      <c r="M302" s="21">
        <f t="shared" ca="1" si="74"/>
        <v>-3.225038530629454E-3</v>
      </c>
      <c r="N302" s="21">
        <f t="shared" ca="1" si="75"/>
        <v>0</v>
      </c>
      <c r="O302" s="20">
        <f t="shared" ca="1" si="76"/>
        <v>0</v>
      </c>
      <c r="P302" s="21">
        <f t="shared" ca="1" si="77"/>
        <v>0</v>
      </c>
      <c r="Q302" s="21">
        <f t="shared" ca="1" si="78"/>
        <v>0</v>
      </c>
      <c r="R302">
        <f t="shared" ca="1" si="79"/>
        <v>3.225038530629454E-3</v>
      </c>
      <c r="S302"/>
      <c r="T302"/>
      <c r="U302"/>
      <c r="V302"/>
      <c r="W302"/>
      <c r="X302"/>
      <c r="Y302"/>
      <c r="Z302"/>
      <c r="AA302"/>
      <c r="AB302"/>
      <c r="AC302"/>
      <c r="AD302"/>
      <c r="AE302"/>
      <c r="AF302"/>
      <c r="AG302"/>
      <c r="AH302"/>
      <c r="AI302"/>
    </row>
    <row r="303" spans="1:35" x14ac:dyDescent="0.2">
      <c r="A303" s="111"/>
      <c r="B303" s="111"/>
      <c r="C303" s="111"/>
      <c r="D303" s="113">
        <f t="shared" si="65"/>
        <v>0</v>
      </c>
      <c r="E303" s="113">
        <f t="shared" si="66"/>
        <v>0</v>
      </c>
      <c r="F303" s="21">
        <f t="shared" si="67"/>
        <v>0</v>
      </c>
      <c r="G303" s="21">
        <f t="shared" si="68"/>
        <v>0</v>
      </c>
      <c r="H303" s="21">
        <f t="shared" si="69"/>
        <v>0</v>
      </c>
      <c r="I303" s="21">
        <f t="shared" si="70"/>
        <v>0</v>
      </c>
      <c r="J303" s="21">
        <f t="shared" si="71"/>
        <v>0</v>
      </c>
      <c r="K303" s="21">
        <f t="shared" si="72"/>
        <v>0</v>
      </c>
      <c r="L303" s="21">
        <f t="shared" si="73"/>
        <v>0</v>
      </c>
      <c r="M303" s="21">
        <f t="shared" ca="1" si="74"/>
        <v>-3.225038530629454E-3</v>
      </c>
      <c r="N303" s="21">
        <f t="shared" ca="1" si="75"/>
        <v>0</v>
      </c>
      <c r="O303" s="20">
        <f t="shared" ca="1" si="76"/>
        <v>0</v>
      </c>
      <c r="P303" s="21">
        <f t="shared" ca="1" si="77"/>
        <v>0</v>
      </c>
      <c r="Q303" s="21">
        <f t="shared" ca="1" si="78"/>
        <v>0</v>
      </c>
      <c r="R303">
        <f t="shared" ca="1" si="79"/>
        <v>3.225038530629454E-3</v>
      </c>
      <c r="S303"/>
      <c r="T303"/>
      <c r="U303"/>
      <c r="V303"/>
      <c r="W303"/>
      <c r="X303"/>
      <c r="Y303"/>
      <c r="Z303"/>
      <c r="AA303"/>
      <c r="AB303"/>
      <c r="AC303"/>
      <c r="AD303"/>
      <c r="AE303"/>
      <c r="AF303"/>
      <c r="AG303"/>
      <c r="AH303"/>
      <c r="AI303"/>
    </row>
    <row r="304" spans="1:35" x14ac:dyDescent="0.2">
      <c r="A304" s="111"/>
      <c r="B304" s="111"/>
      <c r="C304" s="111"/>
      <c r="D304" s="113">
        <f t="shared" si="65"/>
        <v>0</v>
      </c>
      <c r="E304" s="113">
        <f t="shared" si="66"/>
        <v>0</v>
      </c>
      <c r="F304" s="21">
        <f t="shared" si="67"/>
        <v>0</v>
      </c>
      <c r="G304" s="21">
        <f t="shared" si="68"/>
        <v>0</v>
      </c>
      <c r="H304" s="21">
        <f t="shared" si="69"/>
        <v>0</v>
      </c>
      <c r="I304" s="21">
        <f t="shared" si="70"/>
        <v>0</v>
      </c>
      <c r="J304" s="21">
        <f t="shared" si="71"/>
        <v>0</v>
      </c>
      <c r="K304" s="21">
        <f t="shared" si="72"/>
        <v>0</v>
      </c>
      <c r="L304" s="21">
        <f t="shared" si="73"/>
        <v>0</v>
      </c>
      <c r="M304" s="21">
        <f t="shared" ca="1" si="74"/>
        <v>-3.225038530629454E-3</v>
      </c>
      <c r="N304" s="21">
        <f t="shared" ca="1" si="75"/>
        <v>0</v>
      </c>
      <c r="O304" s="20">
        <f t="shared" ca="1" si="76"/>
        <v>0</v>
      </c>
      <c r="P304" s="21">
        <f t="shared" ca="1" si="77"/>
        <v>0</v>
      </c>
      <c r="Q304" s="21">
        <f t="shared" ca="1" si="78"/>
        <v>0</v>
      </c>
      <c r="R304">
        <f t="shared" ca="1" si="79"/>
        <v>3.225038530629454E-3</v>
      </c>
      <c r="S304"/>
      <c r="T304"/>
      <c r="U304"/>
      <c r="V304"/>
      <c r="W304"/>
      <c r="X304"/>
      <c r="Y304"/>
      <c r="Z304"/>
      <c r="AA304"/>
      <c r="AB304"/>
      <c r="AC304"/>
      <c r="AD304"/>
      <c r="AE304"/>
      <c r="AF304"/>
      <c r="AG304"/>
      <c r="AH304"/>
      <c r="AI304"/>
    </row>
    <row r="305" spans="1:35" x14ac:dyDescent="0.2">
      <c r="A305" s="111"/>
      <c r="B305" s="111"/>
      <c r="C305" s="111"/>
      <c r="D305" s="113">
        <f t="shared" si="65"/>
        <v>0</v>
      </c>
      <c r="E305" s="113">
        <f t="shared" si="66"/>
        <v>0</v>
      </c>
      <c r="F305" s="21">
        <f t="shared" si="67"/>
        <v>0</v>
      </c>
      <c r="G305" s="21">
        <f t="shared" si="68"/>
        <v>0</v>
      </c>
      <c r="H305" s="21">
        <f t="shared" si="69"/>
        <v>0</v>
      </c>
      <c r="I305" s="21">
        <f t="shared" si="70"/>
        <v>0</v>
      </c>
      <c r="J305" s="21">
        <f t="shared" si="71"/>
        <v>0</v>
      </c>
      <c r="K305" s="21">
        <f t="shared" si="72"/>
        <v>0</v>
      </c>
      <c r="L305" s="21">
        <f t="shared" si="73"/>
        <v>0</v>
      </c>
      <c r="M305" s="21">
        <f t="shared" ca="1" si="74"/>
        <v>-3.225038530629454E-3</v>
      </c>
      <c r="N305" s="21">
        <f t="shared" ca="1" si="75"/>
        <v>0</v>
      </c>
      <c r="O305" s="20">
        <f t="shared" ca="1" si="76"/>
        <v>0</v>
      </c>
      <c r="P305" s="21">
        <f t="shared" ca="1" si="77"/>
        <v>0</v>
      </c>
      <c r="Q305" s="21">
        <f t="shared" ca="1" si="78"/>
        <v>0</v>
      </c>
      <c r="R305">
        <f t="shared" ca="1" si="79"/>
        <v>3.225038530629454E-3</v>
      </c>
      <c r="S305"/>
      <c r="T305"/>
      <c r="U305"/>
      <c r="V305"/>
      <c r="W305"/>
      <c r="X305"/>
      <c r="Y305"/>
      <c r="Z305"/>
      <c r="AA305"/>
      <c r="AB305"/>
      <c r="AC305"/>
      <c r="AD305"/>
      <c r="AE305"/>
      <c r="AF305"/>
      <c r="AG305"/>
      <c r="AH305"/>
      <c r="AI305"/>
    </row>
    <row r="306" spans="1:35" x14ac:dyDescent="0.2">
      <c r="A306" s="111"/>
      <c r="B306" s="111"/>
      <c r="C306" s="111"/>
      <c r="D306" s="113">
        <f t="shared" si="65"/>
        <v>0</v>
      </c>
      <c r="E306" s="113">
        <f t="shared" si="66"/>
        <v>0</v>
      </c>
      <c r="F306" s="21">
        <f t="shared" si="67"/>
        <v>0</v>
      </c>
      <c r="G306" s="21">
        <f t="shared" si="68"/>
        <v>0</v>
      </c>
      <c r="H306" s="21">
        <f t="shared" si="69"/>
        <v>0</v>
      </c>
      <c r="I306" s="21">
        <f t="shared" si="70"/>
        <v>0</v>
      </c>
      <c r="J306" s="21">
        <f t="shared" si="71"/>
        <v>0</v>
      </c>
      <c r="K306" s="21">
        <f t="shared" si="72"/>
        <v>0</v>
      </c>
      <c r="L306" s="21">
        <f t="shared" si="73"/>
        <v>0</v>
      </c>
      <c r="M306" s="21">
        <f t="shared" ca="1" si="74"/>
        <v>-3.225038530629454E-3</v>
      </c>
      <c r="N306" s="21">
        <f t="shared" ca="1" si="75"/>
        <v>0</v>
      </c>
      <c r="O306" s="20">
        <f t="shared" ca="1" si="76"/>
        <v>0</v>
      </c>
      <c r="P306" s="21">
        <f t="shared" ca="1" si="77"/>
        <v>0</v>
      </c>
      <c r="Q306" s="21">
        <f t="shared" ca="1" si="78"/>
        <v>0</v>
      </c>
      <c r="R306">
        <f t="shared" ca="1" si="79"/>
        <v>3.225038530629454E-3</v>
      </c>
      <c r="S306"/>
      <c r="T306"/>
      <c r="U306"/>
      <c r="V306"/>
      <c r="W306"/>
      <c r="X306"/>
      <c r="Y306"/>
      <c r="Z306"/>
      <c r="AA306"/>
      <c r="AB306"/>
      <c r="AC306"/>
      <c r="AD306"/>
      <c r="AE306"/>
      <c r="AF306"/>
      <c r="AG306"/>
      <c r="AH306"/>
      <c r="AI306"/>
    </row>
    <row r="307" spans="1:35" x14ac:dyDescent="0.2">
      <c r="A307" s="111"/>
      <c r="B307" s="111"/>
      <c r="C307" s="111"/>
      <c r="D307" s="113">
        <f t="shared" si="65"/>
        <v>0</v>
      </c>
      <c r="E307" s="113">
        <f t="shared" si="66"/>
        <v>0</v>
      </c>
      <c r="F307" s="21">
        <f t="shared" si="67"/>
        <v>0</v>
      </c>
      <c r="G307" s="21">
        <f t="shared" si="68"/>
        <v>0</v>
      </c>
      <c r="H307" s="21">
        <f t="shared" si="69"/>
        <v>0</v>
      </c>
      <c r="I307" s="21">
        <f t="shared" si="70"/>
        <v>0</v>
      </c>
      <c r="J307" s="21">
        <f t="shared" si="71"/>
        <v>0</v>
      </c>
      <c r="K307" s="21">
        <f t="shared" si="72"/>
        <v>0</v>
      </c>
      <c r="L307" s="21">
        <f t="shared" si="73"/>
        <v>0</v>
      </c>
      <c r="M307" s="21">
        <f t="shared" ca="1" si="74"/>
        <v>-3.225038530629454E-3</v>
      </c>
      <c r="N307" s="21">
        <f t="shared" ca="1" si="75"/>
        <v>0</v>
      </c>
      <c r="O307" s="20">
        <f t="shared" ca="1" si="76"/>
        <v>0</v>
      </c>
      <c r="P307" s="21">
        <f t="shared" ca="1" si="77"/>
        <v>0</v>
      </c>
      <c r="Q307" s="21">
        <f t="shared" ca="1" si="78"/>
        <v>0</v>
      </c>
      <c r="R307">
        <f t="shared" ca="1" si="79"/>
        <v>3.225038530629454E-3</v>
      </c>
      <c r="S307"/>
      <c r="T307"/>
      <c r="U307"/>
      <c r="V307"/>
      <c r="W307"/>
      <c r="X307"/>
      <c r="Y307"/>
      <c r="Z307"/>
      <c r="AA307"/>
      <c r="AB307"/>
      <c r="AC307"/>
      <c r="AD307"/>
      <c r="AE307"/>
      <c r="AF307"/>
      <c r="AG307"/>
      <c r="AH307"/>
      <c r="AI307"/>
    </row>
    <row r="308" spans="1:35" x14ac:dyDescent="0.2">
      <c r="A308" s="111"/>
      <c r="B308" s="111"/>
      <c r="C308" s="111"/>
      <c r="D308" s="113">
        <f t="shared" si="65"/>
        <v>0</v>
      </c>
      <c r="E308" s="113">
        <f t="shared" si="66"/>
        <v>0</v>
      </c>
      <c r="F308" s="21">
        <f t="shared" si="67"/>
        <v>0</v>
      </c>
      <c r="G308" s="21">
        <f t="shared" si="68"/>
        <v>0</v>
      </c>
      <c r="H308" s="21">
        <f t="shared" si="69"/>
        <v>0</v>
      </c>
      <c r="I308" s="21">
        <f t="shared" si="70"/>
        <v>0</v>
      </c>
      <c r="J308" s="21">
        <f t="shared" si="71"/>
        <v>0</v>
      </c>
      <c r="K308" s="21">
        <f t="shared" si="72"/>
        <v>0</v>
      </c>
      <c r="L308" s="21">
        <f t="shared" si="73"/>
        <v>0</v>
      </c>
      <c r="M308" s="21">
        <f t="shared" ca="1" si="74"/>
        <v>-3.225038530629454E-3</v>
      </c>
      <c r="N308" s="21">
        <f t="shared" ca="1" si="75"/>
        <v>0</v>
      </c>
      <c r="O308" s="20">
        <f t="shared" ca="1" si="76"/>
        <v>0</v>
      </c>
      <c r="P308" s="21">
        <f t="shared" ca="1" si="77"/>
        <v>0</v>
      </c>
      <c r="Q308" s="21">
        <f t="shared" ca="1" si="78"/>
        <v>0</v>
      </c>
      <c r="R308">
        <f t="shared" ca="1" si="79"/>
        <v>3.225038530629454E-3</v>
      </c>
      <c r="S308"/>
      <c r="T308"/>
      <c r="U308"/>
      <c r="V308"/>
      <c r="W308"/>
      <c r="X308"/>
      <c r="Y308"/>
      <c r="Z308"/>
      <c r="AA308"/>
      <c r="AB308"/>
      <c r="AC308"/>
      <c r="AD308"/>
      <c r="AE308"/>
      <c r="AF308"/>
      <c r="AG308"/>
      <c r="AH308"/>
      <c r="AI308"/>
    </row>
    <row r="309" spans="1:35" x14ac:dyDescent="0.2">
      <c r="A309" s="111"/>
      <c r="B309" s="111"/>
      <c r="C309" s="111"/>
      <c r="D309" s="113">
        <f t="shared" si="65"/>
        <v>0</v>
      </c>
      <c r="E309" s="113">
        <f t="shared" si="66"/>
        <v>0</v>
      </c>
      <c r="F309" s="21">
        <f t="shared" si="67"/>
        <v>0</v>
      </c>
      <c r="G309" s="21">
        <f t="shared" si="68"/>
        <v>0</v>
      </c>
      <c r="H309" s="21">
        <f t="shared" si="69"/>
        <v>0</v>
      </c>
      <c r="I309" s="21">
        <f t="shared" si="70"/>
        <v>0</v>
      </c>
      <c r="J309" s="21">
        <f t="shared" si="71"/>
        <v>0</v>
      </c>
      <c r="K309" s="21">
        <f t="shared" si="72"/>
        <v>0</v>
      </c>
      <c r="L309" s="21">
        <f t="shared" si="73"/>
        <v>0</v>
      </c>
      <c r="M309" s="21">
        <f t="shared" ca="1" si="74"/>
        <v>-3.225038530629454E-3</v>
      </c>
      <c r="N309" s="21">
        <f t="shared" ca="1" si="75"/>
        <v>0</v>
      </c>
      <c r="O309" s="20">
        <f t="shared" ca="1" si="76"/>
        <v>0</v>
      </c>
      <c r="P309" s="21">
        <f t="shared" ca="1" si="77"/>
        <v>0</v>
      </c>
      <c r="Q309" s="21">
        <f t="shared" ca="1" si="78"/>
        <v>0</v>
      </c>
      <c r="R309">
        <f t="shared" ca="1" si="79"/>
        <v>3.225038530629454E-3</v>
      </c>
      <c r="S309"/>
      <c r="T309"/>
      <c r="U309"/>
      <c r="V309"/>
      <c r="W309"/>
      <c r="X309"/>
      <c r="Y309"/>
      <c r="Z309"/>
      <c r="AA309"/>
      <c r="AB309"/>
      <c r="AC309"/>
      <c r="AD309"/>
      <c r="AE309"/>
      <c r="AF309"/>
      <c r="AG309"/>
      <c r="AH309"/>
      <c r="AI309"/>
    </row>
    <row r="310" spans="1:35" x14ac:dyDescent="0.2">
      <c r="A310" s="111"/>
      <c r="B310" s="111"/>
      <c r="C310" s="111"/>
      <c r="D310" s="113">
        <f t="shared" si="65"/>
        <v>0</v>
      </c>
      <c r="E310" s="113">
        <f t="shared" si="66"/>
        <v>0</v>
      </c>
      <c r="F310" s="21">
        <f t="shared" si="67"/>
        <v>0</v>
      </c>
      <c r="G310" s="21">
        <f t="shared" si="68"/>
        <v>0</v>
      </c>
      <c r="H310" s="21">
        <f t="shared" si="69"/>
        <v>0</v>
      </c>
      <c r="I310" s="21">
        <f t="shared" si="70"/>
        <v>0</v>
      </c>
      <c r="J310" s="21">
        <f t="shared" si="71"/>
        <v>0</v>
      </c>
      <c r="K310" s="21">
        <f t="shared" si="72"/>
        <v>0</v>
      </c>
      <c r="L310" s="21">
        <f t="shared" si="73"/>
        <v>0</v>
      </c>
      <c r="M310" s="21">
        <f t="shared" ca="1" si="74"/>
        <v>-3.225038530629454E-3</v>
      </c>
      <c r="N310" s="21">
        <f t="shared" ca="1" si="75"/>
        <v>0</v>
      </c>
      <c r="O310" s="20">
        <f t="shared" ca="1" si="76"/>
        <v>0</v>
      </c>
      <c r="P310" s="21">
        <f t="shared" ca="1" si="77"/>
        <v>0</v>
      </c>
      <c r="Q310" s="21">
        <f t="shared" ca="1" si="78"/>
        <v>0</v>
      </c>
      <c r="R310">
        <f t="shared" ca="1" si="79"/>
        <v>3.225038530629454E-3</v>
      </c>
      <c r="S310"/>
      <c r="T310"/>
      <c r="U310"/>
      <c r="V310"/>
      <c r="W310"/>
      <c r="X310"/>
      <c r="Y310"/>
      <c r="Z310"/>
      <c r="AA310"/>
      <c r="AB310"/>
      <c r="AC310"/>
      <c r="AD310"/>
      <c r="AE310"/>
      <c r="AF310"/>
      <c r="AG310"/>
      <c r="AH310"/>
      <c r="AI310"/>
    </row>
    <row r="311" spans="1:35" x14ac:dyDescent="0.2">
      <c r="A311" s="111"/>
      <c r="B311" s="111"/>
      <c r="C311" s="111"/>
      <c r="D311" s="113">
        <f t="shared" si="65"/>
        <v>0</v>
      </c>
      <c r="E311" s="113">
        <f t="shared" si="66"/>
        <v>0</v>
      </c>
      <c r="F311" s="21">
        <f t="shared" si="67"/>
        <v>0</v>
      </c>
      <c r="G311" s="21">
        <f t="shared" si="68"/>
        <v>0</v>
      </c>
      <c r="H311" s="21">
        <f t="shared" si="69"/>
        <v>0</v>
      </c>
      <c r="I311" s="21">
        <f t="shared" si="70"/>
        <v>0</v>
      </c>
      <c r="J311" s="21">
        <f t="shared" si="71"/>
        <v>0</v>
      </c>
      <c r="K311" s="21">
        <f t="shared" si="72"/>
        <v>0</v>
      </c>
      <c r="L311" s="21">
        <f t="shared" si="73"/>
        <v>0</v>
      </c>
      <c r="M311" s="21">
        <f t="shared" ca="1" si="74"/>
        <v>-3.225038530629454E-3</v>
      </c>
      <c r="N311" s="21">
        <f t="shared" ca="1" si="75"/>
        <v>0</v>
      </c>
      <c r="O311" s="20">
        <f t="shared" ca="1" si="76"/>
        <v>0</v>
      </c>
      <c r="P311" s="21">
        <f t="shared" ca="1" si="77"/>
        <v>0</v>
      </c>
      <c r="Q311" s="21">
        <f t="shared" ca="1" si="78"/>
        <v>0</v>
      </c>
      <c r="R311">
        <f t="shared" ca="1" si="79"/>
        <v>3.225038530629454E-3</v>
      </c>
      <c r="S311"/>
      <c r="T311"/>
      <c r="U311"/>
      <c r="V311"/>
      <c r="W311"/>
      <c r="X311"/>
      <c r="Y311"/>
      <c r="Z311"/>
      <c r="AA311"/>
      <c r="AB311"/>
      <c r="AC311"/>
      <c r="AD311"/>
      <c r="AE311"/>
      <c r="AF311"/>
      <c r="AG311"/>
      <c r="AH311"/>
      <c r="AI311"/>
    </row>
    <row r="312" spans="1:35" x14ac:dyDescent="0.2">
      <c r="A312" s="111"/>
      <c r="B312" s="111"/>
      <c r="C312" s="111"/>
      <c r="D312" s="113">
        <f t="shared" si="65"/>
        <v>0</v>
      </c>
      <c r="E312" s="113">
        <f t="shared" si="66"/>
        <v>0</v>
      </c>
      <c r="F312" s="21">
        <f t="shared" si="67"/>
        <v>0</v>
      </c>
      <c r="G312" s="21">
        <f t="shared" si="68"/>
        <v>0</v>
      </c>
      <c r="H312" s="21">
        <f t="shared" si="69"/>
        <v>0</v>
      </c>
      <c r="I312" s="21">
        <f t="shared" si="70"/>
        <v>0</v>
      </c>
      <c r="J312" s="21">
        <f t="shared" si="71"/>
        <v>0</v>
      </c>
      <c r="K312" s="21">
        <f t="shared" si="72"/>
        <v>0</v>
      </c>
      <c r="L312" s="21">
        <f t="shared" si="73"/>
        <v>0</v>
      </c>
      <c r="M312" s="21">
        <f t="shared" ca="1" si="74"/>
        <v>-3.225038530629454E-3</v>
      </c>
      <c r="N312" s="21">
        <f t="shared" ca="1" si="75"/>
        <v>0</v>
      </c>
      <c r="O312" s="20">
        <f t="shared" ca="1" si="76"/>
        <v>0</v>
      </c>
      <c r="P312" s="21">
        <f t="shared" ca="1" si="77"/>
        <v>0</v>
      </c>
      <c r="Q312" s="21">
        <f t="shared" ca="1" si="78"/>
        <v>0</v>
      </c>
      <c r="R312">
        <f t="shared" ca="1" si="79"/>
        <v>3.225038530629454E-3</v>
      </c>
      <c r="S312"/>
      <c r="T312"/>
      <c r="U312"/>
      <c r="V312"/>
      <c r="W312"/>
      <c r="X312"/>
      <c r="Y312"/>
      <c r="Z312"/>
      <c r="AA312"/>
      <c r="AB312"/>
      <c r="AC312"/>
      <c r="AD312"/>
      <c r="AE312"/>
      <c r="AF312"/>
      <c r="AG312"/>
      <c r="AH312"/>
      <c r="AI312"/>
    </row>
    <row r="313" spans="1:35" x14ac:dyDescent="0.2">
      <c r="A313" s="111"/>
      <c r="B313" s="111"/>
      <c r="C313" s="111"/>
      <c r="D313" s="113">
        <f t="shared" si="65"/>
        <v>0</v>
      </c>
      <c r="E313" s="113">
        <f t="shared" si="66"/>
        <v>0</v>
      </c>
      <c r="F313" s="21">
        <f t="shared" si="67"/>
        <v>0</v>
      </c>
      <c r="G313" s="21">
        <f t="shared" si="68"/>
        <v>0</v>
      </c>
      <c r="H313" s="21">
        <f t="shared" si="69"/>
        <v>0</v>
      </c>
      <c r="I313" s="21">
        <f t="shared" si="70"/>
        <v>0</v>
      </c>
      <c r="J313" s="21">
        <f t="shared" si="71"/>
        <v>0</v>
      </c>
      <c r="K313" s="21">
        <f t="shared" si="72"/>
        <v>0</v>
      </c>
      <c r="L313" s="21">
        <f t="shared" si="73"/>
        <v>0</v>
      </c>
      <c r="M313" s="21">
        <f t="shared" ca="1" si="74"/>
        <v>-3.225038530629454E-3</v>
      </c>
      <c r="N313" s="21">
        <f t="shared" ca="1" si="75"/>
        <v>0</v>
      </c>
      <c r="O313" s="20">
        <f t="shared" ca="1" si="76"/>
        <v>0</v>
      </c>
      <c r="P313" s="21">
        <f t="shared" ca="1" si="77"/>
        <v>0</v>
      </c>
      <c r="Q313" s="21">
        <f t="shared" ca="1" si="78"/>
        <v>0</v>
      </c>
      <c r="R313">
        <f t="shared" ca="1" si="79"/>
        <v>3.225038530629454E-3</v>
      </c>
      <c r="S313"/>
      <c r="T313"/>
      <c r="U313"/>
      <c r="V313"/>
      <c r="W313"/>
      <c r="X313"/>
      <c r="Y313"/>
      <c r="Z313"/>
      <c r="AA313"/>
      <c r="AB313"/>
      <c r="AC313"/>
      <c r="AD313"/>
      <c r="AE313"/>
      <c r="AF313"/>
      <c r="AG313"/>
      <c r="AH313"/>
      <c r="AI313"/>
    </row>
    <row r="314" spans="1:35" x14ac:dyDescent="0.2">
      <c r="A314" s="111"/>
      <c r="B314" s="111"/>
      <c r="C314" s="111"/>
      <c r="D314" s="113">
        <f t="shared" si="65"/>
        <v>0</v>
      </c>
      <c r="E314" s="113">
        <f t="shared" si="66"/>
        <v>0</v>
      </c>
      <c r="F314" s="21">
        <f t="shared" si="67"/>
        <v>0</v>
      </c>
      <c r="G314" s="21">
        <f t="shared" si="68"/>
        <v>0</v>
      </c>
      <c r="H314" s="21">
        <f t="shared" si="69"/>
        <v>0</v>
      </c>
      <c r="I314" s="21">
        <f t="shared" si="70"/>
        <v>0</v>
      </c>
      <c r="J314" s="21">
        <f t="shared" si="71"/>
        <v>0</v>
      </c>
      <c r="K314" s="21">
        <f t="shared" si="72"/>
        <v>0</v>
      </c>
      <c r="L314" s="21">
        <f t="shared" si="73"/>
        <v>0</v>
      </c>
      <c r="M314" s="21">
        <f t="shared" ca="1" si="74"/>
        <v>-3.225038530629454E-3</v>
      </c>
      <c r="N314" s="21">
        <f t="shared" ca="1" si="75"/>
        <v>0</v>
      </c>
      <c r="O314" s="20">
        <f t="shared" ca="1" si="76"/>
        <v>0</v>
      </c>
      <c r="P314" s="21">
        <f t="shared" ca="1" si="77"/>
        <v>0</v>
      </c>
      <c r="Q314" s="21">
        <f t="shared" ca="1" si="78"/>
        <v>0</v>
      </c>
      <c r="R314">
        <f t="shared" ca="1" si="79"/>
        <v>3.225038530629454E-3</v>
      </c>
      <c r="S314"/>
      <c r="T314"/>
      <c r="U314"/>
      <c r="V314"/>
      <c r="W314"/>
      <c r="X314"/>
      <c r="Y314"/>
      <c r="Z314"/>
      <c r="AA314"/>
      <c r="AB314"/>
      <c r="AC314"/>
      <c r="AD314"/>
      <c r="AE314"/>
      <c r="AF314"/>
      <c r="AG314"/>
      <c r="AH314"/>
      <c r="AI314"/>
    </row>
    <row r="315" spans="1:35" x14ac:dyDescent="0.2">
      <c r="A315" s="111"/>
      <c r="B315" s="111"/>
      <c r="C315" s="111"/>
      <c r="D315" s="113">
        <f t="shared" si="65"/>
        <v>0</v>
      </c>
      <c r="E315" s="113">
        <f t="shared" si="66"/>
        <v>0</v>
      </c>
      <c r="F315" s="21">
        <f t="shared" si="67"/>
        <v>0</v>
      </c>
      <c r="G315" s="21">
        <f t="shared" si="68"/>
        <v>0</v>
      </c>
      <c r="H315" s="21">
        <f t="shared" si="69"/>
        <v>0</v>
      </c>
      <c r="I315" s="21">
        <f t="shared" si="70"/>
        <v>0</v>
      </c>
      <c r="J315" s="21">
        <f t="shared" si="71"/>
        <v>0</v>
      </c>
      <c r="K315" s="21">
        <f t="shared" si="72"/>
        <v>0</v>
      </c>
      <c r="L315" s="21">
        <f t="shared" si="73"/>
        <v>0</v>
      </c>
      <c r="M315" s="21">
        <f t="shared" ca="1" si="74"/>
        <v>-3.225038530629454E-3</v>
      </c>
      <c r="N315" s="21">
        <f t="shared" ca="1" si="75"/>
        <v>0</v>
      </c>
      <c r="O315" s="20">
        <f t="shared" ca="1" si="76"/>
        <v>0</v>
      </c>
      <c r="P315" s="21">
        <f t="shared" ca="1" si="77"/>
        <v>0</v>
      </c>
      <c r="Q315" s="21">
        <f t="shared" ca="1" si="78"/>
        <v>0</v>
      </c>
      <c r="R315">
        <f t="shared" ca="1" si="79"/>
        <v>3.225038530629454E-3</v>
      </c>
      <c r="S315"/>
      <c r="T315"/>
      <c r="U315"/>
      <c r="V315"/>
      <c r="W315"/>
      <c r="X315"/>
      <c r="Y315"/>
      <c r="Z315"/>
      <c r="AA315"/>
      <c r="AB315"/>
      <c r="AC315"/>
      <c r="AD315"/>
      <c r="AE315"/>
      <c r="AF315"/>
      <c r="AG315"/>
      <c r="AH315"/>
      <c r="AI315"/>
    </row>
    <row r="316" spans="1:35" x14ac:dyDescent="0.2">
      <c r="A316" s="111"/>
      <c r="B316" s="111"/>
      <c r="C316" s="111"/>
      <c r="D316" s="113">
        <f t="shared" si="65"/>
        <v>0</v>
      </c>
      <c r="E316" s="113">
        <f t="shared" si="66"/>
        <v>0</v>
      </c>
      <c r="F316" s="21">
        <f t="shared" si="67"/>
        <v>0</v>
      </c>
      <c r="G316" s="21">
        <f t="shared" si="68"/>
        <v>0</v>
      </c>
      <c r="H316" s="21">
        <f t="shared" si="69"/>
        <v>0</v>
      </c>
      <c r="I316" s="21">
        <f t="shared" si="70"/>
        <v>0</v>
      </c>
      <c r="J316" s="21">
        <f t="shared" si="71"/>
        <v>0</v>
      </c>
      <c r="K316" s="21">
        <f t="shared" si="72"/>
        <v>0</v>
      </c>
      <c r="L316" s="21">
        <f t="shared" si="73"/>
        <v>0</v>
      </c>
      <c r="M316" s="21">
        <f t="shared" ca="1" si="74"/>
        <v>-3.225038530629454E-3</v>
      </c>
      <c r="N316" s="21">
        <f t="shared" ca="1" si="75"/>
        <v>0</v>
      </c>
      <c r="O316" s="20">
        <f t="shared" ca="1" si="76"/>
        <v>0</v>
      </c>
      <c r="P316" s="21">
        <f t="shared" ca="1" si="77"/>
        <v>0</v>
      </c>
      <c r="Q316" s="21">
        <f t="shared" ca="1" si="78"/>
        <v>0</v>
      </c>
      <c r="R316">
        <f t="shared" ca="1" si="79"/>
        <v>3.225038530629454E-3</v>
      </c>
      <c r="S316"/>
      <c r="T316"/>
      <c r="U316"/>
      <c r="V316"/>
      <c r="W316"/>
      <c r="X316"/>
      <c r="Y316"/>
      <c r="Z316"/>
      <c r="AA316"/>
      <c r="AB316"/>
      <c r="AC316"/>
      <c r="AD316"/>
      <c r="AE316"/>
      <c r="AF316"/>
      <c r="AG316"/>
      <c r="AH316"/>
      <c r="AI316"/>
    </row>
    <row r="317" spans="1:35" x14ac:dyDescent="0.2">
      <c r="A317" s="111"/>
      <c r="B317" s="111"/>
      <c r="C317" s="111"/>
      <c r="D317" s="113">
        <f t="shared" si="65"/>
        <v>0</v>
      </c>
      <c r="E317" s="113">
        <f t="shared" si="66"/>
        <v>0</v>
      </c>
      <c r="F317" s="21">
        <f t="shared" si="67"/>
        <v>0</v>
      </c>
      <c r="G317" s="21">
        <f t="shared" si="68"/>
        <v>0</v>
      </c>
      <c r="H317" s="21">
        <f t="shared" si="69"/>
        <v>0</v>
      </c>
      <c r="I317" s="21">
        <f t="shared" si="70"/>
        <v>0</v>
      </c>
      <c r="J317" s="21">
        <f t="shared" si="71"/>
        <v>0</v>
      </c>
      <c r="K317" s="21">
        <f t="shared" si="72"/>
        <v>0</v>
      </c>
      <c r="L317" s="21">
        <f t="shared" si="73"/>
        <v>0</v>
      </c>
      <c r="M317" s="21">
        <f t="shared" ca="1" si="74"/>
        <v>-3.225038530629454E-3</v>
      </c>
      <c r="N317" s="21">
        <f t="shared" ca="1" si="75"/>
        <v>0</v>
      </c>
      <c r="O317" s="20">
        <f t="shared" ca="1" si="76"/>
        <v>0</v>
      </c>
      <c r="P317" s="21">
        <f t="shared" ca="1" si="77"/>
        <v>0</v>
      </c>
      <c r="Q317" s="21">
        <f t="shared" ca="1" si="78"/>
        <v>0</v>
      </c>
      <c r="R317">
        <f t="shared" ca="1" si="79"/>
        <v>3.225038530629454E-3</v>
      </c>
      <c r="S317"/>
      <c r="T317"/>
      <c r="U317"/>
      <c r="V317"/>
      <c r="W317"/>
      <c r="X317"/>
      <c r="Y317"/>
      <c r="Z317"/>
      <c r="AA317"/>
      <c r="AB317"/>
      <c r="AC317"/>
      <c r="AD317"/>
      <c r="AE317"/>
      <c r="AF317"/>
      <c r="AG317"/>
      <c r="AH317"/>
      <c r="AI317"/>
    </row>
    <row r="318" spans="1:35" x14ac:dyDescent="0.2">
      <c r="A318" s="111"/>
      <c r="B318" s="111"/>
      <c r="C318" s="111"/>
      <c r="D318" s="113">
        <f t="shared" si="65"/>
        <v>0</v>
      </c>
      <c r="E318" s="113">
        <f t="shared" si="66"/>
        <v>0</v>
      </c>
      <c r="F318" s="21">
        <f t="shared" si="67"/>
        <v>0</v>
      </c>
      <c r="G318" s="21">
        <f t="shared" si="68"/>
        <v>0</v>
      </c>
      <c r="H318" s="21">
        <f t="shared" si="69"/>
        <v>0</v>
      </c>
      <c r="I318" s="21">
        <f t="shared" si="70"/>
        <v>0</v>
      </c>
      <c r="J318" s="21">
        <f t="shared" si="71"/>
        <v>0</v>
      </c>
      <c r="K318" s="21">
        <f t="shared" si="72"/>
        <v>0</v>
      </c>
      <c r="L318" s="21">
        <f t="shared" si="73"/>
        <v>0</v>
      </c>
      <c r="M318" s="21">
        <f t="shared" ca="1" si="74"/>
        <v>-3.225038530629454E-3</v>
      </c>
      <c r="N318" s="21">
        <f t="shared" ca="1" si="75"/>
        <v>0</v>
      </c>
      <c r="O318" s="20">
        <f t="shared" ca="1" si="76"/>
        <v>0</v>
      </c>
      <c r="P318" s="21">
        <f t="shared" ca="1" si="77"/>
        <v>0</v>
      </c>
      <c r="Q318" s="21">
        <f t="shared" ca="1" si="78"/>
        <v>0</v>
      </c>
      <c r="R318">
        <f t="shared" ca="1" si="79"/>
        <v>3.225038530629454E-3</v>
      </c>
      <c r="S318"/>
      <c r="T318"/>
      <c r="U318"/>
      <c r="V318"/>
      <c r="W318"/>
      <c r="X318"/>
      <c r="Y318"/>
      <c r="Z318"/>
      <c r="AA318"/>
      <c r="AB318"/>
      <c r="AC318"/>
      <c r="AD318"/>
      <c r="AE318"/>
      <c r="AF318"/>
      <c r="AG318"/>
      <c r="AH318"/>
      <c r="AI318"/>
    </row>
    <row r="319" spans="1:35" x14ac:dyDescent="0.2">
      <c r="A319" s="111"/>
      <c r="B319" s="111"/>
      <c r="C319" s="111"/>
      <c r="D319" s="113">
        <f t="shared" si="65"/>
        <v>0</v>
      </c>
      <c r="E319" s="113">
        <f t="shared" si="66"/>
        <v>0</v>
      </c>
      <c r="F319" s="21">
        <f t="shared" si="67"/>
        <v>0</v>
      </c>
      <c r="G319" s="21">
        <f t="shared" si="68"/>
        <v>0</v>
      </c>
      <c r="H319" s="21">
        <f t="shared" si="69"/>
        <v>0</v>
      </c>
      <c r="I319" s="21">
        <f t="shared" si="70"/>
        <v>0</v>
      </c>
      <c r="J319" s="21">
        <f t="shared" si="71"/>
        <v>0</v>
      </c>
      <c r="K319" s="21">
        <f t="shared" si="72"/>
        <v>0</v>
      </c>
      <c r="L319" s="21">
        <f t="shared" si="73"/>
        <v>0</v>
      </c>
      <c r="M319" s="21">
        <f t="shared" ca="1" si="74"/>
        <v>-3.225038530629454E-3</v>
      </c>
      <c r="N319" s="21">
        <f t="shared" ca="1" si="75"/>
        <v>0</v>
      </c>
      <c r="O319" s="20">
        <f t="shared" ca="1" si="76"/>
        <v>0</v>
      </c>
      <c r="P319" s="21">
        <f t="shared" ca="1" si="77"/>
        <v>0</v>
      </c>
      <c r="Q319" s="21">
        <f t="shared" ca="1" si="78"/>
        <v>0</v>
      </c>
      <c r="R319">
        <f t="shared" ca="1" si="79"/>
        <v>3.225038530629454E-3</v>
      </c>
      <c r="S319"/>
      <c r="T319"/>
      <c r="U319"/>
      <c r="V319"/>
      <c r="W319"/>
      <c r="X319"/>
      <c r="Y319"/>
      <c r="Z319"/>
      <c r="AA319"/>
      <c r="AB319"/>
      <c r="AC319"/>
      <c r="AD319"/>
      <c r="AE319"/>
      <c r="AF319"/>
      <c r="AG319"/>
      <c r="AH319"/>
      <c r="AI319"/>
    </row>
    <row r="320" spans="1:35" x14ac:dyDescent="0.2">
      <c r="A320" s="111"/>
      <c r="B320" s="111"/>
      <c r="C320" s="111"/>
      <c r="D320" s="113">
        <f t="shared" si="65"/>
        <v>0</v>
      </c>
      <c r="E320" s="113">
        <f t="shared" si="66"/>
        <v>0</v>
      </c>
      <c r="F320" s="21">
        <f t="shared" si="67"/>
        <v>0</v>
      </c>
      <c r="G320" s="21">
        <f t="shared" si="68"/>
        <v>0</v>
      </c>
      <c r="H320" s="21">
        <f t="shared" si="69"/>
        <v>0</v>
      </c>
      <c r="I320" s="21">
        <f t="shared" si="70"/>
        <v>0</v>
      </c>
      <c r="J320" s="21">
        <f t="shared" si="71"/>
        <v>0</v>
      </c>
      <c r="K320" s="21">
        <f t="shared" si="72"/>
        <v>0</v>
      </c>
      <c r="L320" s="21">
        <f t="shared" si="73"/>
        <v>0</v>
      </c>
      <c r="M320" s="21">
        <f t="shared" ca="1" si="74"/>
        <v>-3.225038530629454E-3</v>
      </c>
      <c r="N320" s="21">
        <f t="shared" ca="1" si="75"/>
        <v>0</v>
      </c>
      <c r="O320" s="20">
        <f t="shared" ca="1" si="76"/>
        <v>0</v>
      </c>
      <c r="P320" s="21">
        <f t="shared" ca="1" si="77"/>
        <v>0</v>
      </c>
      <c r="Q320" s="21">
        <f t="shared" ca="1" si="78"/>
        <v>0</v>
      </c>
      <c r="R320">
        <f t="shared" ca="1" si="79"/>
        <v>3.225038530629454E-3</v>
      </c>
      <c r="S320"/>
      <c r="T320"/>
      <c r="U320"/>
      <c r="V320"/>
      <c r="W320"/>
      <c r="X320"/>
      <c r="Y320"/>
      <c r="Z320"/>
      <c r="AA320"/>
      <c r="AB320"/>
      <c r="AC320"/>
      <c r="AD320"/>
      <c r="AE320"/>
      <c r="AF320"/>
      <c r="AG320"/>
      <c r="AH320"/>
      <c r="AI320"/>
    </row>
    <row r="321" spans="1:35" x14ac:dyDescent="0.2">
      <c r="A321" s="111"/>
      <c r="B321" s="111"/>
      <c r="C321" s="111"/>
      <c r="D321" s="113">
        <f t="shared" si="65"/>
        <v>0</v>
      </c>
      <c r="E321" s="113">
        <f t="shared" si="66"/>
        <v>0</v>
      </c>
      <c r="F321" s="21">
        <f t="shared" si="67"/>
        <v>0</v>
      </c>
      <c r="G321" s="21">
        <f t="shared" si="68"/>
        <v>0</v>
      </c>
      <c r="H321" s="21">
        <f t="shared" si="69"/>
        <v>0</v>
      </c>
      <c r="I321" s="21">
        <f t="shared" si="70"/>
        <v>0</v>
      </c>
      <c r="J321" s="21">
        <f t="shared" si="71"/>
        <v>0</v>
      </c>
      <c r="K321" s="21">
        <f t="shared" si="72"/>
        <v>0</v>
      </c>
      <c r="L321" s="21">
        <f t="shared" si="73"/>
        <v>0</v>
      </c>
      <c r="M321" s="21">
        <f t="shared" ca="1" si="74"/>
        <v>-3.225038530629454E-3</v>
      </c>
      <c r="N321" s="21">
        <f t="shared" ca="1" si="75"/>
        <v>0</v>
      </c>
      <c r="O321" s="20">
        <f t="shared" ca="1" si="76"/>
        <v>0</v>
      </c>
      <c r="P321" s="21">
        <f t="shared" ca="1" si="77"/>
        <v>0</v>
      </c>
      <c r="Q321" s="21">
        <f t="shared" ca="1" si="78"/>
        <v>0</v>
      </c>
      <c r="R321">
        <f t="shared" ca="1" si="79"/>
        <v>3.225038530629454E-3</v>
      </c>
      <c r="S321"/>
      <c r="T321"/>
      <c r="U321"/>
      <c r="V321"/>
      <c r="W321"/>
      <c r="X321"/>
      <c r="Y321"/>
      <c r="Z321"/>
      <c r="AA321"/>
      <c r="AB321"/>
      <c r="AC321"/>
      <c r="AD321"/>
      <c r="AE321"/>
      <c r="AF321"/>
      <c r="AG321"/>
      <c r="AH321"/>
      <c r="AI321"/>
    </row>
    <row r="322" spans="1:35" x14ac:dyDescent="0.2">
      <c r="A322" s="111"/>
      <c r="B322" s="111"/>
      <c r="C322" s="111"/>
      <c r="D322" s="113">
        <f t="shared" si="65"/>
        <v>0</v>
      </c>
      <c r="E322" s="113">
        <f t="shared" si="66"/>
        <v>0</v>
      </c>
      <c r="F322" s="21">
        <f t="shared" si="67"/>
        <v>0</v>
      </c>
      <c r="G322" s="21">
        <f t="shared" si="68"/>
        <v>0</v>
      </c>
      <c r="H322" s="21">
        <f t="shared" si="69"/>
        <v>0</v>
      </c>
      <c r="I322" s="21">
        <f t="shared" si="70"/>
        <v>0</v>
      </c>
      <c r="J322" s="21">
        <f t="shared" si="71"/>
        <v>0</v>
      </c>
      <c r="K322" s="21">
        <f t="shared" si="72"/>
        <v>0</v>
      </c>
      <c r="L322" s="21">
        <f t="shared" si="73"/>
        <v>0</v>
      </c>
      <c r="M322" s="21">
        <f t="shared" ca="1" si="74"/>
        <v>-3.225038530629454E-3</v>
      </c>
      <c r="N322" s="21">
        <f t="shared" ca="1" si="75"/>
        <v>0</v>
      </c>
      <c r="O322" s="20">
        <f t="shared" ca="1" si="76"/>
        <v>0</v>
      </c>
      <c r="P322" s="21">
        <f t="shared" ca="1" si="77"/>
        <v>0</v>
      </c>
      <c r="Q322" s="21">
        <f t="shared" ca="1" si="78"/>
        <v>0</v>
      </c>
      <c r="R322">
        <f t="shared" ca="1" si="79"/>
        <v>3.225038530629454E-3</v>
      </c>
      <c r="S322"/>
      <c r="T322"/>
      <c r="U322"/>
      <c r="V322"/>
      <c r="W322"/>
      <c r="X322"/>
      <c r="Y322"/>
      <c r="Z322"/>
      <c r="AA322"/>
      <c r="AB322"/>
      <c r="AC322"/>
      <c r="AD322"/>
      <c r="AE322"/>
      <c r="AF322"/>
      <c r="AG322"/>
      <c r="AH322"/>
      <c r="AI322"/>
    </row>
    <row r="323" spans="1:35" x14ac:dyDescent="0.2">
      <c r="A323" s="111"/>
      <c r="B323" s="111"/>
      <c r="C323" s="111"/>
      <c r="D323" s="113">
        <f t="shared" si="65"/>
        <v>0</v>
      </c>
      <c r="E323" s="113">
        <f t="shared" si="66"/>
        <v>0</v>
      </c>
      <c r="F323" s="21">
        <f t="shared" si="67"/>
        <v>0</v>
      </c>
      <c r="G323" s="21">
        <f t="shared" si="68"/>
        <v>0</v>
      </c>
      <c r="H323" s="21">
        <f t="shared" si="69"/>
        <v>0</v>
      </c>
      <c r="I323" s="21">
        <f t="shared" si="70"/>
        <v>0</v>
      </c>
      <c r="J323" s="21">
        <f t="shared" si="71"/>
        <v>0</v>
      </c>
      <c r="K323" s="21">
        <f t="shared" si="72"/>
        <v>0</v>
      </c>
      <c r="L323" s="21">
        <f t="shared" si="73"/>
        <v>0</v>
      </c>
      <c r="M323" s="21">
        <f t="shared" ca="1" si="74"/>
        <v>-3.225038530629454E-3</v>
      </c>
      <c r="N323" s="21">
        <f t="shared" ca="1" si="75"/>
        <v>0</v>
      </c>
      <c r="O323" s="20">
        <f t="shared" ca="1" si="76"/>
        <v>0</v>
      </c>
      <c r="P323" s="21">
        <f t="shared" ca="1" si="77"/>
        <v>0</v>
      </c>
      <c r="Q323" s="21">
        <f t="shared" ca="1" si="78"/>
        <v>0</v>
      </c>
      <c r="R323">
        <f t="shared" ca="1" si="79"/>
        <v>3.225038530629454E-3</v>
      </c>
      <c r="S323"/>
      <c r="T323"/>
      <c r="U323"/>
      <c r="V323"/>
      <c r="W323"/>
      <c r="X323"/>
      <c r="Y323"/>
      <c r="Z323"/>
      <c r="AA323"/>
      <c r="AB323"/>
      <c r="AC323"/>
      <c r="AD323"/>
      <c r="AE323"/>
      <c r="AF323"/>
      <c r="AG323"/>
      <c r="AH323"/>
      <c r="AI323"/>
    </row>
    <row r="324" spans="1:35" x14ac:dyDescent="0.2">
      <c r="A324" s="111"/>
      <c r="B324" s="111"/>
      <c r="C324" s="111"/>
      <c r="D324" s="113">
        <f t="shared" si="65"/>
        <v>0</v>
      </c>
      <c r="E324" s="113">
        <f t="shared" si="66"/>
        <v>0</v>
      </c>
      <c r="F324" s="21">
        <f t="shared" si="67"/>
        <v>0</v>
      </c>
      <c r="G324" s="21">
        <f t="shared" si="68"/>
        <v>0</v>
      </c>
      <c r="H324" s="21">
        <f t="shared" si="69"/>
        <v>0</v>
      </c>
      <c r="I324" s="21">
        <f t="shared" si="70"/>
        <v>0</v>
      </c>
      <c r="J324" s="21">
        <f t="shared" si="71"/>
        <v>0</v>
      </c>
      <c r="K324" s="21">
        <f t="shared" si="72"/>
        <v>0</v>
      </c>
      <c r="L324" s="21">
        <f t="shared" si="73"/>
        <v>0</v>
      </c>
      <c r="M324" s="21">
        <f t="shared" ca="1" si="74"/>
        <v>-3.225038530629454E-3</v>
      </c>
      <c r="N324" s="21">
        <f t="shared" ca="1" si="75"/>
        <v>0</v>
      </c>
      <c r="O324" s="20">
        <f t="shared" ca="1" si="76"/>
        <v>0</v>
      </c>
      <c r="P324" s="21">
        <f t="shared" ca="1" si="77"/>
        <v>0</v>
      </c>
      <c r="Q324" s="21">
        <f t="shared" ca="1" si="78"/>
        <v>0</v>
      </c>
      <c r="R324">
        <f t="shared" ca="1" si="79"/>
        <v>3.225038530629454E-3</v>
      </c>
      <c r="S324"/>
      <c r="T324"/>
      <c r="U324"/>
      <c r="V324"/>
      <c r="W324"/>
      <c r="X324"/>
      <c r="Y324"/>
      <c r="Z324"/>
      <c r="AA324"/>
      <c r="AB324"/>
      <c r="AC324"/>
      <c r="AD324"/>
      <c r="AE324"/>
      <c r="AF324"/>
      <c r="AG324"/>
      <c r="AH324"/>
      <c r="AI324"/>
    </row>
    <row r="325" spans="1:35" x14ac:dyDescent="0.2">
      <c r="A325" s="111"/>
      <c r="B325" s="111"/>
      <c r="C325" s="111"/>
      <c r="D325" s="113">
        <f t="shared" si="65"/>
        <v>0</v>
      </c>
      <c r="E325" s="113">
        <f t="shared" si="66"/>
        <v>0</v>
      </c>
      <c r="F325" s="21">
        <f t="shared" si="67"/>
        <v>0</v>
      </c>
      <c r="G325" s="21">
        <f t="shared" si="68"/>
        <v>0</v>
      </c>
      <c r="H325" s="21">
        <f t="shared" si="69"/>
        <v>0</v>
      </c>
      <c r="I325" s="21">
        <f t="shared" si="70"/>
        <v>0</v>
      </c>
      <c r="J325" s="21">
        <f t="shared" si="71"/>
        <v>0</v>
      </c>
      <c r="K325" s="21">
        <f t="shared" si="72"/>
        <v>0</v>
      </c>
      <c r="L325" s="21">
        <f t="shared" si="73"/>
        <v>0</v>
      </c>
      <c r="M325" s="21">
        <f t="shared" ca="1" si="74"/>
        <v>-3.225038530629454E-3</v>
      </c>
      <c r="N325" s="21">
        <f t="shared" ca="1" si="75"/>
        <v>0</v>
      </c>
      <c r="O325" s="20">
        <f t="shared" ca="1" si="76"/>
        <v>0</v>
      </c>
      <c r="P325" s="21">
        <f t="shared" ca="1" si="77"/>
        <v>0</v>
      </c>
      <c r="Q325" s="21">
        <f t="shared" ca="1" si="78"/>
        <v>0</v>
      </c>
      <c r="R325">
        <f t="shared" ca="1" si="79"/>
        <v>3.225038530629454E-3</v>
      </c>
      <c r="S325"/>
      <c r="T325"/>
      <c r="U325"/>
      <c r="V325"/>
      <c r="W325"/>
      <c r="X325"/>
      <c r="Y325"/>
      <c r="Z325"/>
      <c r="AA325"/>
      <c r="AB325"/>
      <c r="AC325"/>
      <c r="AD325"/>
      <c r="AE325"/>
      <c r="AF325"/>
      <c r="AG325"/>
      <c r="AH325"/>
      <c r="AI325"/>
    </row>
    <row r="326" spans="1:35" x14ac:dyDescent="0.2">
      <c r="A326" s="111"/>
      <c r="B326" s="111"/>
      <c r="C326" s="111"/>
      <c r="D326" s="113">
        <f t="shared" si="65"/>
        <v>0</v>
      </c>
      <c r="E326" s="113">
        <f t="shared" si="66"/>
        <v>0</v>
      </c>
      <c r="F326" s="21">
        <f t="shared" si="67"/>
        <v>0</v>
      </c>
      <c r="G326" s="21">
        <f t="shared" si="68"/>
        <v>0</v>
      </c>
      <c r="H326" s="21">
        <f t="shared" si="69"/>
        <v>0</v>
      </c>
      <c r="I326" s="21">
        <f t="shared" si="70"/>
        <v>0</v>
      </c>
      <c r="J326" s="21">
        <f t="shared" si="71"/>
        <v>0</v>
      </c>
      <c r="K326" s="21">
        <f t="shared" si="72"/>
        <v>0</v>
      </c>
      <c r="L326" s="21">
        <f t="shared" si="73"/>
        <v>0</v>
      </c>
      <c r="M326" s="21">
        <f t="shared" ca="1" si="74"/>
        <v>-3.225038530629454E-3</v>
      </c>
      <c r="N326" s="21">
        <f t="shared" ca="1" si="75"/>
        <v>0</v>
      </c>
      <c r="O326" s="20">
        <f t="shared" ca="1" si="76"/>
        <v>0</v>
      </c>
      <c r="P326" s="21">
        <f t="shared" ca="1" si="77"/>
        <v>0</v>
      </c>
      <c r="Q326" s="21">
        <f t="shared" ca="1" si="78"/>
        <v>0</v>
      </c>
      <c r="R326">
        <f t="shared" ca="1" si="79"/>
        <v>3.225038530629454E-3</v>
      </c>
      <c r="S326"/>
      <c r="T326"/>
      <c r="U326"/>
      <c r="V326"/>
      <c r="W326"/>
      <c r="X326"/>
      <c r="Y326"/>
      <c r="Z326"/>
      <c r="AA326"/>
      <c r="AB326"/>
      <c r="AC326"/>
      <c r="AD326"/>
      <c r="AE326"/>
      <c r="AF326"/>
      <c r="AG326"/>
      <c r="AH326"/>
      <c r="AI326"/>
    </row>
    <row r="327" spans="1:35" x14ac:dyDescent="0.2">
      <c r="A327" s="111"/>
      <c r="B327" s="111"/>
      <c r="C327" s="111"/>
      <c r="D327" s="113">
        <f t="shared" si="65"/>
        <v>0</v>
      </c>
      <c r="E327" s="113">
        <f t="shared" si="66"/>
        <v>0</v>
      </c>
      <c r="F327" s="21">
        <f t="shared" si="67"/>
        <v>0</v>
      </c>
      <c r="G327" s="21">
        <f t="shared" si="68"/>
        <v>0</v>
      </c>
      <c r="H327" s="21">
        <f t="shared" si="69"/>
        <v>0</v>
      </c>
      <c r="I327" s="21">
        <f t="shared" si="70"/>
        <v>0</v>
      </c>
      <c r="J327" s="21">
        <f t="shared" si="71"/>
        <v>0</v>
      </c>
      <c r="K327" s="21">
        <f t="shared" si="72"/>
        <v>0</v>
      </c>
      <c r="L327" s="21">
        <f t="shared" si="73"/>
        <v>0</v>
      </c>
      <c r="M327" s="21">
        <f t="shared" ca="1" si="74"/>
        <v>-3.225038530629454E-3</v>
      </c>
      <c r="N327" s="21">
        <f t="shared" ca="1" si="75"/>
        <v>0</v>
      </c>
      <c r="O327" s="20">
        <f t="shared" ca="1" si="76"/>
        <v>0</v>
      </c>
      <c r="P327" s="21">
        <f t="shared" ca="1" si="77"/>
        <v>0</v>
      </c>
      <c r="Q327" s="21">
        <f t="shared" ca="1" si="78"/>
        <v>0</v>
      </c>
      <c r="R327">
        <f t="shared" ca="1" si="79"/>
        <v>3.225038530629454E-3</v>
      </c>
      <c r="S327"/>
      <c r="T327"/>
      <c r="U327"/>
      <c r="V327"/>
      <c r="W327"/>
      <c r="X327"/>
      <c r="Y327"/>
      <c r="Z327"/>
      <c r="AA327"/>
      <c r="AB327"/>
      <c r="AC327"/>
      <c r="AD327"/>
      <c r="AE327"/>
      <c r="AF327"/>
      <c r="AG327"/>
      <c r="AH327"/>
      <c r="AI327"/>
    </row>
    <row r="328" spans="1:35" x14ac:dyDescent="0.2">
      <c r="A328" s="111"/>
      <c r="B328" s="111"/>
      <c r="C328" s="111"/>
      <c r="D328" s="113">
        <f t="shared" si="65"/>
        <v>0</v>
      </c>
      <c r="E328" s="113">
        <f t="shared" si="66"/>
        <v>0</v>
      </c>
      <c r="F328" s="21">
        <f t="shared" si="67"/>
        <v>0</v>
      </c>
      <c r="G328" s="21">
        <f t="shared" si="68"/>
        <v>0</v>
      </c>
      <c r="H328" s="21">
        <f t="shared" si="69"/>
        <v>0</v>
      </c>
      <c r="I328" s="21">
        <f t="shared" si="70"/>
        <v>0</v>
      </c>
      <c r="J328" s="21">
        <f t="shared" si="71"/>
        <v>0</v>
      </c>
      <c r="K328" s="21">
        <f t="shared" si="72"/>
        <v>0</v>
      </c>
      <c r="L328" s="21">
        <f t="shared" si="73"/>
        <v>0</v>
      </c>
      <c r="M328" s="21">
        <f t="shared" ca="1" si="74"/>
        <v>-3.225038530629454E-3</v>
      </c>
      <c r="N328" s="21">
        <f t="shared" ca="1" si="75"/>
        <v>0</v>
      </c>
      <c r="O328" s="20">
        <f t="shared" ca="1" si="76"/>
        <v>0</v>
      </c>
      <c r="P328" s="21">
        <f t="shared" ca="1" si="77"/>
        <v>0</v>
      </c>
      <c r="Q328" s="21">
        <f t="shared" ca="1" si="78"/>
        <v>0</v>
      </c>
      <c r="R328">
        <f t="shared" ca="1" si="79"/>
        <v>3.225038530629454E-3</v>
      </c>
      <c r="S328"/>
      <c r="T328"/>
      <c r="U328"/>
      <c r="V328"/>
      <c r="W328"/>
      <c r="X328"/>
      <c r="Y328"/>
      <c r="Z328"/>
      <c r="AA328"/>
      <c r="AB328"/>
      <c r="AC328"/>
      <c r="AD328"/>
      <c r="AE328"/>
      <c r="AF328"/>
      <c r="AG328"/>
      <c r="AH328"/>
      <c r="AI328"/>
    </row>
    <row r="329" spans="1:35" x14ac:dyDescent="0.2">
      <c r="A329" s="111"/>
      <c r="B329" s="111"/>
      <c r="C329" s="111"/>
      <c r="D329" s="113">
        <f t="shared" si="65"/>
        <v>0</v>
      </c>
      <c r="E329" s="113">
        <f t="shared" si="66"/>
        <v>0</v>
      </c>
      <c r="F329" s="21">
        <f t="shared" si="67"/>
        <v>0</v>
      </c>
      <c r="G329" s="21">
        <f t="shared" si="68"/>
        <v>0</v>
      </c>
      <c r="H329" s="21">
        <f t="shared" si="69"/>
        <v>0</v>
      </c>
      <c r="I329" s="21">
        <f t="shared" si="70"/>
        <v>0</v>
      </c>
      <c r="J329" s="21">
        <f t="shared" si="71"/>
        <v>0</v>
      </c>
      <c r="K329" s="21">
        <f t="shared" si="72"/>
        <v>0</v>
      </c>
      <c r="L329" s="21">
        <f t="shared" si="73"/>
        <v>0</v>
      </c>
      <c r="M329" s="21">
        <f t="shared" ca="1" si="74"/>
        <v>-3.225038530629454E-3</v>
      </c>
      <c r="N329" s="21">
        <f t="shared" ca="1" si="75"/>
        <v>0</v>
      </c>
      <c r="O329" s="20">
        <f t="shared" ca="1" si="76"/>
        <v>0</v>
      </c>
      <c r="P329" s="21">
        <f t="shared" ca="1" si="77"/>
        <v>0</v>
      </c>
      <c r="Q329" s="21">
        <f t="shared" ca="1" si="78"/>
        <v>0</v>
      </c>
      <c r="R329">
        <f t="shared" ca="1" si="79"/>
        <v>3.225038530629454E-3</v>
      </c>
      <c r="S329"/>
      <c r="T329"/>
      <c r="U329"/>
      <c r="V329"/>
      <c r="W329"/>
      <c r="X329"/>
      <c r="Y329"/>
      <c r="Z329"/>
      <c r="AA329"/>
      <c r="AB329"/>
      <c r="AC329"/>
      <c r="AD329"/>
      <c r="AE329"/>
      <c r="AF329"/>
      <c r="AG329"/>
      <c r="AH329"/>
      <c r="AI329"/>
    </row>
    <row r="330" spans="1:35" x14ac:dyDescent="0.2">
      <c r="A330" s="111"/>
      <c r="B330" s="111"/>
      <c r="C330" s="111"/>
      <c r="D330" s="113">
        <f t="shared" si="65"/>
        <v>0</v>
      </c>
      <c r="E330" s="113">
        <f t="shared" si="66"/>
        <v>0</v>
      </c>
      <c r="F330" s="21">
        <f t="shared" si="67"/>
        <v>0</v>
      </c>
      <c r="G330" s="21">
        <f t="shared" si="68"/>
        <v>0</v>
      </c>
      <c r="H330" s="21">
        <f t="shared" si="69"/>
        <v>0</v>
      </c>
      <c r="I330" s="21">
        <f t="shared" si="70"/>
        <v>0</v>
      </c>
      <c r="J330" s="21">
        <f t="shared" si="71"/>
        <v>0</v>
      </c>
      <c r="K330" s="21">
        <f t="shared" si="72"/>
        <v>0</v>
      </c>
      <c r="L330" s="21">
        <f t="shared" si="73"/>
        <v>0</v>
      </c>
      <c r="M330" s="21">
        <f t="shared" ca="1" si="74"/>
        <v>-3.225038530629454E-3</v>
      </c>
      <c r="N330" s="21">
        <f t="shared" ca="1" si="75"/>
        <v>0</v>
      </c>
      <c r="O330" s="20">
        <f t="shared" ca="1" si="76"/>
        <v>0</v>
      </c>
      <c r="P330" s="21">
        <f t="shared" ca="1" si="77"/>
        <v>0</v>
      </c>
      <c r="Q330" s="21">
        <f t="shared" ca="1" si="78"/>
        <v>0</v>
      </c>
      <c r="R330">
        <f t="shared" ca="1" si="79"/>
        <v>3.225038530629454E-3</v>
      </c>
      <c r="S330"/>
      <c r="T330"/>
      <c r="U330"/>
      <c r="V330"/>
      <c r="W330"/>
      <c r="X330"/>
      <c r="Y330"/>
      <c r="Z330"/>
      <c r="AA330"/>
      <c r="AB330"/>
      <c r="AC330"/>
      <c r="AD330"/>
      <c r="AE330"/>
      <c r="AF330"/>
      <c r="AG330"/>
      <c r="AH330"/>
      <c r="AI330"/>
    </row>
    <row r="331" spans="1:35" x14ac:dyDescent="0.2">
      <c r="A331" s="111"/>
      <c r="B331" s="111"/>
      <c r="C331" s="111"/>
      <c r="D331" s="113">
        <f t="shared" si="65"/>
        <v>0</v>
      </c>
      <c r="E331" s="113">
        <f t="shared" si="66"/>
        <v>0</v>
      </c>
      <c r="F331" s="21">
        <f t="shared" si="67"/>
        <v>0</v>
      </c>
      <c r="G331" s="21">
        <f t="shared" si="68"/>
        <v>0</v>
      </c>
      <c r="H331" s="21">
        <f t="shared" si="69"/>
        <v>0</v>
      </c>
      <c r="I331" s="21">
        <f t="shared" si="70"/>
        <v>0</v>
      </c>
      <c r="J331" s="21">
        <f t="shared" si="71"/>
        <v>0</v>
      </c>
      <c r="K331" s="21">
        <f t="shared" si="72"/>
        <v>0</v>
      </c>
      <c r="L331" s="21">
        <f t="shared" si="73"/>
        <v>0</v>
      </c>
      <c r="M331" s="21">
        <f t="shared" ca="1" si="74"/>
        <v>-3.225038530629454E-3</v>
      </c>
      <c r="N331" s="21">
        <f t="shared" ca="1" si="75"/>
        <v>0</v>
      </c>
      <c r="O331" s="20">
        <f t="shared" ca="1" si="76"/>
        <v>0</v>
      </c>
      <c r="P331" s="21">
        <f t="shared" ca="1" si="77"/>
        <v>0</v>
      </c>
      <c r="Q331" s="21">
        <f t="shared" ca="1" si="78"/>
        <v>0</v>
      </c>
      <c r="R331">
        <f t="shared" ca="1" si="79"/>
        <v>3.225038530629454E-3</v>
      </c>
      <c r="S331"/>
      <c r="T331"/>
      <c r="U331"/>
      <c r="V331"/>
      <c r="W331"/>
      <c r="X331"/>
      <c r="Y331"/>
      <c r="Z331"/>
      <c r="AA331"/>
      <c r="AB331"/>
      <c r="AC331"/>
      <c r="AD331"/>
      <c r="AE331"/>
      <c r="AF331"/>
      <c r="AG331"/>
      <c r="AH331"/>
      <c r="AI331"/>
    </row>
    <row r="332" spans="1:35" x14ac:dyDescent="0.2">
      <c r="A332" s="111"/>
      <c r="B332" s="111"/>
      <c r="C332" s="111"/>
      <c r="D332" s="113">
        <f t="shared" si="65"/>
        <v>0</v>
      </c>
      <c r="E332" s="113">
        <f t="shared" si="66"/>
        <v>0</v>
      </c>
      <c r="F332" s="21">
        <f t="shared" si="67"/>
        <v>0</v>
      </c>
      <c r="G332" s="21">
        <f t="shared" si="68"/>
        <v>0</v>
      </c>
      <c r="H332" s="21">
        <f t="shared" si="69"/>
        <v>0</v>
      </c>
      <c r="I332" s="21">
        <f t="shared" si="70"/>
        <v>0</v>
      </c>
      <c r="J332" s="21">
        <f t="shared" si="71"/>
        <v>0</v>
      </c>
      <c r="K332" s="21">
        <f t="shared" si="72"/>
        <v>0</v>
      </c>
      <c r="L332" s="21">
        <f t="shared" si="73"/>
        <v>0</v>
      </c>
      <c r="M332" s="21">
        <f t="shared" ca="1" si="74"/>
        <v>-3.225038530629454E-3</v>
      </c>
      <c r="N332" s="21">
        <f t="shared" ca="1" si="75"/>
        <v>0</v>
      </c>
      <c r="O332" s="20">
        <f t="shared" ca="1" si="76"/>
        <v>0</v>
      </c>
      <c r="P332" s="21">
        <f t="shared" ca="1" si="77"/>
        <v>0</v>
      </c>
      <c r="Q332" s="21">
        <f t="shared" ca="1" si="78"/>
        <v>0</v>
      </c>
      <c r="R332">
        <f t="shared" ca="1" si="79"/>
        <v>3.225038530629454E-3</v>
      </c>
      <c r="S332"/>
      <c r="T332"/>
      <c r="U332"/>
      <c r="V332"/>
      <c r="W332"/>
      <c r="X332"/>
      <c r="Y332"/>
      <c r="Z332"/>
      <c r="AA332"/>
      <c r="AB332"/>
      <c r="AC332"/>
      <c r="AD332"/>
      <c r="AE332"/>
      <c r="AF332"/>
      <c r="AG332"/>
      <c r="AH332"/>
      <c r="AI332"/>
    </row>
    <row r="333" spans="1:35" x14ac:dyDescent="0.2">
      <c r="A333" s="111"/>
      <c r="B333" s="111"/>
      <c r="C333" s="111"/>
      <c r="D333" s="113">
        <f t="shared" si="65"/>
        <v>0</v>
      </c>
      <c r="E333" s="113">
        <f t="shared" si="66"/>
        <v>0</v>
      </c>
      <c r="F333" s="21">
        <f t="shared" si="67"/>
        <v>0</v>
      </c>
      <c r="G333" s="21">
        <f t="shared" si="68"/>
        <v>0</v>
      </c>
      <c r="H333" s="21">
        <f t="shared" si="69"/>
        <v>0</v>
      </c>
      <c r="I333" s="21">
        <f t="shared" si="70"/>
        <v>0</v>
      </c>
      <c r="J333" s="21">
        <f t="shared" si="71"/>
        <v>0</v>
      </c>
      <c r="K333" s="21">
        <f t="shared" si="72"/>
        <v>0</v>
      </c>
      <c r="L333" s="21">
        <f t="shared" si="73"/>
        <v>0</v>
      </c>
      <c r="M333" s="21">
        <f t="shared" ca="1" si="74"/>
        <v>-3.225038530629454E-3</v>
      </c>
      <c r="N333" s="21">
        <f t="shared" ca="1" si="75"/>
        <v>0</v>
      </c>
      <c r="O333" s="20">
        <f t="shared" ca="1" si="76"/>
        <v>0</v>
      </c>
      <c r="P333" s="21">
        <f t="shared" ca="1" si="77"/>
        <v>0</v>
      </c>
      <c r="Q333" s="21">
        <f t="shared" ca="1" si="78"/>
        <v>0</v>
      </c>
      <c r="R333">
        <f t="shared" ca="1" si="79"/>
        <v>3.225038530629454E-3</v>
      </c>
      <c r="S333"/>
      <c r="T333"/>
      <c r="U333"/>
      <c r="V333"/>
      <c r="W333"/>
      <c r="X333"/>
      <c r="Y333"/>
      <c r="Z333"/>
      <c r="AA333"/>
      <c r="AB333"/>
      <c r="AC333"/>
      <c r="AD333"/>
      <c r="AE333"/>
      <c r="AF333"/>
      <c r="AG333"/>
      <c r="AH333"/>
      <c r="AI333"/>
    </row>
    <row r="334" spans="1:35" x14ac:dyDescent="0.2">
      <c r="A334" s="111"/>
      <c r="B334" s="111"/>
      <c r="C334" s="111"/>
      <c r="D334" s="113">
        <f t="shared" si="65"/>
        <v>0</v>
      </c>
      <c r="E334" s="113">
        <f t="shared" si="66"/>
        <v>0</v>
      </c>
      <c r="F334" s="21">
        <f t="shared" si="67"/>
        <v>0</v>
      </c>
      <c r="G334" s="21">
        <f t="shared" si="68"/>
        <v>0</v>
      </c>
      <c r="H334" s="21">
        <f t="shared" si="69"/>
        <v>0</v>
      </c>
      <c r="I334" s="21">
        <f t="shared" si="70"/>
        <v>0</v>
      </c>
      <c r="J334" s="21">
        <f t="shared" si="71"/>
        <v>0</v>
      </c>
      <c r="K334" s="21">
        <f t="shared" si="72"/>
        <v>0</v>
      </c>
      <c r="L334" s="21">
        <f t="shared" si="73"/>
        <v>0</v>
      </c>
      <c r="M334" s="21">
        <f t="shared" ca="1" si="74"/>
        <v>-3.225038530629454E-3</v>
      </c>
      <c r="N334" s="21">
        <f t="shared" ca="1" si="75"/>
        <v>0</v>
      </c>
      <c r="O334" s="20">
        <f t="shared" ca="1" si="76"/>
        <v>0</v>
      </c>
      <c r="P334" s="21">
        <f t="shared" ca="1" si="77"/>
        <v>0</v>
      </c>
      <c r="Q334" s="21">
        <f t="shared" ca="1" si="78"/>
        <v>0</v>
      </c>
      <c r="R334">
        <f t="shared" ca="1" si="79"/>
        <v>3.225038530629454E-3</v>
      </c>
      <c r="S334"/>
      <c r="T334"/>
      <c r="U334"/>
      <c r="V334"/>
      <c r="W334"/>
      <c r="X334"/>
      <c r="Y334"/>
      <c r="Z334"/>
      <c r="AA334"/>
      <c r="AB334"/>
      <c r="AC334"/>
      <c r="AD334"/>
      <c r="AE334"/>
      <c r="AF334"/>
      <c r="AG334"/>
      <c r="AH334"/>
      <c r="AI334"/>
    </row>
    <row r="335" spans="1:35" x14ac:dyDescent="0.2">
      <c r="A335" s="111"/>
      <c r="B335" s="111"/>
      <c r="C335" s="111"/>
      <c r="D335" s="113">
        <f t="shared" si="65"/>
        <v>0</v>
      </c>
      <c r="E335" s="113">
        <f t="shared" si="66"/>
        <v>0</v>
      </c>
      <c r="F335" s="21">
        <f t="shared" si="67"/>
        <v>0</v>
      </c>
      <c r="G335" s="21">
        <f t="shared" si="68"/>
        <v>0</v>
      </c>
      <c r="H335" s="21">
        <f t="shared" si="69"/>
        <v>0</v>
      </c>
      <c r="I335" s="21">
        <f t="shared" si="70"/>
        <v>0</v>
      </c>
      <c r="J335" s="21">
        <f t="shared" si="71"/>
        <v>0</v>
      </c>
      <c r="K335" s="21">
        <f t="shared" si="72"/>
        <v>0</v>
      </c>
      <c r="L335" s="21">
        <f t="shared" si="73"/>
        <v>0</v>
      </c>
      <c r="M335" s="21">
        <f t="shared" ca="1" si="74"/>
        <v>-3.225038530629454E-3</v>
      </c>
      <c r="N335" s="21">
        <f t="shared" ca="1" si="75"/>
        <v>0</v>
      </c>
      <c r="O335" s="20">
        <f t="shared" ca="1" si="76"/>
        <v>0</v>
      </c>
      <c r="P335" s="21">
        <f t="shared" ca="1" si="77"/>
        <v>0</v>
      </c>
      <c r="Q335" s="21">
        <f t="shared" ca="1" si="78"/>
        <v>0</v>
      </c>
      <c r="R335">
        <f t="shared" ca="1" si="79"/>
        <v>3.225038530629454E-3</v>
      </c>
      <c r="S335"/>
      <c r="T335"/>
      <c r="U335"/>
      <c r="V335"/>
      <c r="W335"/>
      <c r="X335"/>
      <c r="Y335"/>
      <c r="Z335"/>
      <c r="AA335"/>
      <c r="AB335"/>
      <c r="AC335"/>
      <c r="AD335"/>
      <c r="AE335"/>
      <c r="AF335"/>
      <c r="AG335"/>
      <c r="AH335"/>
      <c r="AI335"/>
    </row>
    <row r="336" spans="1:35" x14ac:dyDescent="0.2">
      <c r="A336" s="111"/>
      <c r="B336" s="111"/>
      <c r="C336" s="111"/>
      <c r="D336" s="113">
        <f t="shared" si="65"/>
        <v>0</v>
      </c>
      <c r="E336" s="113">
        <f t="shared" si="66"/>
        <v>0</v>
      </c>
      <c r="F336" s="21">
        <f t="shared" si="67"/>
        <v>0</v>
      </c>
      <c r="G336" s="21">
        <f t="shared" si="68"/>
        <v>0</v>
      </c>
      <c r="H336" s="21">
        <f t="shared" si="69"/>
        <v>0</v>
      </c>
      <c r="I336" s="21">
        <f t="shared" si="70"/>
        <v>0</v>
      </c>
      <c r="J336" s="21">
        <f t="shared" si="71"/>
        <v>0</v>
      </c>
      <c r="K336" s="21">
        <f t="shared" si="72"/>
        <v>0</v>
      </c>
      <c r="L336" s="21">
        <f t="shared" si="73"/>
        <v>0</v>
      </c>
      <c r="M336" s="21">
        <f t="shared" ca="1" si="74"/>
        <v>-3.225038530629454E-3</v>
      </c>
      <c r="N336" s="21">
        <f t="shared" ca="1" si="75"/>
        <v>0</v>
      </c>
      <c r="O336" s="20">
        <f t="shared" ca="1" si="76"/>
        <v>0</v>
      </c>
      <c r="P336" s="21">
        <f t="shared" ca="1" si="77"/>
        <v>0</v>
      </c>
      <c r="Q336" s="21">
        <f t="shared" ca="1" si="78"/>
        <v>0</v>
      </c>
      <c r="R336">
        <f t="shared" ca="1" si="79"/>
        <v>3.225038530629454E-3</v>
      </c>
      <c r="S336"/>
      <c r="T336"/>
      <c r="U336"/>
      <c r="V336"/>
      <c r="W336"/>
      <c r="X336"/>
      <c r="Y336"/>
      <c r="Z336"/>
      <c r="AA336"/>
      <c r="AB336"/>
      <c r="AC336"/>
      <c r="AD336"/>
      <c r="AE336"/>
      <c r="AF336"/>
      <c r="AG336"/>
      <c r="AH336"/>
      <c r="AI336"/>
    </row>
    <row r="337" spans="1:35" x14ac:dyDescent="0.2">
      <c r="A337" s="111"/>
      <c r="B337" s="111"/>
      <c r="C337" s="111"/>
      <c r="D337" s="113">
        <f t="shared" si="65"/>
        <v>0</v>
      </c>
      <c r="E337" s="113">
        <f t="shared" si="66"/>
        <v>0</v>
      </c>
      <c r="F337" s="21">
        <f t="shared" si="67"/>
        <v>0</v>
      </c>
      <c r="G337" s="21">
        <f t="shared" si="68"/>
        <v>0</v>
      </c>
      <c r="H337" s="21">
        <f t="shared" si="69"/>
        <v>0</v>
      </c>
      <c r="I337" s="21">
        <f t="shared" si="70"/>
        <v>0</v>
      </c>
      <c r="J337" s="21">
        <f t="shared" si="71"/>
        <v>0</v>
      </c>
      <c r="K337" s="21">
        <f t="shared" si="72"/>
        <v>0</v>
      </c>
      <c r="L337" s="21">
        <f t="shared" si="73"/>
        <v>0</v>
      </c>
      <c r="M337" s="21">
        <f t="shared" ca="1" si="74"/>
        <v>-3.225038530629454E-3</v>
      </c>
      <c r="N337" s="21">
        <f t="shared" ca="1" si="75"/>
        <v>0</v>
      </c>
      <c r="O337" s="20">
        <f t="shared" ca="1" si="76"/>
        <v>0</v>
      </c>
      <c r="P337" s="21">
        <f t="shared" ca="1" si="77"/>
        <v>0</v>
      </c>
      <c r="Q337" s="21">
        <f t="shared" ca="1" si="78"/>
        <v>0</v>
      </c>
      <c r="R337">
        <f t="shared" ca="1" si="79"/>
        <v>3.225038530629454E-3</v>
      </c>
      <c r="S337"/>
      <c r="T337"/>
      <c r="U337"/>
      <c r="V337"/>
      <c r="W337"/>
      <c r="X337"/>
      <c r="Y337"/>
      <c r="Z337"/>
      <c r="AA337"/>
      <c r="AB337"/>
      <c r="AC337"/>
      <c r="AD337"/>
      <c r="AE337"/>
      <c r="AF337"/>
      <c r="AG337"/>
      <c r="AH337"/>
      <c r="AI337"/>
    </row>
  </sheetData>
  <sheetProtection selectLockedCells="1" selectUnlockedCells="1"/>
  <phoneticPr fontId="0" type="noConversion"/>
  <pageMargins left="0.74791666666666667" right="0.74791666666666667" top="0.98402777777777772" bottom="0.98402777777777772" header="0.51180555555555551" footer="0.51180555555555551"/>
  <pageSetup firstPageNumber="0" orientation="portrait" horizontalDpi="300" verticalDpi="300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269"/>
  <sheetViews>
    <sheetView workbookViewId="0">
      <selection activeCell="A162" sqref="A162:D269"/>
    </sheetView>
  </sheetViews>
  <sheetFormatPr defaultRowHeight="12.75" x14ac:dyDescent="0.2"/>
  <cols>
    <col min="1" max="1" width="28.140625" style="114" customWidth="1"/>
    <col min="2" max="2" width="6.28515625" style="1" customWidth="1"/>
    <col min="3" max="3" width="13.28515625" style="114" customWidth="1"/>
    <col min="4" max="4" width="10.5703125" style="114" customWidth="1"/>
    <col min="5" max="5" width="18.42578125" style="1" customWidth="1"/>
    <col min="6" max="6" width="12.5703125" style="1" customWidth="1"/>
    <col min="7" max="9" width="28.140625" style="1" customWidth="1"/>
    <col min="11" max="11" width="28.140625" style="1" customWidth="1"/>
    <col min="13" max="15" width="28.140625" style="1" customWidth="1"/>
  </cols>
  <sheetData>
    <row r="1" spans="1:13" ht="15.75" x14ac:dyDescent="0.25">
      <c r="A1" s="115" t="s">
        <v>245</v>
      </c>
    </row>
    <row r="3" spans="1:13" x14ac:dyDescent="0.2">
      <c r="A3" s="116" t="s">
        <v>246</v>
      </c>
    </row>
    <row r="11" spans="1:13" x14ac:dyDescent="0.2">
      <c r="A11" s="40" t="s">
        <v>52</v>
      </c>
      <c r="B11" s="41" t="s">
        <v>50</v>
      </c>
      <c r="C11" s="114">
        <v>32703.27</v>
      </c>
      <c r="D11" s="40" t="s">
        <v>36</v>
      </c>
      <c r="E11" s="114">
        <f>VLOOKUP(C11,Active!C$21:E$188,3,FALSE)</f>
        <v>-22269.948441155117</v>
      </c>
      <c r="G11" s="41" t="s">
        <v>247</v>
      </c>
      <c r="H11" s="117">
        <v>-19047</v>
      </c>
      <c r="I11" s="117" t="s">
        <v>248</v>
      </c>
      <c r="K11" s="41"/>
      <c r="M11" s="118" t="s">
        <v>249</v>
      </c>
    </row>
    <row r="12" spans="1:13" x14ac:dyDescent="0.2">
      <c r="A12" s="40" t="s">
        <v>52</v>
      </c>
      <c r="B12" s="41" t="s">
        <v>50</v>
      </c>
      <c r="C12" s="114">
        <v>33463.442999999999</v>
      </c>
      <c r="D12" s="40" t="s">
        <v>36</v>
      </c>
      <c r="E12" s="114">
        <f>VLOOKUP(C12,Active!C$21:E$188,3,FALSE)</f>
        <v>-21129.968749170515</v>
      </c>
      <c r="G12" s="41" t="s">
        <v>250</v>
      </c>
      <c r="H12" s="117">
        <v>-17907</v>
      </c>
      <c r="I12" s="117" t="s">
        <v>251</v>
      </c>
      <c r="K12" s="41"/>
      <c r="M12" s="118" t="s">
        <v>249</v>
      </c>
    </row>
    <row r="13" spans="1:13" x14ac:dyDescent="0.2">
      <c r="A13" s="40" t="s">
        <v>49</v>
      </c>
      <c r="B13" s="41" t="s">
        <v>50</v>
      </c>
      <c r="C13" s="114">
        <v>34310.315000000002</v>
      </c>
      <c r="D13" s="40" t="s">
        <v>35</v>
      </c>
      <c r="E13" s="114">
        <f>VLOOKUP(C13,Active!C$21:E$188,3,FALSE)</f>
        <v>-19859.972469757293</v>
      </c>
      <c r="G13" s="41" t="s">
        <v>252</v>
      </c>
      <c r="H13" s="117">
        <v>-16637</v>
      </c>
      <c r="I13" s="117" t="s">
        <v>253</v>
      </c>
      <c r="K13" s="41"/>
      <c r="M13" s="118" t="s">
        <v>254</v>
      </c>
    </row>
    <row r="14" spans="1:13" x14ac:dyDescent="0.2">
      <c r="A14" s="40" t="s">
        <v>52</v>
      </c>
      <c r="B14" s="41" t="s">
        <v>50</v>
      </c>
      <c r="C14" s="114">
        <v>34451.678</v>
      </c>
      <c r="D14" s="40" t="s">
        <v>36</v>
      </c>
      <c r="E14" s="114">
        <f>VLOOKUP(C14,Active!C$21:E$188,3,FALSE)</f>
        <v>-19647.980003308188</v>
      </c>
      <c r="G14" s="41" t="s">
        <v>255</v>
      </c>
      <c r="H14" s="117">
        <v>-16425</v>
      </c>
      <c r="I14" s="117" t="s">
        <v>256</v>
      </c>
      <c r="K14" s="41"/>
      <c r="M14" s="118" t="s">
        <v>249</v>
      </c>
    </row>
    <row r="15" spans="1:13" x14ac:dyDescent="0.2">
      <c r="A15" s="40" t="s">
        <v>52</v>
      </c>
      <c r="B15" s="41" t="s">
        <v>50</v>
      </c>
      <c r="C15" s="114">
        <v>36655.542000000001</v>
      </c>
      <c r="D15" s="40" t="s">
        <v>36</v>
      </c>
      <c r="E15" s="114">
        <f>VLOOKUP(C15,Active!C$21:E$188,3,FALSE)</f>
        <v>-16342.995211825255</v>
      </c>
      <c r="G15" s="41" t="s">
        <v>257</v>
      </c>
      <c r="H15" s="117">
        <v>-13120</v>
      </c>
      <c r="I15" s="117" t="s">
        <v>258</v>
      </c>
      <c r="K15" s="41"/>
      <c r="M15" s="118" t="s">
        <v>249</v>
      </c>
    </row>
    <row r="16" spans="1:13" x14ac:dyDescent="0.2">
      <c r="A16" s="40" t="s">
        <v>52</v>
      </c>
      <c r="B16" s="41" t="s">
        <v>50</v>
      </c>
      <c r="C16" s="114">
        <v>37429.063000000002</v>
      </c>
      <c r="D16" s="40" t="s">
        <v>36</v>
      </c>
      <c r="E16" s="114">
        <f>VLOOKUP(C16,Active!C$21:E$188,3,FALSE)</f>
        <v>-15182.998433034609</v>
      </c>
      <c r="G16" s="41" t="s">
        <v>259</v>
      </c>
      <c r="H16" s="117">
        <v>-11960</v>
      </c>
      <c r="I16" s="117" t="s">
        <v>260</v>
      </c>
      <c r="K16" s="41"/>
      <c r="M16" s="118" t="s">
        <v>249</v>
      </c>
    </row>
    <row r="17" spans="1:13" x14ac:dyDescent="0.2">
      <c r="A17" s="40" t="s">
        <v>52</v>
      </c>
      <c r="B17" s="41" t="s">
        <v>50</v>
      </c>
      <c r="C17" s="114">
        <v>38301.273999999998</v>
      </c>
      <c r="D17" s="40" t="s">
        <v>36</v>
      </c>
      <c r="E17" s="114">
        <f>VLOOKUP(C17,Active!C$21:E$188,3,FALSE)</f>
        <v>-13875.002980518435</v>
      </c>
      <c r="G17" s="41" t="s">
        <v>261</v>
      </c>
      <c r="H17" s="117">
        <v>-10652</v>
      </c>
      <c r="I17" s="117" t="s">
        <v>262</v>
      </c>
      <c r="K17" s="41"/>
      <c r="M17" s="118" t="s">
        <v>249</v>
      </c>
    </row>
    <row r="18" spans="1:13" x14ac:dyDescent="0.2">
      <c r="A18" s="40" t="s">
        <v>52</v>
      </c>
      <c r="B18" s="41" t="s">
        <v>50</v>
      </c>
      <c r="C18" s="114">
        <v>38409.313999999998</v>
      </c>
      <c r="D18" s="40" t="s">
        <v>36</v>
      </c>
      <c r="E18" s="114">
        <f>VLOOKUP(C18,Active!C$21:E$188,3,FALSE)</f>
        <v>-13712.982748384411</v>
      </c>
      <c r="G18" s="41" t="s">
        <v>263</v>
      </c>
      <c r="H18" s="117">
        <v>-10490</v>
      </c>
      <c r="I18" s="117" t="s">
        <v>264</v>
      </c>
      <c r="K18" s="41"/>
      <c r="M18" s="118" t="s">
        <v>249</v>
      </c>
    </row>
    <row r="19" spans="1:13" x14ac:dyDescent="0.2">
      <c r="A19" s="40" t="s">
        <v>52</v>
      </c>
      <c r="B19" s="41" t="s">
        <v>50</v>
      </c>
      <c r="C19" s="114">
        <v>38411.309000000001</v>
      </c>
      <c r="D19" s="40" t="s">
        <v>36</v>
      </c>
      <c r="E19" s="114">
        <f>VLOOKUP(C19,Active!C$21:E$188,3,FALSE)</f>
        <v>-13709.990982713291</v>
      </c>
      <c r="G19" s="41" t="s">
        <v>265</v>
      </c>
      <c r="H19" s="117">
        <v>-10487</v>
      </c>
      <c r="I19" s="117" t="s">
        <v>266</v>
      </c>
      <c r="K19" s="41"/>
      <c r="M19" s="118" t="s">
        <v>249</v>
      </c>
    </row>
    <row r="20" spans="1:13" x14ac:dyDescent="0.2">
      <c r="A20" s="40" t="s">
        <v>52</v>
      </c>
      <c r="B20" s="41" t="s">
        <v>50</v>
      </c>
      <c r="C20" s="114">
        <v>38413.309000000001</v>
      </c>
      <c r="D20" s="40" t="s">
        <v>36</v>
      </c>
      <c r="E20" s="114">
        <f>VLOOKUP(C20,Active!C$21:E$188,3,FALSE)</f>
        <v>-13706.991718882598</v>
      </c>
      <c r="G20" s="41" t="s">
        <v>267</v>
      </c>
      <c r="H20" s="117">
        <v>-10484</v>
      </c>
      <c r="I20" s="117" t="s">
        <v>266</v>
      </c>
      <c r="K20" s="41"/>
      <c r="M20" s="118" t="s">
        <v>249</v>
      </c>
    </row>
    <row r="21" spans="1:13" x14ac:dyDescent="0.2">
      <c r="A21" s="40" t="s">
        <v>52</v>
      </c>
      <c r="B21" s="41" t="s">
        <v>50</v>
      </c>
      <c r="C21" s="114">
        <v>38415.303999999996</v>
      </c>
      <c r="D21" s="40" t="s">
        <v>36</v>
      </c>
      <c r="E21" s="114">
        <f>VLOOKUP(C21,Active!C$21:E$188,3,FALSE)</f>
        <v>-13703.999953211489</v>
      </c>
      <c r="G21" s="41" t="s">
        <v>268</v>
      </c>
      <c r="H21" s="117">
        <v>-10481</v>
      </c>
      <c r="I21" s="117" t="s">
        <v>269</v>
      </c>
      <c r="K21" s="41"/>
      <c r="M21" s="118" t="s">
        <v>249</v>
      </c>
    </row>
    <row r="22" spans="1:13" x14ac:dyDescent="0.2">
      <c r="A22" s="40" t="s">
        <v>52</v>
      </c>
      <c r="B22" s="41" t="s">
        <v>50</v>
      </c>
      <c r="C22" s="114">
        <v>38431.31</v>
      </c>
      <c r="D22" s="40" t="s">
        <v>36</v>
      </c>
      <c r="E22" s="114">
        <f>VLOOKUP(C22,Active!C$21:E$188,3,FALSE)</f>
        <v>-13679.996844774452</v>
      </c>
      <c r="G22" s="41" t="s">
        <v>270</v>
      </c>
      <c r="H22" s="117">
        <v>-10457</v>
      </c>
      <c r="I22" s="117" t="s">
        <v>271</v>
      </c>
      <c r="K22" s="41"/>
      <c r="M22" s="118" t="s">
        <v>249</v>
      </c>
    </row>
    <row r="23" spans="1:13" x14ac:dyDescent="0.2">
      <c r="A23" s="40" t="s">
        <v>52</v>
      </c>
      <c r="B23" s="41" t="s">
        <v>50</v>
      </c>
      <c r="C23" s="114">
        <v>38435.324000000001</v>
      </c>
      <c r="D23" s="40" t="s">
        <v>36</v>
      </c>
      <c r="E23" s="114">
        <f>VLOOKUP(C23,Active!C$21:E$188,3,FALSE)</f>
        <v>-13673.977322266248</v>
      </c>
      <c r="G23" s="41" t="s">
        <v>272</v>
      </c>
      <c r="H23" s="117">
        <v>-10451</v>
      </c>
      <c r="I23" s="117" t="s">
        <v>273</v>
      </c>
      <c r="K23" s="41"/>
      <c r="M23" s="118" t="s">
        <v>249</v>
      </c>
    </row>
    <row r="24" spans="1:13" x14ac:dyDescent="0.2">
      <c r="A24" s="40" t="s">
        <v>52</v>
      </c>
      <c r="B24" s="41" t="s">
        <v>50</v>
      </c>
      <c r="C24" s="114">
        <v>38437.317999999999</v>
      </c>
      <c r="D24" s="40" t="s">
        <v>36</v>
      </c>
      <c r="E24" s="114">
        <f>VLOOKUP(C24,Active!C$21:E$188,3,FALSE)</f>
        <v>-13670.98705622705</v>
      </c>
      <c r="G24" s="41" t="s">
        <v>274</v>
      </c>
      <c r="H24" s="117">
        <v>-10448</v>
      </c>
      <c r="I24" s="117" t="s">
        <v>275</v>
      </c>
      <c r="K24" s="41"/>
      <c r="M24" s="118" t="s">
        <v>249</v>
      </c>
    </row>
    <row r="25" spans="1:13" x14ac:dyDescent="0.2">
      <c r="A25" s="40" t="s">
        <v>52</v>
      </c>
      <c r="B25" s="41" t="s">
        <v>50</v>
      </c>
      <c r="C25" s="114">
        <v>38439.324999999997</v>
      </c>
      <c r="D25" s="40" t="s">
        <v>36</v>
      </c>
      <c r="E25" s="114">
        <f>VLOOKUP(C25,Active!C$21:E$188,3,FALSE)</f>
        <v>-13667.977294972952</v>
      </c>
      <c r="G25" s="41" t="s">
        <v>276</v>
      </c>
      <c r="H25" s="117">
        <v>-10445</v>
      </c>
      <c r="I25" s="117" t="s">
        <v>273</v>
      </c>
      <c r="K25" s="41"/>
      <c r="M25" s="118" t="s">
        <v>249</v>
      </c>
    </row>
    <row r="26" spans="1:13" x14ac:dyDescent="0.2">
      <c r="A26" s="40" t="s">
        <v>52</v>
      </c>
      <c r="B26" s="41" t="s">
        <v>50</v>
      </c>
      <c r="C26" s="114">
        <v>38441.322999999997</v>
      </c>
      <c r="D26" s="40" t="s">
        <v>36</v>
      </c>
      <c r="E26" s="114">
        <f>VLOOKUP(C26,Active!C$21:E$188,3,FALSE)</f>
        <v>-13664.98103040609</v>
      </c>
      <c r="G26" s="41" t="s">
        <v>277</v>
      </c>
      <c r="H26" s="117">
        <v>-10442</v>
      </c>
      <c r="I26" s="117" t="s">
        <v>278</v>
      </c>
      <c r="K26" s="41"/>
      <c r="M26" s="118" t="s">
        <v>249</v>
      </c>
    </row>
    <row r="27" spans="1:13" x14ac:dyDescent="0.2">
      <c r="A27" s="40" t="s">
        <v>279</v>
      </c>
      <c r="B27" s="41" t="s">
        <v>50</v>
      </c>
      <c r="C27" s="114">
        <v>38755.383999999998</v>
      </c>
      <c r="D27" s="40" t="s">
        <v>37</v>
      </c>
      <c r="E27" s="114">
        <f>VLOOKUP(C27,Active!C$21:E$188,3,FALSE)</f>
        <v>-13194.00513144049</v>
      </c>
      <c r="G27" s="41" t="s">
        <v>280</v>
      </c>
      <c r="H27" s="117">
        <v>-9971</v>
      </c>
      <c r="I27" s="117" t="s">
        <v>281</v>
      </c>
      <c r="K27" s="41" t="s">
        <v>282</v>
      </c>
      <c r="M27" s="119" t="s">
        <v>283</v>
      </c>
    </row>
    <row r="28" spans="1:13" x14ac:dyDescent="0.2">
      <c r="A28" s="40" t="s">
        <v>279</v>
      </c>
      <c r="B28" s="41" t="s">
        <v>50</v>
      </c>
      <c r="C28" s="114">
        <v>38763.392</v>
      </c>
      <c r="D28" s="40" t="s">
        <v>37</v>
      </c>
      <c r="E28" s="114">
        <f>VLOOKUP(C28,Active!C$21:E$188,3,FALSE)</f>
        <v>-13181.996079062394</v>
      </c>
      <c r="G28" s="41" t="s">
        <v>284</v>
      </c>
      <c r="H28" s="117">
        <v>-9959</v>
      </c>
      <c r="I28" s="117" t="s">
        <v>285</v>
      </c>
      <c r="K28" s="41" t="s">
        <v>282</v>
      </c>
      <c r="M28" s="119" t="s">
        <v>283</v>
      </c>
    </row>
    <row r="29" spans="1:13" x14ac:dyDescent="0.2">
      <c r="A29" s="40" t="s">
        <v>279</v>
      </c>
      <c r="B29" s="41" t="s">
        <v>50</v>
      </c>
      <c r="C29" s="114">
        <v>38785.396999999997</v>
      </c>
      <c r="D29" s="40" t="s">
        <v>37</v>
      </c>
      <c r="E29" s="114">
        <f>VLOOKUP(C29,Active!C$21:E$188,3,FALSE)</f>
        <v>-13148.996678765201</v>
      </c>
      <c r="G29" s="41" t="s">
        <v>286</v>
      </c>
      <c r="H29" s="117">
        <v>-9926</v>
      </c>
      <c r="I29" s="117" t="s">
        <v>285</v>
      </c>
      <c r="K29" s="41" t="s">
        <v>282</v>
      </c>
      <c r="M29" s="119" t="s">
        <v>283</v>
      </c>
    </row>
    <row r="30" spans="1:13" x14ac:dyDescent="0.2">
      <c r="A30" s="40" t="s">
        <v>287</v>
      </c>
      <c r="B30" s="41" t="s">
        <v>50</v>
      </c>
      <c r="C30" s="114">
        <v>41411.374000000003</v>
      </c>
      <c r="D30" s="40" t="s">
        <v>36</v>
      </c>
      <c r="E30" s="114">
        <f>VLOOKUP(C30,Active!C$21:E$188,3,FALSE)</f>
        <v>-9210.9977605996555</v>
      </c>
      <c r="G30" s="41" t="s">
        <v>288</v>
      </c>
      <c r="H30" s="117">
        <v>-5988</v>
      </c>
      <c r="I30" s="117" t="s">
        <v>271</v>
      </c>
      <c r="K30" s="41"/>
      <c r="M30" s="118" t="s">
        <v>289</v>
      </c>
    </row>
    <row r="31" spans="1:13" x14ac:dyDescent="0.2">
      <c r="A31" s="40" t="s">
        <v>287</v>
      </c>
      <c r="B31" s="41" t="s">
        <v>50</v>
      </c>
      <c r="C31" s="114">
        <v>41595.423999999999</v>
      </c>
      <c r="D31" s="40" t="s">
        <v>36</v>
      </c>
      <c r="E31" s="114">
        <f>VLOOKUP(C31,Active!C$21:E$188,3,FALSE)</f>
        <v>-8934.9905065801595</v>
      </c>
      <c r="G31" s="41" t="s">
        <v>290</v>
      </c>
      <c r="H31" s="117">
        <v>-5712</v>
      </c>
      <c r="I31" s="117" t="s">
        <v>291</v>
      </c>
      <c r="K31" s="41"/>
      <c r="M31" s="118" t="s">
        <v>292</v>
      </c>
    </row>
    <row r="32" spans="1:13" x14ac:dyDescent="0.2">
      <c r="A32" s="40" t="s">
        <v>287</v>
      </c>
      <c r="B32" s="41" t="s">
        <v>51</v>
      </c>
      <c r="C32" s="114">
        <v>41722.463000000003</v>
      </c>
      <c r="D32" s="40" t="s">
        <v>36</v>
      </c>
      <c r="E32" s="114">
        <f>VLOOKUP(C32,Active!C$21:E$188,3,FALSE)</f>
        <v>-8744.4787676864653</v>
      </c>
      <c r="G32" s="41" t="s">
        <v>293</v>
      </c>
      <c r="H32" s="117">
        <v>-5521.5</v>
      </c>
      <c r="I32" s="117" t="s">
        <v>273</v>
      </c>
      <c r="K32" s="41"/>
      <c r="M32" s="118" t="s">
        <v>294</v>
      </c>
    </row>
    <row r="33" spans="1:13" x14ac:dyDescent="0.2">
      <c r="A33" s="40" t="s">
        <v>287</v>
      </c>
      <c r="B33" s="41" t="s">
        <v>50</v>
      </c>
      <c r="C33" s="114">
        <v>41931.523999999998</v>
      </c>
      <c r="D33" s="40" t="s">
        <v>36</v>
      </c>
      <c r="E33" s="114">
        <f>VLOOKUP(C33,Active!C$21:E$188,3,FALSE)</f>
        <v>-8430.9642198322454</v>
      </c>
      <c r="G33" s="41" t="s">
        <v>295</v>
      </c>
      <c r="H33" s="117">
        <v>-5208</v>
      </c>
      <c r="I33" s="117" t="s">
        <v>296</v>
      </c>
      <c r="K33" s="41"/>
      <c r="M33" s="118" t="s">
        <v>297</v>
      </c>
    </row>
    <row r="34" spans="1:13" x14ac:dyDescent="0.2">
      <c r="A34" s="40" t="s">
        <v>287</v>
      </c>
      <c r="B34" s="41" t="s">
        <v>50</v>
      </c>
      <c r="C34" s="114">
        <v>42289.599000000002</v>
      </c>
      <c r="D34" s="40" t="s">
        <v>36</v>
      </c>
      <c r="E34" s="114">
        <f>VLOOKUP(C34,Active!C$21:E$188,3,FALSE)</f>
        <v>-7893.9835217445843</v>
      </c>
      <c r="G34" s="41" t="s">
        <v>298</v>
      </c>
      <c r="H34" s="117">
        <v>-4671</v>
      </c>
      <c r="I34" s="117" t="s">
        <v>299</v>
      </c>
      <c r="K34" s="41"/>
      <c r="M34" s="118" t="s">
        <v>300</v>
      </c>
    </row>
    <row r="35" spans="1:13" x14ac:dyDescent="0.2">
      <c r="A35" s="40" t="s">
        <v>301</v>
      </c>
      <c r="B35" s="41" t="s">
        <v>50</v>
      </c>
      <c r="C35" s="114">
        <v>42291.603999999999</v>
      </c>
      <c r="D35" s="40" t="s">
        <v>36</v>
      </c>
      <c r="E35" s="114">
        <f>VLOOKUP(C35,Active!C$21:E$188,3,FALSE)</f>
        <v>-7890.9767597543187</v>
      </c>
      <c r="G35" s="41" t="s">
        <v>302</v>
      </c>
      <c r="H35" s="117">
        <v>-4668</v>
      </c>
      <c r="I35" s="117" t="s">
        <v>303</v>
      </c>
      <c r="K35" s="41"/>
      <c r="M35" s="118" t="s">
        <v>300</v>
      </c>
    </row>
    <row r="36" spans="1:13" x14ac:dyDescent="0.2">
      <c r="A36" s="40" t="s">
        <v>301</v>
      </c>
      <c r="B36" s="41" t="s">
        <v>50</v>
      </c>
      <c r="C36" s="114">
        <v>42299.608</v>
      </c>
      <c r="D36" s="40" t="s">
        <v>36</v>
      </c>
      <c r="E36" s="114">
        <f>VLOOKUP(C36,Active!C$21:E$188,3,FALSE)</f>
        <v>-7878.9737059038844</v>
      </c>
      <c r="G36" s="41" t="s">
        <v>304</v>
      </c>
      <c r="H36" s="117">
        <v>-4656</v>
      </c>
      <c r="I36" s="117" t="s">
        <v>305</v>
      </c>
      <c r="K36" s="41"/>
      <c r="M36" s="118" t="s">
        <v>300</v>
      </c>
    </row>
    <row r="37" spans="1:13" x14ac:dyDescent="0.2">
      <c r="A37" s="40" t="s">
        <v>301</v>
      </c>
      <c r="B37" s="41" t="s">
        <v>50</v>
      </c>
      <c r="C37" s="114">
        <v>42375.614999999998</v>
      </c>
      <c r="D37" s="40" t="s">
        <v>36</v>
      </c>
      <c r="E37" s="114">
        <f>VLOOKUP(C37,Active!C$21:E$188,3,FALSE)</f>
        <v>-7764.9911829141556</v>
      </c>
      <c r="G37" s="41" t="s">
        <v>306</v>
      </c>
      <c r="H37" s="117">
        <v>-4542</v>
      </c>
      <c r="I37" s="117" t="s">
        <v>266</v>
      </c>
      <c r="K37" s="41"/>
      <c r="M37" s="118" t="s">
        <v>307</v>
      </c>
    </row>
    <row r="38" spans="1:13" x14ac:dyDescent="0.2">
      <c r="A38" s="40" t="s">
        <v>287</v>
      </c>
      <c r="B38" s="41" t="s">
        <v>51</v>
      </c>
      <c r="C38" s="114">
        <v>42385.288999999997</v>
      </c>
      <c r="D38" s="40" t="s">
        <v>36</v>
      </c>
      <c r="E38" s="114">
        <f>VLOOKUP(C38,Active!C$21:E$188,3,FALSE)</f>
        <v>-7750.4837437650967</v>
      </c>
      <c r="G38" s="41" t="s">
        <v>308</v>
      </c>
      <c r="H38" s="117">
        <v>-4527.5</v>
      </c>
      <c r="I38" s="117" t="s">
        <v>299</v>
      </c>
      <c r="K38" s="41"/>
      <c r="M38" s="118" t="s">
        <v>309</v>
      </c>
    </row>
    <row r="39" spans="1:13" x14ac:dyDescent="0.2">
      <c r="A39" s="40" t="s">
        <v>287</v>
      </c>
      <c r="B39" s="41" t="s">
        <v>50</v>
      </c>
      <c r="C39" s="114">
        <v>42402.288999999997</v>
      </c>
      <c r="D39" s="40" t="s">
        <v>36</v>
      </c>
      <c r="E39" s="114">
        <f>VLOOKUP(C39,Active!C$21:E$188,3,FALSE)</f>
        <v>-7724.9900012042081</v>
      </c>
      <c r="G39" s="41" t="s">
        <v>310</v>
      </c>
      <c r="H39" s="117">
        <v>-4502</v>
      </c>
      <c r="I39" s="117" t="s">
        <v>311</v>
      </c>
      <c r="K39" s="41"/>
      <c r="M39" s="118" t="s">
        <v>309</v>
      </c>
    </row>
    <row r="40" spans="1:13" x14ac:dyDescent="0.2">
      <c r="A40" s="40" t="s">
        <v>287</v>
      </c>
      <c r="B40" s="41" t="s">
        <v>51</v>
      </c>
      <c r="C40" s="114">
        <v>42403.286999999997</v>
      </c>
      <c r="D40" s="40" t="s">
        <v>36</v>
      </c>
      <c r="E40" s="114">
        <f>VLOOKUP(C40,Active!C$21:E$188,3,FALSE)</f>
        <v>-7723.493368552693</v>
      </c>
      <c r="G40" s="41" t="s">
        <v>312</v>
      </c>
      <c r="H40" s="117">
        <v>-4500.5</v>
      </c>
      <c r="I40" s="117" t="s">
        <v>313</v>
      </c>
      <c r="K40" s="41"/>
      <c r="M40" s="118" t="s">
        <v>309</v>
      </c>
    </row>
    <row r="41" spans="1:13" x14ac:dyDescent="0.2">
      <c r="A41" s="40" t="s">
        <v>287</v>
      </c>
      <c r="B41" s="41" t="s">
        <v>51</v>
      </c>
      <c r="C41" s="114">
        <v>42405.281000000003</v>
      </c>
      <c r="D41" s="40" t="s">
        <v>36</v>
      </c>
      <c r="E41" s="114">
        <f>VLOOKUP(C41,Active!C$21:E$188,3,FALSE)</f>
        <v>-7720.5031025134831</v>
      </c>
      <c r="G41" s="41" t="s">
        <v>314</v>
      </c>
      <c r="H41" s="117">
        <v>-4497.5</v>
      </c>
      <c r="I41" s="117" t="s">
        <v>262</v>
      </c>
      <c r="K41" s="41"/>
      <c r="M41" s="118" t="s">
        <v>309</v>
      </c>
    </row>
    <row r="42" spans="1:13" x14ac:dyDescent="0.2">
      <c r="A42" s="40" t="s">
        <v>287</v>
      </c>
      <c r="B42" s="41" t="s">
        <v>50</v>
      </c>
      <c r="C42" s="114">
        <v>42414.294999999998</v>
      </c>
      <c r="D42" s="40" t="s">
        <v>36</v>
      </c>
      <c r="E42" s="114">
        <f>VLOOKUP(C42,Active!C$21:E$188,3,FALSE)</f>
        <v>-7706.9854204285575</v>
      </c>
      <c r="G42" s="41" t="s">
        <v>315</v>
      </c>
      <c r="H42" s="117">
        <v>-4484</v>
      </c>
      <c r="I42" s="117" t="s">
        <v>316</v>
      </c>
      <c r="K42" s="41"/>
      <c r="M42" s="118" t="s">
        <v>317</v>
      </c>
    </row>
    <row r="43" spans="1:13" x14ac:dyDescent="0.2">
      <c r="A43" s="40" t="s">
        <v>301</v>
      </c>
      <c r="B43" s="41" t="s">
        <v>51</v>
      </c>
      <c r="C43" s="114">
        <v>42417.296000000002</v>
      </c>
      <c r="D43" s="40" t="s">
        <v>36</v>
      </c>
      <c r="E43" s="114">
        <f>VLOOKUP(C43,Active!C$21:E$188,3,FALSE)</f>
        <v>-7702.485025050597</v>
      </c>
      <c r="G43" s="41" t="s">
        <v>318</v>
      </c>
      <c r="H43" s="117">
        <v>-4479.5</v>
      </c>
      <c r="I43" s="117" t="s">
        <v>316</v>
      </c>
      <c r="K43" s="41"/>
      <c r="M43" s="118" t="s">
        <v>317</v>
      </c>
    </row>
    <row r="44" spans="1:13" x14ac:dyDescent="0.2">
      <c r="A44" s="40" t="s">
        <v>287</v>
      </c>
      <c r="B44" s="41" t="s">
        <v>51</v>
      </c>
      <c r="C44" s="114">
        <v>42417.296999999999</v>
      </c>
      <c r="D44" s="40" t="s">
        <v>36</v>
      </c>
      <c r="E44" s="114">
        <f>VLOOKUP(C44,Active!C$21:E$188,3,FALSE)</f>
        <v>-7702.4835254186873</v>
      </c>
      <c r="G44" s="41" t="s">
        <v>319</v>
      </c>
      <c r="H44" s="117">
        <v>-4479.5</v>
      </c>
      <c r="I44" s="117" t="s">
        <v>299</v>
      </c>
      <c r="K44" s="41"/>
      <c r="M44" s="118" t="s">
        <v>317</v>
      </c>
    </row>
    <row r="45" spans="1:13" x14ac:dyDescent="0.2">
      <c r="A45" s="40" t="s">
        <v>301</v>
      </c>
      <c r="B45" s="41" t="s">
        <v>51</v>
      </c>
      <c r="C45" s="114">
        <v>42425.296000000002</v>
      </c>
      <c r="D45" s="40" t="s">
        <v>36</v>
      </c>
      <c r="E45" s="114">
        <f>VLOOKUP(C45,Active!C$21:E$188,3,FALSE)</f>
        <v>-7690.4879697278266</v>
      </c>
      <c r="G45" s="41" t="s">
        <v>320</v>
      </c>
      <c r="H45" s="117">
        <v>-4467.5</v>
      </c>
      <c r="I45" s="117" t="s">
        <v>321</v>
      </c>
      <c r="K45" s="41"/>
      <c r="M45" s="118" t="s">
        <v>317</v>
      </c>
    </row>
    <row r="46" spans="1:13" x14ac:dyDescent="0.2">
      <c r="A46" s="40" t="s">
        <v>287</v>
      </c>
      <c r="B46" s="41" t="s">
        <v>50</v>
      </c>
      <c r="C46" s="114">
        <v>42428.286999999997</v>
      </c>
      <c r="D46" s="40" t="s">
        <v>36</v>
      </c>
      <c r="E46" s="114">
        <f>VLOOKUP(C46,Active!C$21:E$188,3,FALSE)</f>
        <v>-7686.002570669033</v>
      </c>
      <c r="G46" s="41" t="s">
        <v>322</v>
      </c>
      <c r="H46" s="117">
        <v>-4463</v>
      </c>
      <c r="I46" s="117" t="s">
        <v>323</v>
      </c>
      <c r="K46" s="41"/>
      <c r="M46" s="118" t="s">
        <v>317</v>
      </c>
    </row>
    <row r="47" spans="1:13" x14ac:dyDescent="0.2">
      <c r="A47" s="40" t="s">
        <v>301</v>
      </c>
      <c r="B47" s="41" t="s">
        <v>51</v>
      </c>
      <c r="C47" s="114">
        <v>42429.305999999997</v>
      </c>
      <c r="D47" s="40" t="s">
        <v>36</v>
      </c>
      <c r="E47" s="114">
        <f>VLOOKUP(C47,Active!C$21:E$188,3,FALSE)</f>
        <v>-7684.4744457472952</v>
      </c>
      <c r="G47" s="41" t="s">
        <v>324</v>
      </c>
      <c r="H47" s="117">
        <v>-4461.5</v>
      </c>
      <c r="I47" s="117" t="s">
        <v>325</v>
      </c>
      <c r="K47" s="41"/>
      <c r="M47" s="118" t="s">
        <v>317</v>
      </c>
    </row>
    <row r="48" spans="1:13" x14ac:dyDescent="0.2">
      <c r="A48" s="40" t="s">
        <v>301</v>
      </c>
      <c r="B48" s="41" t="s">
        <v>50</v>
      </c>
      <c r="C48" s="114">
        <v>42446.307999999997</v>
      </c>
      <c r="D48" s="40" t="s">
        <v>36</v>
      </c>
      <c r="E48" s="114">
        <f>VLOOKUP(C48,Active!C$21:E$188,3,FALSE)</f>
        <v>-7658.9777039225755</v>
      </c>
      <c r="G48" s="41" t="s">
        <v>326</v>
      </c>
      <c r="H48" s="117">
        <v>-4436</v>
      </c>
      <c r="I48" s="117" t="s">
        <v>273</v>
      </c>
      <c r="K48" s="41"/>
      <c r="M48" s="118" t="s">
        <v>327</v>
      </c>
    </row>
    <row r="49" spans="1:13" x14ac:dyDescent="0.2">
      <c r="A49" s="40" t="s">
        <v>301</v>
      </c>
      <c r="B49" s="41" t="s">
        <v>51</v>
      </c>
      <c r="C49" s="114">
        <v>42447.303</v>
      </c>
      <c r="D49" s="40" t="s">
        <v>36</v>
      </c>
      <c r="E49" s="114">
        <f>VLOOKUP(C49,Active!C$21:E$188,3,FALSE)</f>
        <v>-7657.4855701668021</v>
      </c>
      <c r="G49" s="41" t="s">
        <v>328</v>
      </c>
      <c r="H49" s="117">
        <v>-4434.5</v>
      </c>
      <c r="I49" s="117" t="s">
        <v>316</v>
      </c>
      <c r="K49" s="41"/>
      <c r="M49" s="118" t="s">
        <v>327</v>
      </c>
    </row>
    <row r="50" spans="1:13" x14ac:dyDescent="0.2">
      <c r="A50" s="40" t="s">
        <v>287</v>
      </c>
      <c r="B50" s="41" t="s">
        <v>50</v>
      </c>
      <c r="C50" s="114">
        <v>42448.286</v>
      </c>
      <c r="D50" s="40" t="s">
        <v>36</v>
      </c>
      <c r="E50" s="114">
        <f>VLOOKUP(C50,Active!C$21:E$188,3,FALSE)</f>
        <v>-7656.0114319940158</v>
      </c>
      <c r="G50" s="41" t="s">
        <v>329</v>
      </c>
      <c r="H50" s="117">
        <v>-4433</v>
      </c>
      <c r="I50" s="117" t="s">
        <v>330</v>
      </c>
      <c r="K50" s="41"/>
      <c r="M50" s="118" t="s">
        <v>327</v>
      </c>
    </row>
    <row r="51" spans="1:13" x14ac:dyDescent="0.2">
      <c r="A51" s="40" t="s">
        <v>301</v>
      </c>
      <c r="B51" s="41" t="s">
        <v>50</v>
      </c>
      <c r="C51" s="114">
        <v>42448.313999999998</v>
      </c>
      <c r="D51" s="40" t="s">
        <v>36</v>
      </c>
      <c r="E51" s="114">
        <f>VLOOKUP(C51,Active!C$21:E$188,3,FALSE)</f>
        <v>-7655.9694423003884</v>
      </c>
      <c r="G51" s="41" t="s">
        <v>331</v>
      </c>
      <c r="H51" s="117">
        <v>-4433</v>
      </c>
      <c r="I51" s="117" t="s">
        <v>251</v>
      </c>
      <c r="K51" s="41"/>
      <c r="M51" s="118" t="s">
        <v>327</v>
      </c>
    </row>
    <row r="52" spans="1:13" x14ac:dyDescent="0.2">
      <c r="A52" s="40" t="s">
        <v>287</v>
      </c>
      <c r="B52" s="41" t="s">
        <v>50</v>
      </c>
      <c r="C52" s="114">
        <v>42450.290999999997</v>
      </c>
      <c r="D52" s="40" t="s">
        <v>36</v>
      </c>
      <c r="E52" s="114">
        <f>VLOOKUP(C52,Active!C$21:E$188,3,FALSE)</f>
        <v>-7653.0046700037501</v>
      </c>
      <c r="G52" s="41" t="s">
        <v>332</v>
      </c>
      <c r="H52" s="117">
        <v>-4430</v>
      </c>
      <c r="I52" s="117" t="s">
        <v>281</v>
      </c>
      <c r="K52" s="41"/>
      <c r="M52" s="118" t="s">
        <v>327</v>
      </c>
    </row>
    <row r="53" spans="1:13" x14ac:dyDescent="0.2">
      <c r="A53" s="40" t="s">
        <v>287</v>
      </c>
      <c r="B53" s="41" t="s">
        <v>51</v>
      </c>
      <c r="C53" s="114">
        <v>42453.296999999999</v>
      </c>
      <c r="D53" s="40" t="s">
        <v>36</v>
      </c>
      <c r="E53" s="114">
        <f>VLOOKUP(C53,Active!C$21:E$188,3,FALSE)</f>
        <v>-7648.4967764662179</v>
      </c>
      <c r="G53" s="41" t="s">
        <v>333</v>
      </c>
      <c r="H53" s="117">
        <v>-4425.5</v>
      </c>
      <c r="I53" s="117" t="s">
        <v>271</v>
      </c>
      <c r="K53" s="41"/>
      <c r="M53" s="118" t="s">
        <v>327</v>
      </c>
    </row>
    <row r="54" spans="1:13" x14ac:dyDescent="0.2">
      <c r="A54" s="40" t="s">
        <v>287</v>
      </c>
      <c r="B54" s="41" t="s">
        <v>51</v>
      </c>
      <c r="C54" s="114">
        <v>42461.303999999996</v>
      </c>
      <c r="D54" s="40" t="s">
        <v>36</v>
      </c>
      <c r="E54" s="114">
        <f>VLOOKUP(C54,Active!C$21:E$188,3,FALSE)</f>
        <v>-7636.489223720042</v>
      </c>
      <c r="G54" s="41" t="s">
        <v>334</v>
      </c>
      <c r="H54" s="117">
        <v>-4413.5</v>
      </c>
      <c r="I54" s="117" t="s">
        <v>321</v>
      </c>
      <c r="K54" s="41"/>
      <c r="M54" s="118" t="s">
        <v>327</v>
      </c>
    </row>
    <row r="55" spans="1:13" x14ac:dyDescent="0.2">
      <c r="A55" s="40" t="s">
        <v>287</v>
      </c>
      <c r="B55" s="41" t="s">
        <v>51</v>
      </c>
      <c r="C55" s="114">
        <v>42469.3</v>
      </c>
      <c r="D55" s="40" t="s">
        <v>36</v>
      </c>
      <c r="E55" s="114">
        <f>VLOOKUP(C55,Active!C$21:E$188,3,FALSE)</f>
        <v>-7624.4981669249228</v>
      </c>
      <c r="G55" s="41" t="s">
        <v>335</v>
      </c>
      <c r="H55" s="117">
        <v>-4401.5</v>
      </c>
      <c r="I55" s="117" t="s">
        <v>271</v>
      </c>
      <c r="K55" s="41"/>
      <c r="M55" s="118" t="s">
        <v>327</v>
      </c>
    </row>
    <row r="56" spans="1:13" x14ac:dyDescent="0.2">
      <c r="A56" s="40" t="s">
        <v>301</v>
      </c>
      <c r="B56" s="41" t="s">
        <v>51</v>
      </c>
      <c r="C56" s="114">
        <v>42469.317999999999</v>
      </c>
      <c r="D56" s="40" t="s">
        <v>36</v>
      </c>
      <c r="E56" s="114">
        <f>VLOOKUP(C56,Active!C$21:E$188,3,FALSE)</f>
        <v>-7624.4711735504525</v>
      </c>
      <c r="G56" s="41" t="s">
        <v>336</v>
      </c>
      <c r="H56" s="117">
        <v>-4401.5</v>
      </c>
      <c r="I56" s="117" t="s">
        <v>337</v>
      </c>
      <c r="K56" s="41"/>
      <c r="M56" s="118" t="s">
        <v>327</v>
      </c>
    </row>
    <row r="57" spans="1:13" x14ac:dyDescent="0.2">
      <c r="A57" s="40" t="s">
        <v>107</v>
      </c>
      <c r="B57" s="41" t="s">
        <v>51</v>
      </c>
      <c r="C57" s="114">
        <v>42471.317999999999</v>
      </c>
      <c r="D57" s="40" t="s">
        <v>36</v>
      </c>
      <c r="E57" s="114">
        <f>VLOOKUP(C57,Active!C$21:E$188,3,FALSE)</f>
        <v>-7621.4719097197594</v>
      </c>
      <c r="G57" s="41" t="s">
        <v>338</v>
      </c>
      <c r="H57" s="117">
        <v>-4398.5</v>
      </c>
      <c r="I57" s="117" t="s">
        <v>253</v>
      </c>
      <c r="K57" s="41"/>
      <c r="M57" s="118" t="s">
        <v>327</v>
      </c>
    </row>
    <row r="58" spans="1:13" x14ac:dyDescent="0.2">
      <c r="A58" s="40" t="s">
        <v>107</v>
      </c>
      <c r="B58" s="41" t="s">
        <v>50</v>
      </c>
      <c r="C58" s="114">
        <v>42472.31</v>
      </c>
      <c r="D58" s="40" t="s">
        <v>36</v>
      </c>
      <c r="E58" s="114">
        <f>VLOOKUP(C58,Active!C$21:E$188,3,FALSE)</f>
        <v>-7619.9842748597384</v>
      </c>
      <c r="G58" s="41" t="s">
        <v>339</v>
      </c>
      <c r="H58" s="117">
        <v>-4397</v>
      </c>
      <c r="I58" s="117" t="s">
        <v>299</v>
      </c>
      <c r="K58" s="41"/>
      <c r="M58" s="118" t="s">
        <v>327</v>
      </c>
    </row>
    <row r="59" spans="1:13" x14ac:dyDescent="0.2">
      <c r="A59" s="40" t="s">
        <v>107</v>
      </c>
      <c r="B59" s="41" t="s">
        <v>51</v>
      </c>
      <c r="C59" s="114">
        <v>42501.32</v>
      </c>
      <c r="D59" s="40" t="s">
        <v>36</v>
      </c>
      <c r="E59" s="114">
        <f>VLOOKUP(C59,Active!C$21:E$188,3,FALSE)</f>
        <v>-7576.4799529955371</v>
      </c>
      <c r="G59" s="41" t="s">
        <v>340</v>
      </c>
      <c r="H59" s="117">
        <v>-4353.5</v>
      </c>
      <c r="I59" s="117" t="s">
        <v>256</v>
      </c>
      <c r="K59" s="41"/>
      <c r="M59" s="118" t="s">
        <v>327</v>
      </c>
    </row>
    <row r="60" spans="1:13" x14ac:dyDescent="0.2">
      <c r="A60" s="40" t="s">
        <v>301</v>
      </c>
      <c r="B60" s="41" t="s">
        <v>50</v>
      </c>
      <c r="C60" s="114">
        <v>42758.364999999998</v>
      </c>
      <c r="D60" s="40" t="s">
        <v>36</v>
      </c>
      <c r="E60" s="114">
        <f>VLOOKUP(C60,Active!C$21:E$188,3,FALSE)</f>
        <v>-7191.0070673153296</v>
      </c>
      <c r="G60" s="41" t="s">
        <v>341</v>
      </c>
      <c r="H60" s="117">
        <v>-3968</v>
      </c>
      <c r="I60" s="117" t="s">
        <v>342</v>
      </c>
      <c r="K60" s="41"/>
      <c r="M60" s="118" t="s">
        <v>343</v>
      </c>
    </row>
    <row r="61" spans="1:13" x14ac:dyDescent="0.2">
      <c r="A61" s="40" t="s">
        <v>344</v>
      </c>
      <c r="B61" s="41" t="s">
        <v>50</v>
      </c>
      <c r="C61" s="114">
        <v>42760.385000000002</v>
      </c>
      <c r="D61" s="40" t="s">
        <v>36</v>
      </c>
      <c r="E61" s="114">
        <f>VLOOKUP(C61,Active!C$21:E$188,3,FALSE)</f>
        <v>-7187.9778108463233</v>
      </c>
      <c r="G61" s="41" t="s">
        <v>345</v>
      </c>
      <c r="H61" s="117">
        <v>-3965</v>
      </c>
      <c r="I61" s="117" t="s">
        <v>273</v>
      </c>
      <c r="K61" s="41"/>
      <c r="M61" s="118" t="s">
        <v>346</v>
      </c>
    </row>
    <row r="62" spans="1:13" x14ac:dyDescent="0.2">
      <c r="A62" s="40" t="s">
        <v>344</v>
      </c>
      <c r="B62" s="41" t="s">
        <v>51</v>
      </c>
      <c r="C62" s="114">
        <v>42761.364999999998</v>
      </c>
      <c r="D62" s="40" t="s">
        <v>36</v>
      </c>
      <c r="E62" s="114">
        <f>VLOOKUP(C62,Active!C$21:E$188,3,FALSE)</f>
        <v>-7186.5081715692904</v>
      </c>
      <c r="G62" s="41" t="s">
        <v>347</v>
      </c>
      <c r="H62" s="117">
        <v>-3963.5</v>
      </c>
      <c r="I62" s="117" t="s">
        <v>348</v>
      </c>
      <c r="K62" s="41"/>
      <c r="M62" s="118" t="s">
        <v>346</v>
      </c>
    </row>
    <row r="63" spans="1:13" x14ac:dyDescent="0.2">
      <c r="A63" s="40" t="s">
        <v>107</v>
      </c>
      <c r="B63" s="41" t="s">
        <v>50</v>
      </c>
      <c r="C63" s="114">
        <v>42768.381999999998</v>
      </c>
      <c r="D63" s="40" t="s">
        <v>36</v>
      </c>
      <c r="E63" s="114">
        <f>VLOOKUP(C63,Active!C$21:E$188,3,FALSE)</f>
        <v>-7175.9852544193054</v>
      </c>
      <c r="G63" s="41" t="s">
        <v>349</v>
      </c>
      <c r="H63" s="117">
        <v>-3953</v>
      </c>
      <c r="I63" s="117" t="s">
        <v>316</v>
      </c>
      <c r="K63" s="41"/>
      <c r="M63" s="118" t="s">
        <v>343</v>
      </c>
    </row>
    <row r="64" spans="1:13" x14ac:dyDescent="0.2">
      <c r="A64" s="40" t="s">
        <v>344</v>
      </c>
      <c r="B64" s="41" t="s">
        <v>51</v>
      </c>
      <c r="C64" s="114">
        <v>42771.381000000001</v>
      </c>
      <c r="D64" s="40" t="s">
        <v>36</v>
      </c>
      <c r="E64" s="114">
        <f>VLOOKUP(C64,Active!C$21:E$188,3,FALSE)</f>
        <v>-7171.4878583051759</v>
      </c>
      <c r="G64" s="41" t="s">
        <v>350</v>
      </c>
      <c r="H64" s="117">
        <v>-3948.5</v>
      </c>
      <c r="I64" s="117" t="s">
        <v>321</v>
      </c>
      <c r="K64" s="41"/>
      <c r="M64" s="118" t="s">
        <v>346</v>
      </c>
    </row>
    <row r="65" spans="1:13" x14ac:dyDescent="0.2">
      <c r="A65" s="40" t="s">
        <v>107</v>
      </c>
      <c r="B65" s="41" t="s">
        <v>50</v>
      </c>
      <c r="C65" s="114">
        <v>42774.383999999998</v>
      </c>
      <c r="D65" s="40" t="s">
        <v>36</v>
      </c>
      <c r="E65" s="114">
        <f>VLOOKUP(C65,Active!C$21:E$188,3,FALSE)</f>
        <v>-7166.9844636633952</v>
      </c>
      <c r="G65" s="41" t="s">
        <v>351</v>
      </c>
      <c r="H65" s="117">
        <v>-3944</v>
      </c>
      <c r="I65" s="117" t="s">
        <v>299</v>
      </c>
      <c r="K65" s="41"/>
      <c r="M65" s="118" t="s">
        <v>343</v>
      </c>
    </row>
    <row r="66" spans="1:13" x14ac:dyDescent="0.2">
      <c r="A66" s="40" t="s">
        <v>344</v>
      </c>
      <c r="B66" s="41" t="s">
        <v>51</v>
      </c>
      <c r="C66" s="114">
        <v>42781.385000000002</v>
      </c>
      <c r="D66" s="40" t="s">
        <v>36</v>
      </c>
      <c r="E66" s="114">
        <f>VLOOKUP(C66,Active!C$21:E$188,3,FALSE)</f>
        <v>-7156.4855406240495</v>
      </c>
      <c r="G66" s="41" t="s">
        <v>352</v>
      </c>
      <c r="H66" s="117">
        <v>-3933.5</v>
      </c>
      <c r="I66" s="117" t="s">
        <v>316</v>
      </c>
      <c r="K66" s="41"/>
      <c r="M66" s="118" t="s">
        <v>346</v>
      </c>
    </row>
    <row r="67" spans="1:13" x14ac:dyDescent="0.2">
      <c r="A67" s="40" t="s">
        <v>287</v>
      </c>
      <c r="B67" s="41" t="s">
        <v>50</v>
      </c>
      <c r="C67" s="114">
        <v>42782.373</v>
      </c>
      <c r="D67" s="40" t="s">
        <v>36</v>
      </c>
      <c r="E67" s="114">
        <f>VLOOKUP(C67,Active!C$21:E$188,3,FALSE)</f>
        <v>-7155.0039042916915</v>
      </c>
      <c r="G67" s="41" t="s">
        <v>353</v>
      </c>
      <c r="H67" s="117">
        <v>-3932</v>
      </c>
      <c r="I67" s="117" t="s">
        <v>262</v>
      </c>
      <c r="K67" s="41"/>
      <c r="M67" s="118" t="s">
        <v>346</v>
      </c>
    </row>
    <row r="68" spans="1:13" x14ac:dyDescent="0.2">
      <c r="A68" s="40" t="s">
        <v>107</v>
      </c>
      <c r="B68" s="41" t="s">
        <v>50</v>
      </c>
      <c r="C68" s="114">
        <v>42806.394</v>
      </c>
      <c r="D68" s="40" t="s">
        <v>36</v>
      </c>
      <c r="E68" s="114">
        <f>VLOOKUP(C68,Active!C$21:E$188,3,FALSE)</f>
        <v>-7118.9812460531548</v>
      </c>
      <c r="G68" s="41" t="s">
        <v>354</v>
      </c>
      <c r="H68" s="117">
        <v>-3896</v>
      </c>
      <c r="I68" s="117" t="s">
        <v>278</v>
      </c>
      <c r="K68" s="41"/>
      <c r="M68" s="118" t="s">
        <v>346</v>
      </c>
    </row>
    <row r="69" spans="1:13" x14ac:dyDescent="0.2">
      <c r="A69" s="40" t="s">
        <v>107</v>
      </c>
      <c r="B69" s="41" t="s">
        <v>51</v>
      </c>
      <c r="C69" s="114">
        <v>42835.392999999996</v>
      </c>
      <c r="D69" s="40" t="s">
        <v>36</v>
      </c>
      <c r="E69" s="114">
        <f>VLOOKUP(C69,Active!C$21:E$188,3,FALSE)</f>
        <v>-7075.493420140031</v>
      </c>
      <c r="G69" s="41" t="s">
        <v>355</v>
      </c>
      <c r="H69" s="117">
        <v>-3852.5</v>
      </c>
      <c r="I69" s="117" t="s">
        <v>313</v>
      </c>
      <c r="K69" s="41"/>
      <c r="M69" s="118" t="s">
        <v>346</v>
      </c>
    </row>
    <row r="70" spans="1:13" x14ac:dyDescent="0.2">
      <c r="A70" s="40" t="s">
        <v>107</v>
      </c>
      <c r="B70" s="41" t="s">
        <v>50</v>
      </c>
      <c r="C70" s="114">
        <v>42864.398000000001</v>
      </c>
      <c r="D70" s="40" t="s">
        <v>36</v>
      </c>
      <c r="E70" s="114">
        <f>VLOOKUP(C70,Active!C$21:E$188,3,FALSE)</f>
        <v>-7031.9965964354024</v>
      </c>
      <c r="G70" s="41" t="s">
        <v>356</v>
      </c>
      <c r="H70" s="117">
        <v>-3809</v>
      </c>
      <c r="I70" s="117" t="s">
        <v>285</v>
      </c>
      <c r="K70" s="41"/>
      <c r="M70" s="118" t="s">
        <v>357</v>
      </c>
    </row>
    <row r="71" spans="1:13" x14ac:dyDescent="0.2">
      <c r="A71" s="40" t="s">
        <v>115</v>
      </c>
      <c r="B71" s="41" t="s">
        <v>50</v>
      </c>
      <c r="C71" s="114">
        <v>43069.773000000001</v>
      </c>
      <c r="D71" s="40" t="s">
        <v>36</v>
      </c>
      <c r="E71" s="114">
        <f>VLOOKUP(C71,Active!C$21:E$188,3,FALSE)</f>
        <v>-6724.0096918211402</v>
      </c>
      <c r="G71" s="41" t="s">
        <v>358</v>
      </c>
      <c r="H71" s="117">
        <v>-3501</v>
      </c>
      <c r="I71" s="117" t="s">
        <v>359</v>
      </c>
      <c r="K71" s="41"/>
      <c r="M71" s="118" t="s">
        <v>360</v>
      </c>
    </row>
    <row r="72" spans="1:13" x14ac:dyDescent="0.2">
      <c r="A72" s="40" t="s">
        <v>361</v>
      </c>
      <c r="B72" s="41" t="s">
        <v>50</v>
      </c>
      <c r="C72" s="114">
        <v>43069.779000000002</v>
      </c>
      <c r="D72" s="40" t="s">
        <v>36</v>
      </c>
      <c r="E72" s="114">
        <f>VLOOKUP(C72,Active!C$21:E$188,3,FALSE)</f>
        <v>-6724.0006940296462</v>
      </c>
      <c r="G72" s="41" t="s">
        <v>362</v>
      </c>
      <c r="H72" s="117">
        <v>-3501</v>
      </c>
      <c r="I72" s="117" t="s">
        <v>269</v>
      </c>
      <c r="K72" s="41"/>
      <c r="M72" s="118" t="s">
        <v>360</v>
      </c>
    </row>
    <row r="73" spans="1:13" x14ac:dyDescent="0.2">
      <c r="A73" s="40" t="s">
        <v>287</v>
      </c>
      <c r="B73" s="41" t="s">
        <v>50</v>
      </c>
      <c r="C73" s="114">
        <v>43126.463000000003</v>
      </c>
      <c r="D73" s="40" t="s">
        <v>36</v>
      </c>
      <c r="E73" s="114">
        <f>VLOOKUP(C73,Active!C$21:E$188,3,FALSE)</f>
        <v>-6638.9955585401503</v>
      </c>
      <c r="G73" s="41" t="s">
        <v>363</v>
      </c>
      <c r="H73" s="117">
        <v>-3416</v>
      </c>
      <c r="I73" s="117" t="s">
        <v>285</v>
      </c>
      <c r="K73" s="41"/>
      <c r="M73" s="118" t="s">
        <v>364</v>
      </c>
    </row>
    <row r="74" spans="1:13" x14ac:dyDescent="0.2">
      <c r="A74" s="40" t="s">
        <v>115</v>
      </c>
      <c r="B74" s="41" t="s">
        <v>50</v>
      </c>
      <c r="C74" s="114">
        <v>43131.781000000003</v>
      </c>
      <c r="D74" s="40" t="s">
        <v>36</v>
      </c>
      <c r="E74" s="114">
        <f>VLOOKUP(C74,Active!C$21:E$188,3,FALSE)</f>
        <v>-6631.0205160143396</v>
      </c>
      <c r="G74" s="41" t="s">
        <v>365</v>
      </c>
      <c r="H74" s="117">
        <v>-3408</v>
      </c>
      <c r="I74" s="117" t="s">
        <v>366</v>
      </c>
      <c r="K74" s="41"/>
      <c r="M74" s="118" t="s">
        <v>360</v>
      </c>
    </row>
    <row r="75" spans="1:13" x14ac:dyDescent="0.2">
      <c r="A75" s="40" t="s">
        <v>361</v>
      </c>
      <c r="B75" s="41" t="s">
        <v>50</v>
      </c>
      <c r="C75" s="114">
        <v>43131.792000000001</v>
      </c>
      <c r="D75" s="40" t="s">
        <v>36</v>
      </c>
      <c r="E75" s="114">
        <f>VLOOKUP(C75,Active!C$21:E$188,3,FALSE)</f>
        <v>-6631.0040200632729</v>
      </c>
      <c r="G75" s="41" t="s">
        <v>367</v>
      </c>
      <c r="H75" s="117">
        <v>-3408</v>
      </c>
      <c r="I75" s="117" t="s">
        <v>262</v>
      </c>
      <c r="K75" s="41"/>
      <c r="M75" s="118" t="s">
        <v>360</v>
      </c>
    </row>
    <row r="76" spans="1:13" x14ac:dyDescent="0.2">
      <c r="A76" s="40" t="s">
        <v>344</v>
      </c>
      <c r="B76" s="41" t="s">
        <v>50</v>
      </c>
      <c r="C76" s="114">
        <v>43138.485000000001</v>
      </c>
      <c r="D76" s="40" t="s">
        <v>36</v>
      </c>
      <c r="E76" s="114">
        <f>VLOOKUP(C76,Active!C$21:E$188,3,FALSE)</f>
        <v>-6620.9669836538606</v>
      </c>
      <c r="G76" s="41" t="s">
        <v>368</v>
      </c>
      <c r="H76" s="117">
        <v>-3398</v>
      </c>
      <c r="I76" s="117" t="s">
        <v>369</v>
      </c>
      <c r="K76" s="41"/>
      <c r="M76" s="118" t="s">
        <v>370</v>
      </c>
    </row>
    <row r="77" spans="1:13" x14ac:dyDescent="0.2">
      <c r="A77" s="40" t="s">
        <v>371</v>
      </c>
      <c r="B77" s="41" t="s">
        <v>50</v>
      </c>
      <c r="C77" s="114">
        <v>43142.476999999999</v>
      </c>
      <c r="D77" s="40" t="s">
        <v>36</v>
      </c>
      <c r="E77" s="114">
        <f>VLOOKUP(C77,Active!C$21:E$188,3,FALSE)</f>
        <v>-6614.9804530478004</v>
      </c>
      <c r="G77" s="41" t="s">
        <v>372</v>
      </c>
      <c r="H77" s="117">
        <v>-3392</v>
      </c>
      <c r="I77" s="117" t="s">
        <v>278</v>
      </c>
      <c r="K77" s="41"/>
      <c r="M77" s="119" t="s">
        <v>373</v>
      </c>
    </row>
    <row r="78" spans="1:13" x14ac:dyDescent="0.2">
      <c r="A78" s="40" t="s">
        <v>344</v>
      </c>
      <c r="B78" s="41" t="s">
        <v>51</v>
      </c>
      <c r="C78" s="114">
        <v>43167.485999999997</v>
      </c>
      <c r="D78" s="40" t="s">
        <v>36</v>
      </c>
      <c r="E78" s="114">
        <f>VLOOKUP(C78,Active!C$21:E$188,3,FALSE)</f>
        <v>-6577.4761584769049</v>
      </c>
      <c r="G78" s="41" t="s">
        <v>374</v>
      </c>
      <c r="H78" s="117">
        <v>-3354.5</v>
      </c>
      <c r="I78" s="117" t="s">
        <v>303</v>
      </c>
      <c r="K78" s="41"/>
      <c r="M78" s="118" t="s">
        <v>370</v>
      </c>
    </row>
    <row r="79" spans="1:13" x14ac:dyDescent="0.2">
      <c r="A79" s="40" t="s">
        <v>107</v>
      </c>
      <c r="B79" s="41" t="s">
        <v>50</v>
      </c>
      <c r="C79" s="114">
        <v>43188.466999999997</v>
      </c>
      <c r="D79" s="40" t="s">
        <v>36</v>
      </c>
      <c r="E79" s="114">
        <f>VLOOKUP(C79,Active!C$21:E$188,3,FALSE)</f>
        <v>-6546.0123812610227</v>
      </c>
      <c r="G79" s="41" t="s">
        <v>375</v>
      </c>
      <c r="H79" s="117">
        <v>-3323</v>
      </c>
      <c r="I79" s="117" t="s">
        <v>376</v>
      </c>
      <c r="K79" s="41"/>
      <c r="M79" s="118" t="s">
        <v>377</v>
      </c>
    </row>
    <row r="80" spans="1:13" x14ac:dyDescent="0.2">
      <c r="A80" s="40" t="s">
        <v>287</v>
      </c>
      <c r="B80" s="41" t="s">
        <v>51</v>
      </c>
      <c r="C80" s="114">
        <v>43795.629000000001</v>
      </c>
      <c r="D80" s="40" t="s">
        <v>36</v>
      </c>
      <c r="E80" s="114">
        <f>VLOOKUP(C80,Active!C$21:E$188,3,FALSE)</f>
        <v>-5635.4928682754799</v>
      </c>
      <c r="G80" s="41" t="s">
        <v>378</v>
      </c>
      <c r="H80" s="117">
        <v>-2412.5</v>
      </c>
      <c r="I80" s="117" t="s">
        <v>313</v>
      </c>
      <c r="K80" s="41"/>
      <c r="M80" s="118" t="s">
        <v>379</v>
      </c>
    </row>
    <row r="81" spans="1:13" x14ac:dyDescent="0.2">
      <c r="A81" s="40" t="s">
        <v>115</v>
      </c>
      <c r="B81" s="41" t="s">
        <v>50</v>
      </c>
      <c r="C81" s="114">
        <v>43860.63</v>
      </c>
      <c r="D81" s="40" t="s">
        <v>36</v>
      </c>
      <c r="E81" s="114">
        <f>VLOOKUP(C81,Active!C$21:E$188,3,FALSE)</f>
        <v>-5538.0152941460547</v>
      </c>
      <c r="G81" s="41" t="s">
        <v>380</v>
      </c>
      <c r="H81" s="117">
        <v>-2315</v>
      </c>
      <c r="I81" s="117" t="s">
        <v>381</v>
      </c>
      <c r="K81" s="41"/>
      <c r="M81" s="118" t="s">
        <v>360</v>
      </c>
    </row>
    <row r="82" spans="1:13" x14ac:dyDescent="0.2">
      <c r="A82" s="40" t="s">
        <v>382</v>
      </c>
      <c r="B82" s="41" t="s">
        <v>51</v>
      </c>
      <c r="C82" s="114">
        <v>43932.332000000002</v>
      </c>
      <c r="D82" s="40" t="s">
        <v>36</v>
      </c>
      <c r="E82" s="114">
        <f>VLOOKUP(C82,Active!C$21:E$188,3,FALSE)</f>
        <v>-5430.488686551882</v>
      </c>
      <c r="G82" s="41" t="s">
        <v>383</v>
      </c>
      <c r="H82" s="117">
        <v>-2207.5</v>
      </c>
      <c r="I82" s="117" t="s">
        <v>321</v>
      </c>
      <c r="K82" s="41"/>
      <c r="M82" s="118" t="s">
        <v>384</v>
      </c>
    </row>
    <row r="83" spans="1:13" x14ac:dyDescent="0.2">
      <c r="A83" s="40" t="s">
        <v>107</v>
      </c>
      <c r="B83" s="41" t="s">
        <v>50</v>
      </c>
      <c r="C83" s="114">
        <v>43941.347999999998</v>
      </c>
      <c r="D83" s="40" t="s">
        <v>36</v>
      </c>
      <c r="E83" s="114">
        <f>VLOOKUP(C83,Active!C$21:E$188,3,FALSE)</f>
        <v>-5416.9680052031244</v>
      </c>
      <c r="G83" s="41" t="s">
        <v>385</v>
      </c>
      <c r="H83" s="117">
        <v>-2194</v>
      </c>
      <c r="I83" s="117" t="s">
        <v>369</v>
      </c>
      <c r="K83" s="41"/>
      <c r="M83" s="118" t="s">
        <v>384</v>
      </c>
    </row>
    <row r="84" spans="1:13" x14ac:dyDescent="0.2">
      <c r="A84" s="40" t="s">
        <v>115</v>
      </c>
      <c r="B84" s="41" t="s">
        <v>50</v>
      </c>
      <c r="C84" s="114">
        <v>43948.650999999998</v>
      </c>
      <c r="D84" s="40" t="s">
        <v>36</v>
      </c>
      <c r="E84" s="114">
        <f>VLOOKUP(C84,Active!C$21:E$188,3,FALSE)</f>
        <v>-5406.0161933253503</v>
      </c>
      <c r="G84" s="41" t="s">
        <v>386</v>
      </c>
      <c r="H84" s="117">
        <v>-2183</v>
      </c>
      <c r="I84" s="117" t="s">
        <v>381</v>
      </c>
      <c r="K84" s="41"/>
      <c r="M84" s="118" t="s">
        <v>360</v>
      </c>
    </row>
    <row r="85" spans="1:13" x14ac:dyDescent="0.2">
      <c r="A85" s="40" t="s">
        <v>382</v>
      </c>
      <c r="B85" s="41" t="s">
        <v>50</v>
      </c>
      <c r="C85" s="114">
        <v>43957.322999999997</v>
      </c>
      <c r="D85" s="40" t="s">
        <v>36</v>
      </c>
      <c r="E85" s="114">
        <f>VLOOKUP(C85,Active!C$21:E$188,3,FALSE)</f>
        <v>-5393.0113853554685</v>
      </c>
      <c r="G85" s="41" t="s">
        <v>387</v>
      </c>
      <c r="H85" s="117">
        <v>-2170</v>
      </c>
      <c r="I85" s="117" t="s">
        <v>330</v>
      </c>
      <c r="K85" s="41"/>
      <c r="M85" s="118" t="s">
        <v>384</v>
      </c>
    </row>
    <row r="86" spans="1:13" x14ac:dyDescent="0.2">
      <c r="A86" s="40" t="s">
        <v>115</v>
      </c>
      <c r="B86" s="41" t="s">
        <v>50</v>
      </c>
      <c r="C86" s="114">
        <v>44270.716999999997</v>
      </c>
      <c r="D86" s="40" t="s">
        <v>36</v>
      </c>
      <c r="E86" s="114">
        <f>VLOOKUP(C86,Active!C$21:E$188,3,FALSE)</f>
        <v>-4923.0357408774053</v>
      </c>
      <c r="G86" s="41" t="s">
        <v>388</v>
      </c>
      <c r="H86" s="117">
        <v>-1700</v>
      </c>
      <c r="I86" s="117" t="s">
        <v>389</v>
      </c>
      <c r="K86" s="41"/>
      <c r="M86" s="118" t="s">
        <v>360</v>
      </c>
    </row>
    <row r="87" spans="1:13" x14ac:dyDescent="0.2">
      <c r="A87" s="40" t="s">
        <v>107</v>
      </c>
      <c r="B87" s="41" t="s">
        <v>50</v>
      </c>
      <c r="C87" s="114">
        <v>44303.423000000003</v>
      </c>
      <c r="D87" s="40" t="s">
        <v>36</v>
      </c>
      <c r="E87" s="114">
        <f>VLOOKUP(C87,Active!C$21:E$188,3,FALSE)</f>
        <v>-4873.9887794540782</v>
      </c>
      <c r="G87" s="41" t="s">
        <v>390</v>
      </c>
      <c r="H87" s="117">
        <v>-1651</v>
      </c>
      <c r="I87" s="117" t="s">
        <v>321</v>
      </c>
      <c r="K87" s="41"/>
      <c r="M87" s="118" t="s">
        <v>391</v>
      </c>
    </row>
    <row r="88" spans="1:13" x14ac:dyDescent="0.2">
      <c r="A88" s="40" t="s">
        <v>115</v>
      </c>
      <c r="B88" s="41" t="s">
        <v>50</v>
      </c>
      <c r="C88" s="114">
        <v>44598.811000000002</v>
      </c>
      <c r="D88" s="40" t="s">
        <v>36</v>
      </c>
      <c r="E88" s="114">
        <f>VLOOKUP(C88,Active!C$21:E$188,3,FALSE)</f>
        <v>-4431.0155072437437</v>
      </c>
      <c r="G88" s="41" t="s">
        <v>392</v>
      </c>
      <c r="H88" s="117">
        <v>-1208</v>
      </c>
      <c r="I88" s="117" t="s">
        <v>381</v>
      </c>
      <c r="K88" s="41"/>
      <c r="M88" s="118" t="s">
        <v>360</v>
      </c>
    </row>
    <row r="89" spans="1:13" x14ac:dyDescent="0.2">
      <c r="A89" s="40" t="s">
        <v>393</v>
      </c>
      <c r="B89" s="41" t="s">
        <v>50</v>
      </c>
      <c r="C89" s="114">
        <v>44598.824999999997</v>
      </c>
      <c r="D89" s="40" t="s">
        <v>36</v>
      </c>
      <c r="E89" s="114">
        <f>VLOOKUP(C89,Active!C$21:E$188,3,FALSE)</f>
        <v>-4430.9945123969355</v>
      </c>
      <c r="G89" s="41" t="s">
        <v>394</v>
      </c>
      <c r="H89" s="117">
        <v>-1208</v>
      </c>
      <c r="I89" s="117" t="s">
        <v>258</v>
      </c>
      <c r="K89" s="41"/>
      <c r="M89" s="118" t="s">
        <v>360</v>
      </c>
    </row>
    <row r="90" spans="1:13" x14ac:dyDescent="0.2">
      <c r="A90" s="40" t="s">
        <v>115</v>
      </c>
      <c r="B90" s="41" t="s">
        <v>50</v>
      </c>
      <c r="C90" s="114">
        <v>44614.803</v>
      </c>
      <c r="D90" s="40" t="s">
        <v>36</v>
      </c>
      <c r="E90" s="114">
        <f>VLOOKUP(C90,Active!C$21:E$188,3,FALSE)</f>
        <v>-4407.0333936535271</v>
      </c>
      <c r="G90" s="41" t="s">
        <v>395</v>
      </c>
      <c r="H90" s="117">
        <v>-1184</v>
      </c>
      <c r="I90" s="117" t="s">
        <v>396</v>
      </c>
      <c r="K90" s="41"/>
      <c r="M90" s="118" t="s">
        <v>360</v>
      </c>
    </row>
    <row r="91" spans="1:13" x14ac:dyDescent="0.2">
      <c r="A91" s="40" t="s">
        <v>393</v>
      </c>
      <c r="B91" s="41" t="s">
        <v>50</v>
      </c>
      <c r="C91" s="114">
        <v>44616.828999999998</v>
      </c>
      <c r="D91" s="40" t="s">
        <v>36</v>
      </c>
      <c r="E91" s="114" t="e">
        <f>VLOOKUP(C91,Active!C$21:E$188,3,FALSE)</f>
        <v>#N/A</v>
      </c>
      <c r="G91" s="41" t="s">
        <v>397</v>
      </c>
      <c r="H91" s="117">
        <v>-1181</v>
      </c>
      <c r="I91" s="117" t="s">
        <v>258</v>
      </c>
      <c r="K91" s="41"/>
      <c r="M91" s="118" t="s">
        <v>360</v>
      </c>
    </row>
    <row r="92" spans="1:13" x14ac:dyDescent="0.2">
      <c r="A92" s="40" t="s">
        <v>382</v>
      </c>
      <c r="B92" s="41" t="s">
        <v>51</v>
      </c>
      <c r="C92" s="114">
        <v>44987.25</v>
      </c>
      <c r="D92" s="40" t="s">
        <v>36</v>
      </c>
      <c r="E92" s="114" t="e">
        <f>VLOOKUP(C92,Active!C$21:E$188,3,FALSE)</f>
        <v>#N/A</v>
      </c>
      <c r="G92" s="41" t="s">
        <v>398</v>
      </c>
      <c r="H92" s="117">
        <v>-625.5</v>
      </c>
      <c r="I92" s="117" t="s">
        <v>269</v>
      </c>
      <c r="K92" s="41"/>
      <c r="M92" s="118" t="s">
        <v>399</v>
      </c>
    </row>
    <row r="93" spans="1:13" x14ac:dyDescent="0.2">
      <c r="A93" s="40" t="s">
        <v>382</v>
      </c>
      <c r="B93" s="41" t="s">
        <v>50</v>
      </c>
      <c r="C93" s="114">
        <v>44990.267</v>
      </c>
      <c r="D93" s="40" t="s">
        <v>36</v>
      </c>
      <c r="E93" s="114" t="e">
        <f>VLOOKUP(C93,Active!C$21:E$188,3,FALSE)</f>
        <v>#N/A</v>
      </c>
      <c r="G93" s="41" t="s">
        <v>400</v>
      </c>
      <c r="H93" s="117">
        <v>-621</v>
      </c>
      <c r="I93" s="117" t="s">
        <v>325</v>
      </c>
      <c r="K93" s="41"/>
      <c r="M93" s="118" t="s">
        <v>399</v>
      </c>
    </row>
    <row r="94" spans="1:13" x14ac:dyDescent="0.2">
      <c r="A94" s="40" t="s">
        <v>115</v>
      </c>
      <c r="B94" s="41" t="s">
        <v>50</v>
      </c>
      <c r="C94" s="114">
        <v>45315.667999999998</v>
      </c>
      <c r="D94" s="40" t="s">
        <v>36</v>
      </c>
      <c r="E94" s="114" t="e">
        <f>VLOOKUP(C94,Active!C$21:E$188,3,FALSE)</f>
        <v>#N/A</v>
      </c>
      <c r="G94" s="41" t="s">
        <v>401</v>
      </c>
      <c r="H94" s="117">
        <v>-133</v>
      </c>
      <c r="I94" s="117" t="s">
        <v>258</v>
      </c>
      <c r="K94" s="41"/>
      <c r="M94" s="118" t="s">
        <v>360</v>
      </c>
    </row>
    <row r="95" spans="1:13" x14ac:dyDescent="0.2">
      <c r="A95" s="40" t="s">
        <v>107</v>
      </c>
      <c r="B95" s="41" t="s">
        <v>50</v>
      </c>
      <c r="C95" s="114">
        <v>45352.351999999999</v>
      </c>
      <c r="D95" s="40" t="s">
        <v>36</v>
      </c>
      <c r="E95" s="114" t="e">
        <f>VLOOKUP(C95,Active!C$21:E$188,3,FALSE)</f>
        <v>#N/A</v>
      </c>
      <c r="G95" s="41" t="s">
        <v>402</v>
      </c>
      <c r="H95" s="117">
        <v>-78</v>
      </c>
      <c r="I95" s="117" t="s">
        <v>278</v>
      </c>
      <c r="K95" s="41"/>
      <c r="M95" s="118" t="s">
        <v>403</v>
      </c>
    </row>
    <row r="96" spans="1:13" x14ac:dyDescent="0.2">
      <c r="A96" s="40" t="s">
        <v>107</v>
      </c>
      <c r="B96" s="41" t="s">
        <v>50</v>
      </c>
      <c r="C96" s="114">
        <v>45404.358999999997</v>
      </c>
      <c r="D96" s="40" t="s">
        <v>36</v>
      </c>
      <c r="E96" s="114" t="e">
        <f>VLOOKUP(C96,Active!C$21:E$188,3,FALSE)</f>
        <v>#N/A</v>
      </c>
      <c r="G96" s="41" t="s">
        <v>404</v>
      </c>
      <c r="H96" s="117">
        <v>0</v>
      </c>
      <c r="I96" s="117" t="s">
        <v>311</v>
      </c>
      <c r="K96" s="41"/>
      <c r="M96" s="118" t="s">
        <v>405</v>
      </c>
    </row>
    <row r="97" spans="1:13" x14ac:dyDescent="0.2">
      <c r="A97" s="40" t="s">
        <v>115</v>
      </c>
      <c r="B97" s="41" t="s">
        <v>50</v>
      </c>
      <c r="C97" s="114">
        <v>45405.665000000001</v>
      </c>
      <c r="D97" s="40" t="s">
        <v>36</v>
      </c>
      <c r="E97" s="114" t="e">
        <f>VLOOKUP(C97,Active!C$21:E$188,3,FALSE)</f>
        <v>#N/A</v>
      </c>
      <c r="G97" s="41" t="s">
        <v>406</v>
      </c>
      <c r="H97" s="117">
        <v>2</v>
      </c>
      <c r="I97" s="117" t="s">
        <v>407</v>
      </c>
      <c r="K97" s="41"/>
      <c r="M97" s="118" t="s">
        <v>360</v>
      </c>
    </row>
    <row r="98" spans="1:13" x14ac:dyDescent="0.2">
      <c r="A98" s="40" t="s">
        <v>408</v>
      </c>
      <c r="B98" s="41" t="s">
        <v>50</v>
      </c>
      <c r="C98" s="114">
        <v>45406.372000000003</v>
      </c>
      <c r="D98" s="40" t="s">
        <v>36</v>
      </c>
      <c r="E98" s="114" t="e">
        <f>VLOOKUP(C98,Active!C$21:E$188,3,FALSE)</f>
        <v>#N/A</v>
      </c>
      <c r="G98" s="41" t="s">
        <v>409</v>
      </c>
      <c r="H98" s="117">
        <v>3</v>
      </c>
      <c r="I98" s="117" t="s">
        <v>337</v>
      </c>
      <c r="K98" s="41"/>
      <c r="M98" s="119" t="s">
        <v>410</v>
      </c>
    </row>
    <row r="99" spans="1:13" x14ac:dyDescent="0.2">
      <c r="A99" s="40" t="s">
        <v>411</v>
      </c>
      <c r="B99" s="41" t="s">
        <v>50</v>
      </c>
      <c r="C99" s="114">
        <v>45406.372000000003</v>
      </c>
      <c r="D99" s="40" t="s">
        <v>36</v>
      </c>
      <c r="E99" s="114" t="e">
        <f>VLOOKUP(C99,Active!C$21:E$188,3,FALSE)</f>
        <v>#N/A</v>
      </c>
      <c r="G99" s="41" t="s">
        <v>409</v>
      </c>
      <c r="H99" s="117">
        <v>3</v>
      </c>
      <c r="I99" s="117" t="s">
        <v>337</v>
      </c>
      <c r="K99" s="41"/>
      <c r="M99" s="119" t="s">
        <v>410</v>
      </c>
    </row>
    <row r="100" spans="1:13" x14ac:dyDescent="0.2">
      <c r="A100" s="40" t="s">
        <v>382</v>
      </c>
      <c r="B100" s="41" t="s">
        <v>51</v>
      </c>
      <c r="C100" s="114">
        <v>45407.347999999998</v>
      </c>
      <c r="D100" s="40" t="s">
        <v>36</v>
      </c>
      <c r="E100" s="114" t="e">
        <f>VLOOKUP(C100,Active!C$21:E$188,3,FALSE)</f>
        <v>#N/A</v>
      </c>
      <c r="G100" s="41" t="s">
        <v>412</v>
      </c>
      <c r="H100" s="117">
        <v>4.5</v>
      </c>
      <c r="I100" s="117" t="s">
        <v>348</v>
      </c>
      <c r="K100" s="41"/>
      <c r="M100" s="118" t="s">
        <v>405</v>
      </c>
    </row>
    <row r="101" spans="1:13" x14ac:dyDescent="0.2">
      <c r="A101" s="40" t="s">
        <v>382</v>
      </c>
      <c r="B101" s="41" t="s">
        <v>51</v>
      </c>
      <c r="C101" s="114">
        <v>45441.358</v>
      </c>
      <c r="D101" s="40" t="s">
        <v>36</v>
      </c>
      <c r="E101" s="114" t="e">
        <f>VLOOKUP(C101,Active!C$21:E$188,3,FALSE)</f>
        <v>#N/A</v>
      </c>
      <c r="G101" s="41" t="s">
        <v>413</v>
      </c>
      <c r="H101" s="117">
        <v>55.5</v>
      </c>
      <c r="I101" s="117" t="s">
        <v>281</v>
      </c>
      <c r="K101" s="41"/>
      <c r="M101" s="118" t="s">
        <v>414</v>
      </c>
    </row>
    <row r="102" spans="1:13" x14ac:dyDescent="0.2">
      <c r="A102" s="40" t="s">
        <v>115</v>
      </c>
      <c r="B102" s="41" t="s">
        <v>50</v>
      </c>
      <c r="C102" s="114">
        <v>45671.743999999999</v>
      </c>
      <c r="D102" s="40" t="s">
        <v>36</v>
      </c>
      <c r="E102" s="114" t="e">
        <f>VLOOKUP(C102,Active!C$21:E$188,3,FALSE)</f>
        <v>#N/A</v>
      </c>
      <c r="G102" s="41" t="s">
        <v>415</v>
      </c>
      <c r="H102" s="117">
        <v>401</v>
      </c>
      <c r="I102" s="117" t="s">
        <v>330</v>
      </c>
      <c r="K102" s="41"/>
      <c r="M102" s="118" t="s">
        <v>360</v>
      </c>
    </row>
    <row r="103" spans="1:13" x14ac:dyDescent="0.2">
      <c r="A103" s="40" t="s">
        <v>416</v>
      </c>
      <c r="B103" s="41" t="s">
        <v>50</v>
      </c>
      <c r="C103" s="114">
        <v>45680.421000000002</v>
      </c>
      <c r="D103" s="40" t="s">
        <v>36</v>
      </c>
      <c r="E103" s="114" t="e">
        <f>VLOOKUP(C103,Active!C$21:E$188,3,FALSE)</f>
        <v>#N/A</v>
      </c>
      <c r="G103" s="41" t="s">
        <v>417</v>
      </c>
      <c r="H103" s="117">
        <v>414</v>
      </c>
      <c r="I103" s="117" t="s">
        <v>260</v>
      </c>
      <c r="K103" s="41"/>
      <c r="M103" s="118" t="s">
        <v>418</v>
      </c>
    </row>
    <row r="104" spans="1:13" x14ac:dyDescent="0.2">
      <c r="A104" s="40" t="s">
        <v>419</v>
      </c>
      <c r="B104" s="41" t="s">
        <v>50</v>
      </c>
      <c r="C104" s="114">
        <v>46436.605000000003</v>
      </c>
      <c r="D104" s="40" t="s">
        <v>36</v>
      </c>
      <c r="E104" s="114" t="e">
        <f>VLOOKUP(C104,Active!C$21:E$188,3,FALSE)</f>
        <v>#N/A</v>
      </c>
      <c r="G104" s="41" t="s">
        <v>420</v>
      </c>
      <c r="H104" s="117">
        <v>1548</v>
      </c>
      <c r="I104" s="117" t="s">
        <v>269</v>
      </c>
      <c r="K104" s="41"/>
      <c r="M104" s="118" t="s">
        <v>360</v>
      </c>
    </row>
    <row r="105" spans="1:13" x14ac:dyDescent="0.2">
      <c r="A105" s="40" t="s">
        <v>419</v>
      </c>
      <c r="B105" s="41" t="s">
        <v>50</v>
      </c>
      <c r="C105" s="114">
        <v>46438.597999999998</v>
      </c>
      <c r="D105" s="40" t="s">
        <v>36</v>
      </c>
      <c r="E105" s="114" t="e">
        <f>VLOOKUP(C105,Active!C$21:E$188,3,FALSE)</f>
        <v>#N/A</v>
      </c>
      <c r="G105" s="41" t="s">
        <v>421</v>
      </c>
      <c r="H105" s="117">
        <v>1551</v>
      </c>
      <c r="I105" s="117" t="s">
        <v>376</v>
      </c>
      <c r="K105" s="41"/>
      <c r="M105" s="118" t="s">
        <v>360</v>
      </c>
    </row>
    <row r="106" spans="1:13" x14ac:dyDescent="0.2">
      <c r="A106" s="40" t="s">
        <v>419</v>
      </c>
      <c r="B106" s="41" t="s">
        <v>50</v>
      </c>
      <c r="C106" s="114">
        <v>46442.603999999999</v>
      </c>
      <c r="D106" s="40" t="s">
        <v>36</v>
      </c>
      <c r="E106" s="114" t="e">
        <f>VLOOKUP(C106,Active!C$21:E$188,3,FALSE)</f>
        <v>#N/A</v>
      </c>
      <c r="G106" s="41" t="s">
        <v>422</v>
      </c>
      <c r="H106" s="117">
        <v>1557</v>
      </c>
      <c r="I106" s="117" t="s">
        <v>281</v>
      </c>
      <c r="K106" s="41"/>
      <c r="M106" s="118" t="s">
        <v>360</v>
      </c>
    </row>
    <row r="107" spans="1:13" x14ac:dyDescent="0.2">
      <c r="A107" s="40" t="s">
        <v>419</v>
      </c>
      <c r="B107" s="41" t="s">
        <v>50</v>
      </c>
      <c r="C107" s="114">
        <v>46446.612999999998</v>
      </c>
      <c r="D107" s="40" t="s">
        <v>36</v>
      </c>
      <c r="E107" s="114" t="e">
        <f>VLOOKUP(C107,Active!C$21:E$188,3,FALSE)</f>
        <v>#N/A</v>
      </c>
      <c r="G107" s="41" t="s">
        <v>423</v>
      </c>
      <c r="H107" s="117">
        <v>1563</v>
      </c>
      <c r="I107" s="117" t="s">
        <v>313</v>
      </c>
      <c r="K107" s="41"/>
      <c r="M107" s="118" t="s">
        <v>360</v>
      </c>
    </row>
    <row r="108" spans="1:13" x14ac:dyDescent="0.2">
      <c r="A108" s="40" t="s">
        <v>115</v>
      </c>
      <c r="B108" s="41" t="s">
        <v>50</v>
      </c>
      <c r="C108" s="114">
        <v>46472.597999999998</v>
      </c>
      <c r="D108" s="40" t="s">
        <v>36</v>
      </c>
      <c r="E108" s="114" t="e">
        <f>VLOOKUP(C108,Active!C$21:E$188,3,FALSE)</f>
        <v>#N/A</v>
      </c>
      <c r="G108" s="41" t="s">
        <v>424</v>
      </c>
      <c r="H108" s="117">
        <v>1602</v>
      </c>
      <c r="I108" s="117" t="s">
        <v>425</v>
      </c>
      <c r="K108" s="41"/>
      <c r="M108" s="118" t="s">
        <v>360</v>
      </c>
    </row>
    <row r="109" spans="1:13" x14ac:dyDescent="0.2">
      <c r="A109" s="40" t="s">
        <v>115</v>
      </c>
      <c r="B109" s="41" t="s">
        <v>50</v>
      </c>
      <c r="C109" s="114">
        <v>46820.709000000003</v>
      </c>
      <c r="D109" s="40" t="s">
        <v>36</v>
      </c>
      <c r="E109" s="114" t="e">
        <f>VLOOKUP(C109,Active!C$21:E$188,3,FALSE)</f>
        <v>#N/A</v>
      </c>
      <c r="G109" s="41" t="s">
        <v>426</v>
      </c>
      <c r="H109" s="117">
        <v>2124</v>
      </c>
      <c r="I109" s="117" t="s">
        <v>275</v>
      </c>
      <c r="K109" s="41"/>
      <c r="M109" s="118" t="s">
        <v>360</v>
      </c>
    </row>
    <row r="110" spans="1:13" x14ac:dyDescent="0.2">
      <c r="A110" s="40" t="s">
        <v>107</v>
      </c>
      <c r="B110" s="41" t="s">
        <v>51</v>
      </c>
      <c r="C110" s="114">
        <v>47176.449000000001</v>
      </c>
      <c r="D110" s="40" t="s">
        <v>36</v>
      </c>
      <c r="E110" s="114" t="e">
        <f>VLOOKUP(C110,Active!C$21:E$188,3,FALSE)</f>
        <v>#N/A</v>
      </c>
      <c r="G110" s="41" t="s">
        <v>427</v>
      </c>
      <c r="H110" s="117">
        <v>2657.5</v>
      </c>
      <c r="I110" s="117" t="s">
        <v>348</v>
      </c>
      <c r="K110" s="41"/>
      <c r="M110" s="118" t="s">
        <v>428</v>
      </c>
    </row>
    <row r="111" spans="1:13" x14ac:dyDescent="0.2">
      <c r="A111" s="40" t="s">
        <v>107</v>
      </c>
      <c r="B111" s="41" t="s">
        <v>50</v>
      </c>
      <c r="C111" s="114">
        <v>47209.463000000003</v>
      </c>
      <c r="D111" s="40" t="s">
        <v>36</v>
      </c>
      <c r="E111" s="114" t="e">
        <f>VLOOKUP(C111,Active!C$21:E$188,3,FALSE)</f>
        <v>#N/A</v>
      </c>
      <c r="G111" s="41" t="s">
        <v>429</v>
      </c>
      <c r="H111" s="117">
        <v>2707</v>
      </c>
      <c r="I111" s="117" t="s">
        <v>260</v>
      </c>
      <c r="K111" s="41"/>
      <c r="M111" s="118" t="s">
        <v>428</v>
      </c>
    </row>
    <row r="112" spans="1:13" x14ac:dyDescent="0.2">
      <c r="A112" s="40" t="s">
        <v>430</v>
      </c>
      <c r="B112" s="41" t="s">
        <v>51</v>
      </c>
      <c r="C112" s="114">
        <v>47822.605000000003</v>
      </c>
      <c r="D112" s="40" t="s">
        <v>35</v>
      </c>
      <c r="E112" s="114" t="e">
        <f>VLOOKUP(C112,Active!C$21:E$188,3,FALSE)</f>
        <v>#N/A</v>
      </c>
      <c r="G112" s="41" t="s">
        <v>431</v>
      </c>
      <c r="H112" s="117">
        <v>3626.5</v>
      </c>
      <c r="I112" s="117" t="s">
        <v>330</v>
      </c>
      <c r="K112" s="41"/>
      <c r="M112" s="119" t="s">
        <v>432</v>
      </c>
    </row>
    <row r="113" spans="1:13" x14ac:dyDescent="0.2">
      <c r="A113" s="40" t="s">
        <v>115</v>
      </c>
      <c r="B113" s="41" t="s">
        <v>50</v>
      </c>
      <c r="C113" s="114">
        <v>47861.625</v>
      </c>
      <c r="D113" s="40" t="s">
        <v>36</v>
      </c>
      <c r="E113" s="114" t="e">
        <f>VLOOKUP(C113,Active!C$21:E$188,3,FALSE)</f>
        <v>#N/A</v>
      </c>
      <c r="G113" s="41" t="s">
        <v>433</v>
      </c>
      <c r="H113" s="117">
        <v>3685</v>
      </c>
      <c r="I113" s="117" t="s">
        <v>285</v>
      </c>
      <c r="K113" s="41"/>
      <c r="M113" s="118" t="s">
        <v>360</v>
      </c>
    </row>
    <row r="114" spans="1:13" x14ac:dyDescent="0.2">
      <c r="A114" s="40" t="s">
        <v>434</v>
      </c>
      <c r="B114" s="41" t="s">
        <v>50</v>
      </c>
      <c r="C114" s="114">
        <v>47865.625</v>
      </c>
      <c r="D114" s="40" t="s">
        <v>36</v>
      </c>
      <c r="E114" s="114" t="e">
        <f>VLOOKUP(C114,Active!C$21:E$188,3,FALSE)</f>
        <v>#N/A</v>
      </c>
      <c r="G114" s="41" t="s">
        <v>435</v>
      </c>
      <c r="H114" s="117">
        <v>3691</v>
      </c>
      <c r="I114" s="117" t="s">
        <v>271</v>
      </c>
      <c r="K114" s="41"/>
      <c r="M114" s="118" t="s">
        <v>360</v>
      </c>
    </row>
    <row r="115" spans="1:13" x14ac:dyDescent="0.2">
      <c r="A115" s="40" t="s">
        <v>436</v>
      </c>
      <c r="B115" s="41" t="s">
        <v>50</v>
      </c>
      <c r="C115" s="114">
        <v>47954.31</v>
      </c>
      <c r="D115" s="40" t="s">
        <v>36</v>
      </c>
      <c r="E115" s="114" t="e">
        <f>VLOOKUP(C115,Active!C$21:E$188,3,FALSE)</f>
        <v>#N/A</v>
      </c>
      <c r="G115" s="41" t="s">
        <v>437</v>
      </c>
      <c r="H115" s="117">
        <v>3824</v>
      </c>
      <c r="I115" s="117" t="s">
        <v>323</v>
      </c>
      <c r="K115" s="41"/>
      <c r="M115" s="118" t="s">
        <v>438</v>
      </c>
    </row>
    <row r="116" spans="1:13" x14ac:dyDescent="0.2">
      <c r="A116" s="40" t="s">
        <v>107</v>
      </c>
      <c r="B116" s="41" t="s">
        <v>50</v>
      </c>
      <c r="C116" s="114">
        <v>47968.315999999999</v>
      </c>
      <c r="D116" s="40" t="s">
        <v>36</v>
      </c>
      <c r="E116" s="114" t="e">
        <f>VLOOKUP(C116,Active!C$21:E$188,3,FALSE)</f>
        <v>#N/A</v>
      </c>
      <c r="G116" s="41" t="s">
        <v>439</v>
      </c>
      <c r="H116" s="117">
        <v>3845</v>
      </c>
      <c r="I116" s="117" t="s">
        <v>260</v>
      </c>
      <c r="K116" s="41"/>
      <c r="M116" s="118" t="s">
        <v>438</v>
      </c>
    </row>
    <row r="117" spans="1:13" x14ac:dyDescent="0.2">
      <c r="A117" s="40" t="s">
        <v>436</v>
      </c>
      <c r="B117" s="41" t="s">
        <v>50</v>
      </c>
      <c r="C117" s="114">
        <v>47970.313000000002</v>
      </c>
      <c r="D117" s="40" t="s">
        <v>36</v>
      </c>
      <c r="E117" s="114" t="e">
        <f>VLOOKUP(C117,Active!C$21:E$188,3,FALSE)</f>
        <v>#N/A</v>
      </c>
      <c r="G117" s="41" t="s">
        <v>440</v>
      </c>
      <c r="H117" s="117">
        <v>3848</v>
      </c>
      <c r="I117" s="117" t="s">
        <v>262</v>
      </c>
      <c r="K117" s="41"/>
      <c r="M117" s="118" t="s">
        <v>438</v>
      </c>
    </row>
    <row r="118" spans="1:13" x14ac:dyDescent="0.2">
      <c r="A118" s="40" t="s">
        <v>108</v>
      </c>
      <c r="B118" s="41" t="s">
        <v>50</v>
      </c>
      <c r="C118" s="114">
        <v>47985.646000000001</v>
      </c>
      <c r="D118" s="40" t="s">
        <v>36</v>
      </c>
      <c r="E118" s="114" t="e">
        <f>VLOOKUP(C118,Active!C$21:E$188,3,FALSE)</f>
        <v>#N/A</v>
      </c>
      <c r="G118" s="41" t="s">
        <v>441</v>
      </c>
      <c r="H118" s="117">
        <v>3871</v>
      </c>
      <c r="I118" s="117" t="s">
        <v>359</v>
      </c>
      <c r="K118" s="41"/>
      <c r="M118" s="118" t="s">
        <v>360</v>
      </c>
    </row>
    <row r="119" spans="1:13" x14ac:dyDescent="0.2">
      <c r="A119" s="40" t="s">
        <v>108</v>
      </c>
      <c r="B119" s="41" t="s">
        <v>50</v>
      </c>
      <c r="C119" s="114">
        <v>47989.642</v>
      </c>
      <c r="D119" s="40" t="s">
        <v>36</v>
      </c>
      <c r="E119" s="114" t="e">
        <f>VLOOKUP(C119,Active!C$21:E$188,3,FALSE)</f>
        <v>#N/A</v>
      </c>
      <c r="G119" s="41" t="s">
        <v>442</v>
      </c>
      <c r="H119" s="117">
        <v>3877</v>
      </c>
      <c r="I119" s="117" t="s">
        <v>443</v>
      </c>
      <c r="K119" s="41"/>
      <c r="M119" s="118" t="s">
        <v>360</v>
      </c>
    </row>
    <row r="120" spans="1:13" x14ac:dyDescent="0.2">
      <c r="A120" s="40" t="s">
        <v>108</v>
      </c>
      <c r="B120" s="41" t="s">
        <v>51</v>
      </c>
      <c r="C120" s="114">
        <v>47990.644999999997</v>
      </c>
      <c r="D120" s="40" t="s">
        <v>36</v>
      </c>
      <c r="E120" s="114" t="e">
        <f>VLOOKUP(C120,Active!C$21:E$188,3,FALSE)</f>
        <v>#N/A</v>
      </c>
      <c r="G120" s="41" t="s">
        <v>444</v>
      </c>
      <c r="H120" s="117">
        <v>3878.5</v>
      </c>
      <c r="I120" s="117" t="s">
        <v>376</v>
      </c>
      <c r="K120" s="41"/>
      <c r="M120" s="118" t="s">
        <v>360</v>
      </c>
    </row>
    <row r="121" spans="1:13" x14ac:dyDescent="0.2">
      <c r="A121" s="40" t="s">
        <v>115</v>
      </c>
      <c r="B121" s="41" t="s">
        <v>50</v>
      </c>
      <c r="C121" s="114">
        <v>48219.707999999999</v>
      </c>
      <c r="D121" s="40" t="s">
        <v>36</v>
      </c>
      <c r="E121" s="114" t="e">
        <f>VLOOKUP(C121,Active!C$21:E$188,3,FALSE)</f>
        <v>#N/A</v>
      </c>
      <c r="G121" s="41" t="s">
        <v>445</v>
      </c>
      <c r="H121" s="117">
        <v>4222</v>
      </c>
      <c r="I121" s="117" t="s">
        <v>262</v>
      </c>
      <c r="K121" s="41"/>
      <c r="M121" s="118" t="s">
        <v>360</v>
      </c>
    </row>
    <row r="122" spans="1:13" x14ac:dyDescent="0.2">
      <c r="A122" s="40" t="s">
        <v>107</v>
      </c>
      <c r="B122" s="41" t="s">
        <v>50</v>
      </c>
      <c r="C122" s="114">
        <v>48290.392</v>
      </c>
      <c r="D122" s="40" t="s">
        <v>36</v>
      </c>
      <c r="E122" s="114" t="e">
        <f>VLOOKUP(C122,Active!C$21:E$188,3,FALSE)</f>
        <v>#N/A</v>
      </c>
      <c r="G122" s="41" t="s">
        <v>446</v>
      </c>
      <c r="H122" s="117">
        <v>4328</v>
      </c>
      <c r="I122" s="117" t="s">
        <v>262</v>
      </c>
      <c r="K122" s="41"/>
      <c r="M122" s="118" t="s">
        <v>447</v>
      </c>
    </row>
    <row r="123" spans="1:13" x14ac:dyDescent="0.2">
      <c r="A123" s="40" t="s">
        <v>107</v>
      </c>
      <c r="B123" s="41" t="s">
        <v>51</v>
      </c>
      <c r="C123" s="114">
        <v>48331.385999999999</v>
      </c>
      <c r="D123" s="40" t="s">
        <v>36</v>
      </c>
      <c r="E123" s="114" t="e">
        <f>VLOOKUP(C123,Active!C$21:E$188,3,FALSE)</f>
        <v>#N/A</v>
      </c>
      <c r="G123" s="41" t="s">
        <v>448</v>
      </c>
      <c r="H123" s="117">
        <v>4389.5</v>
      </c>
      <c r="I123" s="117" t="s">
        <v>449</v>
      </c>
      <c r="K123" s="41"/>
      <c r="M123" s="118" t="s">
        <v>447</v>
      </c>
    </row>
    <row r="124" spans="1:13" x14ac:dyDescent="0.2">
      <c r="A124" s="40" t="s">
        <v>107</v>
      </c>
      <c r="B124" s="41" t="s">
        <v>50</v>
      </c>
      <c r="C124" s="114">
        <v>48348.409</v>
      </c>
      <c r="D124" s="40" t="s">
        <v>36</v>
      </c>
      <c r="E124" s="114" t="e">
        <f>VLOOKUP(C124,Active!C$21:E$188,3,FALSE)</f>
        <v>#N/A</v>
      </c>
      <c r="G124" s="41" t="s">
        <v>450</v>
      </c>
      <c r="H124" s="117">
        <v>4415</v>
      </c>
      <c r="I124" s="117" t="s">
        <v>260</v>
      </c>
      <c r="K124" s="41"/>
      <c r="M124" s="118" t="s">
        <v>447</v>
      </c>
    </row>
    <row r="125" spans="1:13" x14ac:dyDescent="0.2">
      <c r="A125" s="40" t="s">
        <v>108</v>
      </c>
      <c r="B125" s="41" t="s">
        <v>50</v>
      </c>
      <c r="C125" s="114">
        <v>48863.862999999998</v>
      </c>
      <c r="D125" s="40" t="s">
        <v>36</v>
      </c>
      <c r="E125" s="114" t="e">
        <f>VLOOKUP(C125,Active!C$21:E$188,3,FALSE)</f>
        <v>#N/A</v>
      </c>
      <c r="G125" s="41" t="s">
        <v>451</v>
      </c>
      <c r="H125" s="117">
        <v>5188</v>
      </c>
      <c r="I125" s="117" t="s">
        <v>348</v>
      </c>
      <c r="K125" s="41"/>
      <c r="M125" s="118" t="s">
        <v>360</v>
      </c>
    </row>
    <row r="126" spans="1:13" x14ac:dyDescent="0.2">
      <c r="A126" s="40" t="s">
        <v>108</v>
      </c>
      <c r="B126" s="41" t="s">
        <v>50</v>
      </c>
      <c r="C126" s="114">
        <v>49418.639000000003</v>
      </c>
      <c r="D126" s="40" t="s">
        <v>36</v>
      </c>
      <c r="E126" s="114" t="e">
        <f>VLOOKUP(C126,Active!C$21:E$188,3,FALSE)</f>
        <v>#N/A</v>
      </c>
      <c r="G126" s="41" t="s">
        <v>452</v>
      </c>
      <c r="H126" s="117">
        <v>6020</v>
      </c>
      <c r="I126" s="117" t="s">
        <v>453</v>
      </c>
      <c r="K126" s="41"/>
      <c r="M126" s="118" t="s">
        <v>360</v>
      </c>
    </row>
    <row r="127" spans="1:13" x14ac:dyDescent="0.2">
      <c r="A127" s="40" t="s">
        <v>108</v>
      </c>
      <c r="B127" s="41" t="s">
        <v>50</v>
      </c>
      <c r="C127" s="114">
        <v>49428.646999999997</v>
      </c>
      <c r="D127" s="40" t="s">
        <v>36</v>
      </c>
      <c r="E127" s="114" t="e">
        <f>VLOOKUP(C127,Active!C$21:E$188,3,FALSE)</f>
        <v>#N/A</v>
      </c>
      <c r="G127" s="41" t="s">
        <v>454</v>
      </c>
      <c r="H127" s="117">
        <v>6035</v>
      </c>
      <c r="I127" s="117" t="s">
        <v>455</v>
      </c>
      <c r="K127" s="41"/>
      <c r="M127" s="118" t="s">
        <v>360</v>
      </c>
    </row>
    <row r="128" spans="1:13" x14ac:dyDescent="0.2">
      <c r="A128" s="40" t="s">
        <v>456</v>
      </c>
      <c r="B128" s="41" t="s">
        <v>50</v>
      </c>
      <c r="C128" s="114">
        <v>51811.897299999997</v>
      </c>
      <c r="D128" s="40" t="s">
        <v>37</v>
      </c>
      <c r="E128" s="114" t="e">
        <f>VLOOKUP(C128,Active!C$21:E$188,3,FALSE)</f>
        <v>#N/A</v>
      </c>
      <c r="G128" s="41" t="s">
        <v>457</v>
      </c>
      <c r="H128" s="117">
        <v>9609</v>
      </c>
      <c r="I128" s="117" t="s">
        <v>458</v>
      </c>
      <c r="K128" s="41" t="s">
        <v>282</v>
      </c>
      <c r="M128" s="119" t="s">
        <v>459</v>
      </c>
    </row>
    <row r="129" spans="1:13" x14ac:dyDescent="0.2">
      <c r="A129" s="40" t="s">
        <v>460</v>
      </c>
      <c r="B129" s="41" t="s">
        <v>50</v>
      </c>
      <c r="C129" s="114">
        <v>52590.751100000001</v>
      </c>
      <c r="D129" s="40" t="s">
        <v>37</v>
      </c>
      <c r="E129" s="114" t="e">
        <f>VLOOKUP(C129,Active!C$21:E$188,3,FALSE)</f>
        <v>#N/A</v>
      </c>
      <c r="G129" s="41" t="s">
        <v>461</v>
      </c>
      <c r="H129" s="117">
        <v>10777</v>
      </c>
      <c r="I129" s="117" t="s">
        <v>462</v>
      </c>
      <c r="K129" s="41" t="s">
        <v>282</v>
      </c>
      <c r="M129" s="119" t="s">
        <v>463</v>
      </c>
    </row>
    <row r="130" spans="1:13" x14ac:dyDescent="0.2">
      <c r="A130" s="40" t="s">
        <v>456</v>
      </c>
      <c r="B130" s="41" t="s">
        <v>50</v>
      </c>
      <c r="C130" s="114">
        <v>52948.836499999998</v>
      </c>
      <c r="D130" s="40" t="s">
        <v>37</v>
      </c>
      <c r="E130" s="114" t="e">
        <f>VLOOKUP(C130,Active!C$21:E$188,3,FALSE)</f>
        <v>#N/A</v>
      </c>
      <c r="G130" s="41" t="s">
        <v>464</v>
      </c>
      <c r="H130" s="117">
        <v>11314</v>
      </c>
      <c r="I130" s="117" t="s">
        <v>465</v>
      </c>
      <c r="K130" s="41" t="s">
        <v>282</v>
      </c>
      <c r="M130" s="119" t="s">
        <v>466</v>
      </c>
    </row>
    <row r="131" spans="1:13" x14ac:dyDescent="0.2">
      <c r="A131" s="40" t="s">
        <v>467</v>
      </c>
      <c r="B131" s="41" t="s">
        <v>50</v>
      </c>
      <c r="C131" s="114">
        <v>53356.236599999997</v>
      </c>
      <c r="D131" s="40" t="s">
        <v>37</v>
      </c>
      <c r="E131" s="114" t="e">
        <f>VLOOKUP(C131,Active!C$21:E$188,3,FALSE)</f>
        <v>#N/A</v>
      </c>
      <c r="G131" s="41" t="s">
        <v>468</v>
      </c>
      <c r="H131" s="117">
        <v>11925</v>
      </c>
      <c r="I131" s="117" t="s">
        <v>469</v>
      </c>
      <c r="K131" s="41" t="s">
        <v>282</v>
      </c>
      <c r="M131" s="119" t="s">
        <v>470</v>
      </c>
    </row>
    <row r="132" spans="1:13" x14ac:dyDescent="0.2">
      <c r="A132" s="40" t="s">
        <v>471</v>
      </c>
      <c r="B132" s="41" t="s">
        <v>50</v>
      </c>
      <c r="C132" s="114">
        <v>53375.607100000001</v>
      </c>
      <c r="D132" s="40" t="s">
        <v>37</v>
      </c>
      <c r="E132" s="114" t="e">
        <f>VLOOKUP(C132,Active!C$21:E$188,3,FALSE)</f>
        <v>#N/A</v>
      </c>
      <c r="G132" s="41" t="s">
        <v>472</v>
      </c>
      <c r="H132" s="117">
        <v>11954</v>
      </c>
      <c r="I132" s="117" t="s">
        <v>473</v>
      </c>
      <c r="K132" s="41" t="s">
        <v>282</v>
      </c>
      <c r="M132" s="119" t="s">
        <v>474</v>
      </c>
    </row>
    <row r="133" spans="1:13" x14ac:dyDescent="0.2">
      <c r="A133" s="40" t="s">
        <v>475</v>
      </c>
      <c r="B133" s="41" t="s">
        <v>50</v>
      </c>
      <c r="C133" s="114">
        <v>53430.286829999997</v>
      </c>
      <c r="D133" s="40" t="s">
        <v>38</v>
      </c>
      <c r="E133" s="114" t="e">
        <f>VLOOKUP(C133,Active!C$21:E$188,3,FALSE)</f>
        <v>#N/A</v>
      </c>
      <c r="G133" s="41" t="s">
        <v>476</v>
      </c>
      <c r="H133" s="117">
        <v>12036</v>
      </c>
      <c r="I133" s="117" t="s">
        <v>477</v>
      </c>
      <c r="K133" s="41" t="s">
        <v>178</v>
      </c>
      <c r="M133" s="119" t="s">
        <v>478</v>
      </c>
    </row>
    <row r="134" spans="1:13" x14ac:dyDescent="0.2">
      <c r="A134" s="40" t="s">
        <v>475</v>
      </c>
      <c r="B134" s="41" t="s">
        <v>50</v>
      </c>
      <c r="C134" s="114">
        <v>53462.296029999998</v>
      </c>
      <c r="D134" s="40" t="s">
        <v>38</v>
      </c>
      <c r="E134" s="114" t="e">
        <f>VLOOKUP(C134,Active!C$21:E$188,3,FALSE)</f>
        <v>#N/A</v>
      </c>
      <c r="G134" s="41" t="s">
        <v>479</v>
      </c>
      <c r="H134" s="117">
        <v>12084</v>
      </c>
      <c r="I134" s="117" t="s">
        <v>480</v>
      </c>
      <c r="K134" s="41" t="s">
        <v>216</v>
      </c>
      <c r="M134" s="119" t="s">
        <v>478</v>
      </c>
    </row>
    <row r="135" spans="1:13" x14ac:dyDescent="0.2">
      <c r="A135" s="40" t="s">
        <v>481</v>
      </c>
      <c r="B135" s="41" t="s">
        <v>51</v>
      </c>
      <c r="C135" s="114">
        <v>53765.366000000002</v>
      </c>
      <c r="D135" s="40" t="s">
        <v>38</v>
      </c>
      <c r="E135" s="114" t="e">
        <f>VLOOKUP(C135,Active!C$21:E$188,3,FALSE)</f>
        <v>#N/A</v>
      </c>
      <c r="G135" s="41" t="s">
        <v>482</v>
      </c>
      <c r="H135" s="117">
        <v>12538.5</v>
      </c>
      <c r="I135" s="117" t="s">
        <v>483</v>
      </c>
      <c r="K135" s="41" t="s">
        <v>484</v>
      </c>
      <c r="M135" s="119" t="s">
        <v>485</v>
      </c>
    </row>
    <row r="136" spans="1:13" x14ac:dyDescent="0.2">
      <c r="A136" s="40" t="s">
        <v>481</v>
      </c>
      <c r="B136" s="41" t="s">
        <v>51</v>
      </c>
      <c r="C136" s="114">
        <v>53794.374100000001</v>
      </c>
      <c r="D136" s="40" t="s">
        <v>38</v>
      </c>
      <c r="E136" s="114" t="e">
        <f>VLOOKUP(C136,Active!C$21:E$188,3,FALSE)</f>
        <v>#N/A</v>
      </c>
      <c r="G136" s="41" t="s">
        <v>486</v>
      </c>
      <c r="H136" s="117" t="s">
        <v>487</v>
      </c>
      <c r="I136" s="117" t="s">
        <v>488</v>
      </c>
      <c r="K136" s="41" t="s">
        <v>484</v>
      </c>
      <c r="M136" s="119" t="s">
        <v>485</v>
      </c>
    </row>
    <row r="137" spans="1:13" x14ac:dyDescent="0.2">
      <c r="A137" s="40" t="s">
        <v>489</v>
      </c>
      <c r="B137" s="41" t="s">
        <v>51</v>
      </c>
      <c r="C137" s="114">
        <v>53799.708200000001</v>
      </c>
      <c r="D137" s="40" t="s">
        <v>38</v>
      </c>
      <c r="E137" s="114" t="e">
        <f>VLOOKUP(C137,Active!C$21:E$188,3,FALSE)</f>
        <v>#N/A</v>
      </c>
      <c r="G137" s="41" t="s">
        <v>490</v>
      </c>
      <c r="H137" s="117" t="s">
        <v>491</v>
      </c>
      <c r="I137" s="117" t="s">
        <v>492</v>
      </c>
      <c r="K137" s="41" t="s">
        <v>216</v>
      </c>
      <c r="M137" s="119" t="s">
        <v>493</v>
      </c>
    </row>
    <row r="138" spans="1:13" x14ac:dyDescent="0.2">
      <c r="A138" s="40" t="s">
        <v>494</v>
      </c>
      <c r="B138" s="41" t="s">
        <v>51</v>
      </c>
      <c r="C138" s="114">
        <v>53832.383750000001</v>
      </c>
      <c r="D138" s="40" t="s">
        <v>38</v>
      </c>
      <c r="E138" s="114" t="e">
        <f>VLOOKUP(C138,Active!C$21:E$188,3,FALSE)</f>
        <v>#N/A</v>
      </c>
      <c r="G138" s="41" t="s">
        <v>495</v>
      </c>
      <c r="H138" s="117" t="s">
        <v>496</v>
      </c>
      <c r="I138" s="117" t="s">
        <v>497</v>
      </c>
      <c r="K138" s="41" t="s">
        <v>216</v>
      </c>
      <c r="M138" s="119" t="s">
        <v>478</v>
      </c>
    </row>
    <row r="139" spans="1:13" x14ac:dyDescent="0.2">
      <c r="A139" s="40" t="s">
        <v>498</v>
      </c>
      <c r="B139" s="41" t="s">
        <v>51</v>
      </c>
      <c r="C139" s="114">
        <v>54399.851799999997</v>
      </c>
      <c r="D139" s="40" t="s">
        <v>38</v>
      </c>
      <c r="E139" s="114" t="e">
        <f>VLOOKUP(C139,Active!C$21:E$188,3,FALSE)</f>
        <v>#N/A</v>
      </c>
      <c r="G139" s="41" t="s">
        <v>499</v>
      </c>
      <c r="H139" s="117" t="s">
        <v>500</v>
      </c>
      <c r="I139" s="117" t="s">
        <v>501</v>
      </c>
      <c r="K139" s="41" t="s">
        <v>502</v>
      </c>
      <c r="M139" s="119" t="s">
        <v>503</v>
      </c>
    </row>
    <row r="140" spans="1:13" x14ac:dyDescent="0.2">
      <c r="A140" s="40" t="s">
        <v>460</v>
      </c>
      <c r="B140" s="41" t="s">
        <v>51</v>
      </c>
      <c r="C140" s="114">
        <v>54415.855499999998</v>
      </c>
      <c r="D140" s="40" t="s">
        <v>38</v>
      </c>
      <c r="E140" s="114" t="e">
        <f>VLOOKUP(C140,Active!C$21:E$188,3,FALSE)</f>
        <v>#N/A</v>
      </c>
      <c r="G140" s="41" t="s">
        <v>504</v>
      </c>
      <c r="H140" s="117" t="s">
        <v>505</v>
      </c>
      <c r="I140" s="117" t="s">
        <v>506</v>
      </c>
      <c r="K140" s="41" t="s">
        <v>242</v>
      </c>
      <c r="M140" s="119" t="s">
        <v>507</v>
      </c>
    </row>
    <row r="141" spans="1:13" x14ac:dyDescent="0.2">
      <c r="A141" s="40" t="s">
        <v>508</v>
      </c>
      <c r="B141" s="41" t="s">
        <v>51</v>
      </c>
      <c r="C141" s="114">
        <v>54723.929100000001</v>
      </c>
      <c r="D141" s="40" t="s">
        <v>38</v>
      </c>
      <c r="E141" s="114" t="e">
        <f>VLOOKUP(C141,Active!C$21:E$188,3,FALSE)</f>
        <v>#N/A</v>
      </c>
      <c r="G141" s="41" t="s">
        <v>509</v>
      </c>
      <c r="H141" s="117" t="s">
        <v>510</v>
      </c>
      <c r="I141" s="117" t="s">
        <v>511</v>
      </c>
      <c r="K141" s="41" t="s">
        <v>216</v>
      </c>
      <c r="M141" s="119" t="s">
        <v>512</v>
      </c>
    </row>
    <row r="142" spans="1:13" x14ac:dyDescent="0.2">
      <c r="A142" s="40" t="s">
        <v>115</v>
      </c>
      <c r="B142" s="41" t="s">
        <v>51</v>
      </c>
      <c r="C142" s="114">
        <v>54797.9444</v>
      </c>
      <c r="D142" s="40" t="s">
        <v>38</v>
      </c>
      <c r="E142" s="114" t="e">
        <f>VLOOKUP(C142,Active!C$21:E$188,3,FALSE)</f>
        <v>#N/A</v>
      </c>
      <c r="G142" s="41" t="s">
        <v>513</v>
      </c>
      <c r="H142" s="117" t="s">
        <v>514</v>
      </c>
      <c r="I142" s="117" t="s">
        <v>515</v>
      </c>
      <c r="K142" s="41" t="s">
        <v>502</v>
      </c>
      <c r="M142" s="119" t="s">
        <v>516</v>
      </c>
    </row>
    <row r="143" spans="1:13" x14ac:dyDescent="0.2">
      <c r="A143" s="40" t="s">
        <v>517</v>
      </c>
      <c r="B143" s="41" t="s">
        <v>51</v>
      </c>
      <c r="C143" s="114">
        <v>54808.616000000002</v>
      </c>
      <c r="D143" s="40" t="s">
        <v>38</v>
      </c>
      <c r="E143" s="114" t="e">
        <f>VLOOKUP(C143,Active!C$21:E$188,3,FALSE)</f>
        <v>#N/A</v>
      </c>
      <c r="G143" s="41" t="s">
        <v>518</v>
      </c>
      <c r="H143" s="117" t="s">
        <v>519</v>
      </c>
      <c r="I143" s="117" t="s">
        <v>520</v>
      </c>
      <c r="K143" s="41" t="s">
        <v>521</v>
      </c>
      <c r="M143" s="119" t="s">
        <v>522</v>
      </c>
    </row>
    <row r="144" spans="1:13" x14ac:dyDescent="0.2">
      <c r="A144" s="40" t="s">
        <v>481</v>
      </c>
      <c r="B144" s="41" t="s">
        <v>51</v>
      </c>
      <c r="C144" s="114">
        <v>54857.294500000004</v>
      </c>
      <c r="D144" s="40" t="s">
        <v>38</v>
      </c>
      <c r="E144" s="114" t="e">
        <f>VLOOKUP(C144,Active!C$21:E$188,3,FALSE)</f>
        <v>#N/A</v>
      </c>
      <c r="G144" s="41" t="s">
        <v>523</v>
      </c>
      <c r="H144" s="117" t="s">
        <v>524</v>
      </c>
      <c r="I144" s="117" t="s">
        <v>525</v>
      </c>
      <c r="K144" s="41" t="s">
        <v>484</v>
      </c>
      <c r="M144" s="119" t="s">
        <v>526</v>
      </c>
    </row>
    <row r="145" spans="1:13" x14ac:dyDescent="0.2">
      <c r="A145" s="40" t="s">
        <v>481</v>
      </c>
      <c r="B145" s="41" t="s">
        <v>51</v>
      </c>
      <c r="C145" s="114">
        <v>54866.297400000003</v>
      </c>
      <c r="D145" s="40" t="s">
        <v>38</v>
      </c>
      <c r="E145" s="114" t="e">
        <f>VLOOKUP(C145,Active!C$21:E$188,3,FALSE)</f>
        <v>#N/A</v>
      </c>
      <c r="G145" s="41" t="s">
        <v>527</v>
      </c>
      <c r="H145" s="117" t="s">
        <v>528</v>
      </c>
      <c r="I145" s="117" t="s">
        <v>529</v>
      </c>
      <c r="K145" s="41" t="s">
        <v>484</v>
      </c>
      <c r="M145" s="119" t="s">
        <v>526</v>
      </c>
    </row>
    <row r="146" spans="1:13" x14ac:dyDescent="0.2">
      <c r="A146" s="40" t="s">
        <v>460</v>
      </c>
      <c r="B146" s="41" t="s">
        <v>51</v>
      </c>
      <c r="C146" s="114">
        <v>54880.632899999997</v>
      </c>
      <c r="D146" s="40" t="s">
        <v>38</v>
      </c>
      <c r="E146" s="114" t="e">
        <f>VLOOKUP(C146,Active!C$21:E$188,3,FALSE)</f>
        <v>#N/A</v>
      </c>
      <c r="G146" s="41" t="s">
        <v>530</v>
      </c>
      <c r="H146" s="117" t="s">
        <v>531</v>
      </c>
      <c r="I146" s="117" t="s">
        <v>532</v>
      </c>
      <c r="K146" s="41" t="s">
        <v>242</v>
      </c>
      <c r="M146" s="119" t="s">
        <v>533</v>
      </c>
    </row>
    <row r="147" spans="1:13" x14ac:dyDescent="0.2">
      <c r="A147" s="40" t="s">
        <v>115</v>
      </c>
      <c r="B147" s="41" t="s">
        <v>51</v>
      </c>
      <c r="C147" s="114">
        <v>54888.6342</v>
      </c>
      <c r="D147" s="40" t="s">
        <v>38</v>
      </c>
      <c r="E147" s="114" t="e">
        <f>VLOOKUP(C147,Active!C$21:E$188,3,FALSE)</f>
        <v>#N/A</v>
      </c>
      <c r="G147" s="41" t="s">
        <v>534</v>
      </c>
      <c r="H147" s="117" t="s">
        <v>535</v>
      </c>
      <c r="I147" s="117" t="s">
        <v>536</v>
      </c>
      <c r="K147" s="41" t="s">
        <v>502</v>
      </c>
      <c r="M147" s="119" t="s">
        <v>516</v>
      </c>
    </row>
    <row r="148" spans="1:13" x14ac:dyDescent="0.2">
      <c r="A148" s="40" t="s">
        <v>115</v>
      </c>
      <c r="B148" s="41" t="s">
        <v>51</v>
      </c>
      <c r="C148" s="114">
        <v>55146.696499999998</v>
      </c>
      <c r="D148" s="40" t="s">
        <v>38</v>
      </c>
      <c r="E148" s="114" t="e">
        <f>VLOOKUP(C148,Active!C$21:E$188,3,FALSE)</f>
        <v>#N/A</v>
      </c>
      <c r="G148" s="41" t="s">
        <v>537</v>
      </c>
      <c r="H148" s="117" t="s">
        <v>538</v>
      </c>
      <c r="I148" s="117" t="s">
        <v>539</v>
      </c>
      <c r="K148" s="41" t="s">
        <v>502</v>
      </c>
      <c r="M148" s="118" t="s">
        <v>540</v>
      </c>
    </row>
    <row r="149" spans="1:13" x14ac:dyDescent="0.2">
      <c r="A149" s="40" t="s">
        <v>541</v>
      </c>
      <c r="B149" s="41" t="s">
        <v>51</v>
      </c>
      <c r="C149" s="114">
        <v>55180.705000000002</v>
      </c>
      <c r="D149" s="40" t="s">
        <v>38</v>
      </c>
      <c r="E149" s="114" t="e">
        <f>VLOOKUP(C149,Active!C$21:E$188,3,FALSE)</f>
        <v>#N/A</v>
      </c>
      <c r="G149" s="41" t="s">
        <v>542</v>
      </c>
      <c r="H149" s="117" t="s">
        <v>543</v>
      </c>
      <c r="I149" s="117" t="s">
        <v>515</v>
      </c>
      <c r="K149" s="41" t="s">
        <v>502</v>
      </c>
      <c r="M149" s="118" t="s">
        <v>540</v>
      </c>
    </row>
    <row r="150" spans="1:13" x14ac:dyDescent="0.2">
      <c r="A150" s="40" t="s">
        <v>115</v>
      </c>
      <c r="B150" s="41" t="s">
        <v>51</v>
      </c>
      <c r="C150" s="114">
        <v>55240.719899999996</v>
      </c>
      <c r="D150" s="40" t="s">
        <v>38</v>
      </c>
      <c r="E150" s="114" t="e">
        <f>VLOOKUP(C150,Active!C$21:E$188,3,FALSE)</f>
        <v>#N/A</v>
      </c>
      <c r="G150" s="41" t="s">
        <v>544</v>
      </c>
      <c r="H150" s="117" t="s">
        <v>545</v>
      </c>
      <c r="I150" s="117" t="s">
        <v>546</v>
      </c>
      <c r="K150" s="41" t="s">
        <v>502</v>
      </c>
      <c r="M150" s="118" t="s">
        <v>540</v>
      </c>
    </row>
    <row r="151" spans="1:13" x14ac:dyDescent="0.2">
      <c r="A151" s="40" t="s">
        <v>494</v>
      </c>
      <c r="B151" s="41" t="s">
        <v>51</v>
      </c>
      <c r="C151" s="114">
        <v>55263.3917</v>
      </c>
      <c r="D151" s="40" t="s">
        <v>38</v>
      </c>
      <c r="E151" s="114" t="e">
        <f>VLOOKUP(C151,Active!C$21:E$188,3,FALSE)</f>
        <v>#N/A</v>
      </c>
      <c r="G151" s="41" t="s">
        <v>547</v>
      </c>
      <c r="H151" s="117" t="s">
        <v>548</v>
      </c>
      <c r="I151" s="117" t="s">
        <v>549</v>
      </c>
      <c r="K151" s="41" t="s">
        <v>216</v>
      </c>
      <c r="M151" s="119" t="s">
        <v>550</v>
      </c>
    </row>
    <row r="152" spans="1:13" x14ac:dyDescent="0.2">
      <c r="A152" s="40" t="s">
        <v>494</v>
      </c>
      <c r="B152" s="41" t="s">
        <v>51</v>
      </c>
      <c r="C152" s="114">
        <v>55263.3917</v>
      </c>
      <c r="D152" s="40" t="s">
        <v>38</v>
      </c>
      <c r="E152" s="114" t="e">
        <f>VLOOKUP(C152,Active!C$21:E$188,3,FALSE)</f>
        <v>#N/A</v>
      </c>
      <c r="G152" s="41" t="s">
        <v>547</v>
      </c>
      <c r="H152" s="117" t="s">
        <v>548</v>
      </c>
      <c r="I152" s="117" t="s">
        <v>549</v>
      </c>
      <c r="K152" s="41" t="s">
        <v>50</v>
      </c>
      <c r="M152" s="119" t="s">
        <v>550</v>
      </c>
    </row>
    <row r="153" spans="1:13" x14ac:dyDescent="0.2">
      <c r="A153" s="40" t="s">
        <v>430</v>
      </c>
      <c r="B153" s="41" t="s">
        <v>51</v>
      </c>
      <c r="C153" s="114">
        <v>55295.399299999997</v>
      </c>
      <c r="D153" s="40" t="s">
        <v>38</v>
      </c>
      <c r="E153" s="114" t="e">
        <f>VLOOKUP(C153,Active!C$21:E$188,3,FALSE)</f>
        <v>#N/A</v>
      </c>
      <c r="G153" s="41" t="s">
        <v>551</v>
      </c>
      <c r="H153" s="117" t="s">
        <v>552</v>
      </c>
      <c r="I153" s="117" t="s">
        <v>553</v>
      </c>
      <c r="K153" s="41" t="e">
        <f>-#N/A</f>
        <v>#N/A</v>
      </c>
      <c r="M153" s="119" t="s">
        <v>554</v>
      </c>
    </row>
    <row r="154" spans="1:13" x14ac:dyDescent="0.2">
      <c r="A154" s="40" t="s">
        <v>555</v>
      </c>
      <c r="B154" s="41" t="s">
        <v>50</v>
      </c>
      <c r="C154" s="114">
        <v>55540.790999999997</v>
      </c>
      <c r="D154" s="40" t="s">
        <v>38</v>
      </c>
      <c r="E154" s="114" t="e">
        <f>VLOOKUP(C154,Active!C$21:E$188,3,FALSE)</f>
        <v>#N/A</v>
      </c>
      <c r="G154" s="41" t="s">
        <v>556</v>
      </c>
      <c r="H154" s="117">
        <v>15201</v>
      </c>
      <c r="I154" s="117" t="s">
        <v>557</v>
      </c>
      <c r="K154" s="41" t="s">
        <v>242</v>
      </c>
      <c r="M154" s="118" t="s">
        <v>558</v>
      </c>
    </row>
    <row r="155" spans="1:13" x14ac:dyDescent="0.2">
      <c r="A155" s="40" t="s">
        <v>555</v>
      </c>
      <c r="B155" s="41" t="s">
        <v>50</v>
      </c>
      <c r="C155" s="114">
        <v>55874.871700000003</v>
      </c>
      <c r="D155" s="40" t="s">
        <v>38</v>
      </c>
      <c r="E155" s="114" t="e">
        <f>VLOOKUP(C155,Active!C$21:E$188,3,FALSE)</f>
        <v>#N/A</v>
      </c>
      <c r="G155" s="41" t="s">
        <v>559</v>
      </c>
      <c r="H155" s="117">
        <v>15702</v>
      </c>
      <c r="I155" s="117" t="s">
        <v>560</v>
      </c>
      <c r="K155" s="41" t="s">
        <v>242</v>
      </c>
      <c r="M155" s="118" t="s">
        <v>561</v>
      </c>
    </row>
    <row r="156" spans="1:13" x14ac:dyDescent="0.2">
      <c r="A156" s="40" t="s">
        <v>562</v>
      </c>
      <c r="B156" s="41" t="s">
        <v>50</v>
      </c>
      <c r="C156" s="114">
        <v>55963.559200000003</v>
      </c>
      <c r="D156" s="40" t="s">
        <v>38</v>
      </c>
      <c r="E156" s="114" t="e">
        <f>VLOOKUP(C156,Active!C$21:E$188,3,FALSE)</f>
        <v>#N/A</v>
      </c>
      <c r="G156" s="41" t="s">
        <v>563</v>
      </c>
      <c r="H156" s="117">
        <v>15835</v>
      </c>
      <c r="I156" s="117" t="s">
        <v>564</v>
      </c>
      <c r="K156" s="41" t="s">
        <v>242</v>
      </c>
      <c r="M156" s="118" t="s">
        <v>565</v>
      </c>
    </row>
    <row r="157" spans="1:13" x14ac:dyDescent="0.2">
      <c r="A157" s="40" t="s">
        <v>562</v>
      </c>
      <c r="B157" s="41" t="s">
        <v>50</v>
      </c>
      <c r="C157" s="114">
        <v>56283.635999999999</v>
      </c>
      <c r="D157" s="40" t="s">
        <v>38</v>
      </c>
      <c r="E157" s="114" t="e">
        <f>VLOOKUP(C157,Active!C$21:E$188,3,FALSE)</f>
        <v>#N/A</v>
      </c>
      <c r="G157" s="41" t="s">
        <v>566</v>
      </c>
      <c r="H157" s="117">
        <v>16315</v>
      </c>
      <c r="I157" s="117" t="s">
        <v>567</v>
      </c>
      <c r="K157" s="41" t="s">
        <v>242</v>
      </c>
      <c r="M157" s="118" t="s">
        <v>568</v>
      </c>
    </row>
    <row r="158" spans="1:13" x14ac:dyDescent="0.2">
      <c r="A158" s="40" t="s">
        <v>287</v>
      </c>
      <c r="B158" s="41" t="s">
        <v>50</v>
      </c>
      <c r="C158" s="114">
        <v>56329.645400000001</v>
      </c>
      <c r="D158" s="40" t="s">
        <v>38</v>
      </c>
      <c r="E158" s="114" t="e">
        <f>VLOOKUP(C158,Active!C$21:E$188,3,FALSE)</f>
        <v>#N/A</v>
      </c>
      <c r="G158" s="41" t="s">
        <v>569</v>
      </c>
      <c r="H158" s="117">
        <v>16384</v>
      </c>
      <c r="I158" s="117" t="s">
        <v>570</v>
      </c>
      <c r="K158" s="41" t="s">
        <v>242</v>
      </c>
      <c r="M158" s="119" t="s">
        <v>571</v>
      </c>
    </row>
    <row r="159" spans="1:13" x14ac:dyDescent="0.2">
      <c r="A159" s="40" t="s">
        <v>481</v>
      </c>
      <c r="B159" s="41" t="s">
        <v>51</v>
      </c>
      <c r="C159" s="114">
        <v>56355.320800000001</v>
      </c>
      <c r="D159" s="40" t="s">
        <v>38</v>
      </c>
      <c r="E159" s="114" t="e">
        <f>VLOOKUP(C159,Active!C$21:E$188,3,FALSE)</f>
        <v>#N/A</v>
      </c>
      <c r="G159" s="41" t="s">
        <v>572</v>
      </c>
      <c r="H159" s="117">
        <v>16422.5</v>
      </c>
      <c r="I159" s="117" t="s">
        <v>573</v>
      </c>
      <c r="K159" s="41" t="s">
        <v>574</v>
      </c>
      <c r="M159" s="119" t="s">
        <v>575</v>
      </c>
    </row>
    <row r="160" spans="1:13" x14ac:dyDescent="0.2">
      <c r="A160" s="40" t="s">
        <v>481</v>
      </c>
      <c r="B160" s="41" t="s">
        <v>51</v>
      </c>
      <c r="C160" s="114">
        <v>56356.321900000003</v>
      </c>
      <c r="D160" s="40" t="s">
        <v>38</v>
      </c>
      <c r="E160" s="114" t="e">
        <f>VLOOKUP(C160,Active!C$21:E$188,3,FALSE)</f>
        <v>#N/A</v>
      </c>
      <c r="G160" s="41" t="s">
        <v>576</v>
      </c>
      <c r="H160" s="117" t="s">
        <v>577</v>
      </c>
      <c r="I160" s="117" t="s">
        <v>578</v>
      </c>
      <c r="K160" s="41" t="s">
        <v>574</v>
      </c>
      <c r="M160" s="119" t="s">
        <v>575</v>
      </c>
    </row>
    <row r="161" spans="1:13" x14ac:dyDescent="0.2">
      <c r="A161" s="40" t="s">
        <v>579</v>
      </c>
      <c r="B161" s="41" t="s">
        <v>51</v>
      </c>
      <c r="C161" s="114">
        <v>56368.324939999999</v>
      </c>
      <c r="D161" s="40" t="s">
        <v>38</v>
      </c>
      <c r="E161" s="114" t="e">
        <f>VLOOKUP(C161,Active!C$21:E$188,3,FALSE)</f>
        <v>#N/A</v>
      </c>
      <c r="G161" s="41" t="s">
        <v>580</v>
      </c>
      <c r="H161" s="117" t="s">
        <v>581</v>
      </c>
      <c r="I161" s="117" t="s">
        <v>582</v>
      </c>
      <c r="K161" s="41" t="s">
        <v>178</v>
      </c>
      <c r="M161" s="119" t="s">
        <v>583</v>
      </c>
    </row>
    <row r="162" spans="1:13" x14ac:dyDescent="0.2">
      <c r="A162" s="40" t="s">
        <v>118</v>
      </c>
      <c r="B162" s="41" t="s">
        <v>50</v>
      </c>
      <c r="C162" s="114">
        <v>53381.607000000004</v>
      </c>
      <c r="D162" s="40" t="s">
        <v>38</v>
      </c>
      <c r="E162" s="114" t="e">
        <f>VLOOKUP(C162,Active!C$21:E$188,3,FALSE)</f>
        <v>#N/A</v>
      </c>
      <c r="G162" s="41" t="s">
        <v>584</v>
      </c>
      <c r="H162" s="117">
        <v>11963</v>
      </c>
      <c r="I162" s="117" t="s">
        <v>585</v>
      </c>
      <c r="K162" s="41" t="s">
        <v>502</v>
      </c>
      <c r="M162" s="118" t="s">
        <v>586</v>
      </c>
    </row>
    <row r="163" spans="1:13" x14ac:dyDescent="0.2">
      <c r="A163" s="40" t="s">
        <v>118</v>
      </c>
      <c r="B163" s="41" t="s">
        <v>50</v>
      </c>
      <c r="C163" s="114">
        <v>53405.61</v>
      </c>
      <c r="D163" s="40" t="s">
        <v>38</v>
      </c>
      <c r="E163" s="114" t="e">
        <f>VLOOKUP(C163,Active!C$21:E$188,3,FALSE)</f>
        <v>#N/A</v>
      </c>
      <c r="G163" s="41" t="s">
        <v>587</v>
      </c>
      <c r="H163" s="117">
        <v>11999</v>
      </c>
      <c r="I163" s="117" t="s">
        <v>588</v>
      </c>
      <c r="K163" s="41" t="s">
        <v>502</v>
      </c>
      <c r="M163" s="118" t="s">
        <v>586</v>
      </c>
    </row>
    <row r="164" spans="1:13" x14ac:dyDescent="0.2">
      <c r="A164" s="40" t="s">
        <v>54</v>
      </c>
      <c r="B164" s="41" t="s">
        <v>51</v>
      </c>
      <c r="C164" s="114">
        <v>36957.286999999997</v>
      </c>
      <c r="D164" s="40" t="s">
        <v>35</v>
      </c>
      <c r="E164" s="114">
        <f>VLOOKUP(C164,Active!C$21:E$188,3,FALSE)</f>
        <v>-15890.488779529069</v>
      </c>
      <c r="G164" s="41" t="s">
        <v>589</v>
      </c>
      <c r="H164" s="117">
        <v>-12667.5</v>
      </c>
      <c r="I164" s="117" t="s">
        <v>321</v>
      </c>
      <c r="K164" s="41"/>
      <c r="M164" s="118" t="s">
        <v>590</v>
      </c>
    </row>
    <row r="165" spans="1:13" x14ac:dyDescent="0.2">
      <c r="A165" s="40" t="s">
        <v>54</v>
      </c>
      <c r="B165" s="41" t="s">
        <v>50</v>
      </c>
      <c r="C165" s="114">
        <v>37346.374000000003</v>
      </c>
      <c r="D165" s="40" t="s">
        <v>35</v>
      </c>
      <c r="E165" s="114">
        <f>VLOOKUP(C165,Active!C$21:E$188,3,FALSE)</f>
        <v>-15307.001496482682</v>
      </c>
      <c r="G165" s="41" t="s">
        <v>591</v>
      </c>
      <c r="H165" s="117">
        <v>-12084</v>
      </c>
      <c r="I165" s="117" t="s">
        <v>323</v>
      </c>
      <c r="K165" s="41"/>
      <c r="M165" s="118" t="s">
        <v>590</v>
      </c>
    </row>
    <row r="166" spans="1:13" x14ac:dyDescent="0.2">
      <c r="A166" s="40" t="s">
        <v>54</v>
      </c>
      <c r="B166" s="41" t="s">
        <v>51</v>
      </c>
      <c r="C166" s="114">
        <v>37349.396999999997</v>
      </c>
      <c r="D166" s="40" t="s">
        <v>35</v>
      </c>
      <c r="E166" s="114">
        <f>VLOOKUP(C166,Active!C$21:E$188,3,FALSE)</f>
        <v>-15302.4681092026</v>
      </c>
      <c r="G166" s="41" t="s">
        <v>592</v>
      </c>
      <c r="H166" s="117">
        <v>-12079.5</v>
      </c>
      <c r="I166" s="117" t="s">
        <v>369</v>
      </c>
      <c r="K166" s="41"/>
      <c r="M166" s="118" t="s">
        <v>590</v>
      </c>
    </row>
    <row r="167" spans="1:13" x14ac:dyDescent="0.2">
      <c r="A167" s="40" t="s">
        <v>54</v>
      </c>
      <c r="B167" s="41" t="s">
        <v>50</v>
      </c>
      <c r="C167" s="114">
        <v>38399.298999999999</v>
      </c>
      <c r="D167" s="40" t="s">
        <v>35</v>
      </c>
      <c r="E167" s="114">
        <f>VLOOKUP(C167,Active!C$21:E$188,3,FALSE)</f>
        <v>-13728.001562016603</v>
      </c>
      <c r="G167" s="41" t="s">
        <v>593</v>
      </c>
      <c r="H167" s="117">
        <v>-10505</v>
      </c>
      <c r="I167" s="117" t="s">
        <v>323</v>
      </c>
      <c r="K167" s="41"/>
      <c r="M167" s="118" t="s">
        <v>590</v>
      </c>
    </row>
    <row r="168" spans="1:13" x14ac:dyDescent="0.2">
      <c r="A168" s="40" t="s">
        <v>54</v>
      </c>
      <c r="B168" s="41" t="s">
        <v>51</v>
      </c>
      <c r="C168" s="114">
        <v>38406.298999999999</v>
      </c>
      <c r="D168" s="40" t="s">
        <v>35</v>
      </c>
      <c r="E168" s="114">
        <f>VLOOKUP(C168,Active!C$21:E$188,3,FALSE)</f>
        <v>-13717.50413860918</v>
      </c>
      <c r="G168" s="41" t="s">
        <v>594</v>
      </c>
      <c r="H168" s="117">
        <v>-10494.5</v>
      </c>
      <c r="I168" s="117" t="s">
        <v>262</v>
      </c>
      <c r="K168" s="41"/>
      <c r="M168" s="118" t="s">
        <v>590</v>
      </c>
    </row>
    <row r="169" spans="1:13" x14ac:dyDescent="0.2">
      <c r="A169" s="40" t="s">
        <v>54</v>
      </c>
      <c r="B169" s="41" t="s">
        <v>51</v>
      </c>
      <c r="C169" s="114">
        <v>38412.313000000002</v>
      </c>
      <c r="D169" s="40" t="s">
        <v>35</v>
      </c>
      <c r="E169" s="114">
        <f>VLOOKUP(C169,Active!C$21:E$188,3,FALSE)</f>
        <v>-13708.485352270282</v>
      </c>
      <c r="G169" s="41" t="s">
        <v>595</v>
      </c>
      <c r="H169" s="117">
        <v>-10485.5</v>
      </c>
      <c r="I169" s="117" t="s">
        <v>316</v>
      </c>
      <c r="K169" s="41"/>
      <c r="M169" s="118" t="s">
        <v>590</v>
      </c>
    </row>
    <row r="170" spans="1:13" x14ac:dyDescent="0.2">
      <c r="A170" s="40" t="s">
        <v>54</v>
      </c>
      <c r="B170" s="41" t="s">
        <v>51</v>
      </c>
      <c r="C170" s="114">
        <v>38440.317000000003</v>
      </c>
      <c r="D170" s="40" t="s">
        <v>35</v>
      </c>
      <c r="E170" s="114">
        <f>VLOOKUP(C170,Active!C$21:E$188,3,FALSE)</f>
        <v>-13666.48966011292</v>
      </c>
      <c r="G170" s="41" t="s">
        <v>596</v>
      </c>
      <c r="H170" s="117">
        <v>-10443.5</v>
      </c>
      <c r="I170" s="117" t="s">
        <v>311</v>
      </c>
      <c r="K170" s="41"/>
      <c r="M170" s="118" t="s">
        <v>590</v>
      </c>
    </row>
    <row r="171" spans="1:13" x14ac:dyDescent="0.2">
      <c r="A171" s="40" t="s">
        <v>54</v>
      </c>
      <c r="B171" s="41" t="s">
        <v>50</v>
      </c>
      <c r="C171" s="114">
        <v>39528.249000000003</v>
      </c>
      <c r="D171" s="40" t="s">
        <v>35</v>
      </c>
      <c r="E171" s="114">
        <f>VLOOKUP(C171,Active!C$21:E$188,3,FALSE)</f>
        <v>-12034.992111186304</v>
      </c>
      <c r="G171" s="41" t="s">
        <v>597</v>
      </c>
      <c r="H171" s="117">
        <v>-8812</v>
      </c>
      <c r="I171" s="117" t="s">
        <v>266</v>
      </c>
      <c r="K171" s="41"/>
      <c r="M171" s="118" t="s">
        <v>590</v>
      </c>
    </row>
    <row r="172" spans="1:13" x14ac:dyDescent="0.2">
      <c r="A172" s="40" t="s">
        <v>54</v>
      </c>
      <c r="B172" s="41" t="s">
        <v>51</v>
      </c>
      <c r="C172" s="114">
        <v>39535.26</v>
      </c>
      <c r="D172" s="40" t="s">
        <v>35</v>
      </c>
      <c r="E172" s="114">
        <f>VLOOKUP(C172,Active!C$21:E$188,3,FALSE)</f>
        <v>-12024.478191827811</v>
      </c>
      <c r="G172" s="41" t="s">
        <v>598</v>
      </c>
      <c r="H172" s="117">
        <v>-8801.5</v>
      </c>
      <c r="I172" s="117" t="s">
        <v>273</v>
      </c>
      <c r="K172" s="41"/>
      <c r="M172" s="118" t="s">
        <v>590</v>
      </c>
    </row>
    <row r="173" spans="1:13" x14ac:dyDescent="0.2">
      <c r="A173" s="40" t="s">
        <v>54</v>
      </c>
      <c r="B173" s="41" t="s">
        <v>50</v>
      </c>
      <c r="C173" s="114">
        <v>41329.370000000003</v>
      </c>
      <c r="D173" s="40" t="s">
        <v>35</v>
      </c>
      <c r="E173" s="114">
        <f>VLOOKUP(C173,Active!C$21:E$188,3,FALSE)</f>
        <v>-9333.973576185721</v>
      </c>
      <c r="G173" s="41" t="s">
        <v>599</v>
      </c>
      <c r="H173" s="117">
        <v>-6111</v>
      </c>
      <c r="I173" s="117" t="s">
        <v>305</v>
      </c>
      <c r="K173" s="41"/>
      <c r="M173" s="118" t="s">
        <v>590</v>
      </c>
    </row>
    <row r="174" spans="1:13" x14ac:dyDescent="0.2">
      <c r="A174" s="40" t="s">
        <v>54</v>
      </c>
      <c r="B174" s="41" t="s">
        <v>51</v>
      </c>
      <c r="C174" s="114">
        <v>41330.364999999998</v>
      </c>
      <c r="D174" s="40" t="s">
        <v>35</v>
      </c>
      <c r="E174" s="114">
        <f>VLOOKUP(C174,Active!C$21:E$188,3,FALSE)</f>
        <v>-9332.4814424299584</v>
      </c>
      <c r="G174" s="41" t="s">
        <v>600</v>
      </c>
      <c r="H174" s="117">
        <v>-6109.5</v>
      </c>
      <c r="I174" s="117" t="s">
        <v>278</v>
      </c>
      <c r="K174" s="41"/>
      <c r="M174" s="118" t="s">
        <v>590</v>
      </c>
    </row>
    <row r="175" spans="1:13" x14ac:dyDescent="0.2">
      <c r="A175" s="40" t="s">
        <v>54</v>
      </c>
      <c r="B175" s="41" t="s">
        <v>50</v>
      </c>
      <c r="C175" s="114">
        <v>41331.362000000001</v>
      </c>
      <c r="D175" s="40" t="s">
        <v>35</v>
      </c>
      <c r="E175" s="114">
        <f>VLOOKUP(C175,Active!C$21:E$188,3,FALSE)</f>
        <v>-9330.986309410353</v>
      </c>
      <c r="G175" s="41" t="s">
        <v>601</v>
      </c>
      <c r="H175" s="117">
        <v>-6108</v>
      </c>
      <c r="I175" s="117" t="s">
        <v>275</v>
      </c>
      <c r="K175" s="41"/>
      <c r="M175" s="118" t="s">
        <v>590</v>
      </c>
    </row>
    <row r="176" spans="1:13" x14ac:dyDescent="0.2">
      <c r="A176" s="40" t="s">
        <v>54</v>
      </c>
      <c r="B176" s="41" t="s">
        <v>50</v>
      </c>
      <c r="C176" s="114">
        <v>41333.360000000001</v>
      </c>
      <c r="D176" s="40" t="s">
        <v>35</v>
      </c>
      <c r="E176" s="114">
        <f>VLOOKUP(C176,Active!C$21:E$188,3,FALSE)</f>
        <v>-9327.990044843491</v>
      </c>
      <c r="G176" s="41" t="s">
        <v>602</v>
      </c>
      <c r="H176" s="117">
        <v>-6105</v>
      </c>
      <c r="I176" s="117" t="s">
        <v>291</v>
      </c>
      <c r="K176" s="41"/>
      <c r="M176" s="118" t="s">
        <v>590</v>
      </c>
    </row>
    <row r="177" spans="1:13" x14ac:dyDescent="0.2">
      <c r="A177" s="40" t="s">
        <v>54</v>
      </c>
      <c r="B177" s="41" t="s">
        <v>50</v>
      </c>
      <c r="C177" s="114">
        <v>41337.360000000001</v>
      </c>
      <c r="D177" s="40" t="s">
        <v>35</v>
      </c>
      <c r="E177" s="114">
        <f>VLOOKUP(C177,Active!C$21:E$188,3,FALSE)</f>
        <v>-9321.9915171821067</v>
      </c>
      <c r="G177" s="41" t="s">
        <v>603</v>
      </c>
      <c r="H177" s="117">
        <v>-6099</v>
      </c>
      <c r="I177" s="117" t="s">
        <v>266</v>
      </c>
      <c r="K177" s="41"/>
      <c r="M177" s="118" t="s">
        <v>590</v>
      </c>
    </row>
    <row r="178" spans="1:13" x14ac:dyDescent="0.2">
      <c r="A178" s="40" t="s">
        <v>54</v>
      </c>
      <c r="B178" s="41" t="s">
        <v>50</v>
      </c>
      <c r="C178" s="114">
        <v>41351.368999999999</v>
      </c>
      <c r="D178" s="40" t="s">
        <v>35</v>
      </c>
      <c r="E178" s="114">
        <f>VLOOKUP(C178,Active!C$21:E$188,3,FALSE)</f>
        <v>-9300.9831736800206</v>
      </c>
      <c r="G178" s="41" t="s">
        <v>604</v>
      </c>
      <c r="H178" s="117">
        <v>-6078</v>
      </c>
      <c r="I178" s="117" t="s">
        <v>264</v>
      </c>
      <c r="K178" s="41"/>
      <c r="M178" s="118" t="s">
        <v>590</v>
      </c>
    </row>
    <row r="179" spans="1:13" x14ac:dyDescent="0.2">
      <c r="A179" s="40" t="s">
        <v>54</v>
      </c>
      <c r="B179" s="41" t="s">
        <v>50</v>
      </c>
      <c r="C179" s="114">
        <v>42452.288999999997</v>
      </c>
      <c r="D179" s="40" t="s">
        <v>35</v>
      </c>
      <c r="E179" s="114">
        <f>VLOOKUP(C179,Active!C$21:E$188,3,FALSE)</f>
        <v>-7650.008405436889</v>
      </c>
      <c r="G179" s="41" t="s">
        <v>605</v>
      </c>
      <c r="H179" s="117">
        <v>-4427</v>
      </c>
      <c r="I179" s="117" t="s">
        <v>348</v>
      </c>
      <c r="K179" s="41"/>
      <c r="M179" s="118" t="s">
        <v>590</v>
      </c>
    </row>
    <row r="180" spans="1:13" x14ac:dyDescent="0.2">
      <c r="A180" s="40" t="s">
        <v>54</v>
      </c>
      <c r="B180" s="41" t="s">
        <v>51</v>
      </c>
      <c r="C180" s="114">
        <v>42453.292999999998</v>
      </c>
      <c r="D180" s="40" t="s">
        <v>35</v>
      </c>
      <c r="E180" s="114">
        <f>VLOOKUP(C180,Active!C$21:E$188,3,FALSE)</f>
        <v>-7648.5027749938799</v>
      </c>
      <c r="G180" s="41" t="s">
        <v>606</v>
      </c>
      <c r="H180" s="117">
        <v>-4425.5</v>
      </c>
      <c r="I180" s="117" t="s">
        <v>262</v>
      </c>
      <c r="K180" s="41"/>
      <c r="M180" s="118" t="s">
        <v>590</v>
      </c>
    </row>
    <row r="181" spans="1:13" x14ac:dyDescent="0.2">
      <c r="A181" s="40" t="s">
        <v>54</v>
      </c>
      <c r="B181" s="41" t="s">
        <v>50</v>
      </c>
      <c r="C181" s="114">
        <v>42454.292000000001</v>
      </c>
      <c r="D181" s="40" t="s">
        <v>35</v>
      </c>
      <c r="E181" s="114">
        <f>VLOOKUP(C181,Active!C$21:E$188,3,FALSE)</f>
        <v>-7647.0046427104435</v>
      </c>
      <c r="G181" s="41" t="s">
        <v>607</v>
      </c>
      <c r="H181" s="117">
        <v>-4424</v>
      </c>
      <c r="I181" s="117" t="s">
        <v>281</v>
      </c>
      <c r="K181" s="41"/>
      <c r="M181" s="118" t="s">
        <v>590</v>
      </c>
    </row>
    <row r="182" spans="1:13" x14ac:dyDescent="0.2">
      <c r="A182" s="40" t="s">
        <v>54</v>
      </c>
      <c r="B182" s="41" t="s">
        <v>50</v>
      </c>
      <c r="C182" s="114">
        <v>42460.298999999999</v>
      </c>
      <c r="D182" s="40" t="s">
        <v>35</v>
      </c>
      <c r="E182" s="114">
        <f>VLOOKUP(C182,Active!C$21:E$188,3,FALSE)</f>
        <v>-7637.9963537949616</v>
      </c>
      <c r="G182" s="41" t="s">
        <v>608</v>
      </c>
      <c r="H182" s="117">
        <v>-4415</v>
      </c>
      <c r="I182" s="117" t="s">
        <v>285</v>
      </c>
      <c r="K182" s="41"/>
      <c r="M182" s="118" t="s">
        <v>590</v>
      </c>
    </row>
    <row r="183" spans="1:13" x14ac:dyDescent="0.2">
      <c r="A183" s="40" t="s">
        <v>54</v>
      </c>
      <c r="B183" s="41" t="s">
        <v>51</v>
      </c>
      <c r="C183" s="114">
        <v>42775.383999999998</v>
      </c>
      <c r="D183" s="40" t="s">
        <v>35</v>
      </c>
      <c r="E183" s="114">
        <f>VLOOKUP(C183,Active!C$21:E$188,3,FALSE)</f>
        <v>-7165.4848317480491</v>
      </c>
      <c r="G183" s="41" t="s">
        <v>609</v>
      </c>
      <c r="H183" s="117">
        <v>-3942.5</v>
      </c>
      <c r="I183" s="117" t="s">
        <v>316</v>
      </c>
      <c r="K183" s="41"/>
      <c r="M183" s="118" t="s">
        <v>590</v>
      </c>
    </row>
    <row r="184" spans="1:13" x14ac:dyDescent="0.2">
      <c r="A184" s="40" t="s">
        <v>54</v>
      </c>
      <c r="B184" s="41" t="s">
        <v>50</v>
      </c>
      <c r="C184" s="114">
        <v>42804.39</v>
      </c>
      <c r="D184" s="40" t="s">
        <v>35</v>
      </c>
      <c r="E184" s="114">
        <f>VLOOKUP(C184,Active!C$21:E$188,3,FALSE)</f>
        <v>-7121.9865084115099</v>
      </c>
      <c r="G184" s="41" t="s">
        <v>610</v>
      </c>
      <c r="H184" s="117">
        <v>-3899</v>
      </c>
      <c r="I184" s="117" t="s">
        <v>275</v>
      </c>
      <c r="K184" s="41"/>
      <c r="M184" s="118" t="s">
        <v>590</v>
      </c>
    </row>
    <row r="185" spans="1:13" x14ac:dyDescent="0.2">
      <c r="A185" s="40" t="s">
        <v>49</v>
      </c>
      <c r="B185" s="41" t="s">
        <v>50</v>
      </c>
      <c r="C185" s="114">
        <v>29162.404999999999</v>
      </c>
      <c r="D185" s="40" t="s">
        <v>35</v>
      </c>
      <c r="E185" s="114">
        <f>VLOOKUP(C185,Active!C$21:E$188,3,FALSE)</f>
        <v>-27579.942603088075</v>
      </c>
      <c r="G185" s="41" t="s">
        <v>611</v>
      </c>
      <c r="H185" s="117">
        <v>-24357</v>
      </c>
      <c r="I185" s="117" t="s">
        <v>612</v>
      </c>
      <c r="K185" s="41"/>
      <c r="M185" s="118" t="s">
        <v>254</v>
      </c>
    </row>
    <row r="186" spans="1:13" x14ac:dyDescent="0.2">
      <c r="A186" s="40" t="s">
        <v>49</v>
      </c>
      <c r="B186" s="41" t="s">
        <v>50</v>
      </c>
      <c r="C186" s="114">
        <v>29176.397000000001</v>
      </c>
      <c r="D186" s="40" t="s">
        <v>35</v>
      </c>
      <c r="E186" s="114">
        <f>VLOOKUP(C186,Active!C$21:E$188,3,FALSE)</f>
        <v>-27558.959753328545</v>
      </c>
      <c r="G186" s="41" t="s">
        <v>613</v>
      </c>
      <c r="H186" s="117">
        <v>-24336</v>
      </c>
      <c r="I186" s="117" t="s">
        <v>614</v>
      </c>
      <c r="K186" s="41"/>
      <c r="M186" s="118" t="s">
        <v>254</v>
      </c>
    </row>
    <row r="187" spans="1:13" x14ac:dyDescent="0.2">
      <c r="A187" s="40" t="s">
        <v>49</v>
      </c>
      <c r="B187" s="41" t="s">
        <v>51</v>
      </c>
      <c r="C187" s="114">
        <v>29285.446</v>
      </c>
      <c r="D187" s="40" t="s">
        <v>35</v>
      </c>
      <c r="E187" s="114">
        <f>VLOOKUP(C187,Active!C$21:E$188,3,FALSE)</f>
        <v>-27395.426392591937</v>
      </c>
      <c r="G187" s="41" t="s">
        <v>615</v>
      </c>
      <c r="H187" s="117">
        <v>-24172.5</v>
      </c>
      <c r="I187" s="117" t="s">
        <v>616</v>
      </c>
      <c r="K187" s="41"/>
      <c r="M187" s="118" t="s">
        <v>254</v>
      </c>
    </row>
    <row r="188" spans="1:13" x14ac:dyDescent="0.2">
      <c r="A188" s="40" t="s">
        <v>49</v>
      </c>
      <c r="B188" s="41" t="s">
        <v>51</v>
      </c>
      <c r="C188" s="114">
        <v>29559.51</v>
      </c>
      <c r="D188" s="40" t="s">
        <v>35</v>
      </c>
      <c r="E188" s="114">
        <f>VLOOKUP(C188,Active!C$21:E$188,3,FALSE)</f>
        <v>-26984.431271344449</v>
      </c>
      <c r="G188" s="41" t="s">
        <v>617</v>
      </c>
      <c r="H188" s="117">
        <v>-23761.5</v>
      </c>
      <c r="I188" s="117" t="s">
        <v>618</v>
      </c>
      <c r="K188" s="41"/>
      <c r="M188" s="118" t="s">
        <v>254</v>
      </c>
    </row>
    <row r="189" spans="1:13" x14ac:dyDescent="0.2">
      <c r="A189" s="40" t="s">
        <v>49</v>
      </c>
      <c r="B189" s="41" t="s">
        <v>50</v>
      </c>
      <c r="C189" s="114">
        <v>29588.495999999999</v>
      </c>
      <c r="D189" s="40" t="s">
        <v>35</v>
      </c>
      <c r="E189" s="114">
        <f>VLOOKUP(C189,Active!C$21:E$188,3,FALSE)</f>
        <v>-26940.962940646219</v>
      </c>
      <c r="G189" s="41" t="s">
        <v>619</v>
      </c>
      <c r="H189" s="117">
        <v>-23718</v>
      </c>
      <c r="I189" s="117" t="s">
        <v>620</v>
      </c>
      <c r="K189" s="41"/>
      <c r="M189" s="118" t="s">
        <v>254</v>
      </c>
    </row>
    <row r="190" spans="1:13" x14ac:dyDescent="0.2">
      <c r="A190" s="40" t="s">
        <v>49</v>
      </c>
      <c r="B190" s="41" t="s">
        <v>51</v>
      </c>
      <c r="C190" s="114">
        <v>29688.216</v>
      </c>
      <c r="D190" s="40" t="s">
        <v>35</v>
      </c>
      <c r="E190" s="114">
        <f>VLOOKUP(C190,Active!C$21:E$188,3,FALSE)</f>
        <v>-26791.419646047878</v>
      </c>
      <c r="G190" s="41" t="s">
        <v>621</v>
      </c>
      <c r="H190" s="117">
        <v>-23568.5</v>
      </c>
      <c r="I190" s="117" t="s">
        <v>622</v>
      </c>
      <c r="K190" s="41"/>
      <c r="M190" s="118" t="s">
        <v>254</v>
      </c>
    </row>
    <row r="191" spans="1:13" x14ac:dyDescent="0.2">
      <c r="A191" s="40" t="s">
        <v>49</v>
      </c>
      <c r="B191" s="41" t="s">
        <v>51</v>
      </c>
      <c r="C191" s="114">
        <v>30080.295999999998</v>
      </c>
      <c r="D191" s="40" t="s">
        <v>35</v>
      </c>
      <c r="E191" s="114">
        <f>VLOOKUP(C191,Active!C$21:E$188,3,FALSE)</f>
        <v>-26203.443964678871</v>
      </c>
      <c r="G191" s="41" t="s">
        <v>623</v>
      </c>
      <c r="H191" s="117">
        <v>-22980.5</v>
      </c>
      <c r="I191" s="117" t="s">
        <v>624</v>
      </c>
      <c r="K191" s="41"/>
      <c r="M191" s="118" t="s">
        <v>254</v>
      </c>
    </row>
    <row r="192" spans="1:13" x14ac:dyDescent="0.2">
      <c r="A192" s="40" t="s">
        <v>49</v>
      </c>
      <c r="B192" s="41" t="s">
        <v>50</v>
      </c>
      <c r="C192" s="114">
        <v>30101.275000000001</v>
      </c>
      <c r="D192" s="40" t="s">
        <v>35</v>
      </c>
      <c r="E192" s="114">
        <f>VLOOKUP(C192,Active!C$21:E$188,3,FALSE)</f>
        <v>-26171.983186726815</v>
      </c>
      <c r="G192" s="41" t="s">
        <v>625</v>
      </c>
      <c r="H192" s="117">
        <v>-22949</v>
      </c>
      <c r="I192" s="117" t="s">
        <v>264</v>
      </c>
      <c r="K192" s="41"/>
      <c r="M192" s="118" t="s">
        <v>254</v>
      </c>
    </row>
    <row r="193" spans="1:13" x14ac:dyDescent="0.2">
      <c r="A193" s="40" t="s">
        <v>49</v>
      </c>
      <c r="B193" s="41" t="s">
        <v>51</v>
      </c>
      <c r="C193" s="114">
        <v>31475.267</v>
      </c>
      <c r="D193" s="40" t="s">
        <v>35</v>
      </c>
      <c r="E193" s="114">
        <f>VLOOKUP(C193,Active!C$21:E$188,3,FALSE)</f>
        <v>-24111.500932096216</v>
      </c>
      <c r="G193" s="41" t="s">
        <v>626</v>
      </c>
      <c r="H193" s="117">
        <v>-20888.5</v>
      </c>
      <c r="I193" s="117" t="s">
        <v>269</v>
      </c>
      <c r="K193" s="41"/>
      <c r="M193" s="118" t="s">
        <v>254</v>
      </c>
    </row>
    <row r="194" spans="1:13" x14ac:dyDescent="0.2">
      <c r="A194" s="40" t="s">
        <v>49</v>
      </c>
      <c r="B194" s="41" t="s">
        <v>50</v>
      </c>
      <c r="C194" s="114">
        <v>33189.406000000003</v>
      </c>
      <c r="D194" s="40" t="s">
        <v>35</v>
      </c>
      <c r="E194" s="114">
        <f>VLOOKUP(C194,Active!C$21:E$188,3,FALSE)</f>
        <v>-21540.923380356286</v>
      </c>
      <c r="G194" s="41" t="s">
        <v>627</v>
      </c>
      <c r="H194" s="117">
        <v>-18318</v>
      </c>
      <c r="I194" s="117" t="s">
        <v>628</v>
      </c>
      <c r="K194" s="41"/>
      <c r="M194" s="118" t="s">
        <v>254</v>
      </c>
    </row>
    <row r="195" spans="1:13" x14ac:dyDescent="0.2">
      <c r="A195" s="40" t="s">
        <v>54</v>
      </c>
      <c r="B195" s="41" t="s">
        <v>50</v>
      </c>
      <c r="C195" s="114">
        <v>36930.298000000003</v>
      </c>
      <c r="D195" s="40" t="s">
        <v>35</v>
      </c>
      <c r="E195" s="114">
        <f>VLOOKUP(C195,Active!C$21:E$188,3,FALSE)</f>
        <v>-15930.962345292344</v>
      </c>
      <c r="G195" s="41" t="s">
        <v>629</v>
      </c>
      <c r="H195" s="117">
        <v>-12708</v>
      </c>
      <c r="I195" s="117" t="s">
        <v>620</v>
      </c>
      <c r="K195" s="41"/>
      <c r="M195" s="118" t="s">
        <v>590</v>
      </c>
    </row>
    <row r="196" spans="1:13" x14ac:dyDescent="0.2">
      <c r="A196" s="40" t="s">
        <v>57</v>
      </c>
      <c r="B196" s="41" t="s">
        <v>50</v>
      </c>
      <c r="C196" s="114">
        <v>37312.417999999998</v>
      </c>
      <c r="D196" s="40" t="s">
        <v>35</v>
      </c>
      <c r="E196" s="114">
        <f>VLOOKUP(C196,Active!C$21:E$188,3,FALSE)</f>
        <v>-15357.922997800193</v>
      </c>
      <c r="G196" s="41" t="s">
        <v>630</v>
      </c>
      <c r="H196" s="117">
        <v>-12135</v>
      </c>
      <c r="I196" s="117" t="s">
        <v>631</v>
      </c>
      <c r="K196" s="41"/>
      <c r="M196" s="118" t="s">
        <v>632</v>
      </c>
    </row>
    <row r="197" spans="1:13" x14ac:dyDescent="0.2">
      <c r="A197" s="40" t="s">
        <v>57</v>
      </c>
      <c r="B197" s="41" t="s">
        <v>50</v>
      </c>
      <c r="C197" s="114">
        <v>37316.366000000002</v>
      </c>
      <c r="D197" s="40" t="s">
        <v>35</v>
      </c>
      <c r="E197" s="114">
        <f>VLOOKUP(C197,Active!C$21:E$188,3,FALSE)</f>
        <v>-15352.0024509984</v>
      </c>
      <c r="G197" s="41" t="s">
        <v>633</v>
      </c>
      <c r="H197" s="117">
        <v>-12129</v>
      </c>
      <c r="I197" s="117" t="s">
        <v>323</v>
      </c>
      <c r="K197" s="41"/>
      <c r="M197" s="118" t="s">
        <v>632</v>
      </c>
    </row>
    <row r="198" spans="1:13" x14ac:dyDescent="0.2">
      <c r="A198" s="40" t="s">
        <v>57</v>
      </c>
      <c r="B198" s="41" t="s">
        <v>50</v>
      </c>
      <c r="C198" s="114">
        <v>37318.353999999999</v>
      </c>
      <c r="D198" s="40" t="s">
        <v>35</v>
      </c>
      <c r="E198" s="114">
        <f>VLOOKUP(C198,Active!C$21:E$188,3,FALSE)</f>
        <v>-15349.021182750694</v>
      </c>
      <c r="G198" s="41" t="s">
        <v>634</v>
      </c>
      <c r="H198" s="117">
        <v>-12126</v>
      </c>
      <c r="I198" s="117" t="s">
        <v>635</v>
      </c>
      <c r="K198" s="41"/>
      <c r="M198" s="118" t="s">
        <v>632</v>
      </c>
    </row>
    <row r="199" spans="1:13" x14ac:dyDescent="0.2">
      <c r="A199" s="40" t="s">
        <v>54</v>
      </c>
      <c r="B199" s="41" t="s">
        <v>51</v>
      </c>
      <c r="C199" s="114">
        <v>37319.385999999999</v>
      </c>
      <c r="D199" s="40" t="s">
        <v>35</v>
      </c>
      <c r="E199" s="114">
        <f>VLOOKUP(C199,Active!C$21:E$188,3,FALSE)</f>
        <v>-15347.473562614057</v>
      </c>
      <c r="G199" s="41" t="s">
        <v>636</v>
      </c>
      <c r="H199" s="117">
        <v>-12124.5</v>
      </c>
      <c r="I199" s="117" t="s">
        <v>305</v>
      </c>
      <c r="K199" s="41"/>
      <c r="M199" s="118" t="s">
        <v>590</v>
      </c>
    </row>
    <row r="200" spans="1:13" x14ac:dyDescent="0.2">
      <c r="A200" s="40" t="s">
        <v>54</v>
      </c>
      <c r="B200" s="41" t="s">
        <v>51</v>
      </c>
      <c r="C200" s="114">
        <v>37345.368000000002</v>
      </c>
      <c r="D200" s="40" t="s">
        <v>35</v>
      </c>
      <c r="E200" s="114">
        <f>VLOOKUP(C200,Active!C$21:E$188,3,FALSE)</f>
        <v>-15308.510126189523</v>
      </c>
      <c r="G200" s="41" t="s">
        <v>637</v>
      </c>
      <c r="H200" s="117">
        <v>-12085.5</v>
      </c>
      <c r="I200" s="117" t="s">
        <v>359</v>
      </c>
      <c r="K200" s="41"/>
      <c r="M200" s="118" t="s">
        <v>590</v>
      </c>
    </row>
    <row r="201" spans="1:13" x14ac:dyDescent="0.2">
      <c r="A201" s="40" t="s">
        <v>57</v>
      </c>
      <c r="B201" s="41" t="s">
        <v>51</v>
      </c>
      <c r="C201" s="114">
        <v>37347.413999999997</v>
      </c>
      <c r="D201" s="40" t="s">
        <v>35</v>
      </c>
      <c r="E201" s="114">
        <f>VLOOKUP(C201,Active!C$21:E$188,3,FALSE)</f>
        <v>-15305.441879290731</v>
      </c>
      <c r="G201" s="41" t="s">
        <v>638</v>
      </c>
      <c r="H201" s="117">
        <v>-12082.5</v>
      </c>
      <c r="I201" s="117" t="s">
        <v>612</v>
      </c>
      <c r="K201" s="41"/>
      <c r="M201" s="118" t="s">
        <v>632</v>
      </c>
    </row>
    <row r="202" spans="1:13" x14ac:dyDescent="0.2">
      <c r="A202" s="40" t="s">
        <v>54</v>
      </c>
      <c r="B202" s="41" t="s">
        <v>50</v>
      </c>
      <c r="C202" s="114">
        <v>37348.360999999997</v>
      </c>
      <c r="D202" s="40" t="s">
        <v>35</v>
      </c>
      <c r="E202" s="114">
        <f>VLOOKUP(C202,Active!C$21:E$188,3,FALSE)</f>
        <v>-15304.021727866899</v>
      </c>
      <c r="G202" s="41" t="s">
        <v>639</v>
      </c>
      <c r="H202" s="117">
        <v>-12081</v>
      </c>
      <c r="I202" s="117" t="s">
        <v>635</v>
      </c>
      <c r="K202" s="41"/>
      <c r="M202" s="118" t="s">
        <v>590</v>
      </c>
    </row>
    <row r="203" spans="1:13" x14ac:dyDescent="0.2">
      <c r="A203" s="40" t="s">
        <v>57</v>
      </c>
      <c r="B203" s="41" t="s">
        <v>50</v>
      </c>
      <c r="C203" s="114">
        <v>37366.404999999999</v>
      </c>
      <c r="D203" s="40" t="s">
        <v>35</v>
      </c>
      <c r="E203" s="114">
        <f>VLOOKUP(C203,Active!C$21:E$188,3,FALSE)</f>
        <v>-15276.962369586387</v>
      </c>
      <c r="G203" s="41" t="s">
        <v>640</v>
      </c>
      <c r="H203" s="117">
        <v>-12054</v>
      </c>
      <c r="I203" s="117" t="s">
        <v>620</v>
      </c>
      <c r="K203" s="41"/>
      <c r="M203" s="118" t="s">
        <v>632</v>
      </c>
    </row>
    <row r="204" spans="1:13" x14ac:dyDescent="0.2">
      <c r="A204" s="40" t="s">
        <v>57</v>
      </c>
      <c r="B204" s="41" t="s">
        <v>50</v>
      </c>
      <c r="C204" s="114">
        <v>37374.372000000003</v>
      </c>
      <c r="D204" s="40" t="s">
        <v>35</v>
      </c>
      <c r="E204" s="114">
        <f>VLOOKUP(C204,Active!C$21:E$188,3,FALSE)</f>
        <v>-15265.014802116815</v>
      </c>
      <c r="G204" s="41" t="s">
        <v>641</v>
      </c>
      <c r="H204" s="117">
        <v>-12042</v>
      </c>
      <c r="I204" s="117" t="s">
        <v>381</v>
      </c>
      <c r="K204" s="41"/>
      <c r="M204" s="118" t="s">
        <v>632</v>
      </c>
    </row>
    <row r="205" spans="1:13" x14ac:dyDescent="0.2">
      <c r="A205" s="40" t="s">
        <v>57</v>
      </c>
      <c r="B205" s="41" t="s">
        <v>50</v>
      </c>
      <c r="C205" s="114">
        <v>37400.375</v>
      </c>
      <c r="D205" s="40" t="s">
        <v>35</v>
      </c>
      <c r="E205" s="114">
        <f>VLOOKUP(C205,Active!C$21:E$188,3,FALSE)</f>
        <v>-15226.019873422068</v>
      </c>
      <c r="G205" s="41" t="s">
        <v>642</v>
      </c>
      <c r="H205" s="117">
        <v>-12003</v>
      </c>
      <c r="I205" s="117" t="s">
        <v>366</v>
      </c>
      <c r="K205" s="41"/>
      <c r="M205" s="118" t="s">
        <v>632</v>
      </c>
    </row>
    <row r="206" spans="1:13" x14ac:dyDescent="0.2">
      <c r="A206" s="40" t="s">
        <v>57</v>
      </c>
      <c r="B206" s="41" t="s">
        <v>51</v>
      </c>
      <c r="C206" s="114">
        <v>37403.374000000003</v>
      </c>
      <c r="D206" s="40" t="s">
        <v>35</v>
      </c>
      <c r="E206" s="114">
        <f>VLOOKUP(C206,Active!C$21:E$188,3,FALSE)</f>
        <v>-15221.522477307939</v>
      </c>
      <c r="G206" s="41" t="s">
        <v>643</v>
      </c>
      <c r="H206" s="117">
        <v>-11998.5</v>
      </c>
      <c r="I206" s="117" t="s">
        <v>644</v>
      </c>
      <c r="K206" s="41"/>
      <c r="M206" s="118" t="s">
        <v>632</v>
      </c>
    </row>
    <row r="207" spans="1:13" x14ac:dyDescent="0.2">
      <c r="A207" s="40" t="s">
        <v>57</v>
      </c>
      <c r="B207" s="41" t="s">
        <v>50</v>
      </c>
      <c r="C207" s="114">
        <v>37406.372000000003</v>
      </c>
      <c r="D207" s="40" t="s">
        <v>35</v>
      </c>
      <c r="E207" s="114">
        <f>VLOOKUP(C207,Active!C$21:E$188,3,FALSE)</f>
        <v>-15217.026580825732</v>
      </c>
      <c r="G207" s="41" t="s">
        <v>645</v>
      </c>
      <c r="H207" s="117">
        <v>-11994</v>
      </c>
      <c r="I207" s="117" t="s">
        <v>646</v>
      </c>
      <c r="K207" s="41"/>
      <c r="M207" s="118" t="s">
        <v>632</v>
      </c>
    </row>
    <row r="208" spans="1:13" x14ac:dyDescent="0.2">
      <c r="A208" s="40" t="s">
        <v>57</v>
      </c>
      <c r="B208" s="41" t="s">
        <v>50</v>
      </c>
      <c r="C208" s="114">
        <v>37614.432999999997</v>
      </c>
      <c r="D208" s="40" t="s">
        <v>35</v>
      </c>
      <c r="E208" s="114">
        <f>VLOOKUP(C208,Active!C$21:E$188,3,FALSE)</f>
        <v>-14905.011664886857</v>
      </c>
      <c r="G208" s="41" t="s">
        <v>647</v>
      </c>
      <c r="H208" s="117">
        <v>-11682</v>
      </c>
      <c r="I208" s="117" t="s">
        <v>330</v>
      </c>
      <c r="K208" s="41"/>
      <c r="M208" s="118" t="s">
        <v>632</v>
      </c>
    </row>
    <row r="209" spans="1:13" x14ac:dyDescent="0.2">
      <c r="A209" s="40" t="s">
        <v>57</v>
      </c>
      <c r="B209" s="41" t="s">
        <v>51</v>
      </c>
      <c r="C209" s="114">
        <v>37615.455000000002</v>
      </c>
      <c r="D209" s="40" t="s">
        <v>35</v>
      </c>
      <c r="E209" s="114">
        <f>VLOOKUP(C209,Active!C$21:E$188,3,FALSE)</f>
        <v>-14903.479041069366</v>
      </c>
      <c r="G209" s="41" t="s">
        <v>648</v>
      </c>
      <c r="H209" s="117">
        <v>-11680.5</v>
      </c>
      <c r="I209" s="117" t="s">
        <v>256</v>
      </c>
      <c r="K209" s="41"/>
      <c r="M209" s="118" t="s">
        <v>632</v>
      </c>
    </row>
    <row r="210" spans="1:13" x14ac:dyDescent="0.2">
      <c r="A210" s="40" t="s">
        <v>57</v>
      </c>
      <c r="B210" s="41" t="s">
        <v>50</v>
      </c>
      <c r="C210" s="114">
        <v>37668.411</v>
      </c>
      <c r="D210" s="40" t="s">
        <v>35</v>
      </c>
      <c r="E210" s="114">
        <f>VLOOKUP(C210,Active!C$21:E$188,3,FALSE)</f>
        <v>-14824.064533360286</v>
      </c>
      <c r="G210" s="41" t="s">
        <v>649</v>
      </c>
      <c r="H210" s="117">
        <v>-11601</v>
      </c>
      <c r="I210" s="117" t="s">
        <v>650</v>
      </c>
      <c r="K210" s="41"/>
      <c r="M210" s="118" t="s">
        <v>632</v>
      </c>
    </row>
    <row r="211" spans="1:13" x14ac:dyDescent="0.2">
      <c r="A211" s="40" t="s">
        <v>57</v>
      </c>
      <c r="B211" s="41" t="s">
        <v>51</v>
      </c>
      <c r="C211" s="114">
        <v>37705.436999999998</v>
      </c>
      <c r="D211" s="40" t="s">
        <v>35</v>
      </c>
      <c r="E211" s="114">
        <f>VLOOKUP(C211,Active!C$21:E$188,3,FALSE)</f>
        <v>-14768.539162062674</v>
      </c>
      <c r="G211" s="41" t="s">
        <v>651</v>
      </c>
      <c r="H211" s="117">
        <v>-11545.5</v>
      </c>
      <c r="I211" s="117" t="s">
        <v>455</v>
      </c>
      <c r="K211" s="41"/>
      <c r="M211" s="118" t="s">
        <v>632</v>
      </c>
    </row>
    <row r="212" spans="1:13" x14ac:dyDescent="0.2">
      <c r="A212" s="40" t="s">
        <v>57</v>
      </c>
      <c r="B212" s="41" t="s">
        <v>50</v>
      </c>
      <c r="C212" s="114">
        <v>37932.508999999998</v>
      </c>
      <c r="D212" s="40" t="s">
        <v>35</v>
      </c>
      <c r="E212" s="114">
        <f>VLOOKUP(C212,Active!C$21:E$188,3,FALSE)</f>
        <v>-14428.014743781141</v>
      </c>
      <c r="G212" s="41" t="s">
        <v>652</v>
      </c>
      <c r="H212" s="117">
        <v>-11205</v>
      </c>
      <c r="I212" s="117" t="s">
        <v>653</v>
      </c>
      <c r="K212" s="41"/>
      <c r="M212" s="118" t="s">
        <v>632</v>
      </c>
    </row>
    <row r="213" spans="1:13" x14ac:dyDescent="0.2">
      <c r="A213" s="40" t="s">
        <v>57</v>
      </c>
      <c r="B213" s="41" t="s">
        <v>51</v>
      </c>
      <c r="C213" s="114">
        <v>37939.523999999998</v>
      </c>
      <c r="D213" s="40" t="s">
        <v>35</v>
      </c>
      <c r="E213" s="114">
        <f>VLOOKUP(C213,Active!C$21:E$188,3,FALSE)</f>
        <v>-14417.494825894986</v>
      </c>
      <c r="G213" s="41" t="s">
        <v>654</v>
      </c>
      <c r="H213" s="117">
        <v>-11194.5</v>
      </c>
      <c r="I213" s="117" t="s">
        <v>258</v>
      </c>
      <c r="K213" s="41"/>
      <c r="M213" s="118" t="s">
        <v>632</v>
      </c>
    </row>
    <row r="214" spans="1:13" x14ac:dyDescent="0.2">
      <c r="A214" s="40" t="s">
        <v>57</v>
      </c>
      <c r="B214" s="41" t="s">
        <v>50</v>
      </c>
      <c r="C214" s="114">
        <v>37940.553</v>
      </c>
      <c r="D214" s="40" t="s">
        <v>35</v>
      </c>
      <c r="E214" s="114">
        <f>VLOOKUP(C214,Active!C$21:E$188,3,FALSE)</f>
        <v>-14415.951704654091</v>
      </c>
      <c r="G214" s="41" t="s">
        <v>655</v>
      </c>
      <c r="H214" s="117">
        <v>-11193</v>
      </c>
      <c r="I214" s="117" t="s">
        <v>656</v>
      </c>
      <c r="K214" s="41"/>
      <c r="M214" s="118" t="s">
        <v>632</v>
      </c>
    </row>
    <row r="215" spans="1:13" x14ac:dyDescent="0.2">
      <c r="A215" s="40" t="s">
        <v>57</v>
      </c>
      <c r="B215" s="41" t="s">
        <v>50</v>
      </c>
      <c r="C215" s="114">
        <v>37942.552000000003</v>
      </c>
      <c r="D215" s="40" t="s">
        <v>35</v>
      </c>
      <c r="E215" s="114">
        <f>VLOOKUP(C215,Active!C$21:E$188,3,FALSE)</f>
        <v>-14412.953940455309</v>
      </c>
      <c r="G215" s="41" t="s">
        <v>657</v>
      </c>
      <c r="H215" s="117">
        <v>-11190</v>
      </c>
      <c r="I215" s="117" t="s">
        <v>658</v>
      </c>
      <c r="K215" s="41"/>
      <c r="M215" s="118" t="s">
        <v>632</v>
      </c>
    </row>
    <row r="216" spans="1:13" x14ac:dyDescent="0.2">
      <c r="A216" s="40" t="s">
        <v>57</v>
      </c>
      <c r="B216" s="41" t="s">
        <v>50</v>
      </c>
      <c r="C216" s="114">
        <v>37944.553999999996</v>
      </c>
      <c r="D216" s="40" t="s">
        <v>35</v>
      </c>
      <c r="E216" s="114">
        <f>VLOOKUP(C216,Active!C$21:E$188,3,FALSE)</f>
        <v>-14409.951677360796</v>
      </c>
      <c r="G216" s="41" t="s">
        <v>659</v>
      </c>
      <c r="H216" s="117">
        <v>-11187</v>
      </c>
      <c r="I216" s="117" t="s">
        <v>656</v>
      </c>
      <c r="K216" s="41"/>
      <c r="M216" s="118" t="s">
        <v>632</v>
      </c>
    </row>
    <row r="217" spans="1:13" x14ac:dyDescent="0.2">
      <c r="A217" s="40" t="s">
        <v>57</v>
      </c>
      <c r="B217" s="41" t="s">
        <v>50</v>
      </c>
      <c r="C217" s="114">
        <v>37960.476000000002</v>
      </c>
      <c r="D217" s="40" t="s">
        <v>35</v>
      </c>
      <c r="E217" s="114">
        <f>VLOOKUP(C217,Active!C$21:E$188,3,FALSE)</f>
        <v>-14386.074538004643</v>
      </c>
      <c r="G217" s="41" t="s">
        <v>660</v>
      </c>
      <c r="H217" s="117">
        <v>-11163</v>
      </c>
      <c r="I217" s="117" t="s">
        <v>661</v>
      </c>
      <c r="K217" s="41"/>
      <c r="M217" s="118" t="s">
        <v>632</v>
      </c>
    </row>
    <row r="218" spans="1:13" x14ac:dyDescent="0.2">
      <c r="A218" s="40" t="s">
        <v>54</v>
      </c>
      <c r="B218" s="41" t="s">
        <v>51</v>
      </c>
      <c r="C218" s="114">
        <v>37961.508000000002</v>
      </c>
      <c r="D218" s="40" t="s">
        <v>35</v>
      </c>
      <c r="E218" s="114">
        <f>VLOOKUP(C218,Active!C$21:E$188,3,FALSE)</f>
        <v>-14384.526917868006</v>
      </c>
      <c r="G218" s="41" t="s">
        <v>662</v>
      </c>
      <c r="H218" s="117">
        <v>-11161.5</v>
      </c>
      <c r="I218" s="117" t="s">
        <v>449</v>
      </c>
      <c r="K218" s="41"/>
      <c r="M218" s="118" t="s">
        <v>590</v>
      </c>
    </row>
    <row r="219" spans="1:13" x14ac:dyDescent="0.2">
      <c r="A219" s="40" t="s">
        <v>57</v>
      </c>
      <c r="B219" s="41" t="s">
        <v>50</v>
      </c>
      <c r="C219" s="114">
        <v>37970.53</v>
      </c>
      <c r="D219" s="40" t="s">
        <v>35</v>
      </c>
      <c r="E219" s="114">
        <f>VLOOKUP(C219,Active!C$21:E$188,3,FALSE)</f>
        <v>-14370.997238727756</v>
      </c>
      <c r="G219" s="41" t="s">
        <v>663</v>
      </c>
      <c r="H219" s="117">
        <v>-11148</v>
      </c>
      <c r="I219" s="117" t="s">
        <v>271</v>
      </c>
      <c r="K219" s="41"/>
      <c r="M219" s="118" t="s">
        <v>632</v>
      </c>
    </row>
    <row r="220" spans="1:13" x14ac:dyDescent="0.2">
      <c r="A220" s="40" t="s">
        <v>57</v>
      </c>
      <c r="B220" s="41" t="s">
        <v>50</v>
      </c>
      <c r="C220" s="114">
        <v>38000.516000000003</v>
      </c>
      <c r="D220" s="40" t="s">
        <v>35</v>
      </c>
      <c r="E220" s="114">
        <f>VLOOKUP(C220,Active!C$21:E$188,3,FALSE)</f>
        <v>-14326.029276114172</v>
      </c>
      <c r="G220" s="41" t="s">
        <v>664</v>
      </c>
      <c r="H220" s="117">
        <v>-11103</v>
      </c>
      <c r="I220" s="117" t="s">
        <v>665</v>
      </c>
      <c r="K220" s="41"/>
      <c r="M220" s="118" t="s">
        <v>632</v>
      </c>
    </row>
    <row r="221" spans="1:13" x14ac:dyDescent="0.2">
      <c r="A221" s="40" t="s">
        <v>57</v>
      </c>
      <c r="B221" s="41" t="s">
        <v>51</v>
      </c>
      <c r="C221" s="114">
        <v>38001.523000000001</v>
      </c>
      <c r="D221" s="40" t="s">
        <v>35</v>
      </c>
      <c r="E221" s="114">
        <f>VLOOKUP(C221,Active!C$21:E$188,3,FALSE)</f>
        <v>-14324.519146775421</v>
      </c>
      <c r="G221" s="41" t="s">
        <v>666</v>
      </c>
      <c r="H221" s="117">
        <v>-11101.5</v>
      </c>
      <c r="I221" s="117" t="s">
        <v>667</v>
      </c>
      <c r="K221" s="41"/>
      <c r="M221" s="118" t="s">
        <v>632</v>
      </c>
    </row>
    <row r="222" spans="1:13" x14ac:dyDescent="0.2">
      <c r="A222" s="40" t="s">
        <v>57</v>
      </c>
      <c r="B222" s="41" t="s">
        <v>50</v>
      </c>
      <c r="C222" s="114">
        <v>38002.559000000001</v>
      </c>
      <c r="D222" s="40" t="s">
        <v>35</v>
      </c>
      <c r="E222" s="114">
        <f>VLOOKUP(C222,Active!C$21:E$188,3,FALSE)</f>
        <v>-14322.965528111123</v>
      </c>
      <c r="G222" s="41" t="s">
        <v>668</v>
      </c>
      <c r="H222" s="117">
        <v>-11100</v>
      </c>
      <c r="I222" s="117" t="s">
        <v>669</v>
      </c>
      <c r="K222" s="41"/>
      <c r="M222" s="118" t="s">
        <v>632</v>
      </c>
    </row>
    <row r="223" spans="1:13" x14ac:dyDescent="0.2">
      <c r="A223" s="40" t="s">
        <v>57</v>
      </c>
      <c r="B223" s="41" t="s">
        <v>51</v>
      </c>
      <c r="C223" s="114">
        <v>38003.563999999998</v>
      </c>
      <c r="D223" s="40" t="s">
        <v>35</v>
      </c>
      <c r="E223" s="114">
        <f>VLOOKUP(C223,Active!C$21:E$188,3,FALSE)</f>
        <v>-14321.458398036204</v>
      </c>
      <c r="G223" s="41" t="s">
        <v>670</v>
      </c>
      <c r="H223" s="117">
        <v>-11098.5</v>
      </c>
      <c r="I223" s="117" t="s">
        <v>671</v>
      </c>
      <c r="K223" s="41"/>
      <c r="M223" s="118" t="s">
        <v>632</v>
      </c>
    </row>
    <row r="224" spans="1:13" x14ac:dyDescent="0.2">
      <c r="A224" s="40" t="s">
        <v>57</v>
      </c>
      <c r="B224" s="41" t="s">
        <v>50</v>
      </c>
      <c r="C224" s="114">
        <v>38288.601000000002</v>
      </c>
      <c r="D224" s="40" t="s">
        <v>35</v>
      </c>
      <c r="E224" s="114">
        <f>VLOOKUP(C224,Active!C$21:E$188,3,FALSE)</f>
        <v>-13894.007815781611</v>
      </c>
      <c r="G224" s="41" t="s">
        <v>672</v>
      </c>
      <c r="H224" s="117">
        <v>-10671</v>
      </c>
      <c r="I224" s="117" t="s">
        <v>348</v>
      </c>
      <c r="K224" s="41"/>
      <c r="M224" s="118" t="s">
        <v>632</v>
      </c>
    </row>
    <row r="225" spans="1:13" x14ac:dyDescent="0.2">
      <c r="A225" s="40" t="s">
        <v>57</v>
      </c>
      <c r="B225" s="41" t="s">
        <v>51</v>
      </c>
      <c r="C225" s="114">
        <v>38289.597000000002</v>
      </c>
      <c r="D225" s="40" t="s">
        <v>35</v>
      </c>
      <c r="E225" s="114">
        <f>VLOOKUP(C225,Active!C$21:E$188,3,FALSE)</f>
        <v>-13892.514182393928</v>
      </c>
      <c r="G225" s="41" t="s">
        <v>673</v>
      </c>
      <c r="H225" s="117">
        <v>-10669.5</v>
      </c>
      <c r="I225" s="117" t="s">
        <v>653</v>
      </c>
      <c r="K225" s="41"/>
      <c r="M225" s="118" t="s">
        <v>632</v>
      </c>
    </row>
    <row r="226" spans="1:13" x14ac:dyDescent="0.2">
      <c r="A226" s="40" t="s">
        <v>57</v>
      </c>
      <c r="B226" s="41" t="s">
        <v>50</v>
      </c>
      <c r="C226" s="114">
        <v>38318.625</v>
      </c>
      <c r="D226" s="40" t="s">
        <v>35</v>
      </c>
      <c r="E226" s="114">
        <f>VLOOKUP(C226,Active!C$21:E$188,3,FALSE)</f>
        <v>-13848.982867155255</v>
      </c>
      <c r="G226" s="41" t="s">
        <v>674</v>
      </c>
      <c r="H226" s="117">
        <v>-10626</v>
      </c>
      <c r="I226" s="117" t="s">
        <v>264</v>
      </c>
      <c r="K226" s="41"/>
      <c r="M226" s="118" t="s">
        <v>632</v>
      </c>
    </row>
    <row r="227" spans="1:13" x14ac:dyDescent="0.2">
      <c r="A227" s="40" t="s">
        <v>57</v>
      </c>
      <c r="B227" s="41" t="s">
        <v>51</v>
      </c>
      <c r="C227" s="114">
        <v>38321.646000000001</v>
      </c>
      <c r="D227" s="40" t="s">
        <v>35</v>
      </c>
      <c r="E227" s="114">
        <f>VLOOKUP(C227,Active!C$21:E$188,3,FALSE)</f>
        <v>-13844.452479138994</v>
      </c>
      <c r="G227" s="41" t="s">
        <v>675</v>
      </c>
      <c r="H227" s="117">
        <v>-10621.5</v>
      </c>
      <c r="I227" s="117" t="s">
        <v>676</v>
      </c>
      <c r="K227" s="41"/>
      <c r="M227" s="118" t="s">
        <v>632</v>
      </c>
    </row>
    <row r="228" spans="1:13" x14ac:dyDescent="0.2">
      <c r="A228" s="40" t="s">
        <v>57</v>
      </c>
      <c r="B228" s="41" t="s">
        <v>50</v>
      </c>
      <c r="C228" s="114">
        <v>38378.599000000002</v>
      </c>
      <c r="D228" s="40" t="s">
        <v>35</v>
      </c>
      <c r="E228" s="114">
        <f>VLOOKUP(C228,Active!C$21:E$188,3,FALSE)</f>
        <v>-13759.04394266427</v>
      </c>
      <c r="G228" s="41" t="s">
        <v>677</v>
      </c>
      <c r="H228" s="117">
        <v>-10536</v>
      </c>
      <c r="I228" s="117" t="s">
        <v>678</v>
      </c>
      <c r="K228" s="41"/>
      <c r="M228" s="118" t="s">
        <v>632</v>
      </c>
    </row>
    <row r="229" spans="1:13" x14ac:dyDescent="0.2">
      <c r="A229" s="40" t="s">
        <v>57</v>
      </c>
      <c r="B229" s="41" t="s">
        <v>51</v>
      </c>
      <c r="C229" s="114">
        <v>38387.633000000002</v>
      </c>
      <c r="D229" s="40" t="s">
        <v>35</v>
      </c>
      <c r="E229" s="114">
        <f>VLOOKUP(C229,Active!C$21:E$188,3,FALSE)</f>
        <v>-13745.496267941031</v>
      </c>
      <c r="G229" s="41" t="s">
        <v>679</v>
      </c>
      <c r="H229" s="117">
        <v>-10522.5</v>
      </c>
      <c r="I229" s="117" t="s">
        <v>285</v>
      </c>
      <c r="K229" s="41"/>
      <c r="M229" s="118" t="s">
        <v>632</v>
      </c>
    </row>
    <row r="230" spans="1:13" x14ac:dyDescent="0.2">
      <c r="A230" s="40" t="s">
        <v>57</v>
      </c>
      <c r="B230" s="41" t="s">
        <v>51</v>
      </c>
      <c r="C230" s="114">
        <v>38398.347999999998</v>
      </c>
      <c r="D230" s="40" t="s">
        <v>35</v>
      </c>
      <c r="E230" s="114">
        <f>VLOOKUP(C230,Active!C$21:E$188,3,FALSE)</f>
        <v>-13729.427711968099</v>
      </c>
      <c r="G230" s="41" t="s">
        <v>680</v>
      </c>
      <c r="H230" s="117">
        <v>-10506.5</v>
      </c>
      <c r="I230" s="117" t="s">
        <v>616</v>
      </c>
      <c r="K230" s="41"/>
      <c r="M230" s="118" t="s">
        <v>632</v>
      </c>
    </row>
    <row r="231" spans="1:13" x14ac:dyDescent="0.2">
      <c r="A231" s="40" t="s">
        <v>57</v>
      </c>
      <c r="B231" s="41" t="s">
        <v>50</v>
      </c>
      <c r="C231" s="114">
        <v>38406.627</v>
      </c>
      <c r="D231" s="40" t="s">
        <v>35</v>
      </c>
      <c r="E231" s="114">
        <f>VLOOKUP(C231,Active!C$21:E$188,3,FALSE)</f>
        <v>-13717.012259340943</v>
      </c>
      <c r="G231" s="41" t="s">
        <v>681</v>
      </c>
      <c r="H231" s="117">
        <v>-10494</v>
      </c>
      <c r="I231" s="117" t="s">
        <v>376</v>
      </c>
      <c r="K231" s="41"/>
      <c r="M231" s="118" t="s">
        <v>632</v>
      </c>
    </row>
    <row r="232" spans="1:13" x14ac:dyDescent="0.2">
      <c r="A232" s="40" t="s">
        <v>57</v>
      </c>
      <c r="B232" s="41" t="s">
        <v>50</v>
      </c>
      <c r="C232" s="114">
        <v>38414.538</v>
      </c>
      <c r="D232" s="40" t="s">
        <v>35</v>
      </c>
      <c r="E232" s="114">
        <f>VLOOKUP(C232,Active!C$21:E$188,3,FALSE)</f>
        <v>-13705.148671258637</v>
      </c>
      <c r="G232" s="41" t="s">
        <v>682</v>
      </c>
      <c r="H232" s="117">
        <v>-10482</v>
      </c>
      <c r="I232" s="117" t="s">
        <v>683</v>
      </c>
      <c r="K232" s="41"/>
      <c r="M232" s="118" t="s">
        <v>632</v>
      </c>
    </row>
    <row r="233" spans="1:13" x14ac:dyDescent="0.2">
      <c r="A233" s="40" t="s">
        <v>54</v>
      </c>
      <c r="B233" s="41" t="s">
        <v>50</v>
      </c>
      <c r="C233" s="114">
        <v>38439.303999999996</v>
      </c>
      <c r="D233" s="40" t="s">
        <v>35</v>
      </c>
      <c r="E233" s="114">
        <f>VLOOKUP(C233,Active!C$21:E$188,3,FALSE)</f>
        <v>-13668.008787243176</v>
      </c>
      <c r="G233" s="41" t="s">
        <v>684</v>
      </c>
      <c r="H233" s="117">
        <v>-10445</v>
      </c>
      <c r="I233" s="117" t="s">
        <v>359</v>
      </c>
      <c r="K233" s="41"/>
      <c r="M233" s="118" t="s">
        <v>590</v>
      </c>
    </row>
    <row r="234" spans="1:13" x14ac:dyDescent="0.2">
      <c r="A234" s="40" t="s">
        <v>57</v>
      </c>
      <c r="B234" s="41" t="s">
        <v>50</v>
      </c>
      <c r="C234" s="114">
        <v>38465.328999999998</v>
      </c>
      <c r="D234" s="40" t="s">
        <v>35</v>
      </c>
      <c r="E234" s="114">
        <f>VLOOKUP(C234,Active!C$21:E$188,3,FALSE)</f>
        <v>-13628.980866646283</v>
      </c>
      <c r="G234" s="41" t="s">
        <v>685</v>
      </c>
      <c r="H234" s="117">
        <v>-10406</v>
      </c>
      <c r="I234" s="117" t="s">
        <v>278</v>
      </c>
      <c r="K234" s="41"/>
      <c r="M234" s="118" t="s">
        <v>632</v>
      </c>
    </row>
    <row r="235" spans="1:13" x14ac:dyDescent="0.2">
      <c r="A235" s="40" t="s">
        <v>54</v>
      </c>
      <c r="B235" s="41" t="s">
        <v>51</v>
      </c>
      <c r="C235" s="114">
        <v>39551.279999999999</v>
      </c>
      <c r="D235" s="40" t="s">
        <v>35</v>
      </c>
      <c r="E235" s="114">
        <f>VLOOKUP(C235,Active!C$21:E$188,3,FALSE)</f>
        <v>-12000.454088543967</v>
      </c>
      <c r="G235" s="41" t="s">
        <v>686</v>
      </c>
      <c r="H235" s="117">
        <v>-8777.5</v>
      </c>
      <c r="I235" s="117" t="s">
        <v>658</v>
      </c>
      <c r="K235" s="41"/>
      <c r="M235" s="118" t="s">
        <v>590</v>
      </c>
    </row>
    <row r="236" spans="1:13" x14ac:dyDescent="0.2">
      <c r="A236" s="40" t="s">
        <v>54</v>
      </c>
      <c r="B236" s="41" t="s">
        <v>51</v>
      </c>
      <c r="C236" s="114">
        <v>42427.315999999999</v>
      </c>
      <c r="D236" s="40" t="s">
        <v>35</v>
      </c>
      <c r="E236" s="114">
        <f>VLOOKUP(C236,Active!C$21:E$188,3,FALSE)</f>
        <v>-7687.4587132588313</v>
      </c>
      <c r="G236" s="41" t="s">
        <v>687</v>
      </c>
      <c r="H236" s="117">
        <v>-4464.5</v>
      </c>
      <c r="I236" s="117" t="s">
        <v>671</v>
      </c>
      <c r="K236" s="41"/>
      <c r="M236" s="118" t="s">
        <v>590</v>
      </c>
    </row>
    <row r="237" spans="1:13" x14ac:dyDescent="0.2">
      <c r="A237" s="40" t="s">
        <v>54</v>
      </c>
      <c r="B237" s="41" t="s">
        <v>50</v>
      </c>
      <c r="C237" s="114">
        <v>42448.311999999998</v>
      </c>
      <c r="D237" s="40" t="s">
        <v>35</v>
      </c>
      <c r="E237" s="114">
        <f>VLOOKUP(C237,Active!C$21:E$188,3,FALSE)</f>
        <v>-7655.9724415642204</v>
      </c>
      <c r="G237" s="41" t="s">
        <v>688</v>
      </c>
      <c r="H237" s="117">
        <v>-4433</v>
      </c>
      <c r="I237" s="117" t="s">
        <v>253</v>
      </c>
      <c r="K237" s="41"/>
      <c r="M237" s="118" t="s">
        <v>590</v>
      </c>
    </row>
    <row r="238" spans="1:13" x14ac:dyDescent="0.2">
      <c r="A238" s="40" t="s">
        <v>52</v>
      </c>
      <c r="B238" s="41" t="s">
        <v>51</v>
      </c>
      <c r="C238" s="114">
        <v>32156.803</v>
      </c>
      <c r="D238" s="40" t="s">
        <v>36</v>
      </c>
      <c r="E238" s="114">
        <f>VLOOKUP(C238,Active!C$21:E$188,3,FALSE)</f>
        <v>-23089.447795038708</v>
      </c>
      <c r="G238" s="41" t="s">
        <v>689</v>
      </c>
      <c r="H238" s="117">
        <v>-19866.5</v>
      </c>
      <c r="I238" s="117" t="s">
        <v>248</v>
      </c>
      <c r="K238" s="41"/>
      <c r="M238" s="118" t="s">
        <v>249</v>
      </c>
    </row>
    <row r="239" spans="1:13" x14ac:dyDescent="0.2">
      <c r="A239" s="40" t="s">
        <v>52</v>
      </c>
      <c r="B239" s="41" t="s">
        <v>51</v>
      </c>
      <c r="C239" s="114">
        <v>33403.762999999999</v>
      </c>
      <c r="D239" s="40" t="s">
        <v>36</v>
      </c>
      <c r="E239" s="114">
        <f>VLOOKUP(C239,Active!C$21:E$188,3,FALSE)</f>
        <v>-21219.466781878389</v>
      </c>
      <c r="G239" s="41" t="s">
        <v>690</v>
      </c>
      <c r="H239" s="117">
        <v>-17996.5</v>
      </c>
      <c r="I239" s="117" t="s">
        <v>369</v>
      </c>
      <c r="K239" s="41"/>
      <c r="M239" s="118" t="s">
        <v>249</v>
      </c>
    </row>
    <row r="240" spans="1:13" x14ac:dyDescent="0.2">
      <c r="A240" s="40" t="s">
        <v>52</v>
      </c>
      <c r="B240" s="41" t="s">
        <v>51</v>
      </c>
      <c r="C240" s="114">
        <v>34444.008999999998</v>
      </c>
      <c r="D240" s="40" t="s">
        <v>36</v>
      </c>
      <c r="E240" s="114">
        <f>VLOOKUP(C240,Active!C$21:E$188,3,FALSE)</f>
        <v>-19659.480680466982</v>
      </c>
      <c r="G240" s="41" t="s">
        <v>691</v>
      </c>
      <c r="H240" s="117">
        <v>-16436.5</v>
      </c>
      <c r="I240" s="117" t="s">
        <v>278</v>
      </c>
      <c r="K240" s="41"/>
      <c r="M240" s="118" t="s">
        <v>249</v>
      </c>
    </row>
    <row r="241" spans="1:13" x14ac:dyDescent="0.2">
      <c r="A241" s="40" t="s">
        <v>52</v>
      </c>
      <c r="B241" s="41" t="s">
        <v>51</v>
      </c>
      <c r="C241" s="114">
        <v>36495.85</v>
      </c>
      <c r="D241" s="40" t="s">
        <v>36</v>
      </c>
      <c r="E241" s="114">
        <f>VLOOKUP(C241,Active!C$21:E$188,3,FALSE)</f>
        <v>-16582.474431650753</v>
      </c>
      <c r="G241" s="41" t="s">
        <v>692</v>
      </c>
      <c r="H241" s="117">
        <v>-13359.5</v>
      </c>
      <c r="I241" s="117" t="s">
        <v>325</v>
      </c>
      <c r="K241" s="41"/>
      <c r="M241" s="118" t="s">
        <v>249</v>
      </c>
    </row>
    <row r="242" spans="1:13" x14ac:dyDescent="0.2">
      <c r="A242" s="40" t="s">
        <v>52</v>
      </c>
      <c r="B242" s="41" t="s">
        <v>51</v>
      </c>
      <c r="C242" s="114">
        <v>37416.071000000004</v>
      </c>
      <c r="D242" s="40" t="s">
        <v>36</v>
      </c>
      <c r="E242" s="114">
        <f>VLOOKUP(C242,Active!C$21:E$188,3,FALSE)</f>
        <v>-15202.481650878786</v>
      </c>
      <c r="G242" s="41" t="s">
        <v>693</v>
      </c>
      <c r="H242" s="117">
        <v>-11979.5</v>
      </c>
      <c r="I242" s="117" t="s">
        <v>278</v>
      </c>
      <c r="K242" s="41"/>
      <c r="M242" s="118" t="s">
        <v>249</v>
      </c>
    </row>
    <row r="243" spans="1:13" x14ac:dyDescent="0.2">
      <c r="A243" s="40" t="s">
        <v>52</v>
      </c>
      <c r="B243" s="41" t="s">
        <v>51</v>
      </c>
      <c r="C243" s="114">
        <v>38368.303999999996</v>
      </c>
      <c r="D243" s="40" t="s">
        <v>36</v>
      </c>
      <c r="E243" s="114">
        <f>VLOOKUP(C243,Active!C$21:E$188,3,FALSE)</f>
        <v>-13774.482653232768</v>
      </c>
      <c r="G243" s="41" t="s">
        <v>694</v>
      </c>
      <c r="H243" s="117">
        <v>-10551.5</v>
      </c>
      <c r="I243" s="117" t="s">
        <v>264</v>
      </c>
      <c r="K243" s="41"/>
      <c r="M243" s="118" t="s">
        <v>249</v>
      </c>
    </row>
    <row r="244" spans="1:13" x14ac:dyDescent="0.2">
      <c r="A244" s="40" t="s">
        <v>52</v>
      </c>
      <c r="B244" s="41" t="s">
        <v>51</v>
      </c>
      <c r="C244" s="114">
        <v>38410.311999999998</v>
      </c>
      <c r="D244" s="40" t="s">
        <v>36</v>
      </c>
      <c r="E244" s="114">
        <f>VLOOKUP(C244,Active!C$21:E$188,3,FALSE)</f>
        <v>-13711.486115732896</v>
      </c>
      <c r="G244" s="41" t="s">
        <v>695</v>
      </c>
      <c r="H244" s="117">
        <v>-10488.5</v>
      </c>
      <c r="I244" s="117" t="s">
        <v>316</v>
      </c>
      <c r="K244" s="41"/>
      <c r="M244" s="118" t="s">
        <v>249</v>
      </c>
    </row>
    <row r="245" spans="1:13" x14ac:dyDescent="0.2">
      <c r="A245" s="40" t="s">
        <v>52</v>
      </c>
      <c r="B245" s="41" t="s">
        <v>51</v>
      </c>
      <c r="C245" s="114">
        <v>38412.311999999998</v>
      </c>
      <c r="D245" s="40" t="s">
        <v>36</v>
      </c>
      <c r="E245" s="114">
        <f>VLOOKUP(C245,Active!C$21:E$188,3,FALSE)</f>
        <v>-13708.486851902202</v>
      </c>
      <c r="G245" s="41" t="s">
        <v>696</v>
      </c>
      <c r="H245" s="117">
        <v>-10485.5</v>
      </c>
      <c r="I245" s="117" t="s">
        <v>275</v>
      </c>
      <c r="K245" s="41"/>
      <c r="M245" s="118" t="s">
        <v>249</v>
      </c>
    </row>
    <row r="246" spans="1:13" x14ac:dyDescent="0.2">
      <c r="A246" s="40" t="s">
        <v>52</v>
      </c>
      <c r="B246" s="41" t="s">
        <v>51</v>
      </c>
      <c r="C246" s="114">
        <v>38414.307999999997</v>
      </c>
      <c r="D246" s="40" t="s">
        <v>36</v>
      </c>
      <c r="E246" s="114">
        <f>VLOOKUP(C246,Active!C$21:E$188,3,FALSE)</f>
        <v>-13705.493586599172</v>
      </c>
      <c r="G246" s="41" t="s">
        <v>697</v>
      </c>
      <c r="H246" s="117">
        <v>-10482.5</v>
      </c>
      <c r="I246" s="117" t="s">
        <v>313</v>
      </c>
      <c r="K246" s="41"/>
      <c r="M246" s="118" t="s">
        <v>249</v>
      </c>
    </row>
    <row r="247" spans="1:13" x14ac:dyDescent="0.2">
      <c r="A247" s="40" t="s">
        <v>52</v>
      </c>
      <c r="B247" s="41" t="s">
        <v>51</v>
      </c>
      <c r="C247" s="114">
        <v>38432.324000000001</v>
      </c>
      <c r="D247" s="40" t="s">
        <v>36</v>
      </c>
      <c r="E247" s="114">
        <f>VLOOKUP(C247,Active!C$21:E$188,3,FALSE)</f>
        <v>-13678.476218012287</v>
      </c>
      <c r="G247" s="41" t="s">
        <v>698</v>
      </c>
      <c r="H247" s="117">
        <v>-10455.5</v>
      </c>
      <c r="I247" s="117" t="s">
        <v>303</v>
      </c>
      <c r="K247" s="41"/>
      <c r="M247" s="118" t="s">
        <v>249</v>
      </c>
    </row>
    <row r="248" spans="1:13" x14ac:dyDescent="0.2">
      <c r="A248" s="40" t="s">
        <v>52</v>
      </c>
      <c r="B248" s="41" t="s">
        <v>51</v>
      </c>
      <c r="C248" s="114">
        <v>38438.321000000004</v>
      </c>
      <c r="D248" s="40" t="s">
        <v>36</v>
      </c>
      <c r="E248" s="114">
        <f>VLOOKUP(C248,Active!C$21:E$188,3,FALSE)</f>
        <v>-13669.48292541595</v>
      </c>
      <c r="G248" s="41" t="s">
        <v>699</v>
      </c>
      <c r="H248" s="117">
        <v>-10446.5</v>
      </c>
      <c r="I248" s="117" t="s">
        <v>264</v>
      </c>
      <c r="K248" s="41"/>
      <c r="M248" s="118" t="s">
        <v>249</v>
      </c>
    </row>
    <row r="249" spans="1:13" x14ac:dyDescent="0.2">
      <c r="A249" s="40" t="s">
        <v>107</v>
      </c>
      <c r="B249" s="41" t="s">
        <v>50</v>
      </c>
      <c r="C249" s="114">
        <v>49421.330999999998</v>
      </c>
      <c r="D249" s="40" t="s">
        <v>36</v>
      </c>
      <c r="E249" s="114" t="e">
        <f>VLOOKUP(C249,Active!C$21:E$188,3,FALSE)</f>
        <v>#N/A</v>
      </c>
      <c r="G249" s="41" t="s">
        <v>700</v>
      </c>
      <c r="H249" s="117">
        <v>6024</v>
      </c>
      <c r="I249" s="117" t="s">
        <v>330</v>
      </c>
      <c r="K249" s="41"/>
      <c r="M249" s="118" t="s">
        <v>701</v>
      </c>
    </row>
    <row r="250" spans="1:13" x14ac:dyDescent="0.2">
      <c r="A250" s="40" t="s">
        <v>108</v>
      </c>
      <c r="B250" s="41" t="s">
        <v>50</v>
      </c>
      <c r="C250" s="114">
        <v>49978.790999999997</v>
      </c>
      <c r="D250" s="40" t="s">
        <v>36</v>
      </c>
      <c r="E250" s="114" t="e">
        <f>VLOOKUP(C250,Active!C$21:E$188,3,FALSE)</f>
        <v>#N/A</v>
      </c>
      <c r="G250" s="41" t="s">
        <v>702</v>
      </c>
      <c r="H250" s="117">
        <v>6860</v>
      </c>
      <c r="I250" s="117" t="s">
        <v>646</v>
      </c>
      <c r="K250" s="41"/>
      <c r="M250" s="118" t="s">
        <v>586</v>
      </c>
    </row>
    <row r="251" spans="1:13" x14ac:dyDescent="0.2">
      <c r="A251" s="40" t="s">
        <v>108</v>
      </c>
      <c r="B251" s="41" t="s">
        <v>50</v>
      </c>
      <c r="C251" s="114">
        <v>49992.796000000002</v>
      </c>
      <c r="D251" s="40" t="s">
        <v>36</v>
      </c>
      <c r="E251" s="114" t="e">
        <f>VLOOKUP(C251,Active!C$21:E$188,3,FALSE)</f>
        <v>#N/A</v>
      </c>
      <c r="G251" s="41" t="s">
        <v>703</v>
      </c>
      <c r="H251" s="117">
        <v>6881</v>
      </c>
      <c r="I251" s="117" t="s">
        <v>644</v>
      </c>
      <c r="K251" s="41"/>
      <c r="M251" s="118" t="s">
        <v>586</v>
      </c>
    </row>
    <row r="252" spans="1:13" x14ac:dyDescent="0.2">
      <c r="A252" s="40" t="s">
        <v>107</v>
      </c>
      <c r="B252" s="41" t="s">
        <v>50</v>
      </c>
      <c r="C252" s="114">
        <v>50486.283000000003</v>
      </c>
      <c r="D252" s="40" t="s">
        <v>36</v>
      </c>
      <c r="E252" s="114" t="e">
        <f>VLOOKUP(C252,Active!C$21:E$188,3,FALSE)</f>
        <v>#N/A</v>
      </c>
      <c r="G252" s="41" t="s">
        <v>704</v>
      </c>
      <c r="H252" s="117">
        <v>7621</v>
      </c>
      <c r="I252" s="117" t="s">
        <v>325</v>
      </c>
      <c r="K252" s="41"/>
      <c r="M252" s="118" t="s">
        <v>705</v>
      </c>
    </row>
    <row r="253" spans="1:13" x14ac:dyDescent="0.2">
      <c r="A253" s="40" t="s">
        <v>107</v>
      </c>
      <c r="B253" s="41" t="s">
        <v>51</v>
      </c>
      <c r="C253" s="114">
        <v>50859.334999999999</v>
      </c>
      <c r="D253" s="40" t="s">
        <v>36</v>
      </c>
      <c r="E253" s="114" t="e">
        <f>VLOOKUP(C253,Active!C$21:E$188,3,FALSE)</f>
        <v>#N/A</v>
      </c>
      <c r="G253" s="41" t="s">
        <v>706</v>
      </c>
      <c r="H253" s="117">
        <v>8180.5</v>
      </c>
      <c r="I253" s="117" t="s">
        <v>396</v>
      </c>
      <c r="K253" s="41"/>
      <c r="M253" s="118" t="s">
        <v>707</v>
      </c>
    </row>
    <row r="254" spans="1:13" x14ac:dyDescent="0.2">
      <c r="A254" s="40" t="s">
        <v>115</v>
      </c>
      <c r="B254" s="41" t="s">
        <v>50</v>
      </c>
      <c r="C254" s="114">
        <v>53029.524599999997</v>
      </c>
      <c r="D254" s="40" t="s">
        <v>38</v>
      </c>
      <c r="E254" s="114" t="e">
        <f>VLOOKUP(C254,Active!C$21:E$188,3,FALSE)</f>
        <v>#N/A</v>
      </c>
      <c r="G254" s="41" t="s">
        <v>708</v>
      </c>
      <c r="H254" s="117">
        <v>11435</v>
      </c>
      <c r="I254" s="117" t="s">
        <v>709</v>
      </c>
      <c r="K254" s="41" t="s">
        <v>502</v>
      </c>
      <c r="M254" s="118" t="s">
        <v>586</v>
      </c>
    </row>
    <row r="255" spans="1:13" x14ac:dyDescent="0.2">
      <c r="A255" s="40" t="s">
        <v>115</v>
      </c>
      <c r="B255" s="41" t="s">
        <v>50</v>
      </c>
      <c r="C255" s="114">
        <v>53435.619200000001</v>
      </c>
      <c r="D255" s="40" t="s">
        <v>38</v>
      </c>
      <c r="E255" s="114" t="e">
        <f>VLOOKUP(C255,Active!C$21:E$188,3,FALSE)</f>
        <v>#N/A</v>
      </c>
      <c r="G255" s="41" t="s">
        <v>710</v>
      </c>
      <c r="H255" s="117">
        <v>12044</v>
      </c>
      <c r="I255" s="117" t="s">
        <v>711</v>
      </c>
      <c r="K255" s="41" t="s">
        <v>502</v>
      </c>
      <c r="M255" s="118" t="s">
        <v>586</v>
      </c>
    </row>
    <row r="256" spans="1:13" x14ac:dyDescent="0.2">
      <c r="A256" s="40" t="s">
        <v>115</v>
      </c>
      <c r="B256" s="41" t="s">
        <v>51</v>
      </c>
      <c r="C256" s="114">
        <v>54015.758999999998</v>
      </c>
      <c r="D256" s="40" t="s">
        <v>38</v>
      </c>
      <c r="E256" s="114" t="e">
        <f>VLOOKUP(C256,Active!C$21:E$188,3,FALSE)</f>
        <v>#N/A</v>
      </c>
      <c r="G256" s="41" t="s">
        <v>712</v>
      </c>
      <c r="H256" s="117" t="s">
        <v>713</v>
      </c>
      <c r="I256" s="117" t="s">
        <v>714</v>
      </c>
      <c r="K256" s="41" t="s">
        <v>502</v>
      </c>
      <c r="M256" s="118" t="s">
        <v>586</v>
      </c>
    </row>
    <row r="257" spans="1:13" x14ac:dyDescent="0.2">
      <c r="A257" s="40" t="s">
        <v>136</v>
      </c>
      <c r="B257" s="41" t="s">
        <v>50</v>
      </c>
      <c r="C257" s="114">
        <v>55528.121400000004</v>
      </c>
      <c r="D257" s="40" t="s">
        <v>38</v>
      </c>
      <c r="E257" s="114" t="e">
        <f>VLOOKUP(C257,Active!C$21:E$188,3,FALSE)</f>
        <v>#N/A</v>
      </c>
      <c r="G257" s="41" t="s">
        <v>715</v>
      </c>
      <c r="H257" s="117">
        <v>15182</v>
      </c>
      <c r="I257" s="117" t="s">
        <v>716</v>
      </c>
      <c r="K257" s="41" t="s">
        <v>156</v>
      </c>
      <c r="M257" s="119" t="s">
        <v>717</v>
      </c>
    </row>
    <row r="258" spans="1:13" x14ac:dyDescent="0.2">
      <c r="A258" s="40" t="s">
        <v>138</v>
      </c>
      <c r="B258" s="41" t="s">
        <v>51</v>
      </c>
      <c r="C258" s="114">
        <v>55557.128799999999</v>
      </c>
      <c r="D258" s="40" t="s">
        <v>38</v>
      </c>
      <c r="E258" s="114" t="e">
        <f>VLOOKUP(C258,Active!C$21:E$188,3,FALSE)</f>
        <v>#N/A</v>
      </c>
      <c r="G258" s="41" t="s">
        <v>718</v>
      </c>
      <c r="H258" s="117">
        <v>15225.5</v>
      </c>
      <c r="I258" s="117" t="s">
        <v>719</v>
      </c>
      <c r="K258" s="41" t="s">
        <v>242</v>
      </c>
      <c r="M258" s="119" t="s">
        <v>717</v>
      </c>
    </row>
    <row r="259" spans="1:13" x14ac:dyDescent="0.2">
      <c r="A259" s="40" t="s">
        <v>481</v>
      </c>
      <c r="B259" s="41" t="s">
        <v>51</v>
      </c>
      <c r="C259" s="114">
        <v>55590.470600000001</v>
      </c>
      <c r="D259" s="40" t="s">
        <v>38</v>
      </c>
      <c r="E259" s="114" t="e">
        <f>VLOOKUP(C259,Active!C$21:E$188,3,FALSE)</f>
        <v>#N/A</v>
      </c>
      <c r="G259" s="41" t="s">
        <v>720</v>
      </c>
      <c r="H259" s="117">
        <v>15275.5</v>
      </c>
      <c r="I259" s="117" t="s">
        <v>721</v>
      </c>
      <c r="K259" s="41" t="e">
        <f>-#N/A</f>
        <v>#N/A</v>
      </c>
      <c r="M259" s="119" t="s">
        <v>722</v>
      </c>
    </row>
    <row r="260" spans="1:13" x14ac:dyDescent="0.2">
      <c r="A260" s="40" t="s">
        <v>481</v>
      </c>
      <c r="B260" s="41" t="s">
        <v>51</v>
      </c>
      <c r="C260" s="114">
        <v>55598.4732</v>
      </c>
      <c r="D260" s="40" t="s">
        <v>38</v>
      </c>
      <c r="E260" s="114" t="e">
        <f>VLOOKUP(C260,Active!C$21:E$188,3,FALSE)</f>
        <v>#N/A</v>
      </c>
      <c r="G260" s="41" t="s">
        <v>723</v>
      </c>
      <c r="H260" s="117">
        <v>15287.5</v>
      </c>
      <c r="I260" s="117" t="s">
        <v>724</v>
      </c>
      <c r="K260" s="41" t="e">
        <f>-#N/A</f>
        <v>#N/A</v>
      </c>
      <c r="M260" s="119" t="s">
        <v>722</v>
      </c>
    </row>
    <row r="261" spans="1:13" x14ac:dyDescent="0.2">
      <c r="A261" s="40" t="s">
        <v>143</v>
      </c>
      <c r="B261" s="41" t="s">
        <v>50</v>
      </c>
      <c r="C261" s="114">
        <v>56194.2817</v>
      </c>
      <c r="D261" s="40" t="s">
        <v>38</v>
      </c>
      <c r="E261" s="114" t="e">
        <f>VLOOKUP(C261,Active!C$21:E$188,3,FALSE)</f>
        <v>#N/A</v>
      </c>
      <c r="G261" s="41" t="s">
        <v>725</v>
      </c>
      <c r="H261" s="117">
        <v>16181</v>
      </c>
      <c r="I261" s="117" t="s">
        <v>726</v>
      </c>
      <c r="K261" s="41" t="s">
        <v>242</v>
      </c>
      <c r="M261" s="119" t="s">
        <v>727</v>
      </c>
    </row>
    <row r="262" spans="1:13" x14ac:dyDescent="0.2">
      <c r="A262" s="40" t="s">
        <v>103</v>
      </c>
      <c r="B262" s="41" t="s">
        <v>51</v>
      </c>
      <c r="C262" s="114">
        <v>47552.544699999999</v>
      </c>
      <c r="D262" s="40" t="s">
        <v>37</v>
      </c>
      <c r="E262" s="114" t="e">
        <f>VLOOKUP(C262,Active!C$21:E$188,3,FALSE)</f>
        <v>#N/A</v>
      </c>
      <c r="G262" s="41" t="s">
        <v>728</v>
      </c>
      <c r="H262" s="117">
        <v>3221.5</v>
      </c>
      <c r="I262" s="117" t="s">
        <v>729</v>
      </c>
      <c r="K262" s="41" t="s">
        <v>282</v>
      </c>
      <c r="M262" s="119" t="s">
        <v>730</v>
      </c>
    </row>
    <row r="263" spans="1:13" x14ac:dyDescent="0.2">
      <c r="A263" s="40" t="s">
        <v>103</v>
      </c>
      <c r="B263" s="41" t="s">
        <v>50</v>
      </c>
      <c r="C263" s="114">
        <v>47553.546399999999</v>
      </c>
      <c r="D263" s="40" t="s">
        <v>37</v>
      </c>
      <c r="E263" s="114" t="e">
        <f>VLOOKUP(C263,Active!C$21:E$188,3,FALSE)</f>
        <v>#N/A</v>
      </c>
      <c r="G263" s="41" t="s">
        <v>731</v>
      </c>
      <c r="H263" s="117">
        <v>3223</v>
      </c>
      <c r="I263" s="117" t="s">
        <v>732</v>
      </c>
      <c r="K263" s="41" t="s">
        <v>282</v>
      </c>
      <c r="M263" s="119" t="s">
        <v>730</v>
      </c>
    </row>
    <row r="264" spans="1:13" x14ac:dyDescent="0.2">
      <c r="A264" s="40" t="s">
        <v>113</v>
      </c>
      <c r="B264" s="41" t="s">
        <v>50</v>
      </c>
      <c r="C264" s="114">
        <v>52620.090799999998</v>
      </c>
      <c r="D264" s="40" t="s">
        <v>37</v>
      </c>
      <c r="E264" s="114" t="e">
        <f>VLOOKUP(C264,Active!C$21:E$188,3,FALSE)</f>
        <v>#N/A</v>
      </c>
      <c r="G264" s="41" t="s">
        <v>733</v>
      </c>
      <c r="H264" s="117">
        <v>10821</v>
      </c>
      <c r="I264" s="117" t="s">
        <v>709</v>
      </c>
      <c r="K264" s="41" t="s">
        <v>282</v>
      </c>
      <c r="M264" s="119" t="s">
        <v>734</v>
      </c>
    </row>
    <row r="265" spans="1:13" x14ac:dyDescent="0.2">
      <c r="A265" s="40" t="s">
        <v>113</v>
      </c>
      <c r="B265" s="41" t="s">
        <v>50</v>
      </c>
      <c r="C265" s="114">
        <v>53016.188099999999</v>
      </c>
      <c r="D265" s="40" t="s">
        <v>37</v>
      </c>
      <c r="E265" s="114" t="e">
        <f>VLOOKUP(C265,Active!C$21:E$188,3,FALSE)</f>
        <v>#N/A</v>
      </c>
      <c r="G265" s="41" t="s">
        <v>735</v>
      </c>
      <c r="H265" s="117">
        <v>11415</v>
      </c>
      <c r="I265" s="117" t="s">
        <v>736</v>
      </c>
      <c r="K265" s="41" t="s">
        <v>282</v>
      </c>
      <c r="M265" s="119" t="s">
        <v>737</v>
      </c>
    </row>
    <row r="266" spans="1:13" x14ac:dyDescent="0.2">
      <c r="A266" s="40" t="s">
        <v>119</v>
      </c>
      <c r="B266" s="41" t="s">
        <v>50</v>
      </c>
      <c r="C266" s="114">
        <v>53717.021500000003</v>
      </c>
      <c r="D266" s="40" t="s">
        <v>37</v>
      </c>
      <c r="E266" s="114" t="e">
        <f>VLOOKUP(C266,Active!C$21:E$188,3,FALSE)</f>
        <v>#N/A</v>
      </c>
      <c r="G266" s="41" t="s">
        <v>738</v>
      </c>
      <c r="H266" s="117">
        <v>12466</v>
      </c>
      <c r="I266" s="117" t="s">
        <v>739</v>
      </c>
      <c r="K266" s="41" t="s">
        <v>282</v>
      </c>
      <c r="M266" s="119" t="s">
        <v>740</v>
      </c>
    </row>
    <row r="267" spans="1:13" x14ac:dyDescent="0.2">
      <c r="A267" s="40" t="s">
        <v>119</v>
      </c>
      <c r="B267" s="41" t="s">
        <v>51</v>
      </c>
      <c r="C267" s="114">
        <v>53717.354200000002</v>
      </c>
      <c r="D267" s="40" t="s">
        <v>37</v>
      </c>
      <c r="E267" s="114" t="e">
        <f>VLOOKUP(C267,Active!C$21:E$188,3,FALSE)</f>
        <v>#N/A</v>
      </c>
      <c r="G267" s="41" t="s">
        <v>741</v>
      </c>
      <c r="H267" s="117">
        <v>12466.5</v>
      </c>
      <c r="I267" s="117" t="s">
        <v>483</v>
      </c>
      <c r="K267" s="41" t="s">
        <v>282</v>
      </c>
      <c r="M267" s="119" t="s">
        <v>740</v>
      </c>
    </row>
    <row r="268" spans="1:13" x14ac:dyDescent="0.2">
      <c r="A268" s="40" t="s">
        <v>119</v>
      </c>
      <c r="B268" s="41" t="s">
        <v>50</v>
      </c>
      <c r="C268" s="114">
        <v>53718.356899999999</v>
      </c>
      <c r="D268" s="40" t="s">
        <v>37</v>
      </c>
      <c r="E268" s="114" t="e">
        <f>VLOOKUP(C268,Active!C$21:E$188,3,FALSE)</f>
        <v>#N/A</v>
      </c>
      <c r="G268" s="41" t="s">
        <v>742</v>
      </c>
      <c r="H268" s="117">
        <v>12468</v>
      </c>
      <c r="I268" s="117" t="s">
        <v>743</v>
      </c>
      <c r="K268" s="41" t="s">
        <v>282</v>
      </c>
      <c r="M268" s="119" t="s">
        <v>740</v>
      </c>
    </row>
    <row r="269" spans="1:13" x14ac:dyDescent="0.2">
      <c r="A269" s="40" t="s">
        <v>119</v>
      </c>
      <c r="B269" s="41" t="s">
        <v>51</v>
      </c>
      <c r="C269" s="114">
        <v>53722.023399999998</v>
      </c>
      <c r="D269" s="40" t="s">
        <v>37</v>
      </c>
      <c r="E269" s="114" t="e">
        <f>VLOOKUP(C269,Active!C$21:E$188,3,FALSE)</f>
        <v>#N/A</v>
      </c>
      <c r="G269" s="41" t="s">
        <v>744</v>
      </c>
      <c r="H269" s="117">
        <v>12473.5</v>
      </c>
      <c r="I269" s="117" t="s">
        <v>745</v>
      </c>
      <c r="K269" s="41" t="s">
        <v>282</v>
      </c>
      <c r="M269" s="119" t="s">
        <v>740</v>
      </c>
    </row>
  </sheetData>
  <sheetProtection selectLockedCells="1" selectUnlockedCells="1"/>
  <phoneticPr fontId="0" type="noConversion"/>
  <hyperlinks>
    <hyperlink ref="A3" r:id="rId1" xr:uid="{00000000-0004-0000-0300-000000000000}"/>
    <hyperlink ref="M27" r:id="rId2" xr:uid="{00000000-0004-0000-0300-000001000000}"/>
    <hyperlink ref="M28" r:id="rId3" xr:uid="{00000000-0004-0000-0300-000002000000}"/>
    <hyperlink ref="M29" r:id="rId4" xr:uid="{00000000-0004-0000-0300-000003000000}"/>
    <hyperlink ref="M77" r:id="rId5" xr:uid="{00000000-0004-0000-0300-000004000000}"/>
    <hyperlink ref="M98" r:id="rId6" xr:uid="{00000000-0004-0000-0300-000005000000}"/>
    <hyperlink ref="M99" r:id="rId7" xr:uid="{00000000-0004-0000-0300-000006000000}"/>
    <hyperlink ref="M112" r:id="rId8" xr:uid="{00000000-0004-0000-0300-000007000000}"/>
    <hyperlink ref="M128" r:id="rId9" xr:uid="{00000000-0004-0000-0300-000008000000}"/>
    <hyperlink ref="M129" r:id="rId10" xr:uid="{00000000-0004-0000-0300-000009000000}"/>
    <hyperlink ref="M130" r:id="rId11" xr:uid="{00000000-0004-0000-0300-00000A000000}"/>
    <hyperlink ref="M131" r:id="rId12" xr:uid="{00000000-0004-0000-0300-00000B000000}"/>
    <hyperlink ref="M132" r:id="rId13" xr:uid="{00000000-0004-0000-0300-00000C000000}"/>
    <hyperlink ref="M133" r:id="rId14" xr:uid="{00000000-0004-0000-0300-00000D000000}"/>
    <hyperlink ref="M134" r:id="rId15" xr:uid="{00000000-0004-0000-0300-00000E000000}"/>
    <hyperlink ref="M135" r:id="rId16" xr:uid="{00000000-0004-0000-0300-00000F000000}"/>
    <hyperlink ref="M136" r:id="rId17" xr:uid="{00000000-0004-0000-0300-000010000000}"/>
    <hyperlink ref="M137" r:id="rId18" xr:uid="{00000000-0004-0000-0300-000011000000}"/>
    <hyperlink ref="M138" r:id="rId19" xr:uid="{00000000-0004-0000-0300-000012000000}"/>
    <hyperlink ref="M139" r:id="rId20" xr:uid="{00000000-0004-0000-0300-000013000000}"/>
    <hyperlink ref="M140" r:id="rId21" xr:uid="{00000000-0004-0000-0300-000014000000}"/>
    <hyperlink ref="M141" r:id="rId22" xr:uid="{00000000-0004-0000-0300-000015000000}"/>
    <hyperlink ref="M142" r:id="rId23" xr:uid="{00000000-0004-0000-0300-000016000000}"/>
    <hyperlink ref="M143" r:id="rId24" xr:uid="{00000000-0004-0000-0300-000017000000}"/>
    <hyperlink ref="M144" r:id="rId25" xr:uid="{00000000-0004-0000-0300-000018000000}"/>
    <hyperlink ref="M145" r:id="rId26" xr:uid="{00000000-0004-0000-0300-000019000000}"/>
    <hyperlink ref="M146" r:id="rId27" xr:uid="{00000000-0004-0000-0300-00001A000000}"/>
    <hyperlink ref="M147" r:id="rId28" xr:uid="{00000000-0004-0000-0300-00001B000000}"/>
    <hyperlink ref="M151" r:id="rId29" xr:uid="{00000000-0004-0000-0300-00001C000000}"/>
    <hyperlink ref="M152" r:id="rId30" xr:uid="{00000000-0004-0000-0300-00001D000000}"/>
    <hyperlink ref="M153" r:id="rId31" xr:uid="{00000000-0004-0000-0300-00001E000000}"/>
    <hyperlink ref="M158" r:id="rId32" xr:uid="{00000000-0004-0000-0300-00001F000000}"/>
    <hyperlink ref="M159" r:id="rId33" xr:uid="{00000000-0004-0000-0300-000020000000}"/>
    <hyperlink ref="M160" r:id="rId34" xr:uid="{00000000-0004-0000-0300-000021000000}"/>
    <hyperlink ref="M161" r:id="rId35" xr:uid="{00000000-0004-0000-0300-000022000000}"/>
    <hyperlink ref="M257" r:id="rId36" xr:uid="{00000000-0004-0000-0300-000023000000}"/>
    <hyperlink ref="M258" r:id="rId37" xr:uid="{00000000-0004-0000-0300-000024000000}"/>
    <hyperlink ref="M259" r:id="rId38" xr:uid="{00000000-0004-0000-0300-000025000000}"/>
    <hyperlink ref="M260" r:id="rId39" xr:uid="{00000000-0004-0000-0300-000026000000}"/>
    <hyperlink ref="M261" r:id="rId40" xr:uid="{00000000-0004-0000-0300-000027000000}"/>
    <hyperlink ref="M262" r:id="rId41" xr:uid="{00000000-0004-0000-0300-000028000000}"/>
    <hyperlink ref="M263" r:id="rId42" xr:uid="{00000000-0004-0000-0300-000029000000}"/>
    <hyperlink ref="M264" r:id="rId43" xr:uid="{00000000-0004-0000-0300-00002A000000}"/>
    <hyperlink ref="M265" r:id="rId44" xr:uid="{00000000-0004-0000-0300-00002B000000}"/>
    <hyperlink ref="M266" r:id="rId45" xr:uid="{00000000-0004-0000-0300-00002C000000}"/>
    <hyperlink ref="M267" r:id="rId46" xr:uid="{00000000-0004-0000-0300-00002D000000}"/>
    <hyperlink ref="M268" r:id="rId47" xr:uid="{00000000-0004-0000-0300-00002E000000}"/>
    <hyperlink ref="M269" r:id="rId48" xr:uid="{00000000-0004-0000-0300-00002F000000}"/>
  </hyperlinks>
  <pageMargins left="0.74791666666666667" right="0.74791666666666667" top="0.98402777777777772" bottom="0.98402777777777772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Active</vt:lpstr>
      <vt:lpstr>Q_fit</vt:lpstr>
      <vt:lpstr>Q_fit (2)</vt:lpstr>
      <vt:lpstr>BAV</vt:lpstr>
      <vt:lpstr>Active!solver_adj</vt:lpstr>
      <vt:lpstr>Active!solver_opt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dcterms:created xsi:type="dcterms:W3CDTF">2023-01-24T06:46:19Z</dcterms:created>
  <dcterms:modified xsi:type="dcterms:W3CDTF">2023-08-06T07:27:47Z</dcterms:modified>
</cp:coreProperties>
</file>