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6E7971-B342-4FEA-994D-F30189BDDB76}" xr6:coauthVersionLast="47" xr6:coauthVersionMax="47" xr10:uidLastSave="{00000000-0000-0000-0000-000000000000}"/>
  <bookViews>
    <workbookView xWindow="14820" yWindow="720" windowWidth="13590" windowHeight="14595" xr2:uid="{00000000-000D-0000-FFFF-FFFF00000000}"/>
  </bookViews>
  <sheets>
    <sheet name="Active" sheetId="1" r:id="rId1"/>
    <sheet name="Q_fit" sheetId="2" r:id="rId2"/>
    <sheet name="A (2)" sheetId="3" r:id="rId3"/>
    <sheet name="Q_fit (2)" sheetId="4" r:id="rId4"/>
    <sheet name="A (3)" sheetId="5" r:id="rId5"/>
    <sheet name="Q_fit (3)" sheetId="6" r:id="rId6"/>
    <sheet name="A (4)" sheetId="7" r:id="rId7"/>
    <sheet name="Q_fit (4)" sheetId="8" r:id="rId8"/>
    <sheet name="BAV" sheetId="9" r:id="rId9"/>
    <sheet name="Sheet1" sheetId="10" r:id="rId10"/>
    <sheet name="A (old)" sheetId="11" r:id="rId11"/>
    <sheet name="Q_fit (5)" sheetId="12" r:id="rId12"/>
  </sheets>
  <definedNames>
    <definedName name="solver_adj" localSheetId="2">'A (2)'!$E$11:$E$13</definedName>
    <definedName name="solver_adj" localSheetId="4">'A (3)'!$E$11:$E$13</definedName>
    <definedName name="solver_adj" localSheetId="6">'A (4)'!$E$11:$E$13</definedName>
    <definedName name="solver_adj" localSheetId="10">'A (old)'!$E$11:$E$13</definedName>
    <definedName name="solver_adj" localSheetId="0">Active!$E$11:$E$13</definedName>
    <definedName name="solver_cvg" localSheetId="2">0.001</definedName>
    <definedName name="solver_cvg" localSheetId="4">0.001</definedName>
    <definedName name="solver_cvg" localSheetId="6">0.001</definedName>
    <definedName name="solver_cvg" localSheetId="10">0.001</definedName>
    <definedName name="solver_cvg" localSheetId="0">0.001</definedName>
    <definedName name="solver_drv" localSheetId="2">1</definedName>
    <definedName name="solver_drv" localSheetId="4">1</definedName>
    <definedName name="solver_drv" localSheetId="6">1</definedName>
    <definedName name="solver_drv" localSheetId="10">1</definedName>
    <definedName name="solver_drv" localSheetId="0">1</definedName>
    <definedName name="solver_est" localSheetId="2">1</definedName>
    <definedName name="solver_est" localSheetId="4">1</definedName>
    <definedName name="solver_est" localSheetId="6">1</definedName>
    <definedName name="solver_est" localSheetId="10">1</definedName>
    <definedName name="solver_est" localSheetId="0">1</definedName>
    <definedName name="solver_itr" localSheetId="2">100</definedName>
    <definedName name="solver_itr" localSheetId="4">100</definedName>
    <definedName name="solver_itr" localSheetId="6">100</definedName>
    <definedName name="solver_itr" localSheetId="10">100</definedName>
    <definedName name="solver_itr" localSheetId="0">100</definedName>
    <definedName name="solver_lin" localSheetId="2">2</definedName>
    <definedName name="solver_lin" localSheetId="4">2</definedName>
    <definedName name="solver_lin" localSheetId="6">2</definedName>
    <definedName name="solver_lin" localSheetId="10">2</definedName>
    <definedName name="solver_lin" localSheetId="0">2</definedName>
    <definedName name="solver_neg" localSheetId="2">2</definedName>
    <definedName name="solver_neg" localSheetId="4">2</definedName>
    <definedName name="solver_neg" localSheetId="6">2</definedName>
    <definedName name="solver_neg" localSheetId="10">2</definedName>
    <definedName name="solver_neg" localSheetId="0">2</definedName>
    <definedName name="solver_num" localSheetId="2">0</definedName>
    <definedName name="solver_num" localSheetId="4">0</definedName>
    <definedName name="solver_num" localSheetId="6">0</definedName>
    <definedName name="solver_num" localSheetId="10">0</definedName>
    <definedName name="solver_num" localSheetId="0">0</definedName>
    <definedName name="solver_nwt" localSheetId="2">1</definedName>
    <definedName name="solver_nwt" localSheetId="4">1</definedName>
    <definedName name="solver_nwt" localSheetId="6">1</definedName>
    <definedName name="solver_nwt" localSheetId="10">1</definedName>
    <definedName name="solver_nwt" localSheetId="0">1</definedName>
    <definedName name="solver_opt" localSheetId="2">'A (2)'!$E$14</definedName>
    <definedName name="solver_opt" localSheetId="4">'A (3)'!$E$14</definedName>
    <definedName name="solver_opt" localSheetId="6">'A (4)'!$E$14</definedName>
    <definedName name="solver_opt" localSheetId="10">'A (old)'!$E$14</definedName>
    <definedName name="solver_opt" localSheetId="0">Active!$E$14</definedName>
    <definedName name="solver_pre" localSheetId="2">0.000001</definedName>
    <definedName name="solver_pre" localSheetId="4">0.000001</definedName>
    <definedName name="solver_pre" localSheetId="6">0.000001</definedName>
    <definedName name="solver_pre" localSheetId="10">0.000001</definedName>
    <definedName name="solver_pre" localSheetId="0">0.000001</definedName>
    <definedName name="solver_scl" localSheetId="2">2</definedName>
    <definedName name="solver_scl" localSheetId="4">2</definedName>
    <definedName name="solver_scl" localSheetId="6">2</definedName>
    <definedName name="solver_scl" localSheetId="10">2</definedName>
    <definedName name="solver_scl" localSheetId="0">2</definedName>
    <definedName name="solver_sho" localSheetId="2">2</definedName>
    <definedName name="solver_sho" localSheetId="4">2</definedName>
    <definedName name="solver_sho" localSheetId="6">2</definedName>
    <definedName name="solver_sho" localSheetId="10">2</definedName>
    <definedName name="solver_sho" localSheetId="0">2</definedName>
    <definedName name="solver_tim" localSheetId="2">100</definedName>
    <definedName name="solver_tim" localSheetId="4">100</definedName>
    <definedName name="solver_tim" localSheetId="6">100</definedName>
    <definedName name="solver_tim" localSheetId="10">100</definedName>
    <definedName name="solver_tim" localSheetId="0">100</definedName>
    <definedName name="solver_tol" localSheetId="2">0.05</definedName>
    <definedName name="solver_tol" localSheetId="4">0.05</definedName>
    <definedName name="solver_tol" localSheetId="6">0.05</definedName>
    <definedName name="solver_tol" localSheetId="10">0.05</definedName>
    <definedName name="solver_tol" localSheetId="0">0.05</definedName>
    <definedName name="solver_typ" localSheetId="2">2</definedName>
    <definedName name="solver_typ" localSheetId="4">2</definedName>
    <definedName name="solver_typ" localSheetId="6">2</definedName>
    <definedName name="solver_typ" localSheetId="10">2</definedName>
    <definedName name="solver_typ" localSheetId="0">2</definedName>
    <definedName name="solver_val" localSheetId="2">0</definedName>
    <definedName name="solver_val" localSheetId="4">0</definedName>
    <definedName name="solver_val" localSheetId="6">0</definedName>
    <definedName name="solver_val" localSheetId="10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40" i="1" l="1"/>
  <c r="F340" i="1" s="1"/>
  <c r="Q340" i="1"/>
  <c r="E303" i="1"/>
  <c r="F303" i="1" s="1"/>
  <c r="Q303" i="1"/>
  <c r="E341" i="1"/>
  <c r="F341" i="1" s="1"/>
  <c r="Q341" i="1"/>
  <c r="E316" i="1"/>
  <c r="F316" i="1" s="1"/>
  <c r="Q316" i="1"/>
  <c r="E318" i="1"/>
  <c r="F318" i="1" s="1"/>
  <c r="Q318" i="1"/>
  <c r="E320" i="1"/>
  <c r="F320" i="1" s="1"/>
  <c r="Q320" i="1"/>
  <c r="E322" i="1"/>
  <c r="F322" i="1" s="1"/>
  <c r="Q322" i="1"/>
  <c r="E324" i="1"/>
  <c r="F324" i="1" s="1"/>
  <c r="Q324" i="1"/>
  <c r="E329" i="1"/>
  <c r="F329" i="1" s="1"/>
  <c r="Q329" i="1"/>
  <c r="E333" i="1"/>
  <c r="F333" i="1" s="1"/>
  <c r="Q333" i="1"/>
  <c r="E336" i="1"/>
  <c r="F336" i="1" s="1"/>
  <c r="Q336" i="1"/>
  <c r="E338" i="1"/>
  <c r="F338" i="1" s="1"/>
  <c r="Q338" i="1"/>
  <c r="E339" i="1"/>
  <c r="F339" i="1" s="1"/>
  <c r="Q339" i="1"/>
  <c r="E334" i="1"/>
  <c r="F334" i="1" s="1"/>
  <c r="Q334" i="1"/>
  <c r="E335" i="1"/>
  <c r="F335" i="1" s="1"/>
  <c r="G335" i="1" s="1"/>
  <c r="K335" i="1" s="1"/>
  <c r="Q335" i="1"/>
  <c r="E332" i="1"/>
  <c r="F332" i="1" s="1"/>
  <c r="G332" i="1" s="1"/>
  <c r="K332" i="1" s="1"/>
  <c r="Q332" i="1"/>
  <c r="E313" i="1"/>
  <c r="F313" i="1" s="1"/>
  <c r="G313" i="1" s="1"/>
  <c r="K313" i="1" s="1"/>
  <c r="Q313" i="1"/>
  <c r="E337" i="1"/>
  <c r="F337" i="1" s="1"/>
  <c r="G337" i="1" s="1"/>
  <c r="K337" i="1" s="1"/>
  <c r="D11" i="1"/>
  <c r="D12" i="1"/>
  <c r="Y17" i="1" s="1"/>
  <c r="Q337" i="1"/>
  <c r="D13" i="1"/>
  <c r="C9" i="1"/>
  <c r="D9" i="1"/>
  <c r="D14" i="1"/>
  <c r="C14" i="1"/>
  <c r="E21" i="1"/>
  <c r="F21" i="1"/>
  <c r="G21" i="1" s="1"/>
  <c r="H21" i="1" s="1"/>
  <c r="E22" i="1"/>
  <c r="F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E26" i="1"/>
  <c r="E27" i="1"/>
  <c r="F27" i="1" s="1"/>
  <c r="E28" i="1"/>
  <c r="F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E33" i="1"/>
  <c r="E34" i="1"/>
  <c r="F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E39" i="1"/>
  <c r="F39" i="1" s="1"/>
  <c r="E40" i="1"/>
  <c r="F40" i="1" s="1"/>
  <c r="E41" i="1"/>
  <c r="F41" i="1" s="1"/>
  <c r="E42" i="1"/>
  <c r="F42" i="1" s="1"/>
  <c r="G42" i="1" s="1"/>
  <c r="J42" i="1" s="1"/>
  <c r="E43" i="1"/>
  <c r="F43" i="1" s="1"/>
  <c r="E44" i="1"/>
  <c r="F44" i="1" s="1"/>
  <c r="G44" i="1" s="1"/>
  <c r="J44" i="1" s="1"/>
  <c r="E45" i="1"/>
  <c r="F45" i="1" s="1"/>
  <c r="E46" i="1"/>
  <c r="F46" i="1" s="1"/>
  <c r="E47" i="1"/>
  <c r="F47" i="1"/>
  <c r="E48" i="1"/>
  <c r="F48" i="1" s="1"/>
  <c r="G48" i="1" s="1"/>
  <c r="J48" i="1" s="1"/>
  <c r="E49" i="1"/>
  <c r="F49" i="1" s="1"/>
  <c r="G49" i="1" s="1"/>
  <c r="J49" i="1" s="1"/>
  <c r="E77" i="1"/>
  <c r="F77" i="1" s="1"/>
  <c r="G77" i="1" s="1"/>
  <c r="J77" i="1" s="1"/>
  <c r="E81" i="1"/>
  <c r="F81" i="1" s="1"/>
  <c r="G81" i="1" s="1"/>
  <c r="E94" i="1"/>
  <c r="F94" i="1" s="1"/>
  <c r="P94" i="1" s="1"/>
  <c r="E102" i="1"/>
  <c r="F102" i="1" s="1"/>
  <c r="E103" i="1"/>
  <c r="F103" i="1" s="1"/>
  <c r="E104" i="1"/>
  <c r="F104" i="1" s="1"/>
  <c r="G104" i="1" s="1"/>
  <c r="E105" i="1"/>
  <c r="E127" i="1"/>
  <c r="F127" i="1" s="1"/>
  <c r="E128" i="1"/>
  <c r="E129" i="1"/>
  <c r="F129" i="1" s="1"/>
  <c r="E131" i="1"/>
  <c r="F131" i="1" s="1"/>
  <c r="E154" i="1"/>
  <c r="F154" i="1" s="1"/>
  <c r="G154" i="1" s="1"/>
  <c r="E158" i="1"/>
  <c r="F158" i="1" s="1"/>
  <c r="G158" i="1" s="1"/>
  <c r="K158" i="1" s="1"/>
  <c r="E159" i="1"/>
  <c r="F159" i="1" s="1"/>
  <c r="G159" i="1" s="1"/>
  <c r="K159" i="1" s="1"/>
  <c r="E161" i="1"/>
  <c r="F161" i="1"/>
  <c r="G161" i="1" s="1"/>
  <c r="E162" i="1"/>
  <c r="F162" i="1" s="1"/>
  <c r="E163" i="1"/>
  <c r="F163" i="1"/>
  <c r="E165" i="1"/>
  <c r="F165" i="1" s="1"/>
  <c r="G165" i="1" s="1"/>
  <c r="J165" i="1" s="1"/>
  <c r="E166" i="1"/>
  <c r="F166" i="1" s="1"/>
  <c r="E167" i="1"/>
  <c r="F167" i="1" s="1"/>
  <c r="E168" i="1"/>
  <c r="F168" i="1" s="1"/>
  <c r="E169" i="1"/>
  <c r="E170" i="1"/>
  <c r="F170" i="1" s="1"/>
  <c r="G170" i="1" s="1"/>
  <c r="K170" i="1" s="1"/>
  <c r="E171" i="1"/>
  <c r="F171" i="1" s="1"/>
  <c r="G171" i="1" s="1"/>
  <c r="K171" i="1" s="1"/>
  <c r="E172" i="1"/>
  <c r="F172" i="1" s="1"/>
  <c r="E173" i="1"/>
  <c r="F173" i="1" s="1"/>
  <c r="E174" i="1"/>
  <c r="F174" i="1" s="1"/>
  <c r="E175" i="1"/>
  <c r="F175" i="1" s="1"/>
  <c r="G175" i="1" s="1"/>
  <c r="J175" i="1" s="1"/>
  <c r="E176" i="1"/>
  <c r="F176" i="1" s="1"/>
  <c r="G176" i="1" s="1"/>
  <c r="K176" i="1" s="1"/>
  <c r="E177" i="1"/>
  <c r="F177" i="1" s="1"/>
  <c r="E178" i="1"/>
  <c r="F178" i="1" s="1"/>
  <c r="E179" i="1"/>
  <c r="E180" i="1"/>
  <c r="F180" i="1" s="1"/>
  <c r="G180" i="1" s="1"/>
  <c r="J180" i="1" s="1"/>
  <c r="E181" i="1"/>
  <c r="E182" i="1"/>
  <c r="E183" i="1"/>
  <c r="F183" i="1" s="1"/>
  <c r="G183" i="1" s="1"/>
  <c r="E184" i="1"/>
  <c r="E185" i="1"/>
  <c r="F185" i="1" s="1"/>
  <c r="G185" i="1" s="1"/>
  <c r="K185" i="1" s="1"/>
  <c r="E186" i="1"/>
  <c r="F186" i="1" s="1"/>
  <c r="G186" i="1" s="1"/>
  <c r="K186" i="1" s="1"/>
  <c r="E187" i="1"/>
  <c r="F187" i="1" s="1"/>
  <c r="E188" i="1"/>
  <c r="F188" i="1"/>
  <c r="E189" i="1"/>
  <c r="F189" i="1" s="1"/>
  <c r="E190" i="1"/>
  <c r="F190" i="1" s="1"/>
  <c r="G190" i="1" s="1"/>
  <c r="K190" i="1" s="1"/>
  <c r="E191" i="1"/>
  <c r="F191" i="1" s="1"/>
  <c r="E192" i="1"/>
  <c r="E193" i="1"/>
  <c r="F193" i="1"/>
  <c r="E194" i="1"/>
  <c r="F194" i="1" s="1"/>
  <c r="G194" i="1" s="1"/>
  <c r="E195" i="1"/>
  <c r="F195" i="1" s="1"/>
  <c r="G195" i="1" s="1"/>
  <c r="K195" i="1" s="1"/>
  <c r="E196" i="1"/>
  <c r="F196" i="1" s="1"/>
  <c r="G196" i="1" s="1"/>
  <c r="K196" i="1" s="1"/>
  <c r="E197" i="1"/>
  <c r="F197" i="1" s="1"/>
  <c r="E198" i="1"/>
  <c r="F198" i="1" s="1"/>
  <c r="G198" i="1" s="1"/>
  <c r="K198" i="1" s="1"/>
  <c r="E199" i="1"/>
  <c r="F199" i="1" s="1"/>
  <c r="G199" i="1" s="1"/>
  <c r="K199" i="1" s="1"/>
  <c r="E200" i="1"/>
  <c r="F200" i="1" s="1"/>
  <c r="E201" i="1"/>
  <c r="E202" i="1"/>
  <c r="F202" i="1" s="1"/>
  <c r="G202" i="1" s="1"/>
  <c r="K202" i="1" s="1"/>
  <c r="E203" i="1"/>
  <c r="F203" i="1"/>
  <c r="G203" i="1" s="1"/>
  <c r="K203" i="1" s="1"/>
  <c r="E204" i="1"/>
  <c r="F204" i="1" s="1"/>
  <c r="G204" i="1" s="1"/>
  <c r="E205" i="1"/>
  <c r="E206" i="1"/>
  <c r="F206" i="1" s="1"/>
  <c r="E207" i="1"/>
  <c r="F207" i="1" s="1"/>
  <c r="G207" i="1" s="1"/>
  <c r="E208" i="1"/>
  <c r="F208" i="1" s="1"/>
  <c r="E209" i="1"/>
  <c r="F209" i="1" s="1"/>
  <c r="G209" i="1" s="1"/>
  <c r="K209" i="1" s="1"/>
  <c r="E210" i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G217" i="1" s="1"/>
  <c r="K217" i="1" s="1"/>
  <c r="E218" i="1"/>
  <c r="F218" i="1" s="1"/>
  <c r="E219" i="1"/>
  <c r="F219" i="1" s="1"/>
  <c r="E220" i="1"/>
  <c r="F220" i="1" s="1"/>
  <c r="G220" i="1" s="1"/>
  <c r="J220" i="1" s="1"/>
  <c r="E221" i="1"/>
  <c r="E222" i="1"/>
  <c r="F222" i="1" s="1"/>
  <c r="G222" i="1" s="1"/>
  <c r="K222" i="1" s="1"/>
  <c r="E223" i="1"/>
  <c r="F223" i="1" s="1"/>
  <c r="G223" i="1" s="1"/>
  <c r="K223" i="1" s="1"/>
  <c r="E224" i="1"/>
  <c r="F224" i="1" s="1"/>
  <c r="E225" i="1"/>
  <c r="F225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/>
  <c r="K228" i="1" s="1"/>
  <c r="E229" i="1"/>
  <c r="F229" i="1" s="1"/>
  <c r="G229" i="1" s="1"/>
  <c r="K229" i="1" s="1"/>
  <c r="E230" i="1"/>
  <c r="F230" i="1" s="1"/>
  <c r="E231" i="1"/>
  <c r="F231" i="1" s="1"/>
  <c r="E232" i="1"/>
  <c r="F232" i="1" s="1"/>
  <c r="E233" i="1"/>
  <c r="F233" i="1"/>
  <c r="E234" i="1"/>
  <c r="E252" i="9" s="1"/>
  <c r="E235" i="1"/>
  <c r="F235" i="1" s="1"/>
  <c r="E236" i="1"/>
  <c r="F236" i="1" s="1"/>
  <c r="E237" i="1"/>
  <c r="E238" i="1"/>
  <c r="E239" i="1"/>
  <c r="F239" i="1"/>
  <c r="E240" i="1"/>
  <c r="F240" i="1" s="1"/>
  <c r="E241" i="1"/>
  <c r="F241" i="1" s="1"/>
  <c r="G241" i="1" s="1"/>
  <c r="K241" i="1" s="1"/>
  <c r="E242" i="1"/>
  <c r="F242" i="1" s="1"/>
  <c r="E243" i="1"/>
  <c r="F243" i="1" s="1"/>
  <c r="G243" i="1" s="1"/>
  <c r="E244" i="1"/>
  <c r="F244" i="1" s="1"/>
  <c r="G244" i="1"/>
  <c r="K244" i="1" s="1"/>
  <c r="E245" i="1"/>
  <c r="F245" i="1" s="1"/>
  <c r="E246" i="1"/>
  <c r="E247" i="1"/>
  <c r="F247" i="1" s="1"/>
  <c r="P247" i="1" s="1"/>
  <c r="E248" i="1"/>
  <c r="F248" i="1" s="1"/>
  <c r="G248" i="1" s="1"/>
  <c r="K248" i="1" s="1"/>
  <c r="E154" i="9"/>
  <c r="E249" i="1"/>
  <c r="E250" i="1"/>
  <c r="F250" i="1" s="1"/>
  <c r="G250" i="1" s="1"/>
  <c r="K250" i="1" s="1"/>
  <c r="E251" i="1"/>
  <c r="F251" i="1" s="1"/>
  <c r="E252" i="1"/>
  <c r="F252" i="1" s="1"/>
  <c r="E253" i="1"/>
  <c r="E254" i="1"/>
  <c r="F254" i="1" s="1"/>
  <c r="E255" i="1"/>
  <c r="F255" i="1"/>
  <c r="E256" i="1"/>
  <c r="F256" i="1" s="1"/>
  <c r="E257" i="1"/>
  <c r="F257" i="1"/>
  <c r="G257" i="1" s="1"/>
  <c r="K257" i="1" s="1"/>
  <c r="E258" i="1"/>
  <c r="F258" i="1" s="1"/>
  <c r="G258" i="1" s="1"/>
  <c r="K258" i="1" s="1"/>
  <c r="E259" i="1"/>
  <c r="F259" i="1"/>
  <c r="E260" i="1"/>
  <c r="F260" i="1" s="1"/>
  <c r="E261" i="1"/>
  <c r="F261" i="1"/>
  <c r="G261" i="1" s="1"/>
  <c r="K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G280" i="1" s="1"/>
  <c r="K280" i="1" s="1"/>
  <c r="E281" i="1"/>
  <c r="F281" i="1" s="1"/>
  <c r="G281" i="1" s="1"/>
  <c r="K281" i="1" s="1"/>
  <c r="E282" i="1"/>
  <c r="F282" i="1" s="1"/>
  <c r="G282" i="1" s="1"/>
  <c r="K282" i="1" s="1"/>
  <c r="E283" i="1"/>
  <c r="F283" i="1" s="1"/>
  <c r="E284" i="1"/>
  <c r="F284" i="1" s="1"/>
  <c r="G284" i="1" s="1"/>
  <c r="K284" i="1" s="1"/>
  <c r="E285" i="1"/>
  <c r="F285" i="1" s="1"/>
  <c r="E286" i="1"/>
  <c r="F286" i="1" s="1"/>
  <c r="E287" i="1"/>
  <c r="F287" i="1" s="1"/>
  <c r="E288" i="1"/>
  <c r="F288" i="1" s="1"/>
  <c r="E289" i="1"/>
  <c r="F289" i="1" s="1"/>
  <c r="G289" i="1" s="1"/>
  <c r="K289" i="1" s="1"/>
  <c r="E290" i="1"/>
  <c r="F290" i="1"/>
  <c r="E291" i="1"/>
  <c r="F291" i="1" s="1"/>
  <c r="G291" i="1" s="1"/>
  <c r="K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G297" i="1" s="1"/>
  <c r="K297" i="1" s="1"/>
  <c r="E298" i="1"/>
  <c r="F298" i="1" s="1"/>
  <c r="G298" i="1"/>
  <c r="K298" i="1" s="1"/>
  <c r="E299" i="1"/>
  <c r="F299" i="1" s="1"/>
  <c r="E300" i="1"/>
  <c r="F300" i="1" s="1"/>
  <c r="E301" i="1"/>
  <c r="F301" i="1" s="1"/>
  <c r="E302" i="1"/>
  <c r="F302" i="1" s="1"/>
  <c r="E304" i="1"/>
  <c r="F304" i="1" s="1"/>
  <c r="G304" i="1" s="1"/>
  <c r="K304" i="1" s="1"/>
  <c r="E305" i="1"/>
  <c r="F305" i="1" s="1"/>
  <c r="E306" i="1"/>
  <c r="F306" i="1" s="1"/>
  <c r="E307" i="1"/>
  <c r="F307" i="1" s="1"/>
  <c r="G307" i="1" s="1"/>
  <c r="K307" i="1" s="1"/>
  <c r="E308" i="1"/>
  <c r="F308" i="1" s="1"/>
  <c r="G308" i="1" s="1"/>
  <c r="K308" i="1" s="1"/>
  <c r="E309" i="1"/>
  <c r="F309" i="1" s="1"/>
  <c r="E310" i="1"/>
  <c r="F310" i="1"/>
  <c r="E311" i="1"/>
  <c r="F311" i="1" s="1"/>
  <c r="E312" i="1"/>
  <c r="F312" i="1" s="1"/>
  <c r="G312" i="1" s="1"/>
  <c r="K312" i="1" s="1"/>
  <c r="E314" i="1"/>
  <c r="F314" i="1" s="1"/>
  <c r="G314" i="1" s="1"/>
  <c r="K314" i="1" s="1"/>
  <c r="E315" i="1"/>
  <c r="F315" i="1" s="1"/>
  <c r="E317" i="1"/>
  <c r="F317" i="1" s="1"/>
  <c r="E319" i="1"/>
  <c r="F319" i="1" s="1"/>
  <c r="E321" i="1"/>
  <c r="F321" i="1" s="1"/>
  <c r="E323" i="1"/>
  <c r="F323" i="1" s="1"/>
  <c r="E325" i="1"/>
  <c r="F325" i="1" s="1"/>
  <c r="E326" i="1"/>
  <c r="F326" i="1" s="1"/>
  <c r="E327" i="1"/>
  <c r="F327" i="1" s="1"/>
  <c r="P327" i="1" s="1"/>
  <c r="E328" i="1"/>
  <c r="F328" i="1" s="1"/>
  <c r="E330" i="1"/>
  <c r="F330" i="1" s="1"/>
  <c r="G330" i="1" s="1"/>
  <c r="K330" i="1" s="1"/>
  <c r="E331" i="1"/>
  <c r="F331" i="1" s="1"/>
  <c r="E50" i="1"/>
  <c r="F50" i="1" s="1"/>
  <c r="P50" i="1" s="1"/>
  <c r="E51" i="1"/>
  <c r="F51" i="1" s="1"/>
  <c r="E52" i="1"/>
  <c r="F52" i="1" s="1"/>
  <c r="P52" i="1" s="1"/>
  <c r="E53" i="1"/>
  <c r="F53" i="1" s="1"/>
  <c r="E54" i="1"/>
  <c r="F54" i="1" s="1"/>
  <c r="E55" i="1"/>
  <c r="F55" i="1" s="1"/>
  <c r="E56" i="1"/>
  <c r="E57" i="1"/>
  <c r="F57" i="1"/>
  <c r="P57" i="1" s="1"/>
  <c r="E58" i="1"/>
  <c r="F58" i="1" s="1"/>
  <c r="E59" i="1"/>
  <c r="F59" i="1"/>
  <c r="E60" i="1"/>
  <c r="F60" i="1" s="1"/>
  <c r="E29" i="9"/>
  <c r="E61" i="1"/>
  <c r="F61" i="1" s="1"/>
  <c r="E62" i="1"/>
  <c r="F62" i="1" s="1"/>
  <c r="P62" i="1" s="1"/>
  <c r="E63" i="1"/>
  <c r="E64" i="1"/>
  <c r="F64" i="1" s="1"/>
  <c r="E65" i="1"/>
  <c r="F65" i="1" s="1"/>
  <c r="P65" i="1" s="1"/>
  <c r="E66" i="1"/>
  <c r="E67" i="1"/>
  <c r="F67" i="1"/>
  <c r="E68" i="1"/>
  <c r="F68" i="1" s="1"/>
  <c r="E69" i="1"/>
  <c r="F69" i="1" s="1"/>
  <c r="P69" i="1" s="1"/>
  <c r="E70" i="1"/>
  <c r="F70" i="1" s="1"/>
  <c r="E71" i="1"/>
  <c r="F71" i="1" s="1"/>
  <c r="E72" i="1"/>
  <c r="F72" i="1"/>
  <c r="E73" i="1"/>
  <c r="F73" i="1" s="1"/>
  <c r="E74" i="1"/>
  <c r="F74" i="1" s="1"/>
  <c r="E75" i="1"/>
  <c r="F75" i="1" s="1"/>
  <c r="E76" i="1"/>
  <c r="F76" i="1" s="1"/>
  <c r="P76" i="1" s="1"/>
  <c r="E78" i="1"/>
  <c r="E79" i="1"/>
  <c r="E49" i="9" s="1"/>
  <c r="F79" i="1"/>
  <c r="E80" i="1"/>
  <c r="F80" i="1" s="1"/>
  <c r="E82" i="1"/>
  <c r="F82" i="1" s="1"/>
  <c r="E83" i="1"/>
  <c r="E84" i="1"/>
  <c r="F84" i="1" s="1"/>
  <c r="E85" i="1"/>
  <c r="F85" i="1" s="1"/>
  <c r="E86" i="1"/>
  <c r="F86" i="1" s="1"/>
  <c r="P86" i="1" s="1"/>
  <c r="E87" i="1"/>
  <c r="E88" i="1"/>
  <c r="F88" i="1" s="1"/>
  <c r="E89" i="1"/>
  <c r="F89" i="1" s="1"/>
  <c r="P89" i="1" s="1"/>
  <c r="E90" i="1"/>
  <c r="F90" i="1" s="1"/>
  <c r="E91" i="1"/>
  <c r="E92" i="1"/>
  <c r="F92" i="1" s="1"/>
  <c r="E93" i="1"/>
  <c r="F93" i="1" s="1"/>
  <c r="P93" i="1" s="1"/>
  <c r="E95" i="1"/>
  <c r="F95" i="1" s="1"/>
  <c r="P95" i="1" s="1"/>
  <c r="E96" i="1"/>
  <c r="F96" i="1" s="1"/>
  <c r="E97" i="1"/>
  <c r="F97" i="1" s="1"/>
  <c r="E98" i="1"/>
  <c r="F98" i="1" s="1"/>
  <c r="P98" i="1" s="1"/>
  <c r="E99" i="1"/>
  <c r="F99" i="1" s="1"/>
  <c r="E100" i="1"/>
  <c r="E101" i="1"/>
  <c r="F101" i="1"/>
  <c r="P101" i="1" s="1"/>
  <c r="E106" i="1"/>
  <c r="F106" i="1" s="1"/>
  <c r="P106" i="1" s="1"/>
  <c r="E107" i="1"/>
  <c r="F107" i="1" s="1"/>
  <c r="E108" i="1"/>
  <c r="F108" i="1" s="1"/>
  <c r="E109" i="1"/>
  <c r="F109" i="1" s="1"/>
  <c r="P109" i="1" s="1"/>
  <c r="E110" i="1"/>
  <c r="F110" i="1" s="1"/>
  <c r="E111" i="1"/>
  <c r="F111" i="1" s="1"/>
  <c r="E112" i="1"/>
  <c r="F112" i="1" s="1"/>
  <c r="E113" i="1"/>
  <c r="F113" i="1" s="1"/>
  <c r="P113" i="1" s="1"/>
  <c r="E114" i="1"/>
  <c r="F114" i="1" s="1"/>
  <c r="E115" i="1"/>
  <c r="F115" i="1" s="1"/>
  <c r="E116" i="1"/>
  <c r="F116" i="1"/>
  <c r="E117" i="1"/>
  <c r="E83" i="9" s="1"/>
  <c r="E118" i="1"/>
  <c r="E119" i="1"/>
  <c r="F119" i="1" s="1"/>
  <c r="E120" i="1"/>
  <c r="F120" i="1" s="1"/>
  <c r="E121" i="1"/>
  <c r="F121" i="1" s="1"/>
  <c r="E122" i="1"/>
  <c r="E123" i="1"/>
  <c r="F123" i="1" s="1"/>
  <c r="P123" i="1" s="1"/>
  <c r="E124" i="1"/>
  <c r="F124" i="1" s="1"/>
  <c r="P124" i="1" s="1"/>
  <c r="E125" i="1"/>
  <c r="F125" i="1" s="1"/>
  <c r="E126" i="1"/>
  <c r="F126" i="1" s="1"/>
  <c r="E130" i="1"/>
  <c r="F130" i="1" s="1"/>
  <c r="R130" i="1" s="1"/>
  <c r="E132" i="1"/>
  <c r="E133" i="1"/>
  <c r="E134" i="1"/>
  <c r="F134" i="1" s="1"/>
  <c r="E135" i="1"/>
  <c r="F135" i="1" s="1"/>
  <c r="P135" i="1" s="1"/>
  <c r="E136" i="1"/>
  <c r="F136" i="1" s="1"/>
  <c r="P136" i="1" s="1"/>
  <c r="E137" i="1"/>
  <c r="F137" i="1"/>
  <c r="E138" i="1"/>
  <c r="F138" i="1"/>
  <c r="E139" i="1"/>
  <c r="E140" i="1"/>
  <c r="E105" i="9" s="1"/>
  <c r="E141" i="1"/>
  <c r="F141" i="1" s="1"/>
  <c r="P141" i="1" s="1"/>
  <c r="E142" i="1"/>
  <c r="F142" i="1" s="1"/>
  <c r="E143" i="1"/>
  <c r="F143" i="1" s="1"/>
  <c r="E108" i="9"/>
  <c r="E144" i="1"/>
  <c r="F144" i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E152" i="1"/>
  <c r="F152" i="1" s="1"/>
  <c r="E153" i="1"/>
  <c r="F153" i="1" s="1"/>
  <c r="E155" i="1"/>
  <c r="F155" i="1" s="1"/>
  <c r="P155" i="1" s="1"/>
  <c r="E156" i="1"/>
  <c r="F156" i="1" s="1"/>
  <c r="E157" i="1"/>
  <c r="F157" i="1"/>
  <c r="E160" i="1"/>
  <c r="F160" i="1" s="1"/>
  <c r="E164" i="1"/>
  <c r="I15" i="1"/>
  <c r="F16" i="1"/>
  <c r="F17" i="1" s="1"/>
  <c r="C17" i="1"/>
  <c r="T17" i="1"/>
  <c r="Q21" i="1"/>
  <c r="Q22" i="1"/>
  <c r="Q23" i="1"/>
  <c r="Q24" i="1"/>
  <c r="H25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J81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J104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K154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K183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K204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4" i="1"/>
  <c r="Q305" i="1"/>
  <c r="Q306" i="1"/>
  <c r="Q307" i="1"/>
  <c r="Q308" i="1"/>
  <c r="Q309" i="1"/>
  <c r="Q310" i="1"/>
  <c r="Q311" i="1"/>
  <c r="Q312" i="1"/>
  <c r="Q314" i="1"/>
  <c r="Q315" i="1"/>
  <c r="Q317" i="1"/>
  <c r="Q319" i="1"/>
  <c r="Q321" i="1"/>
  <c r="Q323" i="1"/>
  <c r="Q325" i="1"/>
  <c r="Q326" i="1"/>
  <c r="Q327" i="1"/>
  <c r="Q328" i="1"/>
  <c r="Q330" i="1"/>
  <c r="Q331" i="1"/>
  <c r="D11" i="3"/>
  <c r="D12" i="3"/>
  <c r="D13" i="3"/>
  <c r="D9" i="3"/>
  <c r="E9" i="3"/>
  <c r="E37" i="3"/>
  <c r="F37" i="3"/>
  <c r="G37" i="3"/>
  <c r="E38" i="3"/>
  <c r="F38" i="3"/>
  <c r="G38" i="3"/>
  <c r="E39" i="3"/>
  <c r="F39" i="3"/>
  <c r="G39" i="3"/>
  <c r="E40" i="3"/>
  <c r="F40" i="3"/>
  <c r="G40" i="3"/>
  <c r="N40" i="3"/>
  <c r="E41" i="3"/>
  <c r="F41" i="3"/>
  <c r="E42" i="3"/>
  <c r="F42" i="3"/>
  <c r="G42" i="3"/>
  <c r="N42" i="3"/>
  <c r="E43" i="3"/>
  <c r="F43" i="3"/>
  <c r="G43" i="3"/>
  <c r="E44" i="3"/>
  <c r="F44" i="3"/>
  <c r="G44" i="3"/>
  <c r="N44" i="3"/>
  <c r="E45" i="3"/>
  <c r="F45" i="3"/>
  <c r="G45" i="3"/>
  <c r="E46" i="3"/>
  <c r="F46" i="3"/>
  <c r="G46" i="3"/>
  <c r="N46" i="3"/>
  <c r="E47" i="3"/>
  <c r="F47" i="3"/>
  <c r="G47" i="3"/>
  <c r="E48" i="3"/>
  <c r="F48" i="3"/>
  <c r="G48" i="3"/>
  <c r="N48" i="3"/>
  <c r="E49" i="3"/>
  <c r="F49" i="3"/>
  <c r="E50" i="3"/>
  <c r="F50" i="3"/>
  <c r="G50" i="3"/>
  <c r="N50" i="3"/>
  <c r="D14" i="3"/>
  <c r="E21" i="3"/>
  <c r="F21" i="3"/>
  <c r="E22" i="3"/>
  <c r="F22" i="3"/>
  <c r="G22" i="3"/>
  <c r="N22" i="3"/>
  <c r="E23" i="3"/>
  <c r="F23" i="3"/>
  <c r="G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N35" i="3"/>
  <c r="E36" i="3"/>
  <c r="F36" i="3"/>
  <c r="G36" i="3"/>
  <c r="N36" i="3"/>
  <c r="C17" i="3"/>
  <c r="Q21" i="3"/>
  <c r="Q22" i="3"/>
  <c r="N23" i="3"/>
  <c r="Q23" i="3"/>
  <c r="Q24" i="3"/>
  <c r="Q25" i="3"/>
  <c r="Q26" i="3"/>
  <c r="N27" i="3"/>
  <c r="Q27" i="3"/>
  <c r="Q28" i="3"/>
  <c r="Q29" i="3"/>
  <c r="Q30" i="3"/>
  <c r="N31" i="3"/>
  <c r="Q31" i="3"/>
  <c r="Q32" i="3"/>
  <c r="Q33" i="3"/>
  <c r="Q34" i="3"/>
  <c r="Q35" i="3"/>
  <c r="Q36" i="3"/>
  <c r="N37" i="3"/>
  <c r="Q37" i="3"/>
  <c r="N38" i="3"/>
  <c r="Q38" i="3"/>
  <c r="Q39" i="3"/>
  <c r="Q40" i="3"/>
  <c r="Q41" i="3"/>
  <c r="Q42" i="3"/>
  <c r="N43" i="3"/>
  <c r="Q43" i="3"/>
  <c r="Q44" i="3"/>
  <c r="N45" i="3"/>
  <c r="Q45" i="3"/>
  <c r="Q46" i="3"/>
  <c r="Q47" i="3"/>
  <c r="Q48" i="3"/>
  <c r="Q49" i="3"/>
  <c r="Q50" i="3"/>
  <c r="D11" i="5"/>
  <c r="D12" i="5"/>
  <c r="D13" i="5"/>
  <c r="D9" i="5"/>
  <c r="E9" i="5"/>
  <c r="E43" i="5"/>
  <c r="F43" i="5"/>
  <c r="G43" i="5"/>
  <c r="N43" i="5"/>
  <c r="E44" i="5"/>
  <c r="F44" i="5"/>
  <c r="G44" i="5"/>
  <c r="E45" i="5"/>
  <c r="F45" i="5"/>
  <c r="G45" i="5"/>
  <c r="N45" i="5"/>
  <c r="E46" i="5"/>
  <c r="F46" i="5"/>
  <c r="G46" i="5"/>
  <c r="N46" i="5"/>
  <c r="E47" i="5"/>
  <c r="F47" i="5"/>
  <c r="G47" i="5"/>
  <c r="J47" i="5"/>
  <c r="E48" i="5"/>
  <c r="F48" i="5"/>
  <c r="G48" i="5"/>
  <c r="E49" i="5"/>
  <c r="F49" i="5"/>
  <c r="G49" i="5"/>
  <c r="J49" i="5"/>
  <c r="E51" i="5"/>
  <c r="F51" i="5"/>
  <c r="G51" i="5"/>
  <c r="E52" i="5"/>
  <c r="F52" i="5"/>
  <c r="G52" i="5"/>
  <c r="E53" i="5"/>
  <c r="F53" i="5"/>
  <c r="G53" i="5"/>
  <c r="K53" i="5"/>
  <c r="E54" i="5"/>
  <c r="F54" i="5"/>
  <c r="G54" i="5"/>
  <c r="J54" i="5"/>
  <c r="E55" i="5"/>
  <c r="F55" i="5"/>
  <c r="G55" i="5"/>
  <c r="E56" i="5"/>
  <c r="F56" i="5"/>
  <c r="G56" i="5"/>
  <c r="E57" i="5"/>
  <c r="F57" i="5"/>
  <c r="G57" i="5"/>
  <c r="N57" i="5"/>
  <c r="E58" i="5"/>
  <c r="F58" i="5"/>
  <c r="G58" i="5"/>
  <c r="N58" i="5"/>
  <c r="E59" i="5"/>
  <c r="F59" i="5"/>
  <c r="G59" i="5"/>
  <c r="E60" i="5"/>
  <c r="F60" i="5"/>
  <c r="G60" i="5"/>
  <c r="E50" i="5"/>
  <c r="F50" i="5"/>
  <c r="D14" i="5"/>
  <c r="E21" i="5"/>
  <c r="F21" i="5"/>
  <c r="G21" i="5"/>
  <c r="N21" i="5"/>
  <c r="E22" i="5"/>
  <c r="F22" i="5"/>
  <c r="G22" i="5"/>
  <c r="N22" i="5"/>
  <c r="E23" i="5"/>
  <c r="F23" i="5"/>
  <c r="G23" i="5"/>
  <c r="N23" i="5"/>
  <c r="E24" i="5"/>
  <c r="F24" i="5"/>
  <c r="E25" i="5"/>
  <c r="F25" i="5"/>
  <c r="G25" i="5"/>
  <c r="N25" i="5"/>
  <c r="E26" i="5"/>
  <c r="F26" i="5"/>
  <c r="G26" i="5"/>
  <c r="E27" i="5"/>
  <c r="F27" i="5"/>
  <c r="G27" i="5"/>
  <c r="N27" i="5"/>
  <c r="E28" i="5"/>
  <c r="F28" i="5"/>
  <c r="G28" i="5"/>
  <c r="E29" i="5"/>
  <c r="F29" i="5"/>
  <c r="G29" i="5"/>
  <c r="N29" i="5"/>
  <c r="E30" i="5"/>
  <c r="F30" i="5"/>
  <c r="G30" i="5"/>
  <c r="E31" i="5"/>
  <c r="F31" i="5"/>
  <c r="G31" i="5"/>
  <c r="N31" i="5"/>
  <c r="E32" i="5"/>
  <c r="F32" i="5"/>
  <c r="G32" i="5"/>
  <c r="E33" i="5"/>
  <c r="F33" i="5"/>
  <c r="G33" i="5"/>
  <c r="N33" i="5"/>
  <c r="E34" i="5"/>
  <c r="F34" i="5"/>
  <c r="G34" i="5"/>
  <c r="E35" i="5"/>
  <c r="F35" i="5"/>
  <c r="G35" i="5"/>
  <c r="N35" i="5"/>
  <c r="E36" i="5"/>
  <c r="F36" i="5"/>
  <c r="G36" i="5"/>
  <c r="E37" i="5"/>
  <c r="F37" i="5"/>
  <c r="G37" i="5"/>
  <c r="N37" i="5"/>
  <c r="E38" i="5"/>
  <c r="F38" i="5"/>
  <c r="G38" i="5"/>
  <c r="E39" i="5"/>
  <c r="F39" i="5"/>
  <c r="G39" i="5"/>
  <c r="N39" i="5"/>
  <c r="E40" i="5"/>
  <c r="F40" i="5"/>
  <c r="G40" i="5"/>
  <c r="E41" i="5"/>
  <c r="F41" i="5"/>
  <c r="G41" i="5"/>
  <c r="N41" i="5"/>
  <c r="E42" i="5"/>
  <c r="F42" i="5"/>
  <c r="G42" i="5"/>
  <c r="R50" i="5"/>
  <c r="F16" i="5"/>
  <c r="F17" i="5" s="1"/>
  <c r="C17" i="5"/>
  <c r="T17" i="5"/>
  <c r="Q21" i="5"/>
  <c r="Q22" i="5"/>
  <c r="Q23" i="5"/>
  <c r="Q24" i="5"/>
  <c r="Q25" i="5"/>
  <c r="N26" i="5"/>
  <c r="Q26" i="5"/>
  <c r="Q27" i="5"/>
  <c r="N28" i="5"/>
  <c r="Q28" i="5"/>
  <c r="Q29" i="5"/>
  <c r="N30" i="5"/>
  <c r="Q30" i="5"/>
  <c r="Q31" i="5"/>
  <c r="N32" i="5"/>
  <c r="Q32" i="5"/>
  <c r="Q33" i="5"/>
  <c r="N34" i="5"/>
  <c r="Q34" i="5"/>
  <c r="Q35" i="5"/>
  <c r="N36" i="5"/>
  <c r="Q36" i="5"/>
  <c r="Q37" i="5"/>
  <c r="N38" i="5"/>
  <c r="Q38" i="5"/>
  <c r="Q39" i="5"/>
  <c r="N40" i="5"/>
  <c r="Q40" i="5"/>
  <c r="Q41" i="5"/>
  <c r="J42" i="5"/>
  <c r="Q42" i="5"/>
  <c r="Q43" i="5"/>
  <c r="N44" i="5"/>
  <c r="Q44" i="5"/>
  <c r="Q45" i="5"/>
  <c r="Q46" i="5"/>
  <c r="Q47" i="5"/>
  <c r="J48" i="5"/>
  <c r="Q48" i="5"/>
  <c r="Q49" i="5"/>
  <c r="Q50" i="5"/>
  <c r="J51" i="5"/>
  <c r="Q51" i="5"/>
  <c r="J52" i="5"/>
  <c r="Q52" i="5"/>
  <c r="Q53" i="5"/>
  <c r="Q54" i="5"/>
  <c r="K55" i="5"/>
  <c r="Q55" i="5"/>
  <c r="K56" i="5"/>
  <c r="Q56" i="5"/>
  <c r="Q57" i="5"/>
  <c r="Q58" i="5"/>
  <c r="N59" i="5"/>
  <c r="Q59" i="5"/>
  <c r="N60" i="5"/>
  <c r="Q60" i="5"/>
  <c r="D11" i="7"/>
  <c r="D12" i="7"/>
  <c r="P35" i="7" s="1"/>
  <c r="S35" i="7" s="1"/>
  <c r="U35" i="7" s="1"/>
  <c r="D13" i="7"/>
  <c r="D14" i="7"/>
  <c r="D9" i="7"/>
  <c r="E9" i="7"/>
  <c r="E43" i="7"/>
  <c r="F43" i="7"/>
  <c r="G43" i="7"/>
  <c r="N43" i="7"/>
  <c r="E44" i="7"/>
  <c r="F44" i="7"/>
  <c r="G44" i="7"/>
  <c r="N44" i="7"/>
  <c r="E45" i="7"/>
  <c r="F45" i="7"/>
  <c r="G45" i="7"/>
  <c r="N45" i="7"/>
  <c r="E46" i="7"/>
  <c r="F46" i="7"/>
  <c r="G46" i="7"/>
  <c r="E47" i="7"/>
  <c r="F47" i="7"/>
  <c r="G47" i="7"/>
  <c r="J47" i="7"/>
  <c r="E48" i="7"/>
  <c r="F48" i="7"/>
  <c r="G48" i="7"/>
  <c r="J48" i="7"/>
  <c r="E49" i="7"/>
  <c r="F49" i="7"/>
  <c r="G49" i="7"/>
  <c r="J49" i="7"/>
  <c r="E51" i="7"/>
  <c r="F51" i="7"/>
  <c r="G51" i="7"/>
  <c r="J51" i="7"/>
  <c r="E52" i="7"/>
  <c r="F52" i="7"/>
  <c r="G52" i="7"/>
  <c r="E53" i="7"/>
  <c r="F53" i="7"/>
  <c r="G53" i="7"/>
  <c r="E54" i="7"/>
  <c r="F54" i="7"/>
  <c r="G54" i="7"/>
  <c r="J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50" i="7"/>
  <c r="F50" i="7"/>
  <c r="E21" i="7"/>
  <c r="F21" i="7"/>
  <c r="E22" i="7"/>
  <c r="F22" i="7"/>
  <c r="G22" i="7"/>
  <c r="N22" i="7"/>
  <c r="E23" i="7"/>
  <c r="F23" i="7"/>
  <c r="G23" i="7"/>
  <c r="N23" i="7"/>
  <c r="E24" i="7"/>
  <c r="F24" i="7"/>
  <c r="G24" i="7"/>
  <c r="E25" i="7"/>
  <c r="F25" i="7"/>
  <c r="G25" i="7"/>
  <c r="E26" i="7"/>
  <c r="F26" i="7"/>
  <c r="G26" i="7"/>
  <c r="N26" i="7"/>
  <c r="E27" i="7"/>
  <c r="F27" i="7"/>
  <c r="G27" i="7"/>
  <c r="N27" i="7"/>
  <c r="E28" i="7"/>
  <c r="F28" i="7"/>
  <c r="G28" i="7"/>
  <c r="N28" i="7"/>
  <c r="E29" i="7"/>
  <c r="F29" i="7"/>
  <c r="G29" i="7"/>
  <c r="N29" i="7"/>
  <c r="E30" i="7"/>
  <c r="F30" i="7"/>
  <c r="G30" i="7"/>
  <c r="N30" i="7"/>
  <c r="E31" i="7"/>
  <c r="F31" i="7"/>
  <c r="G31" i="7"/>
  <c r="N31" i="7"/>
  <c r="E32" i="7"/>
  <c r="F32" i="7"/>
  <c r="G32" i="7"/>
  <c r="E33" i="7"/>
  <c r="F33" i="7"/>
  <c r="G33" i="7"/>
  <c r="E34" i="7"/>
  <c r="F34" i="7"/>
  <c r="G34" i="7"/>
  <c r="N34" i="7"/>
  <c r="E35" i="7"/>
  <c r="F35" i="7"/>
  <c r="G35" i="7"/>
  <c r="N35" i="7"/>
  <c r="E36" i="7"/>
  <c r="F36" i="7"/>
  <c r="G36" i="7"/>
  <c r="N36" i="7"/>
  <c r="E37" i="7"/>
  <c r="F37" i="7"/>
  <c r="G37" i="7"/>
  <c r="N37" i="7"/>
  <c r="E38" i="7"/>
  <c r="F38" i="7"/>
  <c r="G38" i="7"/>
  <c r="E39" i="7"/>
  <c r="F39" i="7"/>
  <c r="G39" i="7"/>
  <c r="N39" i="7"/>
  <c r="E40" i="7"/>
  <c r="F40" i="7"/>
  <c r="G40" i="7"/>
  <c r="E41" i="7"/>
  <c r="F41" i="7"/>
  <c r="G41" i="7"/>
  <c r="N41" i="7"/>
  <c r="E42" i="7"/>
  <c r="F42" i="7"/>
  <c r="G42" i="7"/>
  <c r="J42" i="7"/>
  <c r="F16" i="7"/>
  <c r="F17" i="7" s="1"/>
  <c r="C17" i="7"/>
  <c r="T17" i="7"/>
  <c r="Q21" i="7"/>
  <c r="Q22" i="7"/>
  <c r="Q23" i="7"/>
  <c r="N24" i="7"/>
  <c r="Q24" i="7"/>
  <c r="N25" i="7"/>
  <c r="Q25" i="7"/>
  <c r="Q26" i="7"/>
  <c r="Q27" i="7"/>
  <c r="Q28" i="7"/>
  <c r="Q29" i="7"/>
  <c r="Q30" i="7"/>
  <c r="Q31" i="7"/>
  <c r="N32" i="7"/>
  <c r="Q32" i="7"/>
  <c r="N33" i="7"/>
  <c r="Q33" i="7"/>
  <c r="Q34" i="7"/>
  <c r="Q35" i="7"/>
  <c r="Q36" i="7"/>
  <c r="Q37" i="7"/>
  <c r="N38" i="7"/>
  <c r="Q38" i="7"/>
  <c r="Q39" i="7"/>
  <c r="N40" i="7"/>
  <c r="Q40" i="7"/>
  <c r="Q41" i="7"/>
  <c r="Q42" i="7"/>
  <c r="Q43" i="7"/>
  <c r="Q44" i="7"/>
  <c r="Q45" i="7"/>
  <c r="N46" i="7"/>
  <c r="Q46" i="7"/>
  <c r="Q47" i="7"/>
  <c r="Q48" i="7"/>
  <c r="Q49" i="7"/>
  <c r="Q50" i="7"/>
  <c r="Q51" i="7"/>
  <c r="J52" i="7"/>
  <c r="Q52" i="7"/>
  <c r="K53" i="7"/>
  <c r="Q53" i="7"/>
  <c r="Q54" i="7"/>
  <c r="Q55" i="7"/>
  <c r="Q56" i="7"/>
  <c r="Q57" i="7"/>
  <c r="Q58" i="7"/>
  <c r="Q59" i="7"/>
  <c r="Q60" i="7"/>
  <c r="D11" i="11"/>
  <c r="D12" i="11"/>
  <c r="P89" i="11" s="1"/>
  <c r="D13" i="11"/>
  <c r="D9" i="11"/>
  <c r="E9" i="11"/>
  <c r="E155" i="11"/>
  <c r="F155" i="11"/>
  <c r="E156" i="11"/>
  <c r="F156" i="11"/>
  <c r="G156" i="11"/>
  <c r="E158" i="11"/>
  <c r="F158" i="11"/>
  <c r="G158" i="11"/>
  <c r="E159" i="11"/>
  <c r="F159" i="11"/>
  <c r="G159" i="11"/>
  <c r="E160" i="11"/>
  <c r="F160" i="11"/>
  <c r="G160" i="11"/>
  <c r="E161" i="11"/>
  <c r="F161" i="11"/>
  <c r="G161" i="11"/>
  <c r="E162" i="11"/>
  <c r="F162" i="11"/>
  <c r="G162" i="11"/>
  <c r="E163" i="11"/>
  <c r="F163" i="11"/>
  <c r="G163" i="11"/>
  <c r="E164" i="11"/>
  <c r="F164" i="11"/>
  <c r="E165" i="11"/>
  <c r="F165" i="11"/>
  <c r="G165" i="11"/>
  <c r="E166" i="11"/>
  <c r="F166" i="11"/>
  <c r="G166" i="11"/>
  <c r="E167" i="11"/>
  <c r="F167" i="11"/>
  <c r="G167" i="11"/>
  <c r="E168" i="11"/>
  <c r="F168" i="11"/>
  <c r="G168" i="11"/>
  <c r="E169" i="11"/>
  <c r="F169" i="11"/>
  <c r="G169" i="11"/>
  <c r="E170" i="11"/>
  <c r="F170" i="11"/>
  <c r="G170" i="11"/>
  <c r="N170" i="11"/>
  <c r="E171" i="11"/>
  <c r="F171" i="11"/>
  <c r="G171" i="11"/>
  <c r="E172" i="11"/>
  <c r="F172" i="11"/>
  <c r="E173" i="11"/>
  <c r="F173" i="11"/>
  <c r="G173" i="11"/>
  <c r="E174" i="11"/>
  <c r="F174" i="11"/>
  <c r="G174" i="11"/>
  <c r="E175" i="11"/>
  <c r="F175" i="11"/>
  <c r="G175" i="11"/>
  <c r="E176" i="11"/>
  <c r="F176" i="11"/>
  <c r="G176" i="11"/>
  <c r="E177" i="11"/>
  <c r="F177" i="11"/>
  <c r="G177" i="11"/>
  <c r="E178" i="11"/>
  <c r="F178" i="11"/>
  <c r="G178" i="11"/>
  <c r="J178" i="11"/>
  <c r="E179" i="11"/>
  <c r="F179" i="11"/>
  <c r="G179" i="11"/>
  <c r="E180" i="11"/>
  <c r="F180" i="11"/>
  <c r="E181" i="11"/>
  <c r="F181" i="11"/>
  <c r="G181" i="11"/>
  <c r="E182" i="11"/>
  <c r="F182" i="11"/>
  <c r="G182" i="11"/>
  <c r="E183" i="11"/>
  <c r="F183" i="11"/>
  <c r="G183" i="11"/>
  <c r="E184" i="11"/>
  <c r="F184" i="11"/>
  <c r="G184" i="11"/>
  <c r="E185" i="11"/>
  <c r="F185" i="11"/>
  <c r="G185" i="11"/>
  <c r="E186" i="11"/>
  <c r="F186" i="11"/>
  <c r="G186" i="11"/>
  <c r="J186" i="11"/>
  <c r="E187" i="11"/>
  <c r="F187" i="11"/>
  <c r="G187" i="11"/>
  <c r="E188" i="11"/>
  <c r="F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N194" i="11"/>
  <c r="E195" i="11"/>
  <c r="F195" i="11"/>
  <c r="G195" i="11"/>
  <c r="E196" i="11"/>
  <c r="F196" i="11"/>
  <c r="E197" i="11"/>
  <c r="F197" i="11"/>
  <c r="G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202" i="11"/>
  <c r="F202" i="11"/>
  <c r="G202" i="11"/>
  <c r="N202" i="11"/>
  <c r="E203" i="11"/>
  <c r="F203" i="11"/>
  <c r="G203" i="11"/>
  <c r="E204" i="11"/>
  <c r="F204" i="11"/>
  <c r="E205" i="11"/>
  <c r="F205" i="11"/>
  <c r="G205" i="11"/>
  <c r="E206" i="11"/>
  <c r="F206" i="11"/>
  <c r="G206" i="11"/>
  <c r="E207" i="11"/>
  <c r="F207" i="11"/>
  <c r="G207" i="11"/>
  <c r="E208" i="11"/>
  <c r="F208" i="11"/>
  <c r="G208" i="11"/>
  <c r="E209" i="11"/>
  <c r="F209" i="11"/>
  <c r="G209" i="11"/>
  <c r="E210" i="11"/>
  <c r="F210" i="11"/>
  <c r="G210" i="11"/>
  <c r="N210" i="11"/>
  <c r="E211" i="11"/>
  <c r="F211" i="11"/>
  <c r="G211" i="11"/>
  <c r="E212" i="11"/>
  <c r="F212" i="11"/>
  <c r="G212" i="11"/>
  <c r="E213" i="11"/>
  <c r="F213" i="11"/>
  <c r="G213" i="11"/>
  <c r="E214" i="11"/>
  <c r="F214" i="11"/>
  <c r="G214" i="11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N218" i="11"/>
  <c r="E219" i="11"/>
  <c r="F219" i="11"/>
  <c r="G219" i="11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E225" i="11"/>
  <c r="F225" i="11"/>
  <c r="G225" i="11"/>
  <c r="E151" i="11"/>
  <c r="F151" i="11"/>
  <c r="E152" i="11"/>
  <c r="F152" i="11"/>
  <c r="E153" i="11"/>
  <c r="F153" i="11"/>
  <c r="E154" i="11"/>
  <c r="F154" i="11"/>
  <c r="E157" i="11"/>
  <c r="F157" i="11"/>
  <c r="Y13" i="11"/>
  <c r="D14" i="11"/>
  <c r="E21" i="11"/>
  <c r="F21" i="11"/>
  <c r="G21" i="11"/>
  <c r="E22" i="11"/>
  <c r="F22" i="11"/>
  <c r="E23" i="11"/>
  <c r="F23" i="11"/>
  <c r="G23" i="11"/>
  <c r="N23" i="11"/>
  <c r="E24" i="11"/>
  <c r="F24" i="11"/>
  <c r="E25" i="11"/>
  <c r="F25" i="11"/>
  <c r="G25" i="11"/>
  <c r="N25" i="11"/>
  <c r="E26" i="11"/>
  <c r="F26" i="11"/>
  <c r="E27" i="11"/>
  <c r="F27" i="11"/>
  <c r="G27" i="11"/>
  <c r="N27" i="11"/>
  <c r="E28" i="11"/>
  <c r="F28" i="11"/>
  <c r="E29" i="11"/>
  <c r="F29" i="11"/>
  <c r="G29" i="11"/>
  <c r="E30" i="11"/>
  <c r="F30" i="11"/>
  <c r="E31" i="11"/>
  <c r="F31" i="11"/>
  <c r="G31" i="11"/>
  <c r="N31" i="11"/>
  <c r="E32" i="11"/>
  <c r="F32" i="11"/>
  <c r="E33" i="11"/>
  <c r="F33" i="11"/>
  <c r="G33" i="11"/>
  <c r="N33" i="11"/>
  <c r="E34" i="11"/>
  <c r="F34" i="11"/>
  <c r="E35" i="11"/>
  <c r="F35" i="11"/>
  <c r="G35" i="11"/>
  <c r="E36" i="11"/>
  <c r="F36" i="11"/>
  <c r="E37" i="11"/>
  <c r="F37" i="11"/>
  <c r="G37" i="11"/>
  <c r="E38" i="11"/>
  <c r="F38" i="11"/>
  <c r="E39" i="11"/>
  <c r="F39" i="11"/>
  <c r="G39" i="11"/>
  <c r="E40" i="11"/>
  <c r="F40" i="11"/>
  <c r="E41" i="11"/>
  <c r="F41" i="11"/>
  <c r="G41" i="11"/>
  <c r="N41" i="11"/>
  <c r="E42" i="11"/>
  <c r="F42" i="11"/>
  <c r="E43" i="11"/>
  <c r="F43" i="11"/>
  <c r="G43" i="11"/>
  <c r="H43" i="11"/>
  <c r="E44" i="11"/>
  <c r="F44" i="11"/>
  <c r="E45" i="11"/>
  <c r="F45" i="11"/>
  <c r="G45" i="11"/>
  <c r="E73" i="11"/>
  <c r="F73" i="11"/>
  <c r="E78" i="11"/>
  <c r="F78" i="11"/>
  <c r="G78" i="11"/>
  <c r="E91" i="11"/>
  <c r="F91" i="11"/>
  <c r="E99" i="11"/>
  <c r="F99" i="11"/>
  <c r="G99" i="11"/>
  <c r="N99" i="11"/>
  <c r="E100" i="11"/>
  <c r="F100" i="11"/>
  <c r="E101" i="11"/>
  <c r="F101" i="11"/>
  <c r="G101" i="11"/>
  <c r="N101" i="11"/>
  <c r="E102" i="11"/>
  <c r="F102" i="11"/>
  <c r="E124" i="11"/>
  <c r="F124" i="11"/>
  <c r="G124" i="11"/>
  <c r="E125" i="11"/>
  <c r="F125" i="11"/>
  <c r="E126" i="11"/>
  <c r="F126" i="11"/>
  <c r="G126" i="11"/>
  <c r="E128" i="11"/>
  <c r="F128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8" i="11"/>
  <c r="F68" i="11"/>
  <c r="E69" i="11"/>
  <c r="F69" i="11"/>
  <c r="E70" i="11"/>
  <c r="F70" i="11"/>
  <c r="E71" i="11"/>
  <c r="F71" i="11"/>
  <c r="E72" i="11"/>
  <c r="F72" i="11"/>
  <c r="E74" i="11"/>
  <c r="F74" i="11"/>
  <c r="E75" i="11"/>
  <c r="F75" i="11"/>
  <c r="E76" i="11"/>
  <c r="F76" i="11"/>
  <c r="E77" i="11"/>
  <c r="F77" i="11"/>
  <c r="E79" i="11"/>
  <c r="F79" i="11"/>
  <c r="E80" i="11"/>
  <c r="F80" i="11"/>
  <c r="E81" i="11"/>
  <c r="F81" i="11"/>
  <c r="E82" i="11"/>
  <c r="F82" i="11"/>
  <c r="E83" i="11"/>
  <c r="F83" i="11"/>
  <c r="E84" i="11"/>
  <c r="F84" i="11"/>
  <c r="E85" i="11"/>
  <c r="F85" i="11"/>
  <c r="E86" i="11"/>
  <c r="F86" i="11"/>
  <c r="E87" i="11"/>
  <c r="F87" i="11"/>
  <c r="E88" i="11"/>
  <c r="F88" i="11"/>
  <c r="E89" i="11"/>
  <c r="F89" i="11"/>
  <c r="E90" i="11"/>
  <c r="F90" i="11"/>
  <c r="E92" i="11"/>
  <c r="F92" i="11"/>
  <c r="E93" i="11"/>
  <c r="F93" i="11"/>
  <c r="E94" i="11"/>
  <c r="F94" i="11"/>
  <c r="E95" i="11"/>
  <c r="F95" i="11"/>
  <c r="E96" i="11"/>
  <c r="F96" i="11"/>
  <c r="E97" i="11"/>
  <c r="F97" i="11"/>
  <c r="E98" i="11"/>
  <c r="F98" i="11"/>
  <c r="E103" i="11"/>
  <c r="F103" i="11"/>
  <c r="E104" i="11"/>
  <c r="F104" i="11"/>
  <c r="E105" i="11"/>
  <c r="F105" i="11"/>
  <c r="E106" i="11"/>
  <c r="F106" i="11"/>
  <c r="E107" i="11"/>
  <c r="F107" i="11"/>
  <c r="E108" i="11"/>
  <c r="F108" i="11"/>
  <c r="E109" i="11"/>
  <c r="F109" i="11"/>
  <c r="E110" i="11"/>
  <c r="F110" i="11"/>
  <c r="E111" i="11"/>
  <c r="F111" i="11"/>
  <c r="E112" i="11"/>
  <c r="F112" i="11"/>
  <c r="E113" i="11"/>
  <c r="F113" i="11"/>
  <c r="E114" i="11"/>
  <c r="F114" i="11"/>
  <c r="E115" i="11"/>
  <c r="F115" i="11"/>
  <c r="E116" i="11"/>
  <c r="F116" i="11"/>
  <c r="E117" i="11"/>
  <c r="F117" i="11"/>
  <c r="E118" i="11"/>
  <c r="F118" i="11"/>
  <c r="E119" i="11"/>
  <c r="F119" i="11"/>
  <c r="E120" i="11"/>
  <c r="F120" i="11"/>
  <c r="E121" i="11"/>
  <c r="F121" i="11"/>
  <c r="E122" i="11"/>
  <c r="F122" i="11"/>
  <c r="E123" i="11"/>
  <c r="F123" i="11"/>
  <c r="E127" i="11"/>
  <c r="F127" i="11"/>
  <c r="E129" i="11"/>
  <c r="F129" i="11"/>
  <c r="E130" i="11"/>
  <c r="F130" i="11"/>
  <c r="E131" i="11"/>
  <c r="F131" i="11"/>
  <c r="E132" i="11"/>
  <c r="F132" i="11"/>
  <c r="E133" i="11"/>
  <c r="F133" i="11"/>
  <c r="E134" i="11"/>
  <c r="F134" i="11"/>
  <c r="E135" i="11"/>
  <c r="F135" i="11"/>
  <c r="E136" i="11"/>
  <c r="F136" i="11"/>
  <c r="E137" i="11"/>
  <c r="F137" i="11"/>
  <c r="E138" i="11"/>
  <c r="F138" i="11"/>
  <c r="E139" i="11"/>
  <c r="F139" i="11"/>
  <c r="P139" i="11"/>
  <c r="E140" i="11"/>
  <c r="F140" i="11"/>
  <c r="E141" i="11"/>
  <c r="F141" i="11"/>
  <c r="E142" i="11"/>
  <c r="F142" i="11"/>
  <c r="E143" i="11"/>
  <c r="F143" i="11"/>
  <c r="E144" i="11"/>
  <c r="F144" i="11"/>
  <c r="E145" i="11"/>
  <c r="F145" i="11"/>
  <c r="E146" i="11"/>
  <c r="F146" i="11"/>
  <c r="E147" i="11"/>
  <c r="F147" i="11"/>
  <c r="E148" i="11"/>
  <c r="F148" i="11"/>
  <c r="E149" i="11"/>
  <c r="F149" i="11"/>
  <c r="E150" i="11"/>
  <c r="F150" i="11"/>
  <c r="F16" i="11"/>
  <c r="F17" i="11" s="1"/>
  <c r="C17" i="11"/>
  <c r="T17" i="11"/>
  <c r="N21" i="11"/>
  <c r="Q21" i="11"/>
  <c r="Q22" i="11"/>
  <c r="Q23" i="11"/>
  <c r="Q24" i="11"/>
  <c r="Q25" i="11"/>
  <c r="Q26" i="11"/>
  <c r="Q27" i="11"/>
  <c r="Q28" i="11"/>
  <c r="N29" i="11"/>
  <c r="Q29" i="11"/>
  <c r="Q30" i="11"/>
  <c r="Q31" i="11"/>
  <c r="Q32" i="11"/>
  <c r="Q33" i="11"/>
  <c r="Q34" i="11"/>
  <c r="N35" i="11"/>
  <c r="Q35" i="11"/>
  <c r="Q36" i="11"/>
  <c r="N37" i="11"/>
  <c r="Q37" i="11"/>
  <c r="Q38" i="11"/>
  <c r="N39" i="11"/>
  <c r="Q39" i="11"/>
  <c r="Q40" i="11"/>
  <c r="Q41" i="11"/>
  <c r="Q42" i="11"/>
  <c r="Q43" i="11"/>
  <c r="Q44" i="11"/>
  <c r="N45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N72" i="11"/>
  <c r="Q72" i="11"/>
  <c r="Q73" i="11"/>
  <c r="Q74" i="11"/>
  <c r="Q75" i="11"/>
  <c r="Q76" i="11"/>
  <c r="Q77" i="11"/>
  <c r="N78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J124" i="11"/>
  <c r="Q124" i="11"/>
  <c r="Q125" i="11"/>
  <c r="J126" i="11"/>
  <c r="Q126" i="11"/>
  <c r="Q127" i="11"/>
  <c r="R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J156" i="11"/>
  <c r="Q156" i="11"/>
  <c r="Q157" i="11"/>
  <c r="K158" i="11"/>
  <c r="Q158" i="11"/>
  <c r="J159" i="11"/>
  <c r="Q159" i="11"/>
  <c r="J160" i="11"/>
  <c r="Q160" i="11"/>
  <c r="K161" i="11"/>
  <c r="Q161" i="11"/>
  <c r="L162" i="11"/>
  <c r="Q162" i="11"/>
  <c r="L163" i="11"/>
  <c r="N163" i="11"/>
  <c r="Q163" i="11"/>
  <c r="Q164" i="11"/>
  <c r="K165" i="11"/>
  <c r="Q165" i="11"/>
  <c r="J166" i="11"/>
  <c r="Q166" i="11"/>
  <c r="J167" i="11"/>
  <c r="Q167" i="11"/>
  <c r="N168" i="11"/>
  <c r="Q168" i="11"/>
  <c r="N169" i="11"/>
  <c r="Q169" i="11"/>
  <c r="Q170" i="11"/>
  <c r="N171" i="11"/>
  <c r="Q171" i="11"/>
  <c r="Q172" i="11"/>
  <c r="N173" i="11"/>
  <c r="Q173" i="11"/>
  <c r="J174" i="11"/>
  <c r="Q174" i="11"/>
  <c r="J175" i="11"/>
  <c r="Q175" i="11"/>
  <c r="J176" i="11"/>
  <c r="Q176" i="11"/>
  <c r="J177" i="11"/>
  <c r="Q177" i="11"/>
  <c r="Q178" i="11"/>
  <c r="J179" i="11"/>
  <c r="Q179" i="11"/>
  <c r="Q180" i="11"/>
  <c r="J181" i="11"/>
  <c r="Q181" i="11"/>
  <c r="J182" i="11"/>
  <c r="Q182" i="11"/>
  <c r="J183" i="11"/>
  <c r="Q183" i="11"/>
  <c r="J184" i="11"/>
  <c r="Q184" i="11"/>
  <c r="J185" i="11"/>
  <c r="Q185" i="11"/>
  <c r="Q186" i="11"/>
  <c r="N187" i="11"/>
  <c r="Q187" i="11"/>
  <c r="Q188" i="11"/>
  <c r="J189" i="11"/>
  <c r="Q189" i="11"/>
  <c r="J190" i="11"/>
  <c r="Q190" i="11"/>
  <c r="J191" i="11"/>
  <c r="Q191" i="11"/>
  <c r="K192" i="11"/>
  <c r="Q192" i="11"/>
  <c r="N193" i="11"/>
  <c r="Q193" i="11"/>
  <c r="Q194" i="11"/>
  <c r="N195" i="11"/>
  <c r="Q195" i="11"/>
  <c r="Q196" i="11"/>
  <c r="J197" i="11"/>
  <c r="Q197" i="11"/>
  <c r="J198" i="11"/>
  <c r="Q198" i="11"/>
  <c r="J199" i="11"/>
  <c r="Q199" i="11"/>
  <c r="J200" i="11"/>
  <c r="Q200" i="11"/>
  <c r="J201" i="11"/>
  <c r="Q201" i="11"/>
  <c r="Q202" i="11"/>
  <c r="N203" i="11"/>
  <c r="Q203" i="11"/>
  <c r="Q204" i="11"/>
  <c r="J205" i="11"/>
  <c r="Q205" i="11"/>
  <c r="N206" i="11"/>
  <c r="Q206" i="11"/>
  <c r="N207" i="11"/>
  <c r="Q207" i="11"/>
  <c r="J208" i="11"/>
  <c r="Q208" i="11"/>
  <c r="J209" i="11"/>
  <c r="Q209" i="11"/>
  <c r="Q210" i="11"/>
  <c r="N211" i="11"/>
  <c r="Q211" i="11"/>
  <c r="J212" i="11"/>
  <c r="Q212" i="11"/>
  <c r="J213" i="11"/>
  <c r="Q213" i="11"/>
  <c r="J214" i="11"/>
  <c r="Q214" i="11"/>
  <c r="J215" i="11"/>
  <c r="Q215" i="11"/>
  <c r="N216" i="11"/>
  <c r="Q216" i="11"/>
  <c r="J217" i="11"/>
  <c r="Q217" i="11"/>
  <c r="Q218" i="11"/>
  <c r="K219" i="11"/>
  <c r="Q219" i="11"/>
  <c r="J220" i="11"/>
  <c r="Q220" i="11"/>
  <c r="N221" i="11"/>
  <c r="Q221" i="11"/>
  <c r="N222" i="11"/>
  <c r="Q222" i="11"/>
  <c r="N223" i="11"/>
  <c r="Q223" i="11"/>
  <c r="J224" i="11"/>
  <c r="Q224" i="11"/>
  <c r="J225" i="11"/>
  <c r="Q225" i="11"/>
  <c r="A11" i="9"/>
  <c r="H11" i="9"/>
  <c r="B11" i="9"/>
  <c r="G11" i="9"/>
  <c r="C11" i="9"/>
  <c r="E11" i="9"/>
  <c r="D11" i="9"/>
  <c r="A12" i="9"/>
  <c r="H12" i="9"/>
  <c r="B12" i="9"/>
  <c r="G12" i="9"/>
  <c r="C12" i="9"/>
  <c r="D12" i="9"/>
  <c r="E12" i="9"/>
  <c r="A13" i="9"/>
  <c r="H13" i="9"/>
  <c r="B13" i="9"/>
  <c r="G13" i="9"/>
  <c r="C13" i="9"/>
  <c r="D13" i="9"/>
  <c r="A14" i="9"/>
  <c r="H14" i="9"/>
  <c r="B14" i="9"/>
  <c r="G14" i="9"/>
  <c r="C14" i="9"/>
  <c r="D14" i="9"/>
  <c r="A15" i="9"/>
  <c r="H15" i="9"/>
  <c r="B15" i="9"/>
  <c r="G15" i="9"/>
  <c r="C15" i="9"/>
  <c r="E15" i="9"/>
  <c r="D15" i="9"/>
  <c r="A16" i="9"/>
  <c r="H16" i="9"/>
  <c r="B16" i="9"/>
  <c r="G16" i="9"/>
  <c r="C16" i="9"/>
  <c r="D16" i="9"/>
  <c r="E16" i="9"/>
  <c r="A17" i="9"/>
  <c r="H17" i="9"/>
  <c r="B17" i="9"/>
  <c r="G17" i="9"/>
  <c r="C17" i="9"/>
  <c r="D17" i="9"/>
  <c r="A18" i="9"/>
  <c r="H18" i="9"/>
  <c r="B18" i="9"/>
  <c r="G18" i="9"/>
  <c r="C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D20" i="9"/>
  <c r="E20" i="9"/>
  <c r="A21" i="9"/>
  <c r="H21" i="9"/>
  <c r="B21" i="9"/>
  <c r="G21" i="9"/>
  <c r="C21" i="9"/>
  <c r="E21" i="9"/>
  <c r="D21" i="9"/>
  <c r="A22" i="9"/>
  <c r="H22" i="9"/>
  <c r="B22" i="9"/>
  <c r="G22" i="9"/>
  <c r="C22" i="9"/>
  <c r="D22" i="9"/>
  <c r="A23" i="9"/>
  <c r="H23" i="9"/>
  <c r="B23" i="9"/>
  <c r="G23" i="9"/>
  <c r="C23" i="9"/>
  <c r="E23" i="9"/>
  <c r="D23" i="9"/>
  <c r="A24" i="9"/>
  <c r="H24" i="9"/>
  <c r="B24" i="9"/>
  <c r="G24" i="9"/>
  <c r="C24" i="9"/>
  <c r="D24" i="9"/>
  <c r="E24" i="9"/>
  <c r="A25" i="9"/>
  <c r="H25" i="9"/>
  <c r="B25" i="9"/>
  <c r="G25" i="9"/>
  <c r="C25" i="9"/>
  <c r="D25" i="9"/>
  <c r="A26" i="9"/>
  <c r="H26" i="9"/>
  <c r="B26" i="9"/>
  <c r="G26" i="9"/>
  <c r="C26" i="9"/>
  <c r="E26" i="9"/>
  <c r="D26" i="9"/>
  <c r="A27" i="9"/>
  <c r="H27" i="9"/>
  <c r="B27" i="9"/>
  <c r="G27" i="9"/>
  <c r="C27" i="9"/>
  <c r="E27" i="9"/>
  <c r="D27" i="9"/>
  <c r="A28" i="9"/>
  <c r="H28" i="9"/>
  <c r="B28" i="9"/>
  <c r="G28" i="9"/>
  <c r="C28" i="9"/>
  <c r="D28" i="9"/>
  <c r="E28" i="9"/>
  <c r="A29" i="9"/>
  <c r="H29" i="9"/>
  <c r="B29" i="9"/>
  <c r="G29" i="9"/>
  <c r="C29" i="9"/>
  <c r="D29" i="9"/>
  <c r="A30" i="9"/>
  <c r="H30" i="9"/>
  <c r="B30" i="9"/>
  <c r="G30" i="9"/>
  <c r="C30" i="9"/>
  <c r="E30" i="9"/>
  <c r="D30" i="9"/>
  <c r="A31" i="9"/>
  <c r="H31" i="9"/>
  <c r="B31" i="9"/>
  <c r="G31" i="9"/>
  <c r="C31" i="9"/>
  <c r="D31" i="9"/>
  <c r="A32" i="9"/>
  <c r="H32" i="9"/>
  <c r="B32" i="9"/>
  <c r="G32" i="9"/>
  <c r="C32" i="9"/>
  <c r="D32" i="9"/>
  <c r="A33" i="9"/>
  <c r="H33" i="9"/>
  <c r="B33" i="9"/>
  <c r="G33" i="9"/>
  <c r="C33" i="9"/>
  <c r="E33" i="9"/>
  <c r="D33" i="9"/>
  <c r="A34" i="9"/>
  <c r="H34" i="9"/>
  <c r="B34" i="9"/>
  <c r="G34" i="9"/>
  <c r="C34" i="9"/>
  <c r="E34" i="9"/>
  <c r="D34" i="9"/>
  <c r="A35" i="9"/>
  <c r="H35" i="9"/>
  <c r="B35" i="9"/>
  <c r="G35" i="9"/>
  <c r="C35" i="9"/>
  <c r="D35" i="9"/>
  <c r="A36" i="9"/>
  <c r="H36" i="9"/>
  <c r="B36" i="9"/>
  <c r="G36" i="9"/>
  <c r="C36" i="9"/>
  <c r="D36" i="9"/>
  <c r="E36" i="9"/>
  <c r="A37" i="9"/>
  <c r="H37" i="9"/>
  <c r="B37" i="9"/>
  <c r="G37" i="9"/>
  <c r="C37" i="9"/>
  <c r="D37" i="9"/>
  <c r="A38" i="9"/>
  <c r="H38" i="9"/>
  <c r="B38" i="9"/>
  <c r="G38" i="9"/>
  <c r="C38" i="9"/>
  <c r="D38" i="9"/>
  <c r="A39" i="9"/>
  <c r="H39" i="9"/>
  <c r="B39" i="9"/>
  <c r="G39" i="9"/>
  <c r="C39" i="9"/>
  <c r="E39" i="9"/>
  <c r="D39" i="9"/>
  <c r="A40" i="9"/>
  <c r="H40" i="9"/>
  <c r="B40" i="9"/>
  <c r="G40" i="9"/>
  <c r="C40" i="9"/>
  <c r="D40" i="9"/>
  <c r="A41" i="9"/>
  <c r="H41" i="9"/>
  <c r="B41" i="9"/>
  <c r="G41" i="9"/>
  <c r="C41" i="9"/>
  <c r="E41" i="9"/>
  <c r="D41" i="9"/>
  <c r="A42" i="9"/>
  <c r="H42" i="9"/>
  <c r="B42" i="9"/>
  <c r="G42" i="9"/>
  <c r="C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D44" i="9"/>
  <c r="A45" i="9"/>
  <c r="H45" i="9"/>
  <c r="B45" i="9"/>
  <c r="G45" i="9"/>
  <c r="C45" i="9"/>
  <c r="E45" i="9"/>
  <c r="D45" i="9"/>
  <c r="A46" i="9"/>
  <c r="H46" i="9"/>
  <c r="B46" i="9"/>
  <c r="G46" i="9"/>
  <c r="C46" i="9"/>
  <c r="E46" i="9"/>
  <c r="D46" i="9"/>
  <c r="A47" i="9"/>
  <c r="H47" i="9"/>
  <c r="B47" i="9"/>
  <c r="G47" i="9"/>
  <c r="C47" i="9"/>
  <c r="D47" i="9"/>
  <c r="A48" i="9"/>
  <c r="H48" i="9"/>
  <c r="B48" i="9"/>
  <c r="G48" i="9"/>
  <c r="C48" i="9"/>
  <c r="D48" i="9"/>
  <c r="E48" i="9"/>
  <c r="A49" i="9"/>
  <c r="H49" i="9"/>
  <c r="B49" i="9"/>
  <c r="G49" i="9"/>
  <c r="C49" i="9"/>
  <c r="D49" i="9"/>
  <c r="A50" i="9"/>
  <c r="H50" i="9"/>
  <c r="B50" i="9"/>
  <c r="G50" i="9"/>
  <c r="C50" i="9"/>
  <c r="D50" i="9"/>
  <c r="A51" i="9"/>
  <c r="H51" i="9"/>
  <c r="B51" i="9"/>
  <c r="G51" i="9"/>
  <c r="C51" i="9"/>
  <c r="E51" i="9"/>
  <c r="D51" i="9"/>
  <c r="A52" i="9"/>
  <c r="H52" i="9"/>
  <c r="B52" i="9"/>
  <c r="G52" i="9"/>
  <c r="C52" i="9"/>
  <c r="D52" i="9"/>
  <c r="A53" i="9"/>
  <c r="H53" i="9"/>
  <c r="B53" i="9"/>
  <c r="G53" i="9"/>
  <c r="C53" i="9"/>
  <c r="D53" i="9"/>
  <c r="A54" i="9"/>
  <c r="H54" i="9"/>
  <c r="B54" i="9"/>
  <c r="G54" i="9"/>
  <c r="C54" i="9"/>
  <c r="D54" i="9"/>
  <c r="A55" i="9"/>
  <c r="H55" i="9"/>
  <c r="B55" i="9"/>
  <c r="G55" i="9"/>
  <c r="C55" i="9"/>
  <c r="D55" i="9"/>
  <c r="A56" i="9"/>
  <c r="H56" i="9"/>
  <c r="B56" i="9"/>
  <c r="G56" i="9"/>
  <c r="C56" i="9"/>
  <c r="D56" i="9"/>
  <c r="A57" i="9"/>
  <c r="H57" i="9"/>
  <c r="B57" i="9"/>
  <c r="G57" i="9"/>
  <c r="C57" i="9"/>
  <c r="E57" i="9"/>
  <c r="D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E60" i="9"/>
  <c r="F60" i="9"/>
  <c r="D60" i="9"/>
  <c r="A61" i="9"/>
  <c r="H61" i="9"/>
  <c r="B61" i="9"/>
  <c r="G61" i="9"/>
  <c r="C61" i="9"/>
  <c r="F61" i="9"/>
  <c r="D61" i="9"/>
  <c r="A62" i="9"/>
  <c r="H62" i="9"/>
  <c r="B62" i="9"/>
  <c r="G62" i="9"/>
  <c r="C62" i="9"/>
  <c r="E62" i="9"/>
  <c r="F62" i="9"/>
  <c r="D62" i="9"/>
  <c r="A63" i="9"/>
  <c r="H63" i="9"/>
  <c r="B63" i="9"/>
  <c r="G63" i="9"/>
  <c r="C63" i="9"/>
  <c r="F63" i="9"/>
  <c r="D63" i="9"/>
  <c r="A64" i="9"/>
  <c r="H64" i="9"/>
  <c r="B64" i="9"/>
  <c r="G64" i="9"/>
  <c r="C64" i="9"/>
  <c r="E64" i="9"/>
  <c r="F64" i="9"/>
  <c r="D64" i="9"/>
  <c r="A65" i="9"/>
  <c r="H65" i="9"/>
  <c r="B65" i="9"/>
  <c r="G65" i="9"/>
  <c r="C65" i="9"/>
  <c r="D65" i="9"/>
  <c r="A66" i="9"/>
  <c r="H66" i="9"/>
  <c r="B66" i="9"/>
  <c r="G66" i="9"/>
  <c r="C66" i="9"/>
  <c r="E66" i="9"/>
  <c r="D66" i="9"/>
  <c r="A67" i="9"/>
  <c r="H67" i="9"/>
  <c r="B67" i="9"/>
  <c r="G67" i="9"/>
  <c r="C67" i="9"/>
  <c r="D67" i="9"/>
  <c r="A68" i="9"/>
  <c r="H68" i="9"/>
  <c r="B68" i="9"/>
  <c r="G68" i="9"/>
  <c r="C68" i="9"/>
  <c r="D68" i="9"/>
  <c r="A69" i="9"/>
  <c r="H69" i="9"/>
  <c r="B69" i="9"/>
  <c r="G69" i="9"/>
  <c r="C69" i="9"/>
  <c r="D69" i="9"/>
  <c r="E69" i="9"/>
  <c r="A70" i="9"/>
  <c r="H70" i="9"/>
  <c r="B70" i="9"/>
  <c r="G70" i="9"/>
  <c r="C70" i="9"/>
  <c r="E70" i="9"/>
  <c r="D70" i="9"/>
  <c r="A71" i="9"/>
  <c r="H71" i="9"/>
  <c r="B71" i="9"/>
  <c r="G71" i="9"/>
  <c r="C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D73" i="9"/>
  <c r="E73" i="9"/>
  <c r="A74" i="9"/>
  <c r="H74" i="9"/>
  <c r="B74" i="9"/>
  <c r="G74" i="9"/>
  <c r="C74" i="9"/>
  <c r="D74" i="9"/>
  <c r="A75" i="9"/>
  <c r="H75" i="9"/>
  <c r="B75" i="9"/>
  <c r="G75" i="9"/>
  <c r="C75" i="9"/>
  <c r="D75" i="9"/>
  <c r="A76" i="9"/>
  <c r="H76" i="9"/>
  <c r="B76" i="9"/>
  <c r="G76" i="9"/>
  <c r="C76" i="9"/>
  <c r="D76" i="9"/>
  <c r="A77" i="9"/>
  <c r="H77" i="9"/>
  <c r="B77" i="9"/>
  <c r="G77" i="9"/>
  <c r="C77" i="9"/>
  <c r="D77" i="9"/>
  <c r="A78" i="9"/>
  <c r="H78" i="9"/>
  <c r="B78" i="9"/>
  <c r="G78" i="9"/>
  <c r="C78" i="9"/>
  <c r="E78" i="9"/>
  <c r="D78" i="9"/>
  <c r="A79" i="9"/>
  <c r="H79" i="9"/>
  <c r="B79" i="9"/>
  <c r="G79" i="9"/>
  <c r="C79" i="9"/>
  <c r="D79" i="9"/>
  <c r="A80" i="9"/>
  <c r="H80" i="9"/>
  <c r="B80" i="9"/>
  <c r="G80" i="9"/>
  <c r="C80" i="9"/>
  <c r="D80" i="9"/>
  <c r="A81" i="9"/>
  <c r="H81" i="9"/>
  <c r="B81" i="9"/>
  <c r="G81" i="9"/>
  <c r="C81" i="9"/>
  <c r="D81" i="9"/>
  <c r="A82" i="9"/>
  <c r="H82" i="9"/>
  <c r="B82" i="9"/>
  <c r="G82" i="9"/>
  <c r="C82" i="9"/>
  <c r="E82" i="9"/>
  <c r="D82" i="9"/>
  <c r="A83" i="9"/>
  <c r="H83" i="9"/>
  <c r="B83" i="9"/>
  <c r="G83" i="9"/>
  <c r="C83" i="9"/>
  <c r="D83" i="9"/>
  <c r="A84" i="9"/>
  <c r="H84" i="9"/>
  <c r="B84" i="9"/>
  <c r="G84" i="9"/>
  <c r="C84" i="9"/>
  <c r="D84" i="9"/>
  <c r="A85" i="9"/>
  <c r="H85" i="9"/>
  <c r="B85" i="9"/>
  <c r="G85" i="9"/>
  <c r="C85" i="9"/>
  <c r="D85" i="9"/>
  <c r="E85" i="9"/>
  <c r="A86" i="9"/>
  <c r="H86" i="9"/>
  <c r="B86" i="9"/>
  <c r="G86" i="9"/>
  <c r="C86" i="9"/>
  <c r="E86" i="9"/>
  <c r="D86" i="9"/>
  <c r="A87" i="9"/>
  <c r="H87" i="9"/>
  <c r="B87" i="9"/>
  <c r="G87" i="9"/>
  <c r="C87" i="9"/>
  <c r="D87" i="9"/>
  <c r="A88" i="9"/>
  <c r="H88" i="9"/>
  <c r="B88" i="9"/>
  <c r="G88" i="9"/>
  <c r="C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A95" i="9"/>
  <c r="H95" i="9"/>
  <c r="B95" i="9"/>
  <c r="G95" i="9"/>
  <c r="C95" i="9"/>
  <c r="E95" i="9"/>
  <c r="D95" i="9"/>
  <c r="A96" i="9"/>
  <c r="H96" i="9"/>
  <c r="B96" i="9"/>
  <c r="G96" i="9"/>
  <c r="C96" i="9"/>
  <c r="D96" i="9"/>
  <c r="A97" i="9"/>
  <c r="H97" i="9"/>
  <c r="B97" i="9"/>
  <c r="G97" i="9"/>
  <c r="C97" i="9"/>
  <c r="D97" i="9"/>
  <c r="A98" i="9"/>
  <c r="H98" i="9"/>
  <c r="B98" i="9"/>
  <c r="G98" i="9"/>
  <c r="C98" i="9"/>
  <c r="D98" i="9"/>
  <c r="A99" i="9"/>
  <c r="H99" i="9"/>
  <c r="B99" i="9"/>
  <c r="G99" i="9"/>
  <c r="C99" i="9"/>
  <c r="E99" i="9"/>
  <c r="D99" i="9"/>
  <c r="A100" i="9"/>
  <c r="H100" i="9"/>
  <c r="B100" i="9"/>
  <c r="G100" i="9"/>
  <c r="C100" i="9"/>
  <c r="E100" i="9"/>
  <c r="D100" i="9"/>
  <c r="A101" i="9"/>
  <c r="H101" i="9"/>
  <c r="B101" i="9"/>
  <c r="G101" i="9"/>
  <c r="C101" i="9"/>
  <c r="D101" i="9"/>
  <c r="A102" i="9"/>
  <c r="H102" i="9"/>
  <c r="B102" i="9"/>
  <c r="G102" i="9"/>
  <c r="C102" i="9"/>
  <c r="E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D104" i="9"/>
  <c r="A105" i="9"/>
  <c r="H105" i="9"/>
  <c r="B105" i="9"/>
  <c r="G105" i="9"/>
  <c r="C105" i="9"/>
  <c r="D105" i="9"/>
  <c r="A106" i="9"/>
  <c r="H106" i="9"/>
  <c r="B106" i="9"/>
  <c r="G106" i="9"/>
  <c r="C106" i="9"/>
  <c r="E106" i="9"/>
  <c r="D106" i="9"/>
  <c r="A107" i="9"/>
  <c r="H107" i="9"/>
  <c r="B107" i="9"/>
  <c r="G107" i="9"/>
  <c r="C107" i="9"/>
  <c r="D107" i="9"/>
  <c r="A108" i="9"/>
  <c r="H108" i="9"/>
  <c r="B108" i="9"/>
  <c r="G108" i="9"/>
  <c r="C108" i="9"/>
  <c r="D108" i="9"/>
  <c r="A109" i="9"/>
  <c r="H109" i="9"/>
  <c r="B109" i="9"/>
  <c r="G109" i="9"/>
  <c r="C109" i="9"/>
  <c r="D109" i="9"/>
  <c r="E109" i="9"/>
  <c r="A110" i="9"/>
  <c r="H110" i="9"/>
  <c r="B110" i="9"/>
  <c r="G110" i="9"/>
  <c r="C110" i="9"/>
  <c r="D110" i="9"/>
  <c r="A111" i="9"/>
  <c r="H111" i="9"/>
  <c r="B111" i="9"/>
  <c r="G111" i="9"/>
  <c r="C111" i="9"/>
  <c r="E111" i="9"/>
  <c r="D111" i="9"/>
  <c r="A112" i="9"/>
  <c r="H112" i="9"/>
  <c r="B112" i="9"/>
  <c r="G112" i="9"/>
  <c r="C112" i="9"/>
  <c r="D112" i="9"/>
  <c r="A113" i="9"/>
  <c r="H113" i="9"/>
  <c r="B113" i="9"/>
  <c r="G113" i="9"/>
  <c r="C113" i="9"/>
  <c r="D113" i="9"/>
  <c r="E113" i="9"/>
  <c r="A114" i="9"/>
  <c r="H114" i="9"/>
  <c r="B114" i="9"/>
  <c r="G114" i="9"/>
  <c r="C114" i="9"/>
  <c r="E114" i="9"/>
  <c r="D114" i="9"/>
  <c r="A115" i="9"/>
  <c r="H115" i="9"/>
  <c r="B115" i="9"/>
  <c r="G115" i="9"/>
  <c r="C115" i="9"/>
  <c r="D115" i="9"/>
  <c r="A116" i="9"/>
  <c r="H116" i="9"/>
  <c r="B116" i="9"/>
  <c r="G116" i="9"/>
  <c r="C116" i="9"/>
  <c r="D116" i="9"/>
  <c r="A117" i="9"/>
  <c r="H117" i="9"/>
  <c r="B117" i="9"/>
  <c r="G117" i="9"/>
  <c r="C117" i="9"/>
  <c r="D117" i="9"/>
  <c r="A118" i="9"/>
  <c r="H118" i="9"/>
  <c r="B118" i="9"/>
  <c r="G118" i="9"/>
  <c r="C118" i="9"/>
  <c r="D118" i="9"/>
  <c r="A119" i="9"/>
  <c r="H119" i="9"/>
  <c r="B119" i="9"/>
  <c r="G119" i="9"/>
  <c r="C119" i="9"/>
  <c r="E119" i="9"/>
  <c r="D119" i="9"/>
  <c r="A120" i="9"/>
  <c r="H120" i="9"/>
  <c r="B120" i="9"/>
  <c r="G120" i="9"/>
  <c r="C120" i="9"/>
  <c r="D120" i="9"/>
  <c r="A121" i="9"/>
  <c r="H121" i="9"/>
  <c r="B121" i="9"/>
  <c r="G121" i="9"/>
  <c r="C121" i="9"/>
  <c r="D121" i="9"/>
  <c r="E121" i="9"/>
  <c r="A122" i="9"/>
  <c r="H122" i="9"/>
  <c r="B122" i="9"/>
  <c r="G122" i="9"/>
  <c r="C122" i="9"/>
  <c r="D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E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A127" i="9"/>
  <c r="H127" i="9"/>
  <c r="B127" i="9"/>
  <c r="G127" i="9"/>
  <c r="C127" i="9"/>
  <c r="E127" i="9"/>
  <c r="D127" i="9"/>
  <c r="A128" i="9"/>
  <c r="H128" i="9"/>
  <c r="B128" i="9"/>
  <c r="G128" i="9"/>
  <c r="C128" i="9"/>
  <c r="E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A131" i="9"/>
  <c r="H131" i="9"/>
  <c r="B131" i="9"/>
  <c r="G131" i="9"/>
  <c r="C131" i="9"/>
  <c r="D131" i="9"/>
  <c r="A132" i="9"/>
  <c r="H132" i="9"/>
  <c r="B132" i="9"/>
  <c r="G132" i="9"/>
  <c r="C132" i="9"/>
  <c r="D132" i="9"/>
  <c r="A133" i="9"/>
  <c r="H133" i="9"/>
  <c r="B133" i="9"/>
  <c r="G133" i="9"/>
  <c r="C133" i="9"/>
  <c r="D133" i="9"/>
  <c r="A134" i="9"/>
  <c r="H134" i="9"/>
  <c r="B134" i="9"/>
  <c r="G134" i="9"/>
  <c r="C134" i="9"/>
  <c r="D134" i="9"/>
  <c r="A135" i="9"/>
  <c r="H135" i="9"/>
  <c r="B135" i="9"/>
  <c r="G135" i="9"/>
  <c r="C135" i="9"/>
  <c r="D135" i="9"/>
  <c r="A136" i="9"/>
  <c r="H136" i="9"/>
  <c r="B136" i="9"/>
  <c r="G136" i="9"/>
  <c r="C136" i="9"/>
  <c r="E136" i="9"/>
  <c r="D136" i="9"/>
  <c r="A137" i="9"/>
  <c r="H137" i="9"/>
  <c r="B137" i="9"/>
  <c r="G137" i="9"/>
  <c r="C137" i="9"/>
  <c r="D137" i="9"/>
  <c r="E137" i="9"/>
  <c r="A138" i="9"/>
  <c r="H138" i="9"/>
  <c r="B138" i="9"/>
  <c r="G138" i="9"/>
  <c r="C138" i="9"/>
  <c r="D138" i="9"/>
  <c r="A139" i="9"/>
  <c r="H139" i="9"/>
  <c r="B139" i="9"/>
  <c r="G139" i="9"/>
  <c r="C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D141" i="9"/>
  <c r="E141" i="9"/>
  <c r="A142" i="9"/>
  <c r="H142" i="9"/>
  <c r="B142" i="9"/>
  <c r="G142" i="9"/>
  <c r="C142" i="9"/>
  <c r="D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D145" i="9"/>
  <c r="A146" i="9"/>
  <c r="H146" i="9"/>
  <c r="B146" i="9"/>
  <c r="G146" i="9"/>
  <c r="C146" i="9"/>
  <c r="E146" i="9"/>
  <c r="D146" i="9"/>
  <c r="A147" i="9"/>
  <c r="H147" i="9"/>
  <c r="B147" i="9"/>
  <c r="G147" i="9"/>
  <c r="C147" i="9"/>
  <c r="E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D149" i="9"/>
  <c r="E149" i="9"/>
  <c r="A150" i="9"/>
  <c r="H150" i="9"/>
  <c r="B150" i="9"/>
  <c r="G150" i="9"/>
  <c r="C150" i="9"/>
  <c r="D150" i="9"/>
  <c r="A151" i="9"/>
  <c r="H151" i="9"/>
  <c r="B151" i="9"/>
  <c r="G151" i="9"/>
  <c r="C151" i="9"/>
  <c r="E151" i="9"/>
  <c r="D151" i="9"/>
  <c r="A152" i="9"/>
  <c r="H152" i="9"/>
  <c r="B152" i="9"/>
  <c r="G152" i="9"/>
  <c r="C152" i="9"/>
  <c r="D152" i="9"/>
  <c r="A153" i="9"/>
  <c r="H153" i="9"/>
  <c r="B153" i="9"/>
  <c r="G153" i="9"/>
  <c r="C153" i="9"/>
  <c r="D153" i="9"/>
  <c r="E153" i="9"/>
  <c r="A154" i="9"/>
  <c r="H154" i="9"/>
  <c r="B154" i="9"/>
  <c r="G154" i="9"/>
  <c r="C154" i="9"/>
  <c r="D154" i="9"/>
  <c r="A155" i="9"/>
  <c r="H155" i="9"/>
  <c r="B155" i="9"/>
  <c r="G155" i="9"/>
  <c r="C155" i="9"/>
  <c r="D155" i="9"/>
  <c r="A156" i="9"/>
  <c r="H156" i="9"/>
  <c r="B156" i="9"/>
  <c r="G156" i="9"/>
  <c r="C156" i="9"/>
  <c r="E156" i="9"/>
  <c r="D156" i="9"/>
  <c r="A157" i="9"/>
  <c r="H157" i="9"/>
  <c r="B157" i="9"/>
  <c r="G157" i="9"/>
  <c r="C157" i="9"/>
  <c r="D157" i="9"/>
  <c r="E157" i="9"/>
  <c r="A158" i="9"/>
  <c r="H158" i="9"/>
  <c r="B158" i="9"/>
  <c r="G158" i="9"/>
  <c r="C158" i="9"/>
  <c r="D158" i="9"/>
  <c r="A159" i="9"/>
  <c r="H159" i="9"/>
  <c r="B159" i="9"/>
  <c r="G159" i="9"/>
  <c r="C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D161" i="9"/>
  <c r="E161" i="9"/>
  <c r="A162" i="9"/>
  <c r="H162" i="9"/>
  <c r="B162" i="9"/>
  <c r="G162" i="9"/>
  <c r="C162" i="9"/>
  <c r="D162" i="9"/>
  <c r="A163" i="9"/>
  <c r="H163" i="9"/>
  <c r="B163" i="9"/>
  <c r="G163" i="9"/>
  <c r="C163" i="9"/>
  <c r="E163" i="9"/>
  <c r="D163" i="9"/>
  <c r="A164" i="9"/>
  <c r="H164" i="9"/>
  <c r="B164" i="9"/>
  <c r="G164" i="9"/>
  <c r="C164" i="9"/>
  <c r="E164" i="9"/>
  <c r="D164" i="9"/>
  <c r="A165" i="9"/>
  <c r="H165" i="9"/>
  <c r="B165" i="9"/>
  <c r="G165" i="9"/>
  <c r="C165" i="9"/>
  <c r="D165" i="9"/>
  <c r="E165" i="9"/>
  <c r="A166" i="9"/>
  <c r="H166" i="9"/>
  <c r="B166" i="9"/>
  <c r="G166" i="9"/>
  <c r="C166" i="9"/>
  <c r="E166" i="9"/>
  <c r="D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E168" i="9"/>
  <c r="D168" i="9"/>
  <c r="A169" i="9"/>
  <c r="H169" i="9"/>
  <c r="B169" i="9"/>
  <c r="G169" i="9"/>
  <c r="C169" i="9"/>
  <c r="D169" i="9"/>
  <c r="A170" i="9"/>
  <c r="H170" i="9"/>
  <c r="B170" i="9"/>
  <c r="G170" i="9"/>
  <c r="C170" i="9"/>
  <c r="E170" i="9"/>
  <c r="D170" i="9"/>
  <c r="A171" i="9"/>
  <c r="H171" i="9"/>
  <c r="B171" i="9"/>
  <c r="G171" i="9"/>
  <c r="C171" i="9"/>
  <c r="E171" i="9"/>
  <c r="D171" i="9"/>
  <c r="A172" i="9"/>
  <c r="H172" i="9"/>
  <c r="B172" i="9"/>
  <c r="G172" i="9"/>
  <c r="C172" i="9"/>
  <c r="E172" i="9"/>
  <c r="D172" i="9"/>
  <c r="A173" i="9"/>
  <c r="H173" i="9"/>
  <c r="B173" i="9"/>
  <c r="G173" i="9"/>
  <c r="C173" i="9"/>
  <c r="D173" i="9"/>
  <c r="E173" i="9"/>
  <c r="A174" i="9"/>
  <c r="H174" i="9"/>
  <c r="B174" i="9"/>
  <c r="G174" i="9"/>
  <c r="C174" i="9"/>
  <c r="D174" i="9"/>
  <c r="A175" i="9"/>
  <c r="H175" i="9"/>
  <c r="B175" i="9"/>
  <c r="G175" i="9"/>
  <c r="C175" i="9"/>
  <c r="E175" i="9"/>
  <c r="D175" i="9"/>
  <c r="A176" i="9"/>
  <c r="H176" i="9"/>
  <c r="B176" i="9"/>
  <c r="G176" i="9"/>
  <c r="C176" i="9"/>
  <c r="E176" i="9"/>
  <c r="D176" i="9"/>
  <c r="A177" i="9"/>
  <c r="H177" i="9"/>
  <c r="B177" i="9"/>
  <c r="G177" i="9"/>
  <c r="C177" i="9"/>
  <c r="D177" i="9"/>
  <c r="E177" i="9"/>
  <c r="A178" i="9"/>
  <c r="H178" i="9"/>
  <c r="B178" i="9"/>
  <c r="G178" i="9"/>
  <c r="C178" i="9"/>
  <c r="D178" i="9"/>
  <c r="A179" i="9"/>
  <c r="H179" i="9"/>
  <c r="B179" i="9"/>
  <c r="G179" i="9"/>
  <c r="C179" i="9"/>
  <c r="D179" i="9"/>
  <c r="A180" i="9"/>
  <c r="H180" i="9"/>
  <c r="B180" i="9"/>
  <c r="G180" i="9"/>
  <c r="C180" i="9"/>
  <c r="E180" i="9"/>
  <c r="D180" i="9"/>
  <c r="A181" i="9"/>
  <c r="H181" i="9"/>
  <c r="B181" i="9"/>
  <c r="G181" i="9"/>
  <c r="C181" i="9"/>
  <c r="D181" i="9"/>
  <c r="E181" i="9"/>
  <c r="N181" i="9"/>
  <c r="A182" i="9"/>
  <c r="H182" i="9"/>
  <c r="B182" i="9"/>
  <c r="G182" i="9"/>
  <c r="C182" i="9"/>
  <c r="D182" i="9"/>
  <c r="E182" i="9"/>
  <c r="A183" i="9"/>
  <c r="H183" i="9"/>
  <c r="B183" i="9"/>
  <c r="G183" i="9"/>
  <c r="C183" i="9"/>
  <c r="D183" i="9"/>
  <c r="A184" i="9"/>
  <c r="H184" i="9"/>
  <c r="B184" i="9"/>
  <c r="G184" i="9"/>
  <c r="C184" i="9"/>
  <c r="E184" i="9"/>
  <c r="D184" i="9"/>
  <c r="A185" i="9"/>
  <c r="H185" i="9"/>
  <c r="B185" i="9"/>
  <c r="G185" i="9"/>
  <c r="C185" i="9"/>
  <c r="E185" i="9"/>
  <c r="D185" i="9"/>
  <c r="N185" i="9"/>
  <c r="A186" i="9"/>
  <c r="H186" i="9"/>
  <c r="B186" i="9"/>
  <c r="G186" i="9"/>
  <c r="C186" i="9"/>
  <c r="D186" i="9"/>
  <c r="N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E189" i="9"/>
  <c r="D189" i="9"/>
  <c r="A190" i="9"/>
  <c r="H190" i="9"/>
  <c r="B190" i="9"/>
  <c r="G190" i="9"/>
  <c r="C190" i="9"/>
  <c r="D190" i="9"/>
  <c r="A191" i="9"/>
  <c r="H191" i="9"/>
  <c r="B191" i="9"/>
  <c r="G191" i="9"/>
  <c r="C191" i="9"/>
  <c r="E191" i="9"/>
  <c r="D191" i="9"/>
  <c r="A192" i="9"/>
  <c r="H192" i="9"/>
  <c r="B192" i="9"/>
  <c r="G192" i="9"/>
  <c r="C192" i="9"/>
  <c r="D192" i="9"/>
  <c r="E192" i="9"/>
  <c r="A193" i="9"/>
  <c r="H193" i="9"/>
  <c r="B193" i="9"/>
  <c r="G193" i="9"/>
  <c r="C193" i="9"/>
  <c r="E193" i="9"/>
  <c r="D193" i="9"/>
  <c r="A194" i="9"/>
  <c r="H194" i="9"/>
  <c r="B194" i="9"/>
  <c r="G194" i="9"/>
  <c r="C194" i="9"/>
  <c r="E194" i="9"/>
  <c r="D194" i="9"/>
  <c r="A195" i="9"/>
  <c r="H195" i="9"/>
  <c r="B195" i="9"/>
  <c r="G195" i="9"/>
  <c r="C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E198" i="9"/>
  <c r="D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D200" i="9"/>
  <c r="E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E202" i="9"/>
  <c r="D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E204" i="9"/>
  <c r="A205" i="9"/>
  <c r="H205" i="9"/>
  <c r="B205" i="9"/>
  <c r="G205" i="9"/>
  <c r="C205" i="9"/>
  <c r="E205" i="9"/>
  <c r="D205" i="9"/>
  <c r="A206" i="9"/>
  <c r="H206" i="9"/>
  <c r="B206" i="9"/>
  <c r="G206" i="9"/>
  <c r="C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E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D211" i="9"/>
  <c r="A212" i="9"/>
  <c r="H212" i="9"/>
  <c r="B212" i="9"/>
  <c r="G212" i="9"/>
  <c r="C212" i="9"/>
  <c r="D212" i="9"/>
  <c r="E212" i="9"/>
  <c r="A213" i="9"/>
  <c r="H213" i="9"/>
  <c r="B213" i="9"/>
  <c r="G213" i="9"/>
  <c r="C213" i="9"/>
  <c r="D213" i="9"/>
  <c r="A214" i="9"/>
  <c r="H214" i="9"/>
  <c r="B214" i="9"/>
  <c r="G214" i="9"/>
  <c r="C214" i="9"/>
  <c r="D214" i="9"/>
  <c r="A215" i="9"/>
  <c r="H215" i="9"/>
  <c r="B215" i="9"/>
  <c r="G215" i="9"/>
  <c r="C215" i="9"/>
  <c r="E215" i="9"/>
  <c r="D215" i="9"/>
  <c r="A216" i="9"/>
  <c r="H216" i="9"/>
  <c r="B216" i="9"/>
  <c r="G216" i="9"/>
  <c r="C216" i="9"/>
  <c r="D216" i="9"/>
  <c r="E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E218" i="9"/>
  <c r="D218" i="9"/>
  <c r="A219" i="9"/>
  <c r="H219" i="9"/>
  <c r="B219" i="9"/>
  <c r="G219" i="9"/>
  <c r="C219" i="9"/>
  <c r="D219" i="9"/>
  <c r="A220" i="9"/>
  <c r="H220" i="9"/>
  <c r="B220" i="9"/>
  <c r="G220" i="9"/>
  <c r="C220" i="9"/>
  <c r="D220" i="9"/>
  <c r="A221" i="9"/>
  <c r="H221" i="9"/>
  <c r="B221" i="9"/>
  <c r="G221" i="9"/>
  <c r="C221" i="9"/>
  <c r="E221" i="9"/>
  <c r="D221" i="9"/>
  <c r="A222" i="9"/>
  <c r="H222" i="9"/>
  <c r="B222" i="9"/>
  <c r="G222" i="9"/>
  <c r="C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D224" i="9"/>
  <c r="E224" i="9"/>
  <c r="A225" i="9"/>
  <c r="H225" i="9"/>
  <c r="B225" i="9"/>
  <c r="G225" i="9"/>
  <c r="C225" i="9"/>
  <c r="D225" i="9"/>
  <c r="A226" i="9"/>
  <c r="H226" i="9"/>
  <c r="B226" i="9"/>
  <c r="G226" i="9"/>
  <c r="C226" i="9"/>
  <c r="E226" i="9"/>
  <c r="D226" i="9"/>
  <c r="A227" i="9"/>
  <c r="H227" i="9"/>
  <c r="B227" i="9"/>
  <c r="G227" i="9"/>
  <c r="C227" i="9"/>
  <c r="E227" i="9"/>
  <c r="D227" i="9"/>
  <c r="A228" i="9"/>
  <c r="H228" i="9"/>
  <c r="B228" i="9"/>
  <c r="G228" i="9"/>
  <c r="C228" i="9"/>
  <c r="D228" i="9"/>
  <c r="E228" i="9"/>
  <c r="A229" i="9"/>
  <c r="H229" i="9"/>
  <c r="B229" i="9"/>
  <c r="G229" i="9"/>
  <c r="C229" i="9"/>
  <c r="E229" i="9"/>
  <c r="D229" i="9"/>
  <c r="A230" i="9"/>
  <c r="H230" i="9"/>
  <c r="B230" i="9"/>
  <c r="G230" i="9"/>
  <c r="C230" i="9"/>
  <c r="E230" i="9"/>
  <c r="D230" i="9"/>
  <c r="A231" i="9"/>
  <c r="H231" i="9"/>
  <c r="B231" i="9"/>
  <c r="G231" i="9"/>
  <c r="C231" i="9"/>
  <c r="E231" i="9"/>
  <c r="D231" i="9"/>
  <c r="A232" i="9"/>
  <c r="H232" i="9"/>
  <c r="B232" i="9"/>
  <c r="G232" i="9"/>
  <c r="C232" i="9"/>
  <c r="D232" i="9"/>
  <c r="A233" i="9"/>
  <c r="H233" i="9"/>
  <c r="B233" i="9"/>
  <c r="G233" i="9"/>
  <c r="C233" i="9"/>
  <c r="D233" i="9"/>
  <c r="A234" i="9"/>
  <c r="H234" i="9"/>
  <c r="B234" i="9"/>
  <c r="G234" i="9"/>
  <c r="C234" i="9"/>
  <c r="E234" i="9"/>
  <c r="D234" i="9"/>
  <c r="A235" i="9"/>
  <c r="H235" i="9"/>
  <c r="B235" i="9"/>
  <c r="G235" i="9"/>
  <c r="C235" i="9"/>
  <c r="E235" i="9"/>
  <c r="D235" i="9"/>
  <c r="A236" i="9"/>
  <c r="H236" i="9"/>
  <c r="B236" i="9"/>
  <c r="G236" i="9"/>
  <c r="C236" i="9"/>
  <c r="D236" i="9"/>
  <c r="A237" i="9"/>
  <c r="H237" i="9"/>
  <c r="B237" i="9"/>
  <c r="G237" i="9"/>
  <c r="C237" i="9"/>
  <c r="D237" i="9"/>
  <c r="A238" i="9"/>
  <c r="H238" i="9"/>
  <c r="B238" i="9"/>
  <c r="G238" i="9"/>
  <c r="C238" i="9"/>
  <c r="E238" i="9"/>
  <c r="D238" i="9"/>
  <c r="A239" i="9"/>
  <c r="H239" i="9"/>
  <c r="B239" i="9"/>
  <c r="G239" i="9"/>
  <c r="C239" i="9"/>
  <c r="D239" i="9"/>
  <c r="A240" i="9"/>
  <c r="H240" i="9"/>
  <c r="B240" i="9"/>
  <c r="G240" i="9"/>
  <c r="C240" i="9"/>
  <c r="D240" i="9"/>
  <c r="E240" i="9"/>
  <c r="A241" i="9"/>
  <c r="H241" i="9"/>
  <c r="B241" i="9"/>
  <c r="G241" i="9"/>
  <c r="C241" i="9"/>
  <c r="E241" i="9"/>
  <c r="D241" i="9"/>
  <c r="A242" i="9"/>
  <c r="H242" i="9"/>
  <c r="B242" i="9"/>
  <c r="G242" i="9"/>
  <c r="C242" i="9"/>
  <c r="E242" i="9"/>
  <c r="D242" i="9"/>
  <c r="A243" i="9"/>
  <c r="H243" i="9"/>
  <c r="B243" i="9"/>
  <c r="G243" i="9"/>
  <c r="C243" i="9"/>
  <c r="D243" i="9"/>
  <c r="A244" i="9"/>
  <c r="H244" i="9"/>
  <c r="B244" i="9"/>
  <c r="G244" i="9"/>
  <c r="C244" i="9"/>
  <c r="D244" i="9"/>
  <c r="E244" i="9"/>
  <c r="A245" i="9"/>
  <c r="H245" i="9"/>
  <c r="B245" i="9"/>
  <c r="G245" i="9"/>
  <c r="C245" i="9"/>
  <c r="D245" i="9"/>
  <c r="A246" i="9"/>
  <c r="H246" i="9"/>
  <c r="B246" i="9"/>
  <c r="G246" i="9"/>
  <c r="C246" i="9"/>
  <c r="E246" i="9"/>
  <c r="D246" i="9"/>
  <c r="A247" i="9"/>
  <c r="H247" i="9"/>
  <c r="B247" i="9"/>
  <c r="G247" i="9"/>
  <c r="C247" i="9"/>
  <c r="E247" i="9"/>
  <c r="D247" i="9"/>
  <c r="A248" i="9"/>
  <c r="H248" i="9"/>
  <c r="B248" i="9"/>
  <c r="G248" i="9"/>
  <c r="C248" i="9"/>
  <c r="D248" i="9"/>
  <c r="A249" i="9"/>
  <c r="H249" i="9"/>
  <c r="B249" i="9"/>
  <c r="G249" i="9"/>
  <c r="C249" i="9"/>
  <c r="E249" i="9"/>
  <c r="D249" i="9"/>
  <c r="A250" i="9"/>
  <c r="H250" i="9"/>
  <c r="B250" i="9"/>
  <c r="G250" i="9"/>
  <c r="C250" i="9"/>
  <c r="E250" i="9"/>
  <c r="D250" i="9"/>
  <c r="A251" i="9"/>
  <c r="H251" i="9"/>
  <c r="B251" i="9"/>
  <c r="G251" i="9"/>
  <c r="C251" i="9"/>
  <c r="E251" i="9"/>
  <c r="D251" i="9"/>
  <c r="A252" i="9"/>
  <c r="H252" i="9"/>
  <c r="B252" i="9"/>
  <c r="G252" i="9"/>
  <c r="C252" i="9"/>
  <c r="D252" i="9"/>
  <c r="A253" i="9"/>
  <c r="H253" i="9"/>
  <c r="B253" i="9"/>
  <c r="G253" i="9"/>
  <c r="C253" i="9"/>
  <c r="E253" i="9"/>
  <c r="D253" i="9"/>
  <c r="A254" i="9"/>
  <c r="H254" i="9"/>
  <c r="B254" i="9"/>
  <c r="G254" i="9"/>
  <c r="C254" i="9"/>
  <c r="D254" i="9"/>
  <c r="A255" i="9"/>
  <c r="H255" i="9"/>
  <c r="B255" i="9"/>
  <c r="G255" i="9"/>
  <c r="C255" i="9"/>
  <c r="D255" i="9"/>
  <c r="A256" i="9"/>
  <c r="H256" i="9"/>
  <c r="B256" i="9"/>
  <c r="G256" i="9"/>
  <c r="C256" i="9"/>
  <c r="D256" i="9"/>
  <c r="E256" i="9"/>
  <c r="A257" i="9"/>
  <c r="H257" i="9"/>
  <c r="B257" i="9"/>
  <c r="G257" i="9"/>
  <c r="C257" i="9"/>
  <c r="D257" i="9"/>
  <c r="A258" i="9"/>
  <c r="H258" i="9"/>
  <c r="B258" i="9"/>
  <c r="G258" i="9"/>
  <c r="C258" i="9"/>
  <c r="D258" i="9"/>
  <c r="A259" i="9"/>
  <c r="H259" i="9"/>
  <c r="B259" i="9"/>
  <c r="G259" i="9"/>
  <c r="C259" i="9"/>
  <c r="D259" i="9"/>
  <c r="A260" i="9"/>
  <c r="H260" i="9"/>
  <c r="B260" i="9"/>
  <c r="G260" i="9"/>
  <c r="C260" i="9"/>
  <c r="D260" i="9"/>
  <c r="E260" i="9"/>
  <c r="A261" i="9"/>
  <c r="H261" i="9"/>
  <c r="B261" i="9"/>
  <c r="G261" i="9"/>
  <c r="C261" i="9"/>
  <c r="E261" i="9"/>
  <c r="D261" i="9"/>
  <c r="A262" i="9"/>
  <c r="H262" i="9"/>
  <c r="B262" i="9"/>
  <c r="G262" i="9"/>
  <c r="C262" i="9"/>
  <c r="D262" i="9"/>
  <c r="A263" i="9"/>
  <c r="H263" i="9"/>
  <c r="B263" i="9"/>
  <c r="G263" i="9"/>
  <c r="C263" i="9"/>
  <c r="E263" i="9"/>
  <c r="D263" i="9"/>
  <c r="A264" i="9"/>
  <c r="H264" i="9"/>
  <c r="B264" i="9"/>
  <c r="G264" i="9"/>
  <c r="C264" i="9"/>
  <c r="D264" i="9"/>
  <c r="A265" i="9"/>
  <c r="H265" i="9"/>
  <c r="B265" i="9"/>
  <c r="G265" i="9"/>
  <c r="C265" i="9"/>
  <c r="D265" i="9"/>
  <c r="E265" i="9"/>
  <c r="A266" i="9"/>
  <c r="H266" i="9"/>
  <c r="B266" i="9"/>
  <c r="G266" i="9"/>
  <c r="C266" i="9"/>
  <c r="D266" i="9"/>
  <c r="A267" i="9"/>
  <c r="H267" i="9"/>
  <c r="B267" i="9"/>
  <c r="G267" i="9"/>
  <c r="C267" i="9"/>
  <c r="D267" i="9"/>
  <c r="A268" i="9"/>
  <c r="H268" i="9"/>
  <c r="B268" i="9"/>
  <c r="G268" i="9"/>
  <c r="C268" i="9"/>
  <c r="D268" i="9"/>
  <c r="E268" i="9"/>
  <c r="H16" i="2"/>
  <c r="H15" i="2"/>
  <c r="H12" i="2"/>
  <c r="A9" i="2"/>
  <c r="C9" i="2" s="1"/>
  <c r="D21" i="2"/>
  <c r="J21" i="2" s="1"/>
  <c r="D22" i="2"/>
  <c r="H22" i="2"/>
  <c r="D23" i="2"/>
  <c r="H23" i="2"/>
  <c r="D24" i="2"/>
  <c r="H24" i="2"/>
  <c r="D25" i="2"/>
  <c r="I25" i="2"/>
  <c r="H25" i="2"/>
  <c r="D26" i="2"/>
  <c r="H26" i="2"/>
  <c r="D27" i="2"/>
  <c r="F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H33" i="2"/>
  <c r="D34" i="2"/>
  <c r="H34" i="2"/>
  <c r="D35" i="2"/>
  <c r="F35" i="2"/>
  <c r="H35" i="2"/>
  <c r="D36" i="2"/>
  <c r="H36" i="2"/>
  <c r="D37" i="2"/>
  <c r="H37" i="2"/>
  <c r="D38" i="2"/>
  <c r="H38" i="2"/>
  <c r="D39" i="2"/>
  <c r="H39" i="2"/>
  <c r="D40" i="2"/>
  <c r="H40" i="2"/>
  <c r="D41" i="2"/>
  <c r="I41" i="2"/>
  <c r="H41" i="2"/>
  <c r="D42" i="2"/>
  <c r="H42" i="2"/>
  <c r="D43" i="2"/>
  <c r="F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F51" i="2"/>
  <c r="H51" i="2"/>
  <c r="D52" i="2"/>
  <c r="H52" i="2"/>
  <c r="D53" i="2"/>
  <c r="H53" i="2"/>
  <c r="D54" i="2"/>
  <c r="H54" i="2"/>
  <c r="D55" i="2"/>
  <c r="H55" i="2"/>
  <c r="D56" i="2"/>
  <c r="H56" i="2"/>
  <c r="D57" i="2"/>
  <c r="I57" i="2"/>
  <c r="H57" i="2"/>
  <c r="D58" i="2"/>
  <c r="H58" i="2"/>
  <c r="D59" i="2"/>
  <c r="F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H65" i="2"/>
  <c r="D66" i="2"/>
  <c r="H66" i="2"/>
  <c r="D67" i="2"/>
  <c r="F67" i="2"/>
  <c r="H67" i="2"/>
  <c r="D68" i="2"/>
  <c r="H68" i="2"/>
  <c r="D69" i="2"/>
  <c r="J69" i="2"/>
  <c r="H69" i="2"/>
  <c r="D70" i="2"/>
  <c r="H70" i="2"/>
  <c r="D71" i="2"/>
  <c r="H71" i="2"/>
  <c r="D72" i="2"/>
  <c r="H72" i="2"/>
  <c r="D73" i="2"/>
  <c r="I73" i="2"/>
  <c r="H73" i="2"/>
  <c r="D74" i="2"/>
  <c r="H74" i="2"/>
  <c r="D75" i="2"/>
  <c r="F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F83" i="2"/>
  <c r="H83" i="2"/>
  <c r="D84" i="2"/>
  <c r="H84" i="2"/>
  <c r="D85" i="2"/>
  <c r="L85" i="2"/>
  <c r="H85" i="2"/>
  <c r="D86" i="2"/>
  <c r="H86" i="2"/>
  <c r="D87" i="2"/>
  <c r="H87" i="2"/>
  <c r="D88" i="2"/>
  <c r="H88" i="2"/>
  <c r="D89" i="2"/>
  <c r="I89" i="2"/>
  <c r="H89" i="2"/>
  <c r="D90" i="2"/>
  <c r="H90" i="2"/>
  <c r="D91" i="2"/>
  <c r="F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H97" i="2"/>
  <c r="D98" i="2"/>
  <c r="H98" i="2"/>
  <c r="D99" i="2"/>
  <c r="F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I105" i="2"/>
  <c r="H105" i="2"/>
  <c r="D106" i="2"/>
  <c r="H106" i="2"/>
  <c r="D107" i="2"/>
  <c r="F107" i="2"/>
  <c r="H107" i="2"/>
  <c r="D108" i="2"/>
  <c r="H108" i="2"/>
  <c r="D109" i="2"/>
  <c r="F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F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I121" i="2"/>
  <c r="H121" i="2"/>
  <c r="D122" i="2"/>
  <c r="H122" i="2"/>
  <c r="D123" i="2"/>
  <c r="F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I129" i="2"/>
  <c r="H129" i="2"/>
  <c r="D130" i="2"/>
  <c r="H130" i="2"/>
  <c r="D131" i="2"/>
  <c r="F131" i="2"/>
  <c r="H131" i="2"/>
  <c r="D132" i="2"/>
  <c r="H132" i="2"/>
  <c r="D133" i="2"/>
  <c r="J133" i="2"/>
  <c r="H133" i="2"/>
  <c r="D134" i="2"/>
  <c r="H134" i="2"/>
  <c r="D135" i="2"/>
  <c r="H135" i="2"/>
  <c r="D136" i="2"/>
  <c r="H136" i="2"/>
  <c r="D137" i="2"/>
  <c r="I137" i="2"/>
  <c r="H137" i="2"/>
  <c r="D138" i="2"/>
  <c r="H138" i="2"/>
  <c r="D139" i="2"/>
  <c r="F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F147" i="2"/>
  <c r="H147" i="2"/>
  <c r="D148" i="2"/>
  <c r="H148" i="2"/>
  <c r="D149" i="2"/>
  <c r="L149" i="2"/>
  <c r="H149" i="2"/>
  <c r="D150" i="2"/>
  <c r="H150" i="2"/>
  <c r="D151" i="2"/>
  <c r="H151" i="2"/>
  <c r="D152" i="2"/>
  <c r="H152" i="2"/>
  <c r="D153" i="2"/>
  <c r="I153" i="2"/>
  <c r="H153" i="2"/>
  <c r="D154" i="2"/>
  <c r="H154" i="2"/>
  <c r="D155" i="2"/>
  <c r="F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I161" i="2"/>
  <c r="H161" i="2"/>
  <c r="D162" i="2"/>
  <c r="H162" i="2"/>
  <c r="D163" i="2"/>
  <c r="F163" i="2"/>
  <c r="H163" i="2"/>
  <c r="D164" i="2"/>
  <c r="H164" i="2"/>
  <c r="D165" i="2"/>
  <c r="F165" i="2"/>
  <c r="H165" i="2"/>
  <c r="D166" i="2"/>
  <c r="H166" i="2"/>
  <c r="D167" i="2"/>
  <c r="H167" i="2"/>
  <c r="D168" i="2"/>
  <c r="H168" i="2"/>
  <c r="D169" i="2"/>
  <c r="I169" i="2"/>
  <c r="H169" i="2"/>
  <c r="D170" i="2"/>
  <c r="H170" i="2"/>
  <c r="D171" i="2"/>
  <c r="F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F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I185" i="2"/>
  <c r="H185" i="2"/>
  <c r="D186" i="2"/>
  <c r="H186" i="2"/>
  <c r="D187" i="2"/>
  <c r="F187" i="2"/>
  <c r="H187" i="2"/>
  <c r="D188" i="2"/>
  <c r="H188" i="2"/>
  <c r="D189" i="2"/>
  <c r="J189" i="2"/>
  <c r="H189" i="2"/>
  <c r="D190" i="2"/>
  <c r="H190" i="2"/>
  <c r="D191" i="2"/>
  <c r="H191" i="2"/>
  <c r="J16" i="2"/>
  <c r="J15" i="2"/>
  <c r="J22" i="2"/>
  <c r="J24" i="2"/>
  <c r="J25" i="2"/>
  <c r="J26" i="2"/>
  <c r="J27" i="2"/>
  <c r="J28" i="2"/>
  <c r="J29" i="2"/>
  <c r="J30" i="2"/>
  <c r="J32" i="2"/>
  <c r="J34" i="2"/>
  <c r="J35" i="2"/>
  <c r="J36" i="2"/>
  <c r="J37" i="2"/>
  <c r="J38" i="2"/>
  <c r="J40" i="2"/>
  <c r="J41" i="2"/>
  <c r="J42" i="2"/>
  <c r="J43" i="2"/>
  <c r="J44" i="2"/>
  <c r="J45" i="2"/>
  <c r="J46" i="2"/>
  <c r="J48" i="2"/>
  <c r="J49" i="2"/>
  <c r="J50" i="2"/>
  <c r="J52" i="2"/>
  <c r="J53" i="2"/>
  <c r="J54" i="2"/>
  <c r="J56" i="2"/>
  <c r="J57" i="2"/>
  <c r="J58" i="2"/>
  <c r="J59" i="2"/>
  <c r="J60" i="2"/>
  <c r="J61" i="2"/>
  <c r="J62" i="2"/>
  <c r="J64" i="2"/>
  <c r="J65" i="2"/>
  <c r="J66" i="2"/>
  <c r="J67" i="2"/>
  <c r="J68" i="2"/>
  <c r="J70" i="2"/>
  <c r="J72" i="2"/>
  <c r="J73" i="2"/>
  <c r="J74" i="2"/>
  <c r="J75" i="2"/>
  <c r="J76" i="2"/>
  <c r="J77" i="2"/>
  <c r="J78" i="2"/>
  <c r="J80" i="2"/>
  <c r="J81" i="2"/>
  <c r="J82" i="2"/>
  <c r="J83" i="2"/>
  <c r="J84" i="2"/>
  <c r="J85" i="2"/>
  <c r="J86" i="2"/>
  <c r="J88" i="2"/>
  <c r="J89" i="2"/>
  <c r="J90" i="2"/>
  <c r="J91" i="2"/>
  <c r="J92" i="2"/>
  <c r="J93" i="2"/>
  <c r="J94" i="2"/>
  <c r="J96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80" i="2"/>
  <c r="J181" i="2"/>
  <c r="J182" i="2"/>
  <c r="J184" i="2"/>
  <c r="J185" i="2"/>
  <c r="J186" i="2"/>
  <c r="J187" i="2"/>
  <c r="J188" i="2"/>
  <c r="J190" i="2"/>
  <c r="I16" i="2"/>
  <c r="I15" i="2"/>
  <c r="I22" i="2"/>
  <c r="I24" i="2"/>
  <c r="I26" i="2"/>
  <c r="I27" i="2"/>
  <c r="I28" i="2"/>
  <c r="I29" i="2"/>
  <c r="I30" i="2"/>
  <c r="I31" i="2"/>
  <c r="I32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50" i="2"/>
  <c r="I52" i="2"/>
  <c r="I53" i="2"/>
  <c r="I54" i="2"/>
  <c r="I55" i="2"/>
  <c r="I56" i="2"/>
  <c r="I58" i="2"/>
  <c r="I59" i="2"/>
  <c r="I60" i="2"/>
  <c r="I61" i="2"/>
  <c r="I62" i="2"/>
  <c r="I63" i="2"/>
  <c r="I64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I82" i="2"/>
  <c r="I83" i="2"/>
  <c r="I84" i="2"/>
  <c r="I85" i="2"/>
  <c r="I86" i="2"/>
  <c r="I88" i="2"/>
  <c r="I90" i="2"/>
  <c r="I91" i="2"/>
  <c r="I92" i="2"/>
  <c r="I93" i="2"/>
  <c r="I94" i="2"/>
  <c r="I95" i="2"/>
  <c r="I96" i="2"/>
  <c r="I98" i="2"/>
  <c r="I99" i="2"/>
  <c r="I100" i="2"/>
  <c r="I101" i="2"/>
  <c r="I102" i="2"/>
  <c r="I103" i="2"/>
  <c r="I104" i="2"/>
  <c r="I106" i="2"/>
  <c r="I107" i="2"/>
  <c r="I108" i="2"/>
  <c r="I109" i="2"/>
  <c r="I110" i="2"/>
  <c r="I111" i="2"/>
  <c r="I112" i="2"/>
  <c r="I114" i="2"/>
  <c r="I116" i="2"/>
  <c r="I117" i="2"/>
  <c r="I118" i="2"/>
  <c r="I119" i="2"/>
  <c r="I120" i="2"/>
  <c r="I122" i="2"/>
  <c r="I123" i="2"/>
  <c r="I124" i="2"/>
  <c r="I125" i="2"/>
  <c r="I126" i="2"/>
  <c r="I127" i="2"/>
  <c r="I128" i="2"/>
  <c r="I130" i="2"/>
  <c r="I131" i="2"/>
  <c r="I132" i="2"/>
  <c r="I134" i="2"/>
  <c r="I135" i="2"/>
  <c r="I136" i="2"/>
  <c r="I138" i="2"/>
  <c r="I139" i="2"/>
  <c r="I140" i="2"/>
  <c r="I141" i="2"/>
  <c r="I142" i="2"/>
  <c r="I143" i="2"/>
  <c r="I144" i="2"/>
  <c r="I146" i="2"/>
  <c r="I147" i="2"/>
  <c r="I148" i="2"/>
  <c r="I149" i="2"/>
  <c r="I150" i="2"/>
  <c r="I152" i="2"/>
  <c r="I154" i="2"/>
  <c r="I155" i="2"/>
  <c r="I156" i="2"/>
  <c r="I157" i="2"/>
  <c r="I158" i="2"/>
  <c r="I159" i="2"/>
  <c r="I160" i="2"/>
  <c r="I162" i="2"/>
  <c r="I163" i="2"/>
  <c r="I164" i="2"/>
  <c r="I165" i="2"/>
  <c r="I166" i="2"/>
  <c r="I167" i="2"/>
  <c r="I168" i="2"/>
  <c r="I170" i="2"/>
  <c r="I171" i="2"/>
  <c r="I172" i="2"/>
  <c r="I173" i="2"/>
  <c r="I174" i="2"/>
  <c r="I175" i="2"/>
  <c r="I176" i="2"/>
  <c r="I178" i="2"/>
  <c r="I180" i="2"/>
  <c r="I181" i="2"/>
  <c r="I182" i="2"/>
  <c r="I183" i="2"/>
  <c r="I184" i="2"/>
  <c r="I186" i="2"/>
  <c r="I187" i="2"/>
  <c r="I188" i="2"/>
  <c r="I189" i="2"/>
  <c r="I190" i="2"/>
  <c r="I191" i="2"/>
  <c r="F16" i="2"/>
  <c r="F15" i="2"/>
  <c r="F12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50" i="2"/>
  <c r="F52" i="2"/>
  <c r="F53" i="2"/>
  <c r="F54" i="2"/>
  <c r="F56" i="2"/>
  <c r="F57" i="2"/>
  <c r="F58" i="2"/>
  <c r="F60" i="2"/>
  <c r="F61" i="2"/>
  <c r="F62" i="2"/>
  <c r="F64" i="2"/>
  <c r="F66" i="2"/>
  <c r="F68" i="2"/>
  <c r="F69" i="2"/>
  <c r="F70" i="2"/>
  <c r="F72" i="2"/>
  <c r="F73" i="2"/>
  <c r="F74" i="2"/>
  <c r="F76" i="2"/>
  <c r="F77" i="2"/>
  <c r="F78" i="2"/>
  <c r="F80" i="2"/>
  <c r="F82" i="2"/>
  <c r="F84" i="2"/>
  <c r="F85" i="2"/>
  <c r="F86" i="2"/>
  <c r="F88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10" i="2"/>
  <c r="F112" i="2"/>
  <c r="F114" i="2"/>
  <c r="F116" i="2"/>
  <c r="F117" i="2"/>
  <c r="F118" i="2"/>
  <c r="F120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6" i="2"/>
  <c r="F168" i="2"/>
  <c r="F169" i="2"/>
  <c r="F170" i="2"/>
  <c r="F172" i="2"/>
  <c r="F173" i="2"/>
  <c r="F174" i="2"/>
  <c r="F176" i="2"/>
  <c r="F178" i="2"/>
  <c r="F180" i="2"/>
  <c r="F181" i="2"/>
  <c r="F182" i="2"/>
  <c r="F184" i="2"/>
  <c r="F185" i="2"/>
  <c r="F186" i="2"/>
  <c r="F188" i="2"/>
  <c r="F189" i="2"/>
  <c r="F190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E35" i="2"/>
  <c r="G35" i="2"/>
  <c r="E36" i="2"/>
  <c r="G36" i="2"/>
  <c r="E37" i="2"/>
  <c r="G37" i="2"/>
  <c r="E38" i="2"/>
  <c r="G38" i="2"/>
  <c r="E39" i="2"/>
  <c r="E40" i="2"/>
  <c r="G40" i="2"/>
  <c r="E41" i="2"/>
  <c r="G41" i="2"/>
  <c r="E42" i="2"/>
  <c r="E43" i="2"/>
  <c r="G43" i="2"/>
  <c r="E44" i="2"/>
  <c r="G44" i="2"/>
  <c r="E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E57" i="2"/>
  <c r="G57" i="2"/>
  <c r="E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K78" i="2"/>
  <c r="G78" i="2"/>
  <c r="E79" i="2"/>
  <c r="G79" i="2"/>
  <c r="E80" i="2"/>
  <c r="G80" i="2"/>
  <c r="E81" i="2"/>
  <c r="G81" i="2"/>
  <c r="E82" i="2"/>
  <c r="G82" i="2"/>
  <c r="E83" i="2"/>
  <c r="G83" i="2"/>
  <c r="E84" i="2"/>
  <c r="E85" i="2"/>
  <c r="G85" i="2"/>
  <c r="E86" i="2"/>
  <c r="G86" i="2"/>
  <c r="E87" i="2"/>
  <c r="G87" i="2"/>
  <c r="E88" i="2"/>
  <c r="E89" i="2"/>
  <c r="G89" i="2"/>
  <c r="E90" i="2"/>
  <c r="G90" i="2"/>
  <c r="E91" i="2"/>
  <c r="G91" i="2"/>
  <c r="E92" i="2"/>
  <c r="E93" i="2"/>
  <c r="G93" i="2"/>
  <c r="E94" i="2"/>
  <c r="G94" i="2"/>
  <c r="E95" i="2"/>
  <c r="G95" i="2"/>
  <c r="E96" i="2"/>
  <c r="E97" i="2"/>
  <c r="G97" i="2"/>
  <c r="E98" i="2"/>
  <c r="G98" i="2"/>
  <c r="E99" i="2"/>
  <c r="G99" i="2"/>
  <c r="E100" i="2"/>
  <c r="E101" i="2"/>
  <c r="G101" i="2"/>
  <c r="E102" i="2"/>
  <c r="G102" i="2"/>
  <c r="E103" i="2"/>
  <c r="G103" i="2"/>
  <c r="E104" i="2"/>
  <c r="E105" i="2"/>
  <c r="G105" i="2"/>
  <c r="E106" i="2"/>
  <c r="G106" i="2"/>
  <c r="E107" i="2"/>
  <c r="G107" i="2"/>
  <c r="E108" i="2"/>
  <c r="L108" i="2"/>
  <c r="E109" i="2"/>
  <c r="G109" i="2"/>
  <c r="E110" i="2"/>
  <c r="G110" i="2"/>
  <c r="E111" i="2"/>
  <c r="G111" i="2"/>
  <c r="E112" i="2"/>
  <c r="K112" i="2"/>
  <c r="E113" i="2"/>
  <c r="G113" i="2"/>
  <c r="E114" i="2"/>
  <c r="G114" i="2"/>
  <c r="E115" i="2"/>
  <c r="G115" i="2"/>
  <c r="E116" i="2"/>
  <c r="E117" i="2"/>
  <c r="G117" i="2"/>
  <c r="E118" i="2"/>
  <c r="K118" i="2"/>
  <c r="E119" i="2"/>
  <c r="G119" i="2"/>
  <c r="E120" i="2"/>
  <c r="E121" i="2"/>
  <c r="G121" i="2"/>
  <c r="E122" i="2"/>
  <c r="G122" i="2"/>
  <c r="E123" i="2"/>
  <c r="G123" i="2"/>
  <c r="E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E133" i="2"/>
  <c r="G133" i="2"/>
  <c r="E134" i="2"/>
  <c r="L134" i="2"/>
  <c r="E135" i="2"/>
  <c r="G135" i="2"/>
  <c r="E136" i="2"/>
  <c r="E137" i="2"/>
  <c r="G137" i="2"/>
  <c r="E138" i="2"/>
  <c r="G138" i="2"/>
  <c r="E139" i="2"/>
  <c r="G139" i="2"/>
  <c r="E140" i="2"/>
  <c r="K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E157" i="2"/>
  <c r="G157" i="2"/>
  <c r="E158" i="2"/>
  <c r="G158" i="2"/>
  <c r="E159" i="2"/>
  <c r="G159" i="2"/>
  <c r="E160" i="2"/>
  <c r="E161" i="2"/>
  <c r="G161" i="2"/>
  <c r="E162" i="2"/>
  <c r="E163" i="2"/>
  <c r="G163" i="2"/>
  <c r="E164" i="2"/>
  <c r="E165" i="2"/>
  <c r="G165" i="2"/>
  <c r="E166" i="2"/>
  <c r="E167" i="2"/>
  <c r="G167" i="2"/>
  <c r="E168" i="2"/>
  <c r="E169" i="2"/>
  <c r="G169" i="2"/>
  <c r="E170" i="2"/>
  <c r="E171" i="2"/>
  <c r="G171" i="2"/>
  <c r="E172" i="2"/>
  <c r="L172" i="2"/>
  <c r="E173" i="2"/>
  <c r="G173" i="2"/>
  <c r="E174" i="2"/>
  <c r="G174" i="2"/>
  <c r="E175" i="2"/>
  <c r="G175" i="2"/>
  <c r="E176" i="2"/>
  <c r="K176" i="2"/>
  <c r="E177" i="2"/>
  <c r="G177" i="2"/>
  <c r="E178" i="2"/>
  <c r="E179" i="2"/>
  <c r="G179" i="2"/>
  <c r="E180" i="2"/>
  <c r="E181" i="2"/>
  <c r="G181" i="2"/>
  <c r="E182" i="2"/>
  <c r="E183" i="2"/>
  <c r="G183" i="2"/>
  <c r="E184" i="2"/>
  <c r="E185" i="2"/>
  <c r="G185" i="2"/>
  <c r="E186" i="2"/>
  <c r="E187" i="2"/>
  <c r="G187" i="2"/>
  <c r="E188" i="2"/>
  <c r="E189" i="2"/>
  <c r="G189" i="2"/>
  <c r="E190" i="2"/>
  <c r="G190" i="2"/>
  <c r="E191" i="2"/>
  <c r="G191" i="2"/>
  <c r="K16" i="2"/>
  <c r="K15" i="2"/>
  <c r="K12" i="2"/>
  <c r="K21" i="2"/>
  <c r="K22" i="2"/>
  <c r="K25" i="2"/>
  <c r="K27" i="2"/>
  <c r="K28" i="2"/>
  <c r="K29" i="2"/>
  <c r="K30" i="2"/>
  <c r="K32" i="2"/>
  <c r="K33" i="2"/>
  <c r="K35" i="2"/>
  <c r="K36" i="2"/>
  <c r="K37" i="2"/>
  <c r="K38" i="2"/>
  <c r="K40" i="2"/>
  <c r="K43" i="2"/>
  <c r="K44" i="2"/>
  <c r="K46" i="2"/>
  <c r="K47" i="2"/>
  <c r="K48" i="2"/>
  <c r="K49" i="2"/>
  <c r="K53" i="2"/>
  <c r="K54" i="2"/>
  <c r="K55" i="2"/>
  <c r="K57" i="2"/>
  <c r="K61" i="2"/>
  <c r="K62" i="2"/>
  <c r="K64" i="2"/>
  <c r="K65" i="2"/>
  <c r="K67" i="2"/>
  <c r="K68" i="2"/>
  <c r="K71" i="2"/>
  <c r="K72" i="2"/>
  <c r="K73" i="2"/>
  <c r="K75" i="2"/>
  <c r="K76" i="2"/>
  <c r="K77" i="2"/>
  <c r="K80" i="2"/>
  <c r="K83" i="2"/>
  <c r="K85" i="2"/>
  <c r="K89" i="2"/>
  <c r="K91" i="2"/>
  <c r="K92" i="2"/>
  <c r="K93" i="2"/>
  <c r="K94" i="2"/>
  <c r="K95" i="2"/>
  <c r="K97" i="2"/>
  <c r="K99" i="2"/>
  <c r="K101" i="2"/>
  <c r="K102" i="2"/>
  <c r="K103" i="2"/>
  <c r="K107" i="2"/>
  <c r="K108" i="2"/>
  <c r="K109" i="2"/>
  <c r="K110" i="2"/>
  <c r="K111" i="2"/>
  <c r="K113" i="2"/>
  <c r="K117" i="2"/>
  <c r="K119" i="2"/>
  <c r="K120" i="2"/>
  <c r="K121" i="2"/>
  <c r="K123" i="2"/>
  <c r="K125" i="2"/>
  <c r="K126" i="2"/>
  <c r="K127" i="2"/>
  <c r="K128" i="2"/>
  <c r="K129" i="2"/>
  <c r="K131" i="2"/>
  <c r="K135" i="2"/>
  <c r="K137" i="2"/>
  <c r="K139" i="2"/>
  <c r="K141" i="2"/>
  <c r="K143" i="2"/>
  <c r="K145" i="2"/>
  <c r="K147" i="2"/>
  <c r="K149" i="2"/>
  <c r="K153" i="2"/>
  <c r="K155" i="2"/>
  <c r="K156" i="2"/>
  <c r="K157" i="2"/>
  <c r="K158" i="2"/>
  <c r="K159" i="2"/>
  <c r="K161" i="2"/>
  <c r="K163" i="2"/>
  <c r="K165" i="2"/>
  <c r="K166" i="2"/>
  <c r="K167" i="2"/>
  <c r="K171" i="2"/>
  <c r="K172" i="2"/>
  <c r="K173" i="2"/>
  <c r="K174" i="2"/>
  <c r="K175" i="2"/>
  <c r="K177" i="2"/>
  <c r="K181" i="2"/>
  <c r="K183" i="2"/>
  <c r="K184" i="2"/>
  <c r="K185" i="2"/>
  <c r="K187" i="2"/>
  <c r="K189" i="2"/>
  <c r="K190" i="2"/>
  <c r="K191" i="2"/>
  <c r="L16" i="2"/>
  <c r="L15" i="2"/>
  <c r="L12" i="2"/>
  <c r="L22" i="2"/>
  <c r="L23" i="2"/>
  <c r="L24" i="2"/>
  <c r="L25" i="2"/>
  <c r="L27" i="2"/>
  <c r="L28" i="2"/>
  <c r="L29" i="2"/>
  <c r="L32" i="2"/>
  <c r="L33" i="2"/>
  <c r="L35" i="2"/>
  <c r="L36" i="2"/>
  <c r="L37" i="2"/>
  <c r="L38" i="2"/>
  <c r="L40" i="2"/>
  <c r="L41" i="2"/>
  <c r="L43" i="2"/>
  <c r="L44" i="2"/>
  <c r="L46" i="2"/>
  <c r="L47" i="2"/>
  <c r="L48" i="2"/>
  <c r="L49" i="2"/>
  <c r="L51" i="2"/>
  <c r="L52" i="2"/>
  <c r="L53" i="2"/>
  <c r="L54" i="2"/>
  <c r="L55" i="2"/>
  <c r="L60" i="2"/>
  <c r="L61" i="2"/>
  <c r="L62" i="2"/>
  <c r="L63" i="2"/>
  <c r="L64" i="2"/>
  <c r="L65" i="2"/>
  <c r="L68" i="2"/>
  <c r="L69" i="2"/>
  <c r="L70" i="2"/>
  <c r="L71" i="2"/>
  <c r="L72" i="2"/>
  <c r="L73" i="2"/>
  <c r="L75" i="2"/>
  <c r="L77" i="2"/>
  <c r="L78" i="2"/>
  <c r="L79" i="2"/>
  <c r="L80" i="2"/>
  <c r="L81" i="2"/>
  <c r="L83" i="2"/>
  <c r="L87" i="2"/>
  <c r="L89" i="2"/>
  <c r="L91" i="2"/>
  <c r="L92" i="2"/>
  <c r="L93" i="2"/>
  <c r="L95" i="2"/>
  <c r="L96" i="2"/>
  <c r="L97" i="2"/>
  <c r="L99" i="2"/>
  <c r="L101" i="2"/>
  <c r="L105" i="2"/>
  <c r="L107" i="2"/>
  <c r="L109" i="2"/>
  <c r="L110" i="2"/>
  <c r="L111" i="2"/>
  <c r="L113" i="2"/>
  <c r="L115" i="2"/>
  <c r="L117" i="2"/>
  <c r="L118" i="2"/>
  <c r="L119" i="2"/>
  <c r="L123" i="2"/>
  <c r="L124" i="2"/>
  <c r="L125" i="2"/>
  <c r="L126" i="2"/>
  <c r="L127" i="2"/>
  <c r="L128" i="2"/>
  <c r="L129" i="2"/>
  <c r="L133" i="2"/>
  <c r="L135" i="2"/>
  <c r="L136" i="2"/>
  <c r="L137" i="2"/>
  <c r="L139" i="2"/>
  <c r="L141" i="2"/>
  <c r="L142" i="2"/>
  <c r="L143" i="2"/>
  <c r="L145" i="2"/>
  <c r="L147" i="2"/>
  <c r="L151" i="2"/>
  <c r="L153" i="2"/>
  <c r="L155" i="2"/>
  <c r="L156" i="2"/>
  <c r="L157" i="2"/>
  <c r="L159" i="2"/>
  <c r="L160" i="2"/>
  <c r="L161" i="2"/>
  <c r="L163" i="2"/>
  <c r="L165" i="2"/>
  <c r="L169" i="2"/>
  <c r="L171" i="2"/>
  <c r="L173" i="2"/>
  <c r="L174" i="2"/>
  <c r="L175" i="2"/>
  <c r="L177" i="2"/>
  <c r="L179" i="2"/>
  <c r="L181" i="2"/>
  <c r="L182" i="2"/>
  <c r="L183" i="2"/>
  <c r="L187" i="2"/>
  <c r="L188" i="2"/>
  <c r="L189" i="2"/>
  <c r="L190" i="2"/>
  <c r="L191" i="2"/>
  <c r="C16" i="2"/>
  <c r="C15" i="2"/>
  <c r="C12" i="2"/>
  <c r="N16" i="2"/>
  <c r="N15" i="2"/>
  <c r="O16" i="2"/>
  <c r="O15" i="2"/>
  <c r="G4" i="2"/>
  <c r="P16" i="2"/>
  <c r="P15" i="2"/>
  <c r="P12" i="2"/>
  <c r="G5" i="2"/>
  <c r="Q16" i="2"/>
  <c r="Q15" i="2"/>
  <c r="Q12" i="2"/>
  <c r="G6" i="2"/>
  <c r="G7" i="2"/>
  <c r="E16" i="2"/>
  <c r="E15" i="2"/>
  <c r="M16" i="2"/>
  <c r="M15" i="2"/>
  <c r="M12" i="2"/>
  <c r="B10" i="2"/>
  <c r="D16" i="2"/>
  <c r="D15" i="2"/>
  <c r="D12" i="2"/>
  <c r="F16" i="4"/>
  <c r="F15" i="4"/>
  <c r="F12" i="4"/>
  <c r="F13" i="4"/>
  <c r="D21" i="4"/>
  <c r="I21" i="4" s="1"/>
  <c r="J21" i="4" s="1"/>
  <c r="D22" i="4"/>
  <c r="D23" i="4"/>
  <c r="I23" i="4" s="1"/>
  <c r="J23" i="4" s="1"/>
  <c r="D24" i="4"/>
  <c r="F24" i="4" s="1"/>
  <c r="H24" i="4" s="1"/>
  <c r="D25" i="4"/>
  <c r="F25" i="4" s="1"/>
  <c r="G25" i="4" s="1"/>
  <c r="D26" i="4"/>
  <c r="F26" i="4" s="1"/>
  <c r="D27" i="4"/>
  <c r="F27" i="4" s="1"/>
  <c r="H27" i="4" s="1"/>
  <c r="D28" i="4"/>
  <c r="D29" i="4"/>
  <c r="I29" i="4" s="1"/>
  <c r="J29" i="4" s="1"/>
  <c r="D30" i="4"/>
  <c r="F30" i="4" s="1"/>
  <c r="D31" i="4"/>
  <c r="F31" i="4" s="1"/>
  <c r="D32" i="4"/>
  <c r="F32" i="4" s="1"/>
  <c r="G32" i="4" s="1"/>
  <c r="D33" i="4"/>
  <c r="F33" i="4" s="1"/>
  <c r="D34" i="4"/>
  <c r="D35" i="4"/>
  <c r="D36" i="4"/>
  <c r="F36" i="4" s="1"/>
  <c r="D37" i="4"/>
  <c r="F37" i="4" s="1"/>
  <c r="D38" i="4"/>
  <c r="I38" i="4" s="1"/>
  <c r="J38" i="4" s="1"/>
  <c r="F38" i="4"/>
  <c r="G38" i="4" s="1"/>
  <c r="D39" i="4"/>
  <c r="D40" i="4"/>
  <c r="F40" i="4" s="1"/>
  <c r="H40" i="4" s="1"/>
  <c r="D41" i="4"/>
  <c r="F41" i="4" s="1"/>
  <c r="H41" i="4" s="1"/>
  <c r="D42" i="4"/>
  <c r="D43" i="4"/>
  <c r="F43" i="4" s="1"/>
  <c r="D44" i="4"/>
  <c r="F44" i="4" s="1"/>
  <c r="D45" i="4"/>
  <c r="D46" i="4"/>
  <c r="F46" i="4" s="1"/>
  <c r="H46" i="4" s="1"/>
  <c r="D47" i="4"/>
  <c r="I47" i="4" s="1"/>
  <c r="J47" i="4" s="1"/>
  <c r="D48" i="4"/>
  <c r="F48" i="4" s="1"/>
  <c r="H48" i="4" s="1"/>
  <c r="D49" i="4"/>
  <c r="I49" i="4" s="1"/>
  <c r="J49" i="4" s="1"/>
  <c r="D50" i="4"/>
  <c r="F50" i="4" s="1"/>
  <c r="H50" i="4" s="1"/>
  <c r="H16" i="4"/>
  <c r="H15" i="4"/>
  <c r="H13" i="4"/>
  <c r="H12" i="4"/>
  <c r="G16" i="4"/>
  <c r="G15" i="4"/>
  <c r="G12" i="4"/>
  <c r="G13" i="4"/>
  <c r="D16" i="4"/>
  <c r="D15" i="4"/>
  <c r="D12" i="4"/>
  <c r="D13" i="4"/>
  <c r="E16" i="4"/>
  <c r="E15" i="4"/>
  <c r="E12" i="4"/>
  <c r="E13" i="4"/>
  <c r="E21" i="4"/>
  <c r="E22" i="4"/>
  <c r="E23" i="4"/>
  <c r="E24" i="4"/>
  <c r="E25" i="4"/>
  <c r="I25" i="4"/>
  <c r="J25" i="4" s="1"/>
  <c r="E26" i="4"/>
  <c r="E27" i="4"/>
  <c r="E28" i="4"/>
  <c r="E29" i="4"/>
  <c r="E30" i="4"/>
  <c r="E31" i="4"/>
  <c r="E32" i="4"/>
  <c r="E33" i="4"/>
  <c r="I33" i="4"/>
  <c r="J33" i="4" s="1"/>
  <c r="E34" i="4"/>
  <c r="E35" i="4"/>
  <c r="E36" i="4"/>
  <c r="E37" i="4"/>
  <c r="E38" i="4"/>
  <c r="E39" i="4"/>
  <c r="E40" i="4"/>
  <c r="E41" i="4"/>
  <c r="E42" i="4"/>
  <c r="E43" i="4"/>
  <c r="E44" i="4"/>
  <c r="I44" i="4"/>
  <c r="J44" i="4" s="1"/>
  <c r="E45" i="4"/>
  <c r="E46" i="4"/>
  <c r="E47" i="4"/>
  <c r="E48" i="4"/>
  <c r="E49" i="4"/>
  <c r="E50" i="4"/>
  <c r="I16" i="4"/>
  <c r="I15" i="4"/>
  <c r="I26" i="4"/>
  <c r="J26" i="4" s="1"/>
  <c r="I30" i="4"/>
  <c r="I31" i="4"/>
  <c r="J31" i="4" s="1"/>
  <c r="J16" i="4"/>
  <c r="J15" i="4"/>
  <c r="J30" i="4"/>
  <c r="D17" i="4"/>
  <c r="L16" i="4"/>
  <c r="L15" i="4"/>
  <c r="M16" i="4"/>
  <c r="M15" i="4"/>
  <c r="M12" i="4"/>
  <c r="M13" i="4"/>
  <c r="G4" i="4"/>
  <c r="N16" i="4"/>
  <c r="N15" i="4"/>
  <c r="N12" i="4"/>
  <c r="G5" i="4"/>
  <c r="O16" i="4"/>
  <c r="O15" i="4"/>
  <c r="G6" i="4"/>
  <c r="G7" i="4"/>
  <c r="A8" i="4"/>
  <c r="K16" i="4"/>
  <c r="K15" i="4"/>
  <c r="K13" i="4"/>
  <c r="K12" i="4"/>
  <c r="B10" i="4"/>
  <c r="A13" i="4"/>
  <c r="A16" i="4"/>
  <c r="D51" i="4"/>
  <c r="F51" i="4" s="1"/>
  <c r="H51" i="4" s="1"/>
  <c r="E51" i="4"/>
  <c r="D52" i="4"/>
  <c r="F52" i="4" s="1"/>
  <c r="E52" i="4"/>
  <c r="D53" i="4"/>
  <c r="F53" i="4"/>
  <c r="E53" i="4"/>
  <c r="I53" i="4"/>
  <c r="J53" i="4"/>
  <c r="G53" i="4"/>
  <c r="H53" i="4"/>
  <c r="D54" i="4"/>
  <c r="E54" i="4"/>
  <c r="I54" i="4"/>
  <c r="J54" i="4"/>
  <c r="F54" i="4"/>
  <c r="G54" i="4"/>
  <c r="H54" i="4"/>
  <c r="D55" i="4"/>
  <c r="E55" i="4"/>
  <c r="F55" i="4"/>
  <c r="G55" i="4"/>
  <c r="H55" i="4"/>
  <c r="I55" i="4"/>
  <c r="J55" i="4"/>
  <c r="D56" i="4"/>
  <c r="F56" i="4"/>
  <c r="H56" i="4"/>
  <c r="E56" i="4"/>
  <c r="I56" i="4"/>
  <c r="J56" i="4"/>
  <c r="D57" i="4"/>
  <c r="F57" i="4"/>
  <c r="E57" i="4"/>
  <c r="G57" i="4"/>
  <c r="H57" i="4"/>
  <c r="I57" i="4"/>
  <c r="J57" i="4"/>
  <c r="D58" i="4"/>
  <c r="E58" i="4"/>
  <c r="F58" i="4"/>
  <c r="H58" i="4"/>
  <c r="I58" i="4"/>
  <c r="J58" i="4"/>
  <c r="D59" i="4"/>
  <c r="F59" i="4"/>
  <c r="H59" i="4"/>
  <c r="E59" i="4"/>
  <c r="I59" i="4"/>
  <c r="J59" i="4"/>
  <c r="G59" i="4"/>
  <c r="D60" i="4"/>
  <c r="F60" i="4"/>
  <c r="H60" i="4"/>
  <c r="E60" i="4"/>
  <c r="D61" i="4"/>
  <c r="F61" i="4"/>
  <c r="H61" i="4"/>
  <c r="E61" i="4"/>
  <c r="G61" i="4"/>
  <c r="I61" i="4"/>
  <c r="J61" i="4"/>
  <c r="D62" i="4"/>
  <c r="E62" i="4"/>
  <c r="F62" i="4"/>
  <c r="G62" i="4"/>
  <c r="H62" i="4"/>
  <c r="D63" i="4"/>
  <c r="E63" i="4"/>
  <c r="F63" i="4"/>
  <c r="H63" i="4"/>
  <c r="G63" i="4"/>
  <c r="D64" i="4"/>
  <c r="E64" i="4"/>
  <c r="I64" i="4"/>
  <c r="J64" i="4"/>
  <c r="F64" i="4"/>
  <c r="H64" i="4"/>
  <c r="D65" i="4"/>
  <c r="F65" i="4"/>
  <c r="E65" i="4"/>
  <c r="H65" i="4"/>
  <c r="D66" i="4"/>
  <c r="F66" i="4"/>
  <c r="H66" i="4"/>
  <c r="E66" i="4"/>
  <c r="I66" i="4"/>
  <c r="J66" i="4"/>
  <c r="D67" i="4"/>
  <c r="E67" i="4"/>
  <c r="I67" i="4"/>
  <c r="J67" i="4"/>
  <c r="F67" i="4"/>
  <c r="H67" i="4"/>
  <c r="D68" i="4"/>
  <c r="E68" i="4"/>
  <c r="F68" i="4"/>
  <c r="I68" i="4"/>
  <c r="J68" i="4"/>
  <c r="D69" i="4"/>
  <c r="F69" i="4"/>
  <c r="E69" i="4"/>
  <c r="I69" i="4"/>
  <c r="J69" i="4"/>
  <c r="G69" i="4"/>
  <c r="H69" i="4"/>
  <c r="D70" i="4"/>
  <c r="F70" i="4"/>
  <c r="H70" i="4"/>
  <c r="E70" i="4"/>
  <c r="D71" i="4"/>
  <c r="E71" i="4"/>
  <c r="I71" i="4"/>
  <c r="J71" i="4"/>
  <c r="F71" i="4"/>
  <c r="G71" i="4"/>
  <c r="H71" i="4"/>
  <c r="D72" i="4"/>
  <c r="E72" i="4"/>
  <c r="D73" i="4"/>
  <c r="E73" i="4"/>
  <c r="I73" i="4"/>
  <c r="J73" i="4"/>
  <c r="D74" i="4"/>
  <c r="E74" i="4"/>
  <c r="D75" i="4"/>
  <c r="F75" i="4"/>
  <c r="H75" i="4"/>
  <c r="E75" i="4"/>
  <c r="D76" i="4"/>
  <c r="E76" i="4"/>
  <c r="F76" i="4"/>
  <c r="H76" i="4"/>
  <c r="I76" i="4"/>
  <c r="J76" i="4"/>
  <c r="D77" i="4"/>
  <c r="F77" i="4"/>
  <c r="H77" i="4"/>
  <c r="E77" i="4"/>
  <c r="I77" i="4"/>
  <c r="J77" i="4"/>
  <c r="D78" i="4"/>
  <c r="E78" i="4"/>
  <c r="I78" i="4"/>
  <c r="J78" i="4"/>
  <c r="F78" i="4"/>
  <c r="H78" i="4"/>
  <c r="D79" i="4"/>
  <c r="E79" i="4"/>
  <c r="F79" i="4"/>
  <c r="I79" i="4"/>
  <c r="J79" i="4"/>
  <c r="D80" i="4"/>
  <c r="E80" i="4"/>
  <c r="I80" i="4"/>
  <c r="J80" i="4"/>
  <c r="F80" i="4"/>
  <c r="H80" i="4"/>
  <c r="D81" i="4"/>
  <c r="E81" i="4"/>
  <c r="D82" i="4"/>
  <c r="I82" i="4"/>
  <c r="J82" i="4"/>
  <c r="E82" i="4"/>
  <c r="F82" i="4"/>
  <c r="G82" i="4"/>
  <c r="H82" i="4"/>
  <c r="D83" i="4"/>
  <c r="E83" i="4"/>
  <c r="D84" i="4"/>
  <c r="F84" i="4"/>
  <c r="E84" i="4"/>
  <c r="G84" i="4"/>
  <c r="H84" i="4"/>
  <c r="I84" i="4"/>
  <c r="J84" i="4"/>
  <c r="D85" i="4"/>
  <c r="I85" i="4"/>
  <c r="J85" i="4"/>
  <c r="E85" i="4"/>
  <c r="D86" i="4"/>
  <c r="F86" i="4"/>
  <c r="E86" i="4"/>
  <c r="H86" i="4"/>
  <c r="D87" i="4"/>
  <c r="E87" i="4"/>
  <c r="F87" i="4"/>
  <c r="I87" i="4"/>
  <c r="J87" i="4"/>
  <c r="D88" i="4"/>
  <c r="E88" i="4"/>
  <c r="I88" i="4"/>
  <c r="J88" i="4"/>
  <c r="D89" i="4"/>
  <c r="E89" i="4"/>
  <c r="F89" i="4"/>
  <c r="H89" i="4"/>
  <c r="D90" i="4"/>
  <c r="E90" i="4"/>
  <c r="F90" i="4"/>
  <c r="I90" i="4"/>
  <c r="J90" i="4"/>
  <c r="D91" i="4"/>
  <c r="E91" i="4"/>
  <c r="F91" i="4"/>
  <c r="H91" i="4"/>
  <c r="D92" i="4"/>
  <c r="I92" i="4"/>
  <c r="J92" i="4"/>
  <c r="E92" i="4"/>
  <c r="D93" i="4"/>
  <c r="F93" i="4"/>
  <c r="E93" i="4"/>
  <c r="G93" i="4"/>
  <c r="H93" i="4"/>
  <c r="I93" i="4"/>
  <c r="J93" i="4"/>
  <c r="D94" i="4"/>
  <c r="F94" i="4"/>
  <c r="H94" i="4"/>
  <c r="E94" i="4"/>
  <c r="D95" i="4"/>
  <c r="E95" i="4"/>
  <c r="F95" i="4"/>
  <c r="G95" i="4"/>
  <c r="H95" i="4"/>
  <c r="I95" i="4"/>
  <c r="J95" i="4"/>
  <c r="D96" i="4"/>
  <c r="E96" i="4"/>
  <c r="I96" i="4"/>
  <c r="J96" i="4"/>
  <c r="D97" i="4"/>
  <c r="E97" i="4"/>
  <c r="D98" i="4"/>
  <c r="F98" i="4"/>
  <c r="H98" i="4"/>
  <c r="E98" i="4"/>
  <c r="D99" i="4"/>
  <c r="E99" i="4"/>
  <c r="I99" i="4"/>
  <c r="J99" i="4"/>
  <c r="D100" i="4"/>
  <c r="E100" i="4"/>
  <c r="I100" i="4"/>
  <c r="J100" i="4"/>
  <c r="F100" i="4"/>
  <c r="H100" i="4"/>
  <c r="D101" i="4"/>
  <c r="F101" i="4"/>
  <c r="E101" i="4"/>
  <c r="I101" i="4"/>
  <c r="G101" i="4"/>
  <c r="H101" i="4"/>
  <c r="J101" i="4"/>
  <c r="D102" i="4"/>
  <c r="E102" i="4"/>
  <c r="F102" i="4"/>
  <c r="H102" i="4"/>
  <c r="G102" i="4"/>
  <c r="D103" i="4"/>
  <c r="E103" i="4"/>
  <c r="F103" i="4"/>
  <c r="H103" i="4"/>
  <c r="G103" i="4"/>
  <c r="I103" i="4"/>
  <c r="J103" i="4"/>
  <c r="D104" i="4"/>
  <c r="F104" i="4"/>
  <c r="H104" i="4"/>
  <c r="E104" i="4"/>
  <c r="I104" i="4"/>
  <c r="J104" i="4"/>
  <c r="D105" i="4"/>
  <c r="E105" i="4"/>
  <c r="F105" i="4"/>
  <c r="G105" i="4"/>
  <c r="I105" i="4"/>
  <c r="J105" i="4"/>
  <c r="D106" i="4"/>
  <c r="E106" i="4"/>
  <c r="F106" i="4"/>
  <c r="G106" i="4"/>
  <c r="I106" i="4"/>
  <c r="J106" i="4"/>
  <c r="D107" i="4"/>
  <c r="E107" i="4"/>
  <c r="I107" i="4"/>
  <c r="J107" i="4"/>
  <c r="F107" i="4"/>
  <c r="H107" i="4"/>
  <c r="D108" i="4"/>
  <c r="E108" i="4"/>
  <c r="I108" i="4"/>
  <c r="J108" i="4"/>
  <c r="F108" i="4"/>
  <c r="G108" i="4"/>
  <c r="D109" i="4"/>
  <c r="F109" i="4"/>
  <c r="E109" i="4"/>
  <c r="G109" i="4"/>
  <c r="H109" i="4"/>
  <c r="D110" i="4"/>
  <c r="F110" i="4"/>
  <c r="E110" i="4"/>
  <c r="D111" i="4"/>
  <c r="E111" i="4"/>
  <c r="I111" i="4"/>
  <c r="J111" i="4"/>
  <c r="F111" i="4"/>
  <c r="G111" i="4"/>
  <c r="H111" i="4"/>
  <c r="D112" i="4"/>
  <c r="E112" i="4"/>
  <c r="I112" i="4"/>
  <c r="J112" i="4"/>
  <c r="F112" i="4"/>
  <c r="G112" i="4"/>
  <c r="D113" i="4"/>
  <c r="E113" i="4"/>
  <c r="F113" i="4"/>
  <c r="G113" i="4"/>
  <c r="I113" i="4"/>
  <c r="J113" i="4"/>
  <c r="D114" i="4"/>
  <c r="I114" i="4"/>
  <c r="J114" i="4"/>
  <c r="E114" i="4"/>
  <c r="D115" i="4"/>
  <c r="F115" i="4"/>
  <c r="E115" i="4"/>
  <c r="D116" i="4"/>
  <c r="I116" i="4"/>
  <c r="J116" i="4"/>
  <c r="E116" i="4"/>
  <c r="F116" i="4"/>
  <c r="H116" i="4"/>
  <c r="G116" i="4"/>
  <c r="D117" i="4"/>
  <c r="E117" i="4"/>
  <c r="I117" i="4"/>
  <c r="J117" i="4"/>
  <c r="F117" i="4"/>
  <c r="G117" i="4"/>
  <c r="D118" i="4"/>
  <c r="F118" i="4"/>
  <c r="H118" i="4"/>
  <c r="E118" i="4"/>
  <c r="I118" i="4"/>
  <c r="J118" i="4"/>
  <c r="D119" i="4"/>
  <c r="E119" i="4"/>
  <c r="I119" i="4"/>
  <c r="J119" i="4"/>
  <c r="D120" i="4"/>
  <c r="E120" i="4"/>
  <c r="I120" i="4"/>
  <c r="J120" i="4"/>
  <c r="F120" i="4"/>
  <c r="G120" i="4"/>
  <c r="D121" i="4"/>
  <c r="E121" i="4"/>
  <c r="F121" i="4"/>
  <c r="G121" i="4"/>
  <c r="I121" i="4"/>
  <c r="J121" i="4"/>
  <c r="D122" i="4"/>
  <c r="I122" i="4"/>
  <c r="J122" i="4"/>
  <c r="E122" i="4"/>
  <c r="D123" i="4"/>
  <c r="F123" i="4"/>
  <c r="H123" i="4"/>
  <c r="E123" i="4"/>
  <c r="G123" i="4"/>
  <c r="D124" i="4"/>
  <c r="I124" i="4"/>
  <c r="E124" i="4"/>
  <c r="F124" i="4"/>
  <c r="H124" i="4"/>
  <c r="G124" i="4"/>
  <c r="J124" i="4"/>
  <c r="D125" i="4"/>
  <c r="E125" i="4"/>
  <c r="F125" i="4"/>
  <c r="G125" i="4"/>
  <c r="D126" i="4"/>
  <c r="F126" i="4"/>
  <c r="E126" i="4"/>
  <c r="I126" i="4"/>
  <c r="J126" i="4"/>
  <c r="H126" i="4"/>
  <c r="D127" i="4"/>
  <c r="E127" i="4"/>
  <c r="I127" i="4"/>
  <c r="J127" i="4"/>
  <c r="D128" i="4"/>
  <c r="E128" i="4"/>
  <c r="I128" i="4"/>
  <c r="J128" i="4"/>
  <c r="F128" i="4"/>
  <c r="D129" i="4"/>
  <c r="E129" i="4"/>
  <c r="F129" i="4"/>
  <c r="I129" i="4"/>
  <c r="J129" i="4"/>
  <c r="D130" i="4"/>
  <c r="E130" i="4"/>
  <c r="I130" i="4"/>
  <c r="J130" i="4"/>
  <c r="D131" i="4"/>
  <c r="E131" i="4"/>
  <c r="D132" i="4"/>
  <c r="I132" i="4"/>
  <c r="J132" i="4"/>
  <c r="E132" i="4"/>
  <c r="F132" i="4"/>
  <c r="H132" i="4"/>
  <c r="G132" i="4"/>
  <c r="D133" i="4"/>
  <c r="E133" i="4"/>
  <c r="F133" i="4"/>
  <c r="G133" i="4"/>
  <c r="D134" i="4"/>
  <c r="F134" i="4"/>
  <c r="E134" i="4"/>
  <c r="I134" i="4"/>
  <c r="J134" i="4"/>
  <c r="H134" i="4"/>
  <c r="D135" i="4"/>
  <c r="E135" i="4"/>
  <c r="I135" i="4"/>
  <c r="J135" i="4"/>
  <c r="D136" i="4"/>
  <c r="E136" i="4"/>
  <c r="I136" i="4"/>
  <c r="J136" i="4"/>
  <c r="F136" i="4"/>
  <c r="D137" i="4"/>
  <c r="E137" i="4"/>
  <c r="F137" i="4"/>
  <c r="I137" i="4"/>
  <c r="J137" i="4"/>
  <c r="D138" i="4"/>
  <c r="E138" i="4"/>
  <c r="I138" i="4"/>
  <c r="J138" i="4"/>
  <c r="D139" i="4"/>
  <c r="E139" i="4"/>
  <c r="D140" i="4"/>
  <c r="I140" i="4"/>
  <c r="J140" i="4"/>
  <c r="E140" i="4"/>
  <c r="F140" i="4"/>
  <c r="H140" i="4"/>
  <c r="G140" i="4"/>
  <c r="D141" i="4"/>
  <c r="E141" i="4"/>
  <c r="F141" i="4"/>
  <c r="G141" i="4"/>
  <c r="D142" i="4"/>
  <c r="F142" i="4"/>
  <c r="E142" i="4"/>
  <c r="I142" i="4"/>
  <c r="J142" i="4"/>
  <c r="H142" i="4"/>
  <c r="D143" i="4"/>
  <c r="E143" i="4"/>
  <c r="D144" i="4"/>
  <c r="E144" i="4"/>
  <c r="F144" i="4"/>
  <c r="H144" i="4"/>
  <c r="D145" i="4"/>
  <c r="E145" i="4"/>
  <c r="F145" i="4"/>
  <c r="I145" i="4"/>
  <c r="J145" i="4"/>
  <c r="D146" i="4"/>
  <c r="E146" i="4"/>
  <c r="I146" i="4"/>
  <c r="J146" i="4"/>
  <c r="D147" i="4"/>
  <c r="E147" i="4"/>
  <c r="D148" i="4"/>
  <c r="E148" i="4"/>
  <c r="F148" i="4"/>
  <c r="H148" i="4"/>
  <c r="G148" i="4"/>
  <c r="I148" i="4"/>
  <c r="J148" i="4"/>
  <c r="D149" i="4"/>
  <c r="G149" i="4"/>
  <c r="E149" i="4"/>
  <c r="F149" i="4"/>
  <c r="H149" i="4"/>
  <c r="D150" i="4"/>
  <c r="F150" i="4"/>
  <c r="E150" i="4"/>
  <c r="I150" i="4"/>
  <c r="J150" i="4"/>
  <c r="H150" i="4"/>
  <c r="D151" i="4"/>
  <c r="E151" i="4"/>
  <c r="D152" i="4"/>
  <c r="E152" i="4"/>
  <c r="F152" i="4"/>
  <c r="H152" i="4"/>
  <c r="D153" i="4"/>
  <c r="G153" i="4"/>
  <c r="E153" i="4"/>
  <c r="F153" i="4"/>
  <c r="H153" i="4"/>
  <c r="I153" i="4"/>
  <c r="J153" i="4"/>
  <c r="D154" i="4"/>
  <c r="E154" i="4"/>
  <c r="I154" i="4"/>
  <c r="J154" i="4"/>
  <c r="D155" i="4"/>
  <c r="E155" i="4"/>
  <c r="D156" i="4"/>
  <c r="E156" i="4"/>
  <c r="F156" i="4"/>
  <c r="H156" i="4"/>
  <c r="I156" i="4"/>
  <c r="J156" i="4"/>
  <c r="D157" i="4"/>
  <c r="G157" i="4"/>
  <c r="E157" i="4"/>
  <c r="I157" i="4"/>
  <c r="J157" i="4"/>
  <c r="F157" i="4"/>
  <c r="H157" i="4"/>
  <c r="D158" i="4"/>
  <c r="F158" i="4"/>
  <c r="E158" i="4"/>
  <c r="G158" i="4"/>
  <c r="H158" i="4"/>
  <c r="D159" i="4"/>
  <c r="F159" i="4"/>
  <c r="H159" i="4"/>
  <c r="E159" i="4"/>
  <c r="D160" i="4"/>
  <c r="E160" i="4"/>
  <c r="F160" i="4"/>
  <c r="H160" i="4"/>
  <c r="G160" i="4"/>
  <c r="D161" i="4"/>
  <c r="G161" i="4"/>
  <c r="E161" i="4"/>
  <c r="F161" i="4"/>
  <c r="H161" i="4"/>
  <c r="I161" i="4"/>
  <c r="J161" i="4"/>
  <c r="D162" i="4"/>
  <c r="E162" i="4"/>
  <c r="I162" i="4"/>
  <c r="J162" i="4"/>
  <c r="F162" i="4"/>
  <c r="H162" i="4"/>
  <c r="D163" i="4"/>
  <c r="G163" i="4"/>
  <c r="E163" i="4"/>
  <c r="F163" i="4"/>
  <c r="H163" i="4"/>
  <c r="D164" i="4"/>
  <c r="F164" i="4"/>
  <c r="H164" i="4"/>
  <c r="E164" i="4"/>
  <c r="I164" i="4"/>
  <c r="J164" i="4"/>
  <c r="D165" i="4"/>
  <c r="E165" i="4"/>
  <c r="F165" i="4"/>
  <c r="H165" i="4"/>
  <c r="D166" i="4"/>
  <c r="F166" i="4"/>
  <c r="H166" i="4"/>
  <c r="E166" i="4"/>
  <c r="I166" i="4"/>
  <c r="J166" i="4"/>
  <c r="D167" i="4"/>
  <c r="F167" i="4"/>
  <c r="E167" i="4"/>
  <c r="I167" i="4"/>
  <c r="J167" i="4"/>
  <c r="G167" i="4"/>
  <c r="H167" i="4"/>
  <c r="D168" i="4"/>
  <c r="E168" i="4"/>
  <c r="I168" i="4"/>
  <c r="F168" i="4"/>
  <c r="G168" i="4"/>
  <c r="H168" i="4"/>
  <c r="J168" i="4"/>
  <c r="D169" i="4"/>
  <c r="E169" i="4"/>
  <c r="I169" i="4"/>
  <c r="J169" i="4"/>
  <c r="F169" i="4"/>
  <c r="H169" i="4"/>
  <c r="D170" i="4"/>
  <c r="I170" i="4"/>
  <c r="J170" i="4"/>
  <c r="E170" i="4"/>
  <c r="F170" i="4"/>
  <c r="H170" i="4"/>
  <c r="D171" i="4"/>
  <c r="I171" i="4"/>
  <c r="J171" i="4"/>
  <c r="E171" i="4"/>
  <c r="D172" i="4"/>
  <c r="I172" i="4"/>
  <c r="J172" i="4"/>
  <c r="E172" i="4"/>
  <c r="F172" i="4"/>
  <c r="H172" i="4"/>
  <c r="D173" i="4"/>
  <c r="F173" i="4"/>
  <c r="H173" i="4"/>
  <c r="E173" i="4"/>
  <c r="D174" i="4"/>
  <c r="F174" i="4"/>
  <c r="H174" i="4"/>
  <c r="E174" i="4"/>
  <c r="D175" i="4"/>
  <c r="G175" i="4"/>
  <c r="E175" i="4"/>
  <c r="I175" i="4"/>
  <c r="J175" i="4"/>
  <c r="F175" i="4"/>
  <c r="H175" i="4"/>
  <c r="D176" i="4"/>
  <c r="F176" i="4"/>
  <c r="H176" i="4"/>
  <c r="E176" i="4"/>
  <c r="I176" i="4"/>
  <c r="J176" i="4"/>
  <c r="D177" i="4"/>
  <c r="F177" i="4"/>
  <c r="H177" i="4"/>
  <c r="E177" i="4"/>
  <c r="I177" i="4"/>
  <c r="J177" i="4"/>
  <c r="D178" i="4"/>
  <c r="E178" i="4"/>
  <c r="F178" i="4"/>
  <c r="H178" i="4"/>
  <c r="G178" i="4"/>
  <c r="I178" i="4"/>
  <c r="J178" i="4"/>
  <c r="D179" i="4"/>
  <c r="F179" i="4"/>
  <c r="H179" i="4"/>
  <c r="E179" i="4"/>
  <c r="I179" i="4"/>
  <c r="J179" i="4"/>
  <c r="D180" i="4"/>
  <c r="F180" i="4"/>
  <c r="H180" i="4"/>
  <c r="E180" i="4"/>
  <c r="D181" i="4"/>
  <c r="F181" i="4"/>
  <c r="E181" i="4"/>
  <c r="I181" i="4"/>
  <c r="J181" i="4"/>
  <c r="D182" i="4"/>
  <c r="E182" i="4"/>
  <c r="F182" i="4"/>
  <c r="G182" i="4"/>
  <c r="D183" i="4"/>
  <c r="G183" i="4"/>
  <c r="E183" i="4"/>
  <c r="I183" i="4"/>
  <c r="J183" i="4"/>
  <c r="F183" i="4"/>
  <c r="H183" i="4"/>
  <c r="D184" i="4"/>
  <c r="F184" i="4"/>
  <c r="H184" i="4"/>
  <c r="E184" i="4"/>
  <c r="I184" i="4"/>
  <c r="J184" i="4"/>
  <c r="D185" i="4"/>
  <c r="F185" i="4"/>
  <c r="H185" i="4"/>
  <c r="E185" i="4"/>
  <c r="I185" i="4"/>
  <c r="J185" i="4"/>
  <c r="D186" i="4"/>
  <c r="E186" i="4"/>
  <c r="F186" i="4"/>
  <c r="H186" i="4"/>
  <c r="G186" i="4"/>
  <c r="I186" i="4"/>
  <c r="J186" i="4"/>
  <c r="D187" i="4"/>
  <c r="F187" i="4"/>
  <c r="H187" i="4"/>
  <c r="E187" i="4"/>
  <c r="I187" i="4"/>
  <c r="J187" i="4"/>
  <c r="D188" i="4"/>
  <c r="F188" i="4"/>
  <c r="H188" i="4"/>
  <c r="E188" i="4"/>
  <c r="D189" i="4"/>
  <c r="F189" i="4"/>
  <c r="E189" i="4"/>
  <c r="I189" i="4"/>
  <c r="J189" i="4"/>
  <c r="D190" i="4"/>
  <c r="E190" i="4"/>
  <c r="F190" i="4"/>
  <c r="G190" i="4"/>
  <c r="D191" i="4"/>
  <c r="G191" i="4"/>
  <c r="E191" i="4"/>
  <c r="F191" i="4"/>
  <c r="H191" i="4"/>
  <c r="H16" i="6"/>
  <c r="H15" i="6"/>
  <c r="A9" i="6"/>
  <c r="C9" i="6" s="1"/>
  <c r="D21" i="6"/>
  <c r="J21" i="6" s="1"/>
  <c r="D22" i="6"/>
  <c r="I22" i="6" s="1"/>
  <c r="D23" i="6"/>
  <c r="H23" i="6" s="1"/>
  <c r="D24" i="6"/>
  <c r="I24" i="6" s="1"/>
  <c r="D25" i="6"/>
  <c r="D26" i="6"/>
  <c r="J26" i="6" s="1"/>
  <c r="D27" i="6"/>
  <c r="D28" i="6"/>
  <c r="D29" i="6"/>
  <c r="K29" i="6" s="1"/>
  <c r="D30" i="6"/>
  <c r="I30" i="6" s="1"/>
  <c r="D31" i="6"/>
  <c r="H31" i="6" s="1"/>
  <c r="D32" i="6"/>
  <c r="H32" i="6" s="1"/>
  <c r="D33" i="6"/>
  <c r="D34" i="6"/>
  <c r="J34" i="6" s="1"/>
  <c r="D35" i="6"/>
  <c r="D36" i="6"/>
  <c r="D37" i="6"/>
  <c r="J37" i="6" s="1"/>
  <c r="D38" i="6"/>
  <c r="I38" i="6" s="1"/>
  <c r="D39" i="6"/>
  <c r="H39" i="6" s="1"/>
  <c r="D40" i="6"/>
  <c r="J40" i="6" s="1"/>
  <c r="D41" i="6"/>
  <c r="D42" i="6"/>
  <c r="J42" i="6" s="1"/>
  <c r="D43" i="6"/>
  <c r="D44" i="6"/>
  <c r="L44" i="6" s="1"/>
  <c r="D45" i="6"/>
  <c r="K45" i="6" s="1"/>
  <c r="D46" i="6"/>
  <c r="I46" i="6" s="1"/>
  <c r="D47" i="6"/>
  <c r="H47" i="6" s="1"/>
  <c r="D48" i="6"/>
  <c r="F48" i="6" s="1"/>
  <c r="D49" i="6"/>
  <c r="D50" i="6"/>
  <c r="J50" i="6" s="1"/>
  <c r="D51" i="6"/>
  <c r="D52" i="6"/>
  <c r="D53" i="6"/>
  <c r="D54" i="6"/>
  <c r="I54" i="6" s="1"/>
  <c r="D55" i="6"/>
  <c r="H55" i="6" s="1"/>
  <c r="D56" i="6"/>
  <c r="F56" i="6" s="1"/>
  <c r="D57" i="6"/>
  <c r="D58" i="6"/>
  <c r="J58" i="6" s="1"/>
  <c r="D59" i="6"/>
  <c r="J16" i="6"/>
  <c r="J15" i="6"/>
  <c r="I16" i="6"/>
  <c r="I15" i="6"/>
  <c r="I27" i="6"/>
  <c r="I51" i="6"/>
  <c r="I52" i="6"/>
  <c r="F16" i="6"/>
  <c r="F15" i="6"/>
  <c r="F12" i="6"/>
  <c r="F26" i="6"/>
  <c r="F34" i="6"/>
  <c r="F42" i="6"/>
  <c r="F50" i="6"/>
  <c r="F58" i="6"/>
  <c r="F59" i="6"/>
  <c r="G16" i="6"/>
  <c r="G15" i="6"/>
  <c r="G12" i="6"/>
  <c r="E21" i="6"/>
  <c r="E22" i="6"/>
  <c r="G22" i="6"/>
  <c r="E23" i="6"/>
  <c r="G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G31" i="6"/>
  <c r="E32" i="6"/>
  <c r="G32" i="6"/>
  <c r="E33" i="6"/>
  <c r="E34" i="6"/>
  <c r="G34" i="6"/>
  <c r="E35" i="6"/>
  <c r="G35" i="6"/>
  <c r="E36" i="6"/>
  <c r="G36" i="6"/>
  <c r="E37" i="6"/>
  <c r="E38" i="6"/>
  <c r="G38" i="6"/>
  <c r="E39" i="6"/>
  <c r="G39" i="6"/>
  <c r="E40" i="6"/>
  <c r="G40" i="6"/>
  <c r="E41" i="6"/>
  <c r="E42" i="6"/>
  <c r="G42" i="6"/>
  <c r="E43" i="6"/>
  <c r="G43" i="6"/>
  <c r="E44" i="6"/>
  <c r="G44" i="6"/>
  <c r="E45" i="6"/>
  <c r="E46" i="6"/>
  <c r="G46" i="6"/>
  <c r="E47" i="6"/>
  <c r="G47" i="6"/>
  <c r="E48" i="6"/>
  <c r="G48" i="6"/>
  <c r="E49" i="6"/>
  <c r="E50" i="6"/>
  <c r="G50" i="6"/>
  <c r="E51" i="6"/>
  <c r="G51" i="6"/>
  <c r="E52" i="6"/>
  <c r="G52" i="6"/>
  <c r="E53" i="6"/>
  <c r="E54" i="6"/>
  <c r="G54" i="6"/>
  <c r="E55" i="6"/>
  <c r="G55" i="6"/>
  <c r="E56" i="6"/>
  <c r="G56" i="6"/>
  <c r="E57" i="6"/>
  <c r="E58" i="6"/>
  <c r="G58" i="6"/>
  <c r="E59" i="6"/>
  <c r="G59" i="6"/>
  <c r="K16" i="6"/>
  <c r="K15" i="6"/>
  <c r="K12" i="6"/>
  <c r="K26" i="6"/>
  <c r="K27" i="6"/>
  <c r="K34" i="6"/>
  <c r="K42" i="6"/>
  <c r="K47" i="6"/>
  <c r="K50" i="6"/>
  <c r="K58" i="6"/>
  <c r="L16" i="6"/>
  <c r="L15" i="6"/>
  <c r="L12" i="6"/>
  <c r="L22" i="6"/>
  <c r="L26" i="6"/>
  <c r="L34" i="6"/>
  <c r="L35" i="6"/>
  <c r="L38" i="6"/>
  <c r="L42" i="6"/>
  <c r="L50" i="6"/>
  <c r="L51" i="6"/>
  <c r="L58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B10" i="6"/>
  <c r="D16" i="6"/>
  <c r="D15" i="6"/>
  <c r="D12" i="6"/>
  <c r="D60" i="6"/>
  <c r="J60" i="6" s="1"/>
  <c r="E60" i="6"/>
  <c r="D61" i="6"/>
  <c r="K61" i="6" s="1"/>
  <c r="E61" i="6"/>
  <c r="G61" i="6"/>
  <c r="D62" i="6"/>
  <c r="E62" i="6"/>
  <c r="G62" i="6"/>
  <c r="D63" i="6"/>
  <c r="I63" i="6" s="1"/>
  <c r="E63" i="6"/>
  <c r="D64" i="6"/>
  <c r="I64" i="6" s="1"/>
  <c r="E64" i="6"/>
  <c r="G64" i="6"/>
  <c r="D65" i="6"/>
  <c r="K65" i="6" s="1"/>
  <c r="E65" i="6"/>
  <c r="G65" i="6"/>
  <c r="D66" i="6"/>
  <c r="I66" i="6"/>
  <c r="E66" i="6"/>
  <c r="G66" i="6"/>
  <c r="D67" i="6"/>
  <c r="E67" i="6"/>
  <c r="D68" i="6"/>
  <c r="K68" i="6" s="1"/>
  <c r="E68" i="6"/>
  <c r="D69" i="6"/>
  <c r="F69" i="6" s="1"/>
  <c r="E69" i="6"/>
  <c r="G69" i="6"/>
  <c r="D70" i="6"/>
  <c r="H70" i="6" s="1"/>
  <c r="E70" i="6"/>
  <c r="G70" i="6"/>
  <c r="D71" i="6"/>
  <c r="H71" i="6" s="1"/>
  <c r="E71" i="6"/>
  <c r="D72" i="6"/>
  <c r="J72" i="6" s="1"/>
  <c r="E72" i="6"/>
  <c r="G72" i="6"/>
  <c r="D73" i="6"/>
  <c r="I73" i="6" s="1"/>
  <c r="E73" i="6"/>
  <c r="G73" i="6"/>
  <c r="D74" i="6"/>
  <c r="H74" i="6" s="1"/>
  <c r="E74" i="6"/>
  <c r="G74" i="6"/>
  <c r="D75" i="6"/>
  <c r="E75" i="6"/>
  <c r="D76" i="6"/>
  <c r="F76" i="6" s="1"/>
  <c r="H76" i="6"/>
  <c r="E76" i="6"/>
  <c r="D77" i="6"/>
  <c r="H77" i="6" s="1"/>
  <c r="E77" i="6"/>
  <c r="G77" i="6"/>
  <c r="D78" i="6"/>
  <c r="H78" i="6" s="1"/>
  <c r="E78" i="6"/>
  <c r="G78" i="6"/>
  <c r="D79" i="6"/>
  <c r="I79" i="6" s="1"/>
  <c r="E79" i="6"/>
  <c r="D80" i="6"/>
  <c r="F80" i="6" s="1"/>
  <c r="E80" i="6"/>
  <c r="G80" i="6"/>
  <c r="J80" i="6"/>
  <c r="D81" i="6"/>
  <c r="I81" i="6" s="1"/>
  <c r="E81" i="6"/>
  <c r="G81" i="6"/>
  <c r="D82" i="6"/>
  <c r="E82" i="6"/>
  <c r="G82" i="6"/>
  <c r="H82" i="6"/>
  <c r="K82" i="6"/>
  <c r="L82" i="6"/>
  <c r="D83" i="6"/>
  <c r="F83" i="6"/>
  <c r="E83" i="6"/>
  <c r="L83" i="6"/>
  <c r="J83" i="6"/>
  <c r="D84" i="6"/>
  <c r="H84" i="6"/>
  <c r="E84" i="6"/>
  <c r="K84" i="6"/>
  <c r="F84" i="6"/>
  <c r="I84" i="6"/>
  <c r="J84" i="6"/>
  <c r="D85" i="6"/>
  <c r="F85" i="6"/>
  <c r="E85" i="6"/>
  <c r="G85" i="6"/>
  <c r="D86" i="6"/>
  <c r="E86" i="6"/>
  <c r="G86" i="6"/>
  <c r="H86" i="6"/>
  <c r="L86" i="6"/>
  <c r="D87" i="6"/>
  <c r="J87" i="6"/>
  <c r="E87" i="6"/>
  <c r="F87" i="6"/>
  <c r="I87" i="6"/>
  <c r="L87" i="6"/>
  <c r="D88" i="6"/>
  <c r="E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I90" i="6"/>
  <c r="E90" i="6"/>
  <c r="G90" i="6"/>
  <c r="H90" i="6"/>
  <c r="D91" i="6"/>
  <c r="F91" i="6"/>
  <c r="E91" i="6"/>
  <c r="D92" i="6"/>
  <c r="H92" i="6"/>
  <c r="E92" i="6"/>
  <c r="F92" i="6"/>
  <c r="I92" i="6"/>
  <c r="J92" i="6"/>
  <c r="D93" i="6"/>
  <c r="E93" i="6"/>
  <c r="F93" i="6"/>
  <c r="G93" i="6"/>
  <c r="J93" i="6"/>
  <c r="K93" i="6"/>
  <c r="L93" i="6"/>
  <c r="D94" i="6"/>
  <c r="K94" i="6"/>
  <c r="E94" i="6"/>
  <c r="G94" i="6"/>
  <c r="H94" i="6"/>
  <c r="D95" i="6"/>
  <c r="J95" i="6"/>
  <c r="E95" i="6"/>
  <c r="L95" i="6"/>
  <c r="F95" i="6"/>
  <c r="H95" i="6"/>
  <c r="I95" i="6"/>
  <c r="D96" i="6"/>
  <c r="E96" i="6"/>
  <c r="G96" i="6"/>
  <c r="F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H98" i="6"/>
  <c r="E98" i="6"/>
  <c r="G98" i="6"/>
  <c r="D99" i="6"/>
  <c r="F99" i="6"/>
  <c r="E99" i="6"/>
  <c r="H99" i="6"/>
  <c r="I99" i="6"/>
  <c r="L99" i="6"/>
  <c r="D100" i="6"/>
  <c r="H100" i="6"/>
  <c r="E100" i="6"/>
  <c r="K100" i="6"/>
  <c r="F100" i="6"/>
  <c r="I100" i="6"/>
  <c r="J100" i="6"/>
  <c r="D101" i="6"/>
  <c r="K101" i="6"/>
  <c r="E101" i="6"/>
  <c r="F101" i="6"/>
  <c r="G101" i="6"/>
  <c r="J101" i="6"/>
  <c r="L101" i="6"/>
  <c r="D102" i="6"/>
  <c r="H102" i="6"/>
  <c r="E102" i="6"/>
  <c r="G102" i="6"/>
  <c r="D103" i="6"/>
  <c r="J103" i="6"/>
  <c r="E103" i="6"/>
  <c r="H103" i="6"/>
  <c r="I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E106" i="6"/>
  <c r="G106" i="6"/>
  <c r="I106" i="6"/>
  <c r="K106" i="6"/>
  <c r="L106" i="6"/>
  <c r="D107" i="6"/>
  <c r="F107" i="6"/>
  <c r="E107" i="6"/>
  <c r="I107" i="6"/>
  <c r="D108" i="6"/>
  <c r="H108" i="6"/>
  <c r="E108" i="6"/>
  <c r="F108" i="6"/>
  <c r="I108" i="6"/>
  <c r="J108" i="6"/>
  <c r="D109" i="6"/>
  <c r="F109" i="6"/>
  <c r="E109" i="6"/>
  <c r="G109" i="6"/>
  <c r="J109" i="6"/>
  <c r="L109" i="6"/>
  <c r="D110" i="6"/>
  <c r="E110" i="6"/>
  <c r="K110" i="6"/>
  <c r="G110" i="6"/>
  <c r="L110" i="6"/>
  <c r="D111" i="6"/>
  <c r="J111" i="6"/>
  <c r="E111" i="6"/>
  <c r="L111" i="6"/>
  <c r="I111" i="6"/>
  <c r="D112" i="6"/>
  <c r="E112" i="6"/>
  <c r="G112" i="6"/>
  <c r="F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E114" i="6"/>
  <c r="G114" i="6"/>
  <c r="H114" i="6"/>
  <c r="I114" i="6"/>
  <c r="K114" i="6"/>
  <c r="L114" i="6"/>
  <c r="D115" i="6"/>
  <c r="J115" i="6"/>
  <c r="E115" i="6"/>
  <c r="H115" i="6"/>
  <c r="I115" i="6"/>
  <c r="L115" i="6"/>
  <c r="D116" i="6"/>
  <c r="H116" i="6"/>
  <c r="E116" i="6"/>
  <c r="L116" i="6"/>
  <c r="F116" i="6"/>
  <c r="G116" i="6"/>
  <c r="I116" i="6"/>
  <c r="J116" i="6"/>
  <c r="K116" i="6"/>
  <c r="D117" i="6"/>
  <c r="I117" i="6"/>
  <c r="E117" i="6"/>
  <c r="G117" i="6"/>
  <c r="H117" i="6"/>
  <c r="K117" i="6"/>
  <c r="L117" i="6"/>
  <c r="D118" i="6"/>
  <c r="I118" i="6"/>
  <c r="E118" i="6"/>
  <c r="G118" i="6"/>
  <c r="H118" i="6"/>
  <c r="D119" i="6"/>
  <c r="I119" i="6"/>
  <c r="E119" i="6"/>
  <c r="D120" i="6"/>
  <c r="E120" i="6"/>
  <c r="L120" i="6"/>
  <c r="F120" i="6"/>
  <c r="H120" i="6"/>
  <c r="I120" i="6"/>
  <c r="J120" i="6"/>
  <c r="D121" i="6"/>
  <c r="I121" i="6"/>
  <c r="E121" i="6"/>
  <c r="G121" i="6"/>
  <c r="H121" i="6"/>
  <c r="K121" i="6"/>
  <c r="L121" i="6"/>
  <c r="D122" i="6"/>
  <c r="H122" i="6"/>
  <c r="E122" i="6"/>
  <c r="G122" i="6"/>
  <c r="D123" i="6"/>
  <c r="I123" i="6"/>
  <c r="E123" i="6"/>
  <c r="D124" i="6"/>
  <c r="H124" i="6"/>
  <c r="E124" i="6"/>
  <c r="L124" i="6"/>
  <c r="F124" i="6"/>
  <c r="I124" i="6"/>
  <c r="J124" i="6"/>
  <c r="D125" i="6"/>
  <c r="I125" i="6"/>
  <c r="E125" i="6"/>
  <c r="G125" i="6"/>
  <c r="J125" i="6"/>
  <c r="D126" i="6"/>
  <c r="H126" i="6"/>
  <c r="E126" i="6"/>
  <c r="G126" i="6"/>
  <c r="I126" i="6"/>
  <c r="D127" i="6"/>
  <c r="F127" i="6"/>
  <c r="E127" i="6"/>
  <c r="J127" i="6"/>
  <c r="L127" i="6"/>
  <c r="D128" i="6"/>
  <c r="E128" i="6"/>
  <c r="L128" i="6"/>
  <c r="F128" i="6"/>
  <c r="H128" i="6"/>
  <c r="I128" i="6"/>
  <c r="J128" i="6"/>
  <c r="D129" i="6"/>
  <c r="I129" i="6"/>
  <c r="E129" i="6"/>
  <c r="G129" i="6"/>
  <c r="J129" i="6"/>
  <c r="D130" i="6"/>
  <c r="H130" i="6"/>
  <c r="E130" i="6"/>
  <c r="G130" i="6"/>
  <c r="I130" i="6"/>
  <c r="D131" i="6"/>
  <c r="F131" i="6"/>
  <c r="E131" i="6"/>
  <c r="J131" i="6"/>
  <c r="D132" i="6"/>
  <c r="H132" i="6"/>
  <c r="E132" i="6"/>
  <c r="L132" i="6"/>
  <c r="F132" i="6"/>
  <c r="I132" i="6"/>
  <c r="J132" i="6"/>
  <c r="D133" i="6"/>
  <c r="I133" i="6"/>
  <c r="E133" i="6"/>
  <c r="G133" i="6"/>
  <c r="J133" i="6"/>
  <c r="K133" i="6"/>
  <c r="D134" i="6"/>
  <c r="E134" i="6"/>
  <c r="L134" i="6"/>
  <c r="G134" i="6"/>
  <c r="I134" i="6"/>
  <c r="K134" i="6"/>
  <c r="D135" i="6"/>
  <c r="E135" i="6"/>
  <c r="F135" i="6"/>
  <c r="H135" i="6"/>
  <c r="I135" i="6"/>
  <c r="J135" i="6"/>
  <c r="L135" i="6"/>
  <c r="D136" i="6"/>
  <c r="E136" i="6"/>
  <c r="L136" i="6"/>
  <c r="F136" i="6"/>
  <c r="G136" i="6"/>
  <c r="H136" i="6"/>
  <c r="I136" i="6"/>
  <c r="J136" i="6"/>
  <c r="K136" i="6"/>
  <c r="D137" i="6"/>
  <c r="I137" i="6"/>
  <c r="E137" i="6"/>
  <c r="G137" i="6"/>
  <c r="J137" i="6"/>
  <c r="K137" i="6"/>
  <c r="D138" i="6"/>
  <c r="E138" i="6"/>
  <c r="L138" i="6"/>
  <c r="G138" i="6"/>
  <c r="I138" i="6"/>
  <c r="K138" i="6"/>
  <c r="D139" i="6"/>
  <c r="E139" i="6"/>
  <c r="F139" i="6"/>
  <c r="H139" i="6"/>
  <c r="I139" i="6"/>
  <c r="J139" i="6"/>
  <c r="L139" i="6"/>
  <c r="D140" i="6"/>
  <c r="H140" i="6"/>
  <c r="E140" i="6"/>
  <c r="L140" i="6"/>
  <c r="F140" i="6"/>
  <c r="G140" i="6"/>
  <c r="I140" i="6"/>
  <c r="J140" i="6"/>
  <c r="K140" i="6"/>
  <c r="D141" i="6"/>
  <c r="I141" i="6"/>
  <c r="E141" i="6"/>
  <c r="F141" i="6"/>
  <c r="G141" i="6"/>
  <c r="H141" i="6"/>
  <c r="J141" i="6"/>
  <c r="K141" i="6"/>
  <c r="L141" i="6"/>
  <c r="D142" i="6"/>
  <c r="J142" i="6"/>
  <c r="E142" i="6"/>
  <c r="F142" i="6"/>
  <c r="G142" i="6"/>
  <c r="I142" i="6"/>
  <c r="K142" i="6"/>
  <c r="L142" i="6"/>
  <c r="D143" i="6"/>
  <c r="F143" i="6"/>
  <c r="E143" i="6"/>
  <c r="I143" i="6"/>
  <c r="J143" i="6"/>
  <c r="D144" i="6"/>
  <c r="E144" i="6"/>
  <c r="L144" i="6"/>
  <c r="F144" i="6"/>
  <c r="G144" i="6"/>
  <c r="H144" i="6"/>
  <c r="I144" i="6"/>
  <c r="J144" i="6"/>
  <c r="K144" i="6"/>
  <c r="D145" i="6"/>
  <c r="E145" i="6"/>
  <c r="F145" i="6"/>
  <c r="G145" i="6"/>
  <c r="H145" i="6"/>
  <c r="I145" i="6"/>
  <c r="J145" i="6"/>
  <c r="K145" i="6"/>
  <c r="L145" i="6"/>
  <c r="D146" i="6"/>
  <c r="F146" i="6"/>
  <c r="E146" i="6"/>
  <c r="G146" i="6"/>
  <c r="H146" i="6"/>
  <c r="I146" i="6"/>
  <c r="K146" i="6"/>
  <c r="L146" i="6"/>
  <c r="D147" i="6"/>
  <c r="E147" i="6"/>
  <c r="G147" i="6"/>
  <c r="F147" i="6"/>
  <c r="H147" i="6"/>
  <c r="I147" i="6"/>
  <c r="J147" i="6"/>
  <c r="K147" i="6"/>
  <c r="L147" i="6"/>
  <c r="D148" i="6"/>
  <c r="H148" i="6"/>
  <c r="E148" i="6"/>
  <c r="G148" i="6"/>
  <c r="F148" i="6"/>
  <c r="I148" i="6"/>
  <c r="J148" i="6"/>
  <c r="D149" i="6"/>
  <c r="I149" i="6"/>
  <c r="E149" i="6"/>
  <c r="G149" i="6"/>
  <c r="H149" i="6"/>
  <c r="J149" i="6"/>
  <c r="K149" i="6"/>
  <c r="L149" i="6"/>
  <c r="D150" i="6"/>
  <c r="I150" i="6"/>
  <c r="E150" i="6"/>
  <c r="D151" i="6"/>
  <c r="F151" i="6"/>
  <c r="E151" i="6"/>
  <c r="I151" i="6"/>
  <c r="J151" i="6"/>
  <c r="D152" i="6"/>
  <c r="E152" i="6"/>
  <c r="L152" i="6"/>
  <c r="F152" i="6"/>
  <c r="H152" i="6"/>
  <c r="I152" i="6"/>
  <c r="J152" i="6"/>
  <c r="K152" i="6"/>
  <c r="D153" i="6"/>
  <c r="E153" i="6"/>
  <c r="G153" i="6"/>
  <c r="D154" i="6"/>
  <c r="F154" i="6"/>
  <c r="E154" i="6"/>
  <c r="H154" i="6"/>
  <c r="D155" i="6"/>
  <c r="E155" i="6"/>
  <c r="G155" i="6"/>
  <c r="F155" i="6"/>
  <c r="H155" i="6"/>
  <c r="I155" i="6"/>
  <c r="J155" i="6"/>
  <c r="D156" i="6"/>
  <c r="H156" i="6"/>
  <c r="E156" i="6"/>
  <c r="F156" i="6"/>
  <c r="G156" i="6"/>
  <c r="I156" i="6"/>
  <c r="J156" i="6"/>
  <c r="K156" i="6"/>
  <c r="L156" i="6"/>
  <c r="D157" i="6"/>
  <c r="I157" i="6"/>
  <c r="E157" i="6"/>
  <c r="G157" i="6"/>
  <c r="H157" i="6"/>
  <c r="J157" i="6"/>
  <c r="K157" i="6"/>
  <c r="L157" i="6"/>
  <c r="D158" i="6"/>
  <c r="I158" i="6"/>
  <c r="E158" i="6"/>
  <c r="D159" i="6"/>
  <c r="F159" i="6"/>
  <c r="E159" i="6"/>
  <c r="I159" i="6"/>
  <c r="J159" i="6"/>
  <c r="D160" i="6"/>
  <c r="E160" i="6"/>
  <c r="L160" i="6"/>
  <c r="F160" i="6"/>
  <c r="H160" i="6"/>
  <c r="I160" i="6"/>
  <c r="J160" i="6"/>
  <c r="K160" i="6"/>
  <c r="D161" i="6"/>
  <c r="E161" i="6"/>
  <c r="G161" i="6"/>
  <c r="L161" i="6"/>
  <c r="D162" i="6"/>
  <c r="F162" i="6"/>
  <c r="E162" i="6"/>
  <c r="H162" i="6"/>
  <c r="D163" i="6"/>
  <c r="E163" i="6"/>
  <c r="G163" i="6"/>
  <c r="F163" i="6"/>
  <c r="H163" i="6"/>
  <c r="I163" i="6"/>
  <c r="J163" i="6"/>
  <c r="D164" i="6"/>
  <c r="H164" i="6"/>
  <c r="E164" i="6"/>
  <c r="F164" i="6"/>
  <c r="G164" i="6"/>
  <c r="I164" i="6"/>
  <c r="J164" i="6"/>
  <c r="K164" i="6"/>
  <c r="L164" i="6"/>
  <c r="D165" i="6"/>
  <c r="I165" i="6"/>
  <c r="E165" i="6"/>
  <c r="G165" i="6"/>
  <c r="H165" i="6"/>
  <c r="J165" i="6"/>
  <c r="K165" i="6"/>
  <c r="L165" i="6"/>
  <c r="D166" i="6"/>
  <c r="E166" i="6"/>
  <c r="I166" i="6"/>
  <c r="L166" i="6"/>
  <c r="D167" i="6"/>
  <c r="F167" i="6"/>
  <c r="E167" i="6"/>
  <c r="I167" i="6"/>
  <c r="J167" i="6"/>
  <c r="D168" i="6"/>
  <c r="E168" i="6"/>
  <c r="L168" i="6"/>
  <c r="F168" i="6"/>
  <c r="H168" i="6"/>
  <c r="I168" i="6"/>
  <c r="J168" i="6"/>
  <c r="K168" i="6"/>
  <c r="D169" i="6"/>
  <c r="E169" i="6"/>
  <c r="G169" i="6"/>
  <c r="L169" i="6"/>
  <c r="D170" i="6"/>
  <c r="F170" i="6"/>
  <c r="E170" i="6"/>
  <c r="H170" i="6"/>
  <c r="D171" i="6"/>
  <c r="E171" i="6"/>
  <c r="G171" i="6"/>
  <c r="F171" i="6"/>
  <c r="H171" i="6"/>
  <c r="I171" i="6"/>
  <c r="J171" i="6"/>
  <c r="D172" i="6"/>
  <c r="H172" i="6"/>
  <c r="E172" i="6"/>
  <c r="L172" i="6"/>
  <c r="F172" i="6"/>
  <c r="G172" i="6"/>
  <c r="I172" i="6"/>
  <c r="J172" i="6"/>
  <c r="K172" i="6"/>
  <c r="D173" i="6"/>
  <c r="I173" i="6"/>
  <c r="E173" i="6"/>
  <c r="G173" i="6"/>
  <c r="H173" i="6"/>
  <c r="J173" i="6"/>
  <c r="K173" i="6"/>
  <c r="L173" i="6"/>
  <c r="D174" i="6"/>
  <c r="I174" i="6"/>
  <c r="E174" i="6"/>
  <c r="D175" i="6"/>
  <c r="F175" i="6"/>
  <c r="E175" i="6"/>
  <c r="I175" i="6"/>
  <c r="J175" i="6"/>
  <c r="D176" i="6"/>
  <c r="E176" i="6"/>
  <c r="L176" i="6"/>
  <c r="F176" i="6"/>
  <c r="H176" i="6"/>
  <c r="I176" i="6"/>
  <c r="J176" i="6"/>
  <c r="K176" i="6"/>
  <c r="D177" i="6"/>
  <c r="E177" i="6"/>
  <c r="G177" i="6"/>
  <c r="K177" i="6"/>
  <c r="L177" i="6"/>
  <c r="D178" i="6"/>
  <c r="H178" i="6"/>
  <c r="E178" i="6"/>
  <c r="L178" i="6"/>
  <c r="D179" i="6"/>
  <c r="E179" i="6"/>
  <c r="F179" i="6"/>
  <c r="H179" i="6"/>
  <c r="I179" i="6"/>
  <c r="J179" i="6"/>
  <c r="D180" i="6"/>
  <c r="H180" i="6"/>
  <c r="E180" i="6"/>
  <c r="L180" i="6"/>
  <c r="F180" i="6"/>
  <c r="G180" i="6"/>
  <c r="I180" i="6"/>
  <c r="J180" i="6"/>
  <c r="K180" i="6"/>
  <c r="D181" i="6"/>
  <c r="I181" i="6"/>
  <c r="E181" i="6"/>
  <c r="G181" i="6"/>
  <c r="H181" i="6"/>
  <c r="J181" i="6"/>
  <c r="K181" i="6"/>
  <c r="L181" i="6"/>
  <c r="D182" i="6"/>
  <c r="H182" i="6"/>
  <c r="E182" i="6"/>
  <c r="I182" i="6"/>
  <c r="D183" i="6"/>
  <c r="I183" i="6"/>
  <c r="E183" i="6"/>
  <c r="J183" i="6"/>
  <c r="D184" i="6"/>
  <c r="E184" i="6"/>
  <c r="F184" i="6"/>
  <c r="H184" i="6"/>
  <c r="I184" i="6"/>
  <c r="J184" i="6"/>
  <c r="K184" i="6"/>
  <c r="D185" i="6"/>
  <c r="F185" i="6"/>
  <c r="E185" i="6"/>
  <c r="G185" i="6"/>
  <c r="L185" i="6"/>
  <c r="D186" i="6"/>
  <c r="H186" i="6"/>
  <c r="E186" i="6"/>
  <c r="G186" i="6"/>
  <c r="D187" i="6"/>
  <c r="E187" i="6"/>
  <c r="F187" i="6"/>
  <c r="H187" i="6"/>
  <c r="I187" i="6"/>
  <c r="J187" i="6"/>
  <c r="D188" i="6"/>
  <c r="H188" i="6"/>
  <c r="E188" i="6"/>
  <c r="L188" i="6"/>
  <c r="F188" i="6"/>
  <c r="G188" i="6"/>
  <c r="I188" i="6"/>
  <c r="J188" i="6"/>
  <c r="K188" i="6"/>
  <c r="D189" i="6"/>
  <c r="I189" i="6"/>
  <c r="E189" i="6"/>
  <c r="G189" i="6"/>
  <c r="H189" i="6"/>
  <c r="J189" i="6"/>
  <c r="K189" i="6"/>
  <c r="L189" i="6"/>
  <c r="D190" i="6"/>
  <c r="E190" i="6"/>
  <c r="H190" i="6"/>
  <c r="I190" i="6"/>
  <c r="K190" i="6"/>
  <c r="L190" i="6"/>
  <c r="D191" i="6"/>
  <c r="E191" i="6"/>
  <c r="L191" i="6"/>
  <c r="I191" i="6"/>
  <c r="J191" i="6"/>
  <c r="D192" i="6"/>
  <c r="E192" i="6"/>
  <c r="F192" i="6"/>
  <c r="H192" i="6"/>
  <c r="I192" i="6"/>
  <c r="J192" i="6"/>
  <c r="K192" i="6"/>
  <c r="D193" i="6"/>
  <c r="F193" i="6"/>
  <c r="E193" i="6"/>
  <c r="G193" i="6"/>
  <c r="D194" i="6"/>
  <c r="H194" i="6"/>
  <c r="E194" i="6"/>
  <c r="G194" i="6"/>
  <c r="D195" i="6"/>
  <c r="E195" i="6"/>
  <c r="F195" i="6"/>
  <c r="H195" i="6"/>
  <c r="I195" i="6"/>
  <c r="J195" i="6"/>
  <c r="D196" i="6"/>
  <c r="H196" i="6"/>
  <c r="E196" i="6"/>
  <c r="L196" i="6"/>
  <c r="F196" i="6"/>
  <c r="G196" i="6"/>
  <c r="I196" i="6"/>
  <c r="J196" i="6"/>
  <c r="K196" i="6"/>
  <c r="D197" i="6"/>
  <c r="J197" i="6"/>
  <c r="E197" i="6"/>
  <c r="G197" i="6"/>
  <c r="H197" i="6"/>
  <c r="D198" i="6"/>
  <c r="H198" i="6"/>
  <c r="E198" i="6"/>
  <c r="K198" i="6"/>
  <c r="D199" i="6"/>
  <c r="H199" i="6"/>
  <c r="E199" i="6"/>
  <c r="D200" i="6"/>
  <c r="E200" i="6"/>
  <c r="L200" i="6"/>
  <c r="F200" i="6"/>
  <c r="G200" i="6"/>
  <c r="H200" i="6"/>
  <c r="I200" i="6"/>
  <c r="J200" i="6"/>
  <c r="K200" i="6"/>
  <c r="D201" i="6"/>
  <c r="E201" i="6"/>
  <c r="F201" i="6"/>
  <c r="G201" i="6"/>
  <c r="H201" i="6"/>
  <c r="K201" i="6"/>
  <c r="L201" i="6"/>
  <c r="D202" i="6"/>
  <c r="H202" i="6"/>
  <c r="E202" i="6"/>
  <c r="G202" i="6"/>
  <c r="D203" i="6"/>
  <c r="E203" i="6"/>
  <c r="F203" i="6"/>
  <c r="H203" i="6"/>
  <c r="I203" i="6"/>
  <c r="J203" i="6"/>
  <c r="D204" i="6"/>
  <c r="H204" i="6"/>
  <c r="E204" i="6"/>
  <c r="L204" i="6"/>
  <c r="F204" i="6"/>
  <c r="G204" i="6"/>
  <c r="I204" i="6"/>
  <c r="J204" i="6"/>
  <c r="K204" i="6"/>
  <c r="D205" i="6"/>
  <c r="H205" i="6"/>
  <c r="E205" i="6"/>
  <c r="G205" i="6"/>
  <c r="D206" i="6"/>
  <c r="E206" i="6"/>
  <c r="L206" i="6"/>
  <c r="G206" i="6"/>
  <c r="I206" i="6"/>
  <c r="K206" i="6"/>
  <c r="D207" i="6"/>
  <c r="E207" i="6"/>
  <c r="F207" i="6"/>
  <c r="H207" i="6"/>
  <c r="I207" i="6"/>
  <c r="J207" i="6"/>
  <c r="L207" i="6"/>
  <c r="D208" i="6"/>
  <c r="E208" i="6"/>
  <c r="L208" i="6"/>
  <c r="F208" i="6"/>
  <c r="G208" i="6"/>
  <c r="H208" i="6"/>
  <c r="I208" i="6"/>
  <c r="J208" i="6"/>
  <c r="D209" i="6"/>
  <c r="I209" i="6"/>
  <c r="E209" i="6"/>
  <c r="G209" i="6"/>
  <c r="J209" i="6"/>
  <c r="K209" i="6"/>
  <c r="D210" i="6"/>
  <c r="E210" i="6"/>
  <c r="L210" i="6"/>
  <c r="G210" i="6"/>
  <c r="I210" i="6"/>
  <c r="K210" i="6"/>
  <c r="D211" i="6"/>
  <c r="E211" i="6"/>
  <c r="F211" i="6"/>
  <c r="H211" i="6"/>
  <c r="I211" i="6"/>
  <c r="J211" i="6"/>
  <c r="L211" i="6"/>
  <c r="D212" i="6"/>
  <c r="H212" i="6"/>
  <c r="E212" i="6"/>
  <c r="L212" i="6"/>
  <c r="F212" i="6"/>
  <c r="G212" i="6"/>
  <c r="I212" i="6"/>
  <c r="J212" i="6"/>
  <c r="K212" i="6"/>
  <c r="D213" i="6"/>
  <c r="I213" i="6"/>
  <c r="E213" i="6"/>
  <c r="F213" i="6"/>
  <c r="G213" i="6"/>
  <c r="H213" i="6"/>
  <c r="J213" i="6"/>
  <c r="K213" i="6"/>
  <c r="L213" i="6"/>
  <c r="D214" i="6"/>
  <c r="E214" i="6"/>
  <c r="G214" i="6"/>
  <c r="H214" i="6"/>
  <c r="K214" i="6"/>
  <c r="L214" i="6"/>
  <c r="D215" i="6"/>
  <c r="F215" i="6"/>
  <c r="E215" i="6"/>
  <c r="H215" i="6"/>
  <c r="D216" i="6"/>
  <c r="E216" i="6"/>
  <c r="L216" i="6"/>
  <c r="F216" i="6"/>
  <c r="G216" i="6"/>
  <c r="H216" i="6"/>
  <c r="I216" i="6"/>
  <c r="J216" i="6"/>
  <c r="K216" i="6"/>
  <c r="D217" i="6"/>
  <c r="K217" i="6"/>
  <c r="E217" i="6"/>
  <c r="G217" i="6"/>
  <c r="I217" i="6"/>
  <c r="J217" i="6"/>
  <c r="L217" i="6"/>
  <c r="D218" i="6"/>
  <c r="F218" i="6"/>
  <c r="E218" i="6"/>
  <c r="G218" i="6"/>
  <c r="H218" i="6"/>
  <c r="D219" i="6"/>
  <c r="I219" i="6"/>
  <c r="E219" i="6"/>
  <c r="G219" i="6"/>
  <c r="F219" i="6"/>
  <c r="H219" i="6"/>
  <c r="J219" i="6"/>
  <c r="K219" i="6"/>
  <c r="D220" i="6"/>
  <c r="H220" i="6"/>
  <c r="E220" i="6"/>
  <c r="K220" i="6"/>
  <c r="J220" i="6"/>
  <c r="D221" i="6"/>
  <c r="I221" i="6"/>
  <c r="E221" i="6"/>
  <c r="G221" i="6"/>
  <c r="H221" i="6"/>
  <c r="D222" i="6"/>
  <c r="J222" i="6"/>
  <c r="E222" i="6"/>
  <c r="F222" i="6"/>
  <c r="G222" i="6"/>
  <c r="H222" i="6"/>
  <c r="K222" i="6"/>
  <c r="L222" i="6"/>
  <c r="D223" i="6"/>
  <c r="E223" i="6"/>
  <c r="K223" i="6"/>
  <c r="F223" i="6"/>
  <c r="H223" i="6"/>
  <c r="I223" i="6"/>
  <c r="J223" i="6"/>
  <c r="L223" i="6"/>
  <c r="D224" i="6"/>
  <c r="E224" i="6"/>
  <c r="L224" i="6"/>
  <c r="F224" i="6"/>
  <c r="H224" i="6"/>
  <c r="I224" i="6"/>
  <c r="J224" i="6"/>
  <c r="D225" i="6"/>
  <c r="H225" i="6"/>
  <c r="E225" i="6"/>
  <c r="F225" i="6"/>
  <c r="G225" i="6"/>
  <c r="I225" i="6"/>
  <c r="J225" i="6"/>
  <c r="K225" i="6"/>
  <c r="L225" i="6"/>
  <c r="D226" i="6"/>
  <c r="F226" i="6"/>
  <c r="E226" i="6"/>
  <c r="K226" i="6"/>
  <c r="D227" i="6"/>
  <c r="L227" i="6"/>
  <c r="E227" i="6"/>
  <c r="G227" i="6"/>
  <c r="H227" i="6"/>
  <c r="D228" i="6"/>
  <c r="H228" i="6"/>
  <c r="E228" i="6"/>
  <c r="F228" i="6"/>
  <c r="G228" i="6"/>
  <c r="J228" i="6"/>
  <c r="K228" i="6"/>
  <c r="D229" i="6"/>
  <c r="I229" i="6"/>
  <c r="E229" i="6"/>
  <c r="J229" i="6"/>
  <c r="D230" i="6"/>
  <c r="E230" i="6"/>
  <c r="L230" i="6"/>
  <c r="F230" i="6"/>
  <c r="H230" i="6"/>
  <c r="I230" i="6"/>
  <c r="J230" i="6"/>
  <c r="K230" i="6"/>
  <c r="D231" i="6"/>
  <c r="K231" i="6"/>
  <c r="E231" i="6"/>
  <c r="G231" i="6"/>
  <c r="L231" i="6"/>
  <c r="D232" i="6"/>
  <c r="F232" i="6"/>
  <c r="E232" i="6"/>
  <c r="L232" i="6"/>
  <c r="H232" i="6"/>
  <c r="D233" i="6"/>
  <c r="J233" i="6"/>
  <c r="E233" i="6"/>
  <c r="G233" i="6"/>
  <c r="F233" i="6"/>
  <c r="H233" i="6"/>
  <c r="I233" i="6"/>
  <c r="D234" i="6"/>
  <c r="H234" i="6"/>
  <c r="E234" i="6"/>
  <c r="K234" i="6"/>
  <c r="F234" i="6"/>
  <c r="G234" i="6"/>
  <c r="I234" i="6"/>
  <c r="J234" i="6"/>
  <c r="D235" i="6"/>
  <c r="I235" i="6"/>
  <c r="E235" i="6"/>
  <c r="F235" i="6"/>
  <c r="G235" i="6"/>
  <c r="H235" i="6"/>
  <c r="J235" i="6"/>
  <c r="K235" i="6"/>
  <c r="L235" i="6"/>
  <c r="D236" i="6"/>
  <c r="H236" i="6"/>
  <c r="E236" i="6"/>
  <c r="G236" i="6"/>
  <c r="L236" i="6"/>
  <c r="D237" i="6"/>
  <c r="I237" i="6"/>
  <c r="E237" i="6"/>
  <c r="J237" i="6"/>
  <c r="D238" i="6"/>
  <c r="E238" i="6"/>
  <c r="L238" i="6"/>
  <c r="F238" i="6"/>
  <c r="H238" i="6"/>
  <c r="I238" i="6"/>
  <c r="J238" i="6"/>
  <c r="K238" i="6"/>
  <c r="D239" i="6"/>
  <c r="K239" i="6"/>
  <c r="E239" i="6"/>
  <c r="G239" i="6"/>
  <c r="L239" i="6"/>
  <c r="D240" i="6"/>
  <c r="F240" i="6"/>
  <c r="E240" i="6"/>
  <c r="L240" i="6"/>
  <c r="H240" i="6"/>
  <c r="D241" i="6"/>
  <c r="J241" i="6"/>
  <c r="E241" i="6"/>
  <c r="G241" i="6"/>
  <c r="F241" i="6"/>
  <c r="H241" i="6"/>
  <c r="I241" i="6"/>
  <c r="D242" i="6"/>
  <c r="H242" i="6"/>
  <c r="E242" i="6"/>
  <c r="K242" i="6"/>
  <c r="F242" i="6"/>
  <c r="G242" i="6"/>
  <c r="I242" i="6"/>
  <c r="J242" i="6"/>
  <c r="D243" i="6"/>
  <c r="I243" i="6"/>
  <c r="E243" i="6"/>
  <c r="F243" i="6"/>
  <c r="G243" i="6"/>
  <c r="H243" i="6"/>
  <c r="J243" i="6"/>
  <c r="K243" i="6"/>
  <c r="L243" i="6"/>
  <c r="D244" i="6"/>
  <c r="H244" i="6"/>
  <c r="E244" i="6"/>
  <c r="G244" i="6"/>
  <c r="L244" i="6"/>
  <c r="D245" i="6"/>
  <c r="I245" i="6"/>
  <c r="E245" i="6"/>
  <c r="J245" i="6"/>
  <c r="D246" i="6"/>
  <c r="E246" i="6"/>
  <c r="L246" i="6"/>
  <c r="F246" i="6"/>
  <c r="H246" i="6"/>
  <c r="I246" i="6"/>
  <c r="J246" i="6"/>
  <c r="K246" i="6"/>
  <c r="D247" i="6"/>
  <c r="K247" i="6"/>
  <c r="E247" i="6"/>
  <c r="G247" i="6"/>
  <c r="L247" i="6"/>
  <c r="D248" i="6"/>
  <c r="F248" i="6"/>
  <c r="E248" i="6"/>
  <c r="L248" i="6"/>
  <c r="H248" i="6"/>
  <c r="D249" i="6"/>
  <c r="J249" i="6"/>
  <c r="E249" i="6"/>
  <c r="G249" i="6"/>
  <c r="F249" i="6"/>
  <c r="H249" i="6"/>
  <c r="I249" i="6"/>
  <c r="D250" i="6"/>
  <c r="H250" i="6"/>
  <c r="E250" i="6"/>
  <c r="K250" i="6"/>
  <c r="F250" i="6"/>
  <c r="G250" i="6"/>
  <c r="I250" i="6"/>
  <c r="J250" i="6"/>
  <c r="D251" i="6"/>
  <c r="I251" i="6"/>
  <c r="E251" i="6"/>
  <c r="F251" i="6"/>
  <c r="G251" i="6"/>
  <c r="H251" i="6"/>
  <c r="J251" i="6"/>
  <c r="K251" i="6"/>
  <c r="L251" i="6"/>
  <c r="D252" i="6"/>
  <c r="H252" i="6"/>
  <c r="E252" i="6"/>
  <c r="G252" i="6"/>
  <c r="L252" i="6"/>
  <c r="D253" i="6"/>
  <c r="I253" i="6"/>
  <c r="E253" i="6"/>
  <c r="J253" i="6"/>
  <c r="D254" i="6"/>
  <c r="E254" i="6"/>
  <c r="F254" i="6"/>
  <c r="H254" i="6"/>
  <c r="I254" i="6"/>
  <c r="J254" i="6"/>
  <c r="K254" i="6"/>
  <c r="D255" i="6"/>
  <c r="K255" i="6"/>
  <c r="E255" i="6"/>
  <c r="G255" i="6"/>
  <c r="L255" i="6"/>
  <c r="D256" i="6"/>
  <c r="F256" i="6"/>
  <c r="E256" i="6"/>
  <c r="L256" i="6"/>
  <c r="H256" i="6"/>
  <c r="D257" i="6"/>
  <c r="J257" i="6"/>
  <c r="E257" i="6"/>
  <c r="G257" i="6"/>
  <c r="F257" i="6"/>
  <c r="H257" i="6"/>
  <c r="I257" i="6"/>
  <c r="D258" i="6"/>
  <c r="H258" i="6"/>
  <c r="E258" i="6"/>
  <c r="K258" i="6"/>
  <c r="F258" i="6"/>
  <c r="G258" i="6"/>
  <c r="I258" i="6"/>
  <c r="J258" i="6"/>
  <c r="D259" i="6"/>
  <c r="I259" i="6"/>
  <c r="E259" i="6"/>
  <c r="F259" i="6"/>
  <c r="G259" i="6"/>
  <c r="H259" i="6"/>
  <c r="J259" i="6"/>
  <c r="K259" i="6"/>
  <c r="L259" i="6"/>
  <c r="D260" i="6"/>
  <c r="H260" i="6"/>
  <c r="E260" i="6"/>
  <c r="G260" i="6"/>
  <c r="L260" i="6"/>
  <c r="D261" i="6"/>
  <c r="I261" i="6"/>
  <c r="E261" i="6"/>
  <c r="J261" i="6"/>
  <c r="D262" i="6"/>
  <c r="E262" i="6"/>
  <c r="F262" i="6"/>
  <c r="H262" i="6"/>
  <c r="I262" i="6"/>
  <c r="J262" i="6"/>
  <c r="K262" i="6"/>
  <c r="D263" i="6"/>
  <c r="K263" i="6"/>
  <c r="E263" i="6"/>
  <c r="G263" i="6"/>
  <c r="L263" i="6"/>
  <c r="D264" i="6"/>
  <c r="F264" i="6"/>
  <c r="E264" i="6"/>
  <c r="L264" i="6"/>
  <c r="H264" i="6"/>
  <c r="D265" i="6"/>
  <c r="J265" i="6"/>
  <c r="E265" i="6"/>
  <c r="G265" i="6"/>
  <c r="F265" i="6"/>
  <c r="H265" i="6"/>
  <c r="I265" i="6"/>
  <c r="D266" i="6"/>
  <c r="H266" i="6"/>
  <c r="E266" i="6"/>
  <c r="K266" i="6"/>
  <c r="F266" i="6"/>
  <c r="G266" i="6"/>
  <c r="I266" i="6"/>
  <c r="J266" i="6"/>
  <c r="D267" i="6"/>
  <c r="I267" i="6"/>
  <c r="E267" i="6"/>
  <c r="F267" i="6"/>
  <c r="G267" i="6"/>
  <c r="H267" i="6"/>
  <c r="J267" i="6"/>
  <c r="K267" i="6"/>
  <c r="L267" i="6"/>
  <c r="D268" i="6"/>
  <c r="H268" i="6"/>
  <c r="E268" i="6"/>
  <c r="G268" i="6"/>
  <c r="L268" i="6"/>
  <c r="D269" i="6"/>
  <c r="I269" i="6"/>
  <c r="E269" i="6"/>
  <c r="J269" i="6"/>
  <c r="D270" i="6"/>
  <c r="E270" i="6"/>
  <c r="F270" i="6"/>
  <c r="H270" i="6"/>
  <c r="I270" i="6"/>
  <c r="J270" i="6"/>
  <c r="K270" i="6"/>
  <c r="D271" i="6"/>
  <c r="K271" i="6"/>
  <c r="E271" i="6"/>
  <c r="G271" i="6"/>
  <c r="L271" i="6"/>
  <c r="D272" i="6"/>
  <c r="F272" i="6"/>
  <c r="E272" i="6"/>
  <c r="L272" i="6"/>
  <c r="H272" i="6"/>
  <c r="D273" i="6"/>
  <c r="J273" i="6"/>
  <c r="E273" i="6"/>
  <c r="G273" i="6"/>
  <c r="F273" i="6"/>
  <c r="H273" i="6"/>
  <c r="I273" i="6"/>
  <c r="D274" i="6"/>
  <c r="H274" i="6"/>
  <c r="E274" i="6"/>
  <c r="K274" i="6"/>
  <c r="F274" i="6"/>
  <c r="G274" i="6"/>
  <c r="I274" i="6"/>
  <c r="J274" i="6"/>
  <c r="D275" i="6"/>
  <c r="I275" i="6"/>
  <c r="E275" i="6"/>
  <c r="F275" i="6"/>
  <c r="G275" i="6"/>
  <c r="H275" i="6"/>
  <c r="J275" i="6"/>
  <c r="K275" i="6"/>
  <c r="L275" i="6"/>
  <c r="D276" i="6"/>
  <c r="H276" i="6"/>
  <c r="E276" i="6"/>
  <c r="G276" i="6"/>
  <c r="L276" i="6"/>
  <c r="D277" i="6"/>
  <c r="I277" i="6"/>
  <c r="E277" i="6"/>
  <c r="J277" i="6"/>
  <c r="D278" i="6"/>
  <c r="E278" i="6"/>
  <c r="F278" i="6"/>
  <c r="H278" i="6"/>
  <c r="I278" i="6"/>
  <c r="J278" i="6"/>
  <c r="K278" i="6"/>
  <c r="D279" i="6"/>
  <c r="K279" i="6"/>
  <c r="E279" i="6"/>
  <c r="G279" i="6"/>
  <c r="L279" i="6"/>
  <c r="D280" i="6"/>
  <c r="F280" i="6"/>
  <c r="E280" i="6"/>
  <c r="L280" i="6"/>
  <c r="H280" i="6"/>
  <c r="D281" i="6"/>
  <c r="J281" i="6"/>
  <c r="E281" i="6"/>
  <c r="G281" i="6"/>
  <c r="F281" i="6"/>
  <c r="H281" i="6"/>
  <c r="I281" i="6"/>
  <c r="D282" i="6"/>
  <c r="H282" i="6"/>
  <c r="E282" i="6"/>
  <c r="K282" i="6"/>
  <c r="F282" i="6"/>
  <c r="G282" i="6"/>
  <c r="I282" i="6"/>
  <c r="J282" i="6"/>
  <c r="D283" i="6"/>
  <c r="I283" i="6"/>
  <c r="E283" i="6"/>
  <c r="F283" i="6"/>
  <c r="G283" i="6"/>
  <c r="H283" i="6"/>
  <c r="J283" i="6"/>
  <c r="K283" i="6"/>
  <c r="L283" i="6"/>
  <c r="D284" i="6"/>
  <c r="H284" i="6"/>
  <c r="E284" i="6"/>
  <c r="G284" i="6"/>
  <c r="L284" i="6"/>
  <c r="D285" i="6"/>
  <c r="I285" i="6"/>
  <c r="E285" i="6"/>
  <c r="J285" i="6"/>
  <c r="D286" i="6"/>
  <c r="E286" i="6"/>
  <c r="F286" i="6"/>
  <c r="H286" i="6"/>
  <c r="I286" i="6"/>
  <c r="J286" i="6"/>
  <c r="K286" i="6"/>
  <c r="D287" i="6"/>
  <c r="K287" i="6"/>
  <c r="E287" i="6"/>
  <c r="G287" i="6"/>
  <c r="L287" i="6"/>
  <c r="D288" i="6"/>
  <c r="F288" i="6"/>
  <c r="E288" i="6"/>
  <c r="L288" i="6"/>
  <c r="H288" i="6"/>
  <c r="D289" i="6"/>
  <c r="J289" i="6"/>
  <c r="E289" i="6"/>
  <c r="G289" i="6"/>
  <c r="F289" i="6"/>
  <c r="H289" i="6"/>
  <c r="I289" i="6"/>
  <c r="D290" i="6"/>
  <c r="H290" i="6"/>
  <c r="E290" i="6"/>
  <c r="K290" i="6"/>
  <c r="F290" i="6"/>
  <c r="G290" i="6"/>
  <c r="I290" i="6"/>
  <c r="J290" i="6"/>
  <c r="D291" i="6"/>
  <c r="I291" i="6"/>
  <c r="E291" i="6"/>
  <c r="F291" i="6"/>
  <c r="G291" i="6"/>
  <c r="H291" i="6"/>
  <c r="J291" i="6"/>
  <c r="K291" i="6"/>
  <c r="L291" i="6"/>
  <c r="D292" i="6"/>
  <c r="I292" i="6"/>
  <c r="E292" i="6"/>
  <c r="G292" i="6"/>
  <c r="L292" i="6"/>
  <c r="D293" i="6"/>
  <c r="I293" i="6"/>
  <c r="E293" i="6"/>
  <c r="J293" i="6"/>
  <c r="D294" i="6"/>
  <c r="E294" i="6"/>
  <c r="F294" i="6"/>
  <c r="H294" i="6"/>
  <c r="I294" i="6"/>
  <c r="J294" i="6"/>
  <c r="K294" i="6"/>
  <c r="D295" i="6"/>
  <c r="E295" i="6"/>
  <c r="G295" i="6"/>
  <c r="D296" i="6"/>
  <c r="F296" i="6"/>
  <c r="E296" i="6"/>
  <c r="H296" i="6"/>
  <c r="D297" i="6"/>
  <c r="J297" i="6"/>
  <c r="E297" i="6"/>
  <c r="G297" i="6"/>
  <c r="F297" i="6"/>
  <c r="H297" i="6"/>
  <c r="I297" i="6"/>
  <c r="D298" i="6"/>
  <c r="H298" i="6"/>
  <c r="E298" i="6"/>
  <c r="K298" i="6"/>
  <c r="F298" i="6"/>
  <c r="G298" i="6"/>
  <c r="I298" i="6"/>
  <c r="J298" i="6"/>
  <c r="D299" i="6"/>
  <c r="I299" i="6"/>
  <c r="E299" i="6"/>
  <c r="F299" i="6"/>
  <c r="G299" i="6"/>
  <c r="H299" i="6"/>
  <c r="J299" i="6"/>
  <c r="K299" i="6"/>
  <c r="L299" i="6"/>
  <c r="D300" i="6"/>
  <c r="I300" i="6"/>
  <c r="E300" i="6"/>
  <c r="G300" i="6"/>
  <c r="D301" i="6"/>
  <c r="I301" i="6"/>
  <c r="E301" i="6"/>
  <c r="J301" i="6"/>
  <c r="D302" i="6"/>
  <c r="E302" i="6"/>
  <c r="F302" i="6"/>
  <c r="H302" i="6"/>
  <c r="I302" i="6"/>
  <c r="J302" i="6"/>
  <c r="K302" i="6"/>
  <c r="D303" i="6"/>
  <c r="L303" i="6"/>
  <c r="E303" i="6"/>
  <c r="G303" i="6"/>
  <c r="D304" i="6"/>
  <c r="F304" i="6"/>
  <c r="E304" i="6"/>
  <c r="H304" i="6"/>
  <c r="D305" i="6"/>
  <c r="J305" i="6"/>
  <c r="E305" i="6"/>
  <c r="G305" i="6"/>
  <c r="F305" i="6"/>
  <c r="H305" i="6"/>
  <c r="I305" i="6"/>
  <c r="D306" i="6"/>
  <c r="H306" i="6"/>
  <c r="E306" i="6"/>
  <c r="K306" i="6"/>
  <c r="F306" i="6"/>
  <c r="G306" i="6"/>
  <c r="I306" i="6"/>
  <c r="J306" i="6"/>
  <c r="D307" i="6"/>
  <c r="I307" i="6"/>
  <c r="E307" i="6"/>
  <c r="F307" i="6"/>
  <c r="G307" i="6"/>
  <c r="H307" i="6"/>
  <c r="J307" i="6"/>
  <c r="K307" i="6"/>
  <c r="L307" i="6"/>
  <c r="D308" i="6"/>
  <c r="E308" i="6"/>
  <c r="G308" i="6"/>
  <c r="I308" i="6"/>
  <c r="D309" i="6"/>
  <c r="I309" i="6"/>
  <c r="E309" i="6"/>
  <c r="J309" i="6"/>
  <c r="D310" i="6"/>
  <c r="E310" i="6"/>
  <c r="F310" i="6"/>
  <c r="H310" i="6"/>
  <c r="I310" i="6"/>
  <c r="J310" i="6"/>
  <c r="K310" i="6"/>
  <c r="D311" i="6"/>
  <c r="L311" i="6"/>
  <c r="E311" i="6"/>
  <c r="G311" i="6"/>
  <c r="D312" i="6"/>
  <c r="F312" i="6"/>
  <c r="E312" i="6"/>
  <c r="H312" i="6"/>
  <c r="D313" i="6"/>
  <c r="J313" i="6"/>
  <c r="E313" i="6"/>
  <c r="G313" i="6"/>
  <c r="F313" i="6"/>
  <c r="H313" i="6"/>
  <c r="I313" i="6"/>
  <c r="D314" i="6"/>
  <c r="H314" i="6"/>
  <c r="E314" i="6"/>
  <c r="K314" i="6"/>
  <c r="F314" i="6"/>
  <c r="G314" i="6"/>
  <c r="I314" i="6"/>
  <c r="J314" i="6"/>
  <c r="D315" i="6"/>
  <c r="I315" i="6"/>
  <c r="E315" i="6"/>
  <c r="F315" i="6"/>
  <c r="G315" i="6"/>
  <c r="H315" i="6"/>
  <c r="J315" i="6"/>
  <c r="K315" i="6"/>
  <c r="L315" i="6"/>
  <c r="D316" i="6"/>
  <c r="I316" i="6"/>
  <c r="E316" i="6"/>
  <c r="G316" i="6"/>
  <c r="D317" i="6"/>
  <c r="I317" i="6"/>
  <c r="E317" i="6"/>
  <c r="J317" i="6"/>
  <c r="D318" i="6"/>
  <c r="E318" i="6"/>
  <c r="F318" i="6"/>
  <c r="H318" i="6"/>
  <c r="I318" i="6"/>
  <c r="J318" i="6"/>
  <c r="K318" i="6"/>
  <c r="D319" i="6"/>
  <c r="E319" i="6"/>
  <c r="G319" i="6"/>
  <c r="L319" i="6"/>
  <c r="D320" i="6"/>
  <c r="F320" i="6"/>
  <c r="E320" i="6"/>
  <c r="H320" i="6"/>
  <c r="D321" i="6"/>
  <c r="J321" i="6"/>
  <c r="E321" i="6"/>
  <c r="G321" i="6"/>
  <c r="F321" i="6"/>
  <c r="H321" i="6"/>
  <c r="I321" i="6"/>
  <c r="D322" i="6"/>
  <c r="H322" i="6"/>
  <c r="E322" i="6"/>
  <c r="K322" i="6"/>
  <c r="F322" i="6"/>
  <c r="G322" i="6"/>
  <c r="I322" i="6"/>
  <c r="J322" i="6"/>
  <c r="D323" i="6"/>
  <c r="I323" i="6"/>
  <c r="E323" i="6"/>
  <c r="F323" i="6"/>
  <c r="G323" i="6"/>
  <c r="H323" i="6"/>
  <c r="J323" i="6"/>
  <c r="K323" i="6"/>
  <c r="L323" i="6"/>
  <c r="D324" i="6"/>
  <c r="L324" i="6"/>
  <c r="E324" i="6"/>
  <c r="G324" i="6"/>
  <c r="I324" i="6"/>
  <c r="D325" i="6"/>
  <c r="I325" i="6"/>
  <c r="E325" i="6"/>
  <c r="J325" i="6"/>
  <c r="L325" i="6"/>
  <c r="D326" i="6"/>
  <c r="E326" i="6"/>
  <c r="F326" i="6"/>
  <c r="H326" i="6"/>
  <c r="I326" i="6"/>
  <c r="J326" i="6"/>
  <c r="D327" i="6"/>
  <c r="F327" i="6"/>
  <c r="E327" i="6"/>
  <c r="G327" i="6"/>
  <c r="L327" i="6"/>
  <c r="D328" i="6"/>
  <c r="H328" i="6"/>
  <c r="E328" i="6"/>
  <c r="G328" i="6"/>
  <c r="L328" i="6"/>
  <c r="D329" i="6"/>
  <c r="J329" i="6"/>
  <c r="E329" i="6"/>
  <c r="F329" i="6"/>
  <c r="H329" i="6"/>
  <c r="I329" i="6"/>
  <c r="D330" i="6"/>
  <c r="H330" i="6"/>
  <c r="E330" i="6"/>
  <c r="K330" i="6"/>
  <c r="F330" i="6"/>
  <c r="G330" i="6"/>
  <c r="I330" i="6"/>
  <c r="J330" i="6"/>
  <c r="D331" i="6"/>
  <c r="I331" i="6"/>
  <c r="E331" i="6"/>
  <c r="F331" i="6"/>
  <c r="G331" i="6"/>
  <c r="H331" i="6"/>
  <c r="J331" i="6"/>
  <c r="K331" i="6"/>
  <c r="L331" i="6"/>
  <c r="D332" i="6"/>
  <c r="E332" i="6"/>
  <c r="G332" i="6"/>
  <c r="H332" i="6"/>
  <c r="I332" i="6"/>
  <c r="K332" i="6"/>
  <c r="L332" i="6"/>
  <c r="D333" i="6"/>
  <c r="I333" i="6"/>
  <c r="E333" i="6"/>
  <c r="L333" i="6"/>
  <c r="D334" i="6"/>
  <c r="E334" i="6"/>
  <c r="F334" i="6"/>
  <c r="H334" i="6"/>
  <c r="I334" i="6"/>
  <c r="J334" i="6"/>
  <c r="K334" i="6"/>
  <c r="D335" i="6"/>
  <c r="F335" i="6"/>
  <c r="E335" i="6"/>
  <c r="G335" i="6"/>
  <c r="K335" i="6"/>
  <c r="D336" i="6"/>
  <c r="E336" i="6"/>
  <c r="G336" i="6"/>
  <c r="H336" i="6"/>
  <c r="L336" i="6"/>
  <c r="D337" i="6"/>
  <c r="J337" i="6"/>
  <c r="E337" i="6"/>
  <c r="F337" i="6"/>
  <c r="H337" i="6"/>
  <c r="I337" i="6"/>
  <c r="D338" i="6"/>
  <c r="H338" i="6"/>
  <c r="E338" i="6"/>
  <c r="K338" i="6"/>
  <c r="F338" i="6"/>
  <c r="G338" i="6"/>
  <c r="I338" i="6"/>
  <c r="J338" i="6"/>
  <c r="D339" i="6"/>
  <c r="I339" i="6"/>
  <c r="E339" i="6"/>
  <c r="F339" i="6"/>
  <c r="G339" i="6"/>
  <c r="H339" i="6"/>
  <c r="J339" i="6"/>
  <c r="K339" i="6"/>
  <c r="L339" i="6"/>
  <c r="H16" i="8"/>
  <c r="H15" i="8"/>
  <c r="H12" i="8"/>
  <c r="A9" i="8"/>
  <c r="C9" i="8" s="1"/>
  <c r="D21" i="8"/>
  <c r="K21" i="8" s="1"/>
  <c r="D22" i="8"/>
  <c r="D23" i="8"/>
  <c r="H23" i="8" s="1"/>
  <c r="D24" i="8"/>
  <c r="I24" i="8" s="1"/>
  <c r="D25" i="8"/>
  <c r="J25" i="8" s="1"/>
  <c r="D26" i="8"/>
  <c r="I26" i="8" s="1"/>
  <c r="D27" i="8"/>
  <c r="F27" i="8"/>
  <c r="D28" i="8"/>
  <c r="I28" i="8" s="1"/>
  <c r="D29" i="8"/>
  <c r="F29" i="8" s="1"/>
  <c r="D30" i="8"/>
  <c r="D31" i="8"/>
  <c r="F31" i="8" s="1"/>
  <c r="D32" i="8"/>
  <c r="D33" i="8"/>
  <c r="F33" i="8" s="1"/>
  <c r="D34" i="8"/>
  <c r="D35" i="8"/>
  <c r="I35" i="8" s="1"/>
  <c r="H35" i="8"/>
  <c r="D36" i="8"/>
  <c r="D37" i="8"/>
  <c r="H37" i="8" s="1"/>
  <c r="D38" i="8"/>
  <c r="K38" i="8" s="1"/>
  <c r="D39" i="8"/>
  <c r="H39" i="8" s="1"/>
  <c r="D40" i="8"/>
  <c r="I40" i="8" s="1"/>
  <c r="D41" i="8"/>
  <c r="F41" i="8" s="1"/>
  <c r="D42" i="8"/>
  <c r="L42" i="8" s="1"/>
  <c r="D43" i="8"/>
  <c r="F43" i="8" s="1"/>
  <c r="D44" i="8"/>
  <c r="J44" i="8" s="1"/>
  <c r="D45" i="8"/>
  <c r="D46" i="8"/>
  <c r="I46" i="8" s="1"/>
  <c r="D47" i="8"/>
  <c r="F47" i="8" s="1"/>
  <c r="D48" i="8"/>
  <c r="F48" i="8" s="1"/>
  <c r="D49" i="8"/>
  <c r="J49" i="8" s="1"/>
  <c r="D50" i="8"/>
  <c r="I50" i="8" s="1"/>
  <c r="D51" i="8"/>
  <c r="F51" i="8" s="1"/>
  <c r="D52" i="8"/>
  <c r="H52" i="8" s="1"/>
  <c r="D53" i="8"/>
  <c r="L53" i="8" s="1"/>
  <c r="J16" i="8"/>
  <c r="J15" i="8"/>
  <c r="J12" i="8"/>
  <c r="J39" i="8"/>
  <c r="I16" i="8"/>
  <c r="I15" i="8"/>
  <c r="I27" i="8"/>
  <c r="I30" i="8"/>
  <c r="I33" i="8"/>
  <c r="I39" i="8"/>
  <c r="I45" i="8"/>
  <c r="F16" i="8"/>
  <c r="F15" i="8"/>
  <c r="F12" i="8"/>
  <c r="F30" i="8"/>
  <c r="F39" i="8"/>
  <c r="G16" i="8"/>
  <c r="G15" i="8"/>
  <c r="G12" i="8"/>
  <c r="E21" i="8"/>
  <c r="E22" i="8"/>
  <c r="G22" i="8"/>
  <c r="E23" i="8"/>
  <c r="E24" i="8"/>
  <c r="G24" i="8"/>
  <c r="E25" i="8"/>
  <c r="K25" i="8"/>
  <c r="E26" i="8"/>
  <c r="G26" i="8"/>
  <c r="E27" i="8"/>
  <c r="E28" i="8"/>
  <c r="G28" i="8"/>
  <c r="E29" i="8"/>
  <c r="E30" i="8"/>
  <c r="E31" i="8"/>
  <c r="E32" i="8"/>
  <c r="G32" i="8"/>
  <c r="E33" i="8"/>
  <c r="E34" i="8"/>
  <c r="G34" i="8"/>
  <c r="E35" i="8"/>
  <c r="E36" i="8"/>
  <c r="G36" i="8"/>
  <c r="E37" i="8"/>
  <c r="E38" i="8"/>
  <c r="G38" i="8"/>
  <c r="E39" i="8"/>
  <c r="L39" i="8"/>
  <c r="E40" i="8"/>
  <c r="L40" i="8"/>
  <c r="G40" i="8"/>
  <c r="E41" i="8"/>
  <c r="E42" i="8"/>
  <c r="G42" i="8"/>
  <c r="E43" i="8"/>
  <c r="E44" i="8"/>
  <c r="G44" i="8"/>
  <c r="E45" i="8"/>
  <c r="E46" i="8"/>
  <c r="E47" i="8"/>
  <c r="E48" i="8"/>
  <c r="G48" i="8"/>
  <c r="E49" i="8"/>
  <c r="E50" i="8"/>
  <c r="G50" i="8"/>
  <c r="E51" i="8"/>
  <c r="E52" i="8"/>
  <c r="E53" i="8"/>
  <c r="K16" i="8"/>
  <c r="K15" i="8"/>
  <c r="K12" i="8"/>
  <c r="K32" i="8"/>
  <c r="K40" i="8"/>
  <c r="L16" i="8"/>
  <c r="L15" i="8"/>
  <c r="L12" i="8"/>
  <c r="L46" i="8"/>
  <c r="L48" i="8"/>
  <c r="C16" i="8"/>
  <c r="C15" i="8"/>
  <c r="C12" i="8"/>
  <c r="N16" i="8"/>
  <c r="N15" i="8"/>
  <c r="O16" i="8"/>
  <c r="O15" i="8"/>
  <c r="G4" i="8"/>
  <c r="P16" i="8"/>
  <c r="P15" i="8"/>
  <c r="G5" i="8"/>
  <c r="Q16" i="8"/>
  <c r="Q15" i="8"/>
  <c r="Q12" i="8"/>
  <c r="G6" i="8"/>
  <c r="G7" i="8"/>
  <c r="E16" i="8"/>
  <c r="E15" i="8"/>
  <c r="M16" i="8"/>
  <c r="M15" i="8"/>
  <c r="M12" i="8"/>
  <c r="B10" i="8"/>
  <c r="D16" i="8"/>
  <c r="D15" i="8"/>
  <c r="D12" i="8"/>
  <c r="D54" i="8"/>
  <c r="H54" i="8" s="1"/>
  <c r="E54" i="8"/>
  <c r="G54" i="8"/>
  <c r="D55" i="8"/>
  <c r="L55" i="8" s="1"/>
  <c r="E55" i="8"/>
  <c r="G55" i="8"/>
  <c r="D56" i="8"/>
  <c r="F56" i="8" s="1"/>
  <c r="E56" i="8"/>
  <c r="G56" i="8"/>
  <c r="D57" i="8"/>
  <c r="I57" i="8" s="1"/>
  <c r="E57" i="8"/>
  <c r="G57" i="8"/>
  <c r="D58" i="8"/>
  <c r="K58" i="8" s="1"/>
  <c r="E58" i="8"/>
  <c r="L58" i="8"/>
  <c r="D59" i="8"/>
  <c r="H59" i="8" s="1"/>
  <c r="E59" i="8"/>
  <c r="D60" i="8"/>
  <c r="F60" i="8" s="1"/>
  <c r="E60" i="8"/>
  <c r="D61" i="8"/>
  <c r="F61" i="8" s="1"/>
  <c r="E61" i="8"/>
  <c r="G61" i="8"/>
  <c r="D62" i="8"/>
  <c r="L62" i="8" s="1"/>
  <c r="E62" i="8"/>
  <c r="G62" i="8"/>
  <c r="D63" i="8"/>
  <c r="L63" i="8" s="1"/>
  <c r="E63" i="8"/>
  <c r="G63" i="8"/>
  <c r="D64" i="8"/>
  <c r="F64" i="8" s="1"/>
  <c r="H64" i="8"/>
  <c r="E64" i="8"/>
  <c r="G64" i="8"/>
  <c r="D65" i="8"/>
  <c r="L65" i="8" s="1"/>
  <c r="E65" i="8"/>
  <c r="G65" i="8"/>
  <c r="D66" i="8"/>
  <c r="I66" i="8" s="1"/>
  <c r="E66" i="8"/>
  <c r="D67" i="8"/>
  <c r="K67" i="8" s="1"/>
  <c r="E67" i="8"/>
  <c r="D68" i="8"/>
  <c r="H68" i="8" s="1"/>
  <c r="E68" i="8"/>
  <c r="D69" i="8"/>
  <c r="K69" i="8" s="1"/>
  <c r="E69" i="8"/>
  <c r="G69" i="8"/>
  <c r="D70" i="8"/>
  <c r="F70" i="8" s="1"/>
  <c r="E70" i="8"/>
  <c r="G70" i="8"/>
  <c r="D71" i="8"/>
  <c r="F71" i="8" s="1"/>
  <c r="I71" i="8"/>
  <c r="E71" i="8"/>
  <c r="G71" i="8"/>
  <c r="H71" i="8"/>
  <c r="D72" i="8"/>
  <c r="L72" i="8" s="1"/>
  <c r="F72" i="8"/>
  <c r="E72" i="8"/>
  <c r="G72" i="8"/>
  <c r="I72" i="8"/>
  <c r="D73" i="8"/>
  <c r="J73" i="8" s="1"/>
  <c r="E73" i="8"/>
  <c r="G73" i="8"/>
  <c r="D74" i="8"/>
  <c r="L74" i="8" s="1"/>
  <c r="E74" i="8"/>
  <c r="D75" i="8"/>
  <c r="E75" i="8"/>
  <c r="D76" i="8"/>
  <c r="I76" i="8" s="1"/>
  <c r="E76" i="8"/>
  <c r="D77" i="8"/>
  <c r="K77" i="8" s="1"/>
  <c r="E77" i="8"/>
  <c r="G77" i="8"/>
  <c r="D78" i="8"/>
  <c r="H78" i="8" s="1"/>
  <c r="E78" i="8"/>
  <c r="G78" i="8"/>
  <c r="D79" i="8"/>
  <c r="I79" i="8" s="1"/>
  <c r="E79" i="8"/>
  <c r="G79" i="8"/>
  <c r="D80" i="8"/>
  <c r="J80" i="8" s="1"/>
  <c r="E80" i="8"/>
  <c r="G80" i="8"/>
  <c r="D81" i="8"/>
  <c r="I81" i="8" s="1"/>
  <c r="E81" i="8"/>
  <c r="G81" i="8"/>
  <c r="D82" i="8"/>
  <c r="E82" i="8"/>
  <c r="D83" i="8"/>
  <c r="H83" i="8" s="1"/>
  <c r="E83" i="8"/>
  <c r="D84" i="8"/>
  <c r="I84" i="8"/>
  <c r="E84" i="8"/>
  <c r="F84" i="8"/>
  <c r="H84" i="8"/>
  <c r="J84" i="8"/>
  <c r="D85" i="8"/>
  <c r="K85" i="8"/>
  <c r="E85" i="8"/>
  <c r="F85" i="8"/>
  <c r="G85" i="8"/>
  <c r="L85" i="8"/>
  <c r="D86" i="8"/>
  <c r="F86" i="8"/>
  <c r="E86" i="8"/>
  <c r="L86" i="8"/>
  <c r="G86" i="8"/>
  <c r="H86" i="8"/>
  <c r="D87" i="8"/>
  <c r="E87" i="8"/>
  <c r="G87" i="8"/>
  <c r="F87" i="8"/>
  <c r="H87" i="8"/>
  <c r="I87" i="8"/>
  <c r="J87" i="8"/>
  <c r="D88" i="8"/>
  <c r="H88" i="8"/>
  <c r="E88" i="8"/>
  <c r="F88" i="8"/>
  <c r="G88" i="8"/>
  <c r="I88" i="8"/>
  <c r="J88" i="8"/>
  <c r="K88" i="8"/>
  <c r="L88" i="8"/>
  <c r="D89" i="8"/>
  <c r="I89" i="8"/>
  <c r="E89" i="8"/>
  <c r="G89" i="8"/>
  <c r="H89" i="8"/>
  <c r="J89" i="8"/>
  <c r="K89" i="8"/>
  <c r="L89" i="8"/>
  <c r="D90" i="8"/>
  <c r="H90" i="8"/>
  <c r="E90" i="8"/>
  <c r="I90" i="8"/>
  <c r="K90" i="8"/>
  <c r="L90" i="8"/>
  <c r="D91" i="8"/>
  <c r="I91" i="8"/>
  <c r="E91" i="8"/>
  <c r="K91" i="8"/>
  <c r="L91" i="8"/>
  <c r="D92" i="8"/>
  <c r="I92" i="8"/>
  <c r="E92" i="8"/>
  <c r="F92" i="8"/>
  <c r="H92" i="8"/>
  <c r="J92" i="8"/>
  <c r="D93" i="8"/>
  <c r="K93" i="8"/>
  <c r="E93" i="8"/>
  <c r="F93" i="8"/>
  <c r="G93" i="8"/>
  <c r="L93" i="8"/>
  <c r="D94" i="8"/>
  <c r="F94" i="8"/>
  <c r="E94" i="8"/>
  <c r="L94" i="8"/>
  <c r="G94" i="8"/>
  <c r="H94" i="8"/>
  <c r="D95" i="8"/>
  <c r="E95" i="8"/>
  <c r="G95" i="8"/>
  <c r="F95" i="8"/>
  <c r="H95" i="8"/>
  <c r="I95" i="8"/>
  <c r="J95" i="8"/>
  <c r="D96" i="8"/>
  <c r="H96" i="8"/>
  <c r="E96" i="8"/>
  <c r="F96" i="8"/>
  <c r="G96" i="8"/>
  <c r="I96" i="8"/>
  <c r="J96" i="8"/>
  <c r="K96" i="8"/>
  <c r="L96" i="8"/>
  <c r="D97" i="8"/>
  <c r="I97" i="8"/>
  <c r="E97" i="8"/>
  <c r="G97" i="8"/>
  <c r="H97" i="8"/>
  <c r="J97" i="8"/>
  <c r="K97" i="8"/>
  <c r="L97" i="8"/>
  <c r="D98" i="8"/>
  <c r="H98" i="8"/>
  <c r="E98" i="8"/>
  <c r="I98" i="8"/>
  <c r="K98" i="8"/>
  <c r="L98" i="8"/>
  <c r="D99" i="8"/>
  <c r="L99" i="8"/>
  <c r="E99" i="8"/>
  <c r="K99" i="8"/>
  <c r="D100" i="8"/>
  <c r="I100" i="8"/>
  <c r="E100" i="8"/>
  <c r="F100" i="8"/>
  <c r="H100" i="8"/>
  <c r="J100" i="8"/>
  <c r="D101" i="8"/>
  <c r="K101" i="8"/>
  <c r="E101" i="8"/>
  <c r="F101" i="8"/>
  <c r="G101" i="8"/>
  <c r="L101" i="8"/>
  <c r="D102" i="8"/>
  <c r="F102" i="8"/>
  <c r="E102" i="8"/>
  <c r="L102" i="8"/>
  <c r="G102" i="8"/>
  <c r="H102" i="8"/>
  <c r="D103" i="8"/>
  <c r="E103" i="8"/>
  <c r="G103" i="8"/>
  <c r="F103" i="8"/>
  <c r="H103" i="8"/>
  <c r="I103" i="8"/>
  <c r="J103" i="8"/>
  <c r="D104" i="8"/>
  <c r="H104" i="8"/>
  <c r="E104" i="8"/>
  <c r="F104" i="8"/>
  <c r="G104" i="8"/>
  <c r="I104" i="8"/>
  <c r="J104" i="8"/>
  <c r="K104" i="8"/>
  <c r="L104" i="8"/>
  <c r="D105" i="8"/>
  <c r="I105" i="8"/>
  <c r="E105" i="8"/>
  <c r="G105" i="8"/>
  <c r="H105" i="8"/>
  <c r="J105" i="8"/>
  <c r="K105" i="8"/>
  <c r="L105" i="8"/>
  <c r="D106" i="8"/>
  <c r="H106" i="8"/>
  <c r="E106" i="8"/>
  <c r="I106" i="8"/>
  <c r="K106" i="8"/>
  <c r="L106" i="8"/>
  <c r="D107" i="8"/>
  <c r="J107" i="8"/>
  <c r="E107" i="8"/>
  <c r="D108" i="8"/>
  <c r="I108" i="8"/>
  <c r="E108" i="8"/>
  <c r="K108" i="8"/>
  <c r="F108" i="8"/>
  <c r="H108" i="8"/>
  <c r="J108" i="8"/>
  <c r="D109" i="8"/>
  <c r="E109" i="8"/>
  <c r="F109" i="8"/>
  <c r="G109" i="8"/>
  <c r="L109" i="8"/>
  <c r="D110" i="8"/>
  <c r="F110" i="8"/>
  <c r="E110" i="8"/>
  <c r="G110" i="8"/>
  <c r="H110" i="8"/>
  <c r="D111" i="8"/>
  <c r="E111" i="8"/>
  <c r="G111" i="8"/>
  <c r="F111" i="8"/>
  <c r="H111" i="8"/>
  <c r="I111" i="8"/>
  <c r="J111" i="8"/>
  <c r="D112" i="8"/>
  <c r="H112" i="8"/>
  <c r="E112" i="8"/>
  <c r="F112" i="8"/>
  <c r="G112" i="8"/>
  <c r="I112" i="8"/>
  <c r="J112" i="8"/>
  <c r="K112" i="8"/>
  <c r="L112" i="8"/>
  <c r="D113" i="8"/>
  <c r="I113" i="8"/>
  <c r="E113" i="8"/>
  <c r="G113" i="8"/>
  <c r="H113" i="8"/>
  <c r="J113" i="8"/>
  <c r="K113" i="8"/>
  <c r="L113" i="8"/>
  <c r="D114" i="8"/>
  <c r="H114" i="8"/>
  <c r="E114" i="8"/>
  <c r="I114" i="8"/>
  <c r="K114" i="8"/>
  <c r="L114" i="8"/>
  <c r="D115" i="8"/>
  <c r="J115" i="8"/>
  <c r="E115" i="8"/>
  <c r="D116" i="8"/>
  <c r="I116" i="8"/>
  <c r="E116" i="8"/>
  <c r="K116" i="8"/>
  <c r="F116" i="8"/>
  <c r="H116" i="8"/>
  <c r="J116" i="8"/>
  <c r="D117" i="8"/>
  <c r="F117" i="8"/>
  <c r="E117" i="8"/>
  <c r="G117" i="8"/>
  <c r="L117" i="8"/>
  <c r="D118" i="8"/>
  <c r="F118" i="8"/>
  <c r="E118" i="8"/>
  <c r="G118" i="8"/>
  <c r="H118" i="8"/>
  <c r="D119" i="8"/>
  <c r="E119" i="8"/>
  <c r="G119" i="8"/>
  <c r="F119" i="8"/>
  <c r="H119" i="8"/>
  <c r="I119" i="8"/>
  <c r="J119" i="8"/>
  <c r="D120" i="8"/>
  <c r="H120" i="8"/>
  <c r="E120" i="8"/>
  <c r="F120" i="8"/>
  <c r="G120" i="8"/>
  <c r="I120" i="8"/>
  <c r="J120" i="8"/>
  <c r="K120" i="8"/>
  <c r="L120" i="8"/>
  <c r="D121" i="8"/>
  <c r="I121" i="8"/>
  <c r="E121" i="8"/>
  <c r="G121" i="8"/>
  <c r="H121" i="8"/>
  <c r="J121" i="8"/>
  <c r="K121" i="8"/>
  <c r="L121" i="8"/>
  <c r="D122" i="8"/>
  <c r="H122" i="8"/>
  <c r="E122" i="8"/>
  <c r="I122" i="8"/>
  <c r="K122" i="8"/>
  <c r="L122" i="8"/>
  <c r="D123" i="8"/>
  <c r="E123" i="8"/>
  <c r="J123" i="8"/>
  <c r="L123" i="8"/>
  <c r="D124" i="8"/>
  <c r="I124" i="8"/>
  <c r="E124" i="8"/>
  <c r="K124" i="8"/>
  <c r="F124" i="8"/>
  <c r="H124" i="8"/>
  <c r="J124" i="8"/>
  <c r="D125" i="8"/>
  <c r="F125" i="8"/>
  <c r="E125" i="8"/>
  <c r="G125" i="8"/>
  <c r="D126" i="8"/>
  <c r="F126" i="8"/>
  <c r="E126" i="8"/>
  <c r="G126" i="8"/>
  <c r="H126" i="8"/>
  <c r="D127" i="8"/>
  <c r="E127" i="8"/>
  <c r="G127" i="8"/>
  <c r="F127" i="8"/>
  <c r="H127" i="8"/>
  <c r="I127" i="8"/>
  <c r="J127" i="8"/>
  <c r="D128" i="8"/>
  <c r="H128" i="8"/>
  <c r="E128" i="8"/>
  <c r="F128" i="8"/>
  <c r="G128" i="8"/>
  <c r="I128" i="8"/>
  <c r="J128" i="8"/>
  <c r="K128" i="8"/>
  <c r="L128" i="8"/>
  <c r="D129" i="8"/>
  <c r="I129" i="8"/>
  <c r="E129" i="8"/>
  <c r="G129" i="8"/>
  <c r="H129" i="8"/>
  <c r="J129" i="8"/>
  <c r="K129" i="8"/>
  <c r="L129" i="8"/>
  <c r="D130" i="8"/>
  <c r="H130" i="8"/>
  <c r="E130" i="8"/>
  <c r="I130" i="8"/>
  <c r="K130" i="8"/>
  <c r="L130" i="8"/>
  <c r="D131" i="8"/>
  <c r="E131" i="8"/>
  <c r="J131" i="8"/>
  <c r="L131" i="8"/>
  <c r="D132" i="8"/>
  <c r="I132" i="8"/>
  <c r="E132" i="8"/>
  <c r="F132" i="8"/>
  <c r="H132" i="8"/>
  <c r="J132" i="8"/>
  <c r="K132" i="8"/>
  <c r="D133" i="8"/>
  <c r="F133" i="8"/>
  <c r="E133" i="8"/>
  <c r="G133" i="8"/>
  <c r="L133" i="8"/>
  <c r="D134" i="8"/>
  <c r="F134" i="8"/>
  <c r="E134" i="8"/>
  <c r="G134" i="8"/>
  <c r="H134" i="8"/>
  <c r="D135" i="8"/>
  <c r="E135" i="8"/>
  <c r="G135" i="8"/>
  <c r="F135" i="8"/>
  <c r="H135" i="8"/>
  <c r="I135" i="8"/>
  <c r="J135" i="8"/>
  <c r="D136" i="8"/>
  <c r="H136" i="8"/>
  <c r="E136" i="8"/>
  <c r="F136" i="8"/>
  <c r="G136" i="8"/>
  <c r="I136" i="8"/>
  <c r="J136" i="8"/>
  <c r="K136" i="8"/>
  <c r="L136" i="8"/>
  <c r="D137" i="8"/>
  <c r="I137" i="8"/>
  <c r="E137" i="8"/>
  <c r="G137" i="8"/>
  <c r="H137" i="8"/>
  <c r="J137" i="8"/>
  <c r="K137" i="8"/>
  <c r="L137" i="8"/>
  <c r="D138" i="8"/>
  <c r="E138" i="8"/>
  <c r="I138" i="8"/>
  <c r="L138" i="8"/>
  <c r="D139" i="8"/>
  <c r="E139" i="8"/>
  <c r="J139" i="8"/>
  <c r="L139" i="8"/>
  <c r="D140" i="8"/>
  <c r="E140" i="8"/>
  <c r="F140" i="8"/>
  <c r="H140" i="8"/>
  <c r="I140" i="8"/>
  <c r="J140" i="8"/>
  <c r="K140" i="8"/>
  <c r="D141" i="8"/>
  <c r="F141" i="8"/>
  <c r="E141" i="8"/>
  <c r="G141" i="8"/>
  <c r="L141" i="8"/>
  <c r="D142" i="8"/>
  <c r="F142" i="8"/>
  <c r="E142" i="8"/>
  <c r="G142" i="8"/>
  <c r="H142" i="8"/>
  <c r="D143" i="8"/>
  <c r="E143" i="8"/>
  <c r="G143" i="8"/>
  <c r="F143" i="8"/>
  <c r="H143" i="8"/>
  <c r="I143" i="8"/>
  <c r="J143" i="8"/>
  <c r="D144" i="8"/>
  <c r="H144" i="8"/>
  <c r="E144" i="8"/>
  <c r="F144" i="8"/>
  <c r="G144" i="8"/>
  <c r="I144" i="8"/>
  <c r="J144" i="8"/>
  <c r="K144" i="8"/>
  <c r="L144" i="8"/>
  <c r="D145" i="8"/>
  <c r="I145" i="8"/>
  <c r="E145" i="8"/>
  <c r="G145" i="8"/>
  <c r="H145" i="8"/>
  <c r="J145" i="8"/>
  <c r="K145" i="8"/>
  <c r="L145" i="8"/>
  <c r="D146" i="8"/>
  <c r="E146" i="8"/>
  <c r="I146" i="8"/>
  <c r="L146" i="8"/>
  <c r="D147" i="8"/>
  <c r="E147" i="8"/>
  <c r="J147" i="8"/>
  <c r="L147" i="8"/>
  <c r="D148" i="8"/>
  <c r="E148" i="8"/>
  <c r="F148" i="8"/>
  <c r="H148" i="8"/>
  <c r="I148" i="8"/>
  <c r="J148" i="8"/>
  <c r="K148" i="8"/>
  <c r="D149" i="8"/>
  <c r="E149" i="8"/>
  <c r="F149" i="8"/>
  <c r="G149" i="8"/>
  <c r="K149" i="8"/>
  <c r="L149" i="8"/>
  <c r="D150" i="8"/>
  <c r="E150" i="8"/>
  <c r="G150" i="8"/>
  <c r="H150" i="8"/>
  <c r="L150" i="8"/>
  <c r="D151" i="8"/>
  <c r="E151" i="8"/>
  <c r="F151" i="8"/>
  <c r="H151" i="8"/>
  <c r="I151" i="8"/>
  <c r="J151" i="8"/>
  <c r="D152" i="8"/>
  <c r="H152" i="8"/>
  <c r="E152" i="8"/>
  <c r="F152" i="8"/>
  <c r="G152" i="8"/>
  <c r="I152" i="8"/>
  <c r="J152" i="8"/>
  <c r="K152" i="8"/>
  <c r="L152" i="8"/>
  <c r="D153" i="8"/>
  <c r="I153" i="8"/>
  <c r="E153" i="8"/>
  <c r="G153" i="8"/>
  <c r="H153" i="8"/>
  <c r="J153" i="8"/>
  <c r="K153" i="8"/>
  <c r="L153" i="8"/>
  <c r="D154" i="8"/>
  <c r="E154" i="8"/>
  <c r="H154" i="8"/>
  <c r="I154" i="8"/>
  <c r="K154" i="8"/>
  <c r="D155" i="8"/>
  <c r="E155" i="8"/>
  <c r="I155" i="8"/>
  <c r="J155" i="8"/>
  <c r="L155" i="8"/>
  <c r="D156" i="8"/>
  <c r="E156" i="8"/>
  <c r="F156" i="8"/>
  <c r="H156" i="8"/>
  <c r="I156" i="8"/>
  <c r="J156" i="8"/>
  <c r="K156" i="8"/>
  <c r="D157" i="8"/>
  <c r="E157" i="8"/>
  <c r="F157" i="8"/>
  <c r="G157" i="8"/>
  <c r="K157" i="8"/>
  <c r="L157" i="8"/>
  <c r="D158" i="8"/>
  <c r="E158" i="8"/>
  <c r="G158" i="8"/>
  <c r="L158" i="8"/>
  <c r="D159" i="8"/>
  <c r="E159" i="8"/>
  <c r="F159" i="8"/>
  <c r="H159" i="8"/>
  <c r="I159" i="8"/>
  <c r="J159" i="8"/>
  <c r="D160" i="8"/>
  <c r="H160" i="8"/>
  <c r="E160" i="8"/>
  <c r="F160" i="8"/>
  <c r="G160" i="8"/>
  <c r="I160" i="8"/>
  <c r="J160" i="8"/>
  <c r="K160" i="8"/>
  <c r="L160" i="8"/>
  <c r="D161" i="8"/>
  <c r="I161" i="8"/>
  <c r="E161" i="8"/>
  <c r="G161" i="8"/>
  <c r="H161" i="8"/>
  <c r="J161" i="8"/>
  <c r="K161" i="8"/>
  <c r="L161" i="8"/>
  <c r="D162" i="8"/>
  <c r="E162" i="8"/>
  <c r="H162" i="8"/>
  <c r="K162" i="8"/>
  <c r="L162" i="8"/>
  <c r="D163" i="8"/>
  <c r="E163" i="8"/>
  <c r="I163" i="8"/>
  <c r="L163" i="8"/>
  <c r="D164" i="8"/>
  <c r="E164" i="8"/>
  <c r="L164" i="8"/>
  <c r="F164" i="8"/>
  <c r="H164" i="8"/>
  <c r="I164" i="8"/>
  <c r="J164" i="8"/>
  <c r="D165" i="8"/>
  <c r="F165" i="8"/>
  <c r="E165" i="8"/>
  <c r="G165" i="8"/>
  <c r="H165" i="8"/>
  <c r="K165" i="8"/>
  <c r="D166" i="8"/>
  <c r="E166" i="8"/>
  <c r="G166" i="8"/>
  <c r="H166" i="8"/>
  <c r="I166" i="8"/>
  <c r="L166" i="8"/>
  <c r="D167" i="8"/>
  <c r="E167" i="8"/>
  <c r="F167" i="8"/>
  <c r="H167" i="8"/>
  <c r="I167" i="8"/>
  <c r="J167" i="8"/>
  <c r="D168" i="8"/>
  <c r="H168" i="8"/>
  <c r="E168" i="8"/>
  <c r="F168" i="8"/>
  <c r="G168" i="8"/>
  <c r="I168" i="8"/>
  <c r="J168" i="8"/>
  <c r="K168" i="8"/>
  <c r="L168" i="8"/>
  <c r="D169" i="8"/>
  <c r="E169" i="8"/>
  <c r="G169" i="8"/>
  <c r="J169" i="8"/>
  <c r="K169" i="8"/>
  <c r="D170" i="8"/>
  <c r="H170" i="8"/>
  <c r="E170" i="8"/>
  <c r="L170" i="8"/>
  <c r="D171" i="8"/>
  <c r="H171" i="8"/>
  <c r="E171" i="8"/>
  <c r="L171" i="8"/>
  <c r="F171" i="8"/>
  <c r="I171" i="8"/>
  <c r="D172" i="8"/>
  <c r="E172" i="8"/>
  <c r="L172" i="8"/>
  <c r="F172" i="8"/>
  <c r="G172" i="8"/>
  <c r="H172" i="8"/>
  <c r="I172" i="8"/>
  <c r="J172" i="8"/>
  <c r="K172" i="8"/>
  <c r="D173" i="8"/>
  <c r="F173" i="8"/>
  <c r="E173" i="8"/>
  <c r="G173" i="8"/>
  <c r="H173" i="8"/>
  <c r="D174" i="8"/>
  <c r="I174" i="8"/>
  <c r="E174" i="8"/>
  <c r="G174" i="8"/>
  <c r="H174" i="8"/>
  <c r="D175" i="8"/>
  <c r="E175" i="8"/>
  <c r="F175" i="8"/>
  <c r="H175" i="8"/>
  <c r="I175" i="8"/>
  <c r="J175" i="8"/>
  <c r="D176" i="8"/>
  <c r="H176" i="8"/>
  <c r="E176" i="8"/>
  <c r="F176" i="8"/>
  <c r="G176" i="8"/>
  <c r="I176" i="8"/>
  <c r="J176" i="8"/>
  <c r="K176" i="8"/>
  <c r="L176" i="8"/>
  <c r="D177" i="8"/>
  <c r="H177" i="8"/>
  <c r="E177" i="8"/>
  <c r="G177" i="8"/>
  <c r="L177" i="8"/>
  <c r="D178" i="8"/>
  <c r="E178" i="8"/>
  <c r="H178" i="8"/>
  <c r="I178" i="8"/>
  <c r="K178" i="8"/>
  <c r="D179" i="8"/>
  <c r="H179" i="8"/>
  <c r="E179" i="8"/>
  <c r="F179" i="8"/>
  <c r="I179" i="8"/>
  <c r="J179" i="8"/>
  <c r="L179" i="8"/>
  <c r="D180" i="8"/>
  <c r="E180" i="8"/>
  <c r="L180" i="8"/>
  <c r="F180" i="8"/>
  <c r="H180" i="8"/>
  <c r="I180" i="8"/>
  <c r="J180" i="8"/>
  <c r="D181" i="8"/>
  <c r="F181" i="8"/>
  <c r="E181" i="8"/>
  <c r="G181" i="8"/>
  <c r="K181" i="8"/>
  <c r="D182" i="8"/>
  <c r="E182" i="8"/>
  <c r="G182" i="8"/>
  <c r="H182" i="8"/>
  <c r="I182" i="8"/>
  <c r="L182" i="8"/>
  <c r="D183" i="8"/>
  <c r="E183" i="8"/>
  <c r="F183" i="8"/>
  <c r="H183" i="8"/>
  <c r="I183" i="8"/>
  <c r="J183" i="8"/>
  <c r="D184" i="8"/>
  <c r="H184" i="8"/>
  <c r="E184" i="8"/>
  <c r="F184" i="8"/>
  <c r="G184" i="8"/>
  <c r="I184" i="8"/>
  <c r="J184" i="8"/>
  <c r="K184" i="8"/>
  <c r="L184" i="8"/>
  <c r="D185" i="8"/>
  <c r="E185" i="8"/>
  <c r="G185" i="8"/>
  <c r="J185" i="8"/>
  <c r="K185" i="8"/>
  <c r="D186" i="8"/>
  <c r="J186" i="8"/>
  <c r="E186" i="8"/>
  <c r="K186" i="8"/>
  <c r="F186" i="8"/>
  <c r="H186" i="8"/>
  <c r="D187" i="8"/>
  <c r="H187" i="8"/>
  <c r="E187" i="8"/>
  <c r="F187" i="8"/>
  <c r="G187" i="8"/>
  <c r="I187" i="8"/>
  <c r="L187" i="8"/>
  <c r="D188" i="8"/>
  <c r="E188" i="8"/>
  <c r="L188" i="8"/>
  <c r="F188" i="8"/>
  <c r="G188" i="8"/>
  <c r="H188" i="8"/>
  <c r="I188" i="8"/>
  <c r="J188" i="8"/>
  <c r="K188" i="8"/>
  <c r="D189" i="8"/>
  <c r="J189" i="8"/>
  <c r="E189" i="8"/>
  <c r="F189" i="8"/>
  <c r="G189" i="8"/>
  <c r="H189" i="8"/>
  <c r="I189" i="8"/>
  <c r="K189" i="8"/>
  <c r="L189" i="8"/>
  <c r="D190" i="8"/>
  <c r="F190" i="8"/>
  <c r="E190" i="8"/>
  <c r="K190" i="8"/>
  <c r="H190" i="8"/>
  <c r="J190" i="8"/>
  <c r="D191" i="8"/>
  <c r="E191" i="8"/>
  <c r="F191" i="8"/>
  <c r="H191" i="8"/>
  <c r="I191" i="8"/>
  <c r="J191" i="8"/>
  <c r="K191" i="8"/>
  <c r="D192" i="8"/>
  <c r="H192" i="8"/>
  <c r="E192" i="8"/>
  <c r="F192" i="8"/>
  <c r="G192" i="8"/>
  <c r="J192" i="8"/>
  <c r="K192" i="8"/>
  <c r="L192" i="8"/>
  <c r="D193" i="8"/>
  <c r="E193" i="8"/>
  <c r="G193" i="8"/>
  <c r="H193" i="8"/>
  <c r="J193" i="8"/>
  <c r="K193" i="8"/>
  <c r="L193" i="8"/>
  <c r="D194" i="8"/>
  <c r="J194" i="8"/>
  <c r="E194" i="8"/>
  <c r="K194" i="8"/>
  <c r="D195" i="8"/>
  <c r="H195" i="8"/>
  <c r="E195" i="8"/>
  <c r="G195" i="8"/>
  <c r="J195" i="8"/>
  <c r="D196" i="8"/>
  <c r="E196" i="8"/>
  <c r="L196" i="8"/>
  <c r="F196" i="8"/>
  <c r="H196" i="8"/>
  <c r="I196" i="8"/>
  <c r="J196" i="8"/>
  <c r="D197" i="8"/>
  <c r="J197" i="8"/>
  <c r="E197" i="8"/>
  <c r="F197" i="8"/>
  <c r="G197" i="8"/>
  <c r="H197" i="8"/>
  <c r="K197" i="8"/>
  <c r="L197" i="8"/>
  <c r="D198" i="8"/>
  <c r="F198" i="8"/>
  <c r="E198" i="8"/>
  <c r="G198" i="8"/>
  <c r="D199" i="8"/>
  <c r="E199" i="8"/>
  <c r="F199" i="8"/>
  <c r="H199" i="8"/>
  <c r="I199" i="8"/>
  <c r="J199" i="8"/>
  <c r="K199" i="8"/>
  <c r="D200" i="8"/>
  <c r="H200" i="8"/>
  <c r="E200" i="8"/>
  <c r="G200" i="8"/>
  <c r="D201" i="8"/>
  <c r="E201" i="8"/>
  <c r="G201" i="8"/>
  <c r="H201" i="8"/>
  <c r="J201" i="8"/>
  <c r="L201" i="8"/>
  <c r="D202" i="8"/>
  <c r="J202" i="8"/>
  <c r="E202" i="8"/>
  <c r="K202" i="8"/>
  <c r="H202" i="8"/>
  <c r="I202" i="8"/>
  <c r="D203" i="8"/>
  <c r="H203" i="8"/>
  <c r="E203" i="8"/>
  <c r="G203" i="8"/>
  <c r="L203" i="8"/>
  <c r="D204" i="8"/>
  <c r="E204" i="8"/>
  <c r="L204" i="8"/>
  <c r="F204" i="8"/>
  <c r="H204" i="8"/>
  <c r="I204" i="8"/>
  <c r="J204" i="8"/>
  <c r="D205" i="8"/>
  <c r="J205" i="8"/>
  <c r="E205" i="8"/>
  <c r="G205" i="8"/>
  <c r="I205" i="8"/>
  <c r="L205" i="8"/>
  <c r="D206" i="8"/>
  <c r="F206" i="8"/>
  <c r="E206" i="8"/>
  <c r="K206" i="8"/>
  <c r="H206" i="8"/>
  <c r="I206" i="8"/>
  <c r="D207" i="8"/>
  <c r="E207" i="8"/>
  <c r="F207" i="8"/>
  <c r="H207" i="8"/>
  <c r="I207" i="8"/>
  <c r="J207" i="8"/>
  <c r="D208" i="8"/>
  <c r="H208" i="8"/>
  <c r="E208" i="8"/>
  <c r="G208" i="8"/>
  <c r="I208" i="8"/>
  <c r="D209" i="8"/>
  <c r="I209" i="8"/>
  <c r="E209" i="8"/>
  <c r="F209" i="8"/>
  <c r="G209" i="8"/>
  <c r="H209" i="8"/>
  <c r="K209" i="8"/>
  <c r="L209" i="8"/>
  <c r="D210" i="8"/>
  <c r="J210" i="8"/>
  <c r="E210" i="8"/>
  <c r="G210" i="8"/>
  <c r="F210" i="8"/>
  <c r="I210" i="8"/>
  <c r="L210" i="8"/>
  <c r="D211" i="8"/>
  <c r="J211" i="8"/>
  <c r="E211" i="8"/>
  <c r="K211" i="8"/>
  <c r="F211" i="8"/>
  <c r="H211" i="8"/>
  <c r="I211" i="8"/>
  <c r="D212" i="8"/>
  <c r="E212" i="8"/>
  <c r="L212" i="8"/>
  <c r="F212" i="8"/>
  <c r="G212" i="8"/>
  <c r="H212" i="8"/>
  <c r="I212" i="8"/>
  <c r="J212" i="8"/>
  <c r="K212" i="8"/>
  <c r="D213" i="8"/>
  <c r="I213" i="8"/>
  <c r="E213" i="8"/>
  <c r="G213" i="8"/>
  <c r="J213" i="8"/>
  <c r="L213" i="8"/>
  <c r="D214" i="8"/>
  <c r="F214" i="8"/>
  <c r="E214" i="8"/>
  <c r="G214" i="8"/>
  <c r="D215" i="8"/>
  <c r="E215" i="8"/>
  <c r="G215" i="8"/>
  <c r="F215" i="8"/>
  <c r="H215" i="8"/>
  <c r="I215" i="8"/>
  <c r="J215" i="8"/>
  <c r="K215" i="8"/>
  <c r="D216" i="8"/>
  <c r="H216" i="8"/>
  <c r="E216" i="8"/>
  <c r="L216" i="8"/>
  <c r="K216" i="8"/>
  <c r="D217" i="8"/>
  <c r="I217" i="8"/>
  <c r="E217" i="8"/>
  <c r="G217" i="8"/>
  <c r="H217" i="8"/>
  <c r="D218" i="8"/>
  <c r="J218" i="8"/>
  <c r="E218" i="8"/>
  <c r="F218" i="8"/>
  <c r="G218" i="8"/>
  <c r="H218" i="8"/>
  <c r="I218" i="8"/>
  <c r="K218" i="8"/>
  <c r="L218" i="8"/>
  <c r="D219" i="8"/>
  <c r="H219" i="8"/>
  <c r="E219" i="8"/>
  <c r="F219" i="8"/>
  <c r="I219" i="8"/>
  <c r="J219" i="8"/>
  <c r="K219" i="8"/>
  <c r="D220" i="8"/>
  <c r="K220" i="8"/>
  <c r="E220" i="8"/>
  <c r="G220" i="8"/>
  <c r="L220" i="8"/>
  <c r="D221" i="8"/>
  <c r="F221" i="8"/>
  <c r="E221" i="8"/>
  <c r="L221" i="8"/>
  <c r="H221" i="8"/>
  <c r="D222" i="8"/>
  <c r="J222" i="8"/>
  <c r="E222" i="8"/>
  <c r="G222" i="8"/>
  <c r="F222" i="8"/>
  <c r="H222" i="8"/>
  <c r="I222" i="8"/>
  <c r="D223" i="8"/>
  <c r="E223" i="8"/>
  <c r="K223" i="8"/>
  <c r="F223" i="8"/>
  <c r="G223" i="8"/>
  <c r="H223" i="8"/>
  <c r="I223" i="8"/>
  <c r="J223" i="8"/>
  <c r="D224" i="8"/>
  <c r="E224" i="8"/>
  <c r="F224" i="8"/>
  <c r="G224" i="8"/>
  <c r="H224" i="8"/>
  <c r="I224" i="8"/>
  <c r="J224" i="8"/>
  <c r="K224" i="8"/>
  <c r="L224" i="8"/>
  <c r="D225" i="8"/>
  <c r="H225" i="8"/>
  <c r="E225" i="8"/>
  <c r="G225" i="8"/>
  <c r="I225" i="8"/>
  <c r="K225" i="8"/>
  <c r="L225" i="8"/>
  <c r="D226" i="8"/>
  <c r="I226" i="8"/>
  <c r="E226" i="8"/>
  <c r="K226" i="8"/>
  <c r="J226" i="8"/>
  <c r="L226" i="8"/>
  <c r="D227" i="8"/>
  <c r="H227" i="8"/>
  <c r="E227" i="8"/>
  <c r="F227" i="8"/>
  <c r="I227" i="8"/>
  <c r="J227" i="8"/>
  <c r="K227" i="8"/>
  <c r="D228" i="8"/>
  <c r="K228" i="8"/>
  <c r="E228" i="8"/>
  <c r="G228" i="8"/>
  <c r="L228" i="8"/>
  <c r="D229" i="8"/>
  <c r="F229" i="8"/>
  <c r="E229" i="8"/>
  <c r="L229" i="8"/>
  <c r="H229" i="8"/>
  <c r="D230" i="8"/>
  <c r="J230" i="8"/>
  <c r="E230" i="8"/>
  <c r="G230" i="8"/>
  <c r="F230" i="8"/>
  <c r="H230" i="8"/>
  <c r="I230" i="8"/>
  <c r="D231" i="8"/>
  <c r="E231" i="8"/>
  <c r="K231" i="8"/>
  <c r="F231" i="8"/>
  <c r="G231" i="8"/>
  <c r="H231" i="8"/>
  <c r="I231" i="8"/>
  <c r="J231" i="8"/>
  <c r="D232" i="8"/>
  <c r="E232" i="8"/>
  <c r="F232" i="8"/>
  <c r="G232" i="8"/>
  <c r="H232" i="8"/>
  <c r="I232" i="8"/>
  <c r="J232" i="8"/>
  <c r="K232" i="8"/>
  <c r="L232" i="8"/>
  <c r="D233" i="8"/>
  <c r="H233" i="8"/>
  <c r="E233" i="8"/>
  <c r="G233" i="8"/>
  <c r="I233" i="8"/>
  <c r="K233" i="8"/>
  <c r="L233" i="8"/>
  <c r="D234" i="8"/>
  <c r="I234" i="8"/>
  <c r="E234" i="8"/>
  <c r="K234" i="8"/>
  <c r="J234" i="8"/>
  <c r="L234" i="8"/>
  <c r="D235" i="8"/>
  <c r="H235" i="8"/>
  <c r="E235" i="8"/>
  <c r="F235" i="8"/>
  <c r="I235" i="8"/>
  <c r="J235" i="8"/>
  <c r="K235" i="8"/>
  <c r="D236" i="8"/>
  <c r="K236" i="8"/>
  <c r="E236" i="8"/>
  <c r="G236" i="8"/>
  <c r="L236" i="8"/>
  <c r="D237" i="8"/>
  <c r="F237" i="8"/>
  <c r="E237" i="8"/>
  <c r="L237" i="8"/>
  <c r="H237" i="8"/>
  <c r="D238" i="8"/>
  <c r="J238" i="8"/>
  <c r="E238" i="8"/>
  <c r="G238" i="8"/>
  <c r="F238" i="8"/>
  <c r="H238" i="8"/>
  <c r="I238" i="8"/>
  <c r="D239" i="8"/>
  <c r="E239" i="8"/>
  <c r="K239" i="8"/>
  <c r="F239" i="8"/>
  <c r="G239" i="8"/>
  <c r="H239" i="8"/>
  <c r="I239" i="8"/>
  <c r="J239" i="8"/>
  <c r="D240" i="8"/>
  <c r="E240" i="8"/>
  <c r="F240" i="8"/>
  <c r="G240" i="8"/>
  <c r="H240" i="8"/>
  <c r="I240" i="8"/>
  <c r="J240" i="8"/>
  <c r="K240" i="8"/>
  <c r="L240" i="8"/>
  <c r="D241" i="8"/>
  <c r="H241" i="8"/>
  <c r="E241" i="8"/>
  <c r="G241" i="8"/>
  <c r="I241" i="8"/>
  <c r="K241" i="8"/>
  <c r="L241" i="8"/>
  <c r="D242" i="8"/>
  <c r="I242" i="8"/>
  <c r="E242" i="8"/>
  <c r="K242" i="8"/>
  <c r="J242" i="8"/>
  <c r="L242" i="8"/>
  <c r="D243" i="8"/>
  <c r="H243" i="8"/>
  <c r="E243" i="8"/>
  <c r="F243" i="8"/>
  <c r="I243" i="8"/>
  <c r="J243" i="8"/>
  <c r="K243" i="8"/>
  <c r="D244" i="8"/>
  <c r="K244" i="8"/>
  <c r="E244" i="8"/>
  <c r="G244" i="8"/>
  <c r="L244" i="8"/>
  <c r="D245" i="8"/>
  <c r="F245" i="8"/>
  <c r="E245" i="8"/>
  <c r="L245" i="8"/>
  <c r="H245" i="8"/>
  <c r="D246" i="8"/>
  <c r="J246" i="8"/>
  <c r="E246" i="8"/>
  <c r="G246" i="8"/>
  <c r="F246" i="8"/>
  <c r="H246" i="8"/>
  <c r="I246" i="8"/>
  <c r="D247" i="8"/>
  <c r="E247" i="8"/>
  <c r="K247" i="8"/>
  <c r="F247" i="8"/>
  <c r="G247" i="8"/>
  <c r="H247" i="8"/>
  <c r="I247" i="8"/>
  <c r="J247" i="8"/>
  <c r="D248" i="8"/>
  <c r="E248" i="8"/>
  <c r="F248" i="8"/>
  <c r="G248" i="8"/>
  <c r="H248" i="8"/>
  <c r="I248" i="8"/>
  <c r="J248" i="8"/>
  <c r="K248" i="8"/>
  <c r="L248" i="8"/>
  <c r="D249" i="8"/>
  <c r="H249" i="8"/>
  <c r="E249" i="8"/>
  <c r="G249" i="8"/>
  <c r="I249" i="8"/>
  <c r="K249" i="8"/>
  <c r="L249" i="8"/>
  <c r="D250" i="8"/>
  <c r="I250" i="8"/>
  <c r="E250" i="8"/>
  <c r="K250" i="8"/>
  <c r="J250" i="8"/>
  <c r="L250" i="8"/>
  <c r="D251" i="8"/>
  <c r="H251" i="8"/>
  <c r="E251" i="8"/>
  <c r="F251" i="8"/>
  <c r="I251" i="8"/>
  <c r="J251" i="8"/>
  <c r="K251" i="8"/>
  <c r="D252" i="8"/>
  <c r="K252" i="8"/>
  <c r="E252" i="8"/>
  <c r="G252" i="8"/>
  <c r="L252" i="8"/>
  <c r="D253" i="8"/>
  <c r="F253" i="8"/>
  <c r="E253" i="8"/>
  <c r="L253" i="8"/>
  <c r="H253" i="8"/>
  <c r="D254" i="8"/>
  <c r="J254" i="8"/>
  <c r="E254" i="8"/>
  <c r="G254" i="8"/>
  <c r="F254" i="8"/>
  <c r="H254" i="8"/>
  <c r="I254" i="8"/>
  <c r="D255" i="8"/>
  <c r="E255" i="8"/>
  <c r="K255" i="8"/>
  <c r="F255" i="8"/>
  <c r="G255" i="8"/>
  <c r="H255" i="8"/>
  <c r="I255" i="8"/>
  <c r="J255" i="8"/>
  <c r="D256" i="8"/>
  <c r="E256" i="8"/>
  <c r="F256" i="8"/>
  <c r="G256" i="8"/>
  <c r="H256" i="8"/>
  <c r="I256" i="8"/>
  <c r="J256" i="8"/>
  <c r="K256" i="8"/>
  <c r="L256" i="8"/>
  <c r="D257" i="8"/>
  <c r="H257" i="8"/>
  <c r="E257" i="8"/>
  <c r="G257" i="8"/>
  <c r="I257" i="8"/>
  <c r="K257" i="8"/>
  <c r="L257" i="8"/>
  <c r="D258" i="8"/>
  <c r="I258" i="8"/>
  <c r="E258" i="8"/>
  <c r="K258" i="8"/>
  <c r="J258" i="8"/>
  <c r="L258" i="8"/>
  <c r="D259" i="8"/>
  <c r="H259" i="8"/>
  <c r="E259" i="8"/>
  <c r="F259" i="8"/>
  <c r="I259" i="8"/>
  <c r="J259" i="8"/>
  <c r="K259" i="8"/>
  <c r="D260" i="8"/>
  <c r="K260" i="8"/>
  <c r="E260" i="8"/>
  <c r="G260" i="8"/>
  <c r="L260" i="8"/>
  <c r="D261" i="8"/>
  <c r="F261" i="8"/>
  <c r="E261" i="8"/>
  <c r="L261" i="8"/>
  <c r="H261" i="8"/>
  <c r="D262" i="8"/>
  <c r="J262" i="8"/>
  <c r="E262" i="8"/>
  <c r="G262" i="8"/>
  <c r="F262" i="8"/>
  <c r="H262" i="8"/>
  <c r="I262" i="8"/>
  <c r="D263" i="8"/>
  <c r="E263" i="8"/>
  <c r="K263" i="8"/>
  <c r="F263" i="8"/>
  <c r="G263" i="8"/>
  <c r="H263" i="8"/>
  <c r="I263" i="8"/>
  <c r="J263" i="8"/>
  <c r="D264" i="8"/>
  <c r="E264" i="8"/>
  <c r="F264" i="8"/>
  <c r="G264" i="8"/>
  <c r="H264" i="8"/>
  <c r="I264" i="8"/>
  <c r="J264" i="8"/>
  <c r="K264" i="8"/>
  <c r="L264" i="8"/>
  <c r="D265" i="8"/>
  <c r="H265" i="8"/>
  <c r="E265" i="8"/>
  <c r="G265" i="8"/>
  <c r="I265" i="8"/>
  <c r="K265" i="8"/>
  <c r="L265" i="8"/>
  <c r="D266" i="8"/>
  <c r="I266" i="8"/>
  <c r="E266" i="8"/>
  <c r="K266" i="8"/>
  <c r="J266" i="8"/>
  <c r="L266" i="8"/>
  <c r="D267" i="8"/>
  <c r="H267" i="8"/>
  <c r="E267" i="8"/>
  <c r="F267" i="8"/>
  <c r="I267" i="8"/>
  <c r="J267" i="8"/>
  <c r="K267" i="8"/>
  <c r="D268" i="8"/>
  <c r="K268" i="8"/>
  <c r="E268" i="8"/>
  <c r="G268" i="8"/>
  <c r="L268" i="8"/>
  <c r="D269" i="8"/>
  <c r="F269" i="8"/>
  <c r="E269" i="8"/>
  <c r="L269" i="8"/>
  <c r="H269" i="8"/>
  <c r="D270" i="8"/>
  <c r="J270" i="8"/>
  <c r="E270" i="8"/>
  <c r="G270" i="8"/>
  <c r="F270" i="8"/>
  <c r="H270" i="8"/>
  <c r="I270" i="8"/>
  <c r="D271" i="8"/>
  <c r="E271" i="8"/>
  <c r="K271" i="8"/>
  <c r="F271" i="8"/>
  <c r="G271" i="8"/>
  <c r="H271" i="8"/>
  <c r="I271" i="8"/>
  <c r="J271" i="8"/>
  <c r="D272" i="8"/>
  <c r="E272" i="8"/>
  <c r="F272" i="8"/>
  <c r="G272" i="8"/>
  <c r="H272" i="8"/>
  <c r="I272" i="8"/>
  <c r="J272" i="8"/>
  <c r="K272" i="8"/>
  <c r="L272" i="8"/>
  <c r="D273" i="8"/>
  <c r="H273" i="8"/>
  <c r="E273" i="8"/>
  <c r="G273" i="8"/>
  <c r="I273" i="8"/>
  <c r="K273" i="8"/>
  <c r="L273" i="8"/>
  <c r="D274" i="8"/>
  <c r="I274" i="8"/>
  <c r="E274" i="8"/>
  <c r="K274" i="8"/>
  <c r="J274" i="8"/>
  <c r="L274" i="8"/>
  <c r="D275" i="8"/>
  <c r="H275" i="8"/>
  <c r="E275" i="8"/>
  <c r="F275" i="8"/>
  <c r="I275" i="8"/>
  <c r="J275" i="8"/>
  <c r="K275" i="8"/>
  <c r="D276" i="8"/>
  <c r="K276" i="8"/>
  <c r="E276" i="8"/>
  <c r="G276" i="8"/>
  <c r="L276" i="8"/>
  <c r="D277" i="8"/>
  <c r="F277" i="8"/>
  <c r="E277" i="8"/>
  <c r="L277" i="8"/>
  <c r="H277" i="8"/>
  <c r="D278" i="8"/>
  <c r="J278" i="8"/>
  <c r="E278" i="8"/>
  <c r="G278" i="8"/>
  <c r="F278" i="8"/>
  <c r="H278" i="8"/>
  <c r="I278" i="8"/>
  <c r="D279" i="8"/>
  <c r="E279" i="8"/>
  <c r="K279" i="8"/>
  <c r="F279" i="8"/>
  <c r="G279" i="8"/>
  <c r="H279" i="8"/>
  <c r="I279" i="8"/>
  <c r="J279" i="8"/>
  <c r="D280" i="8"/>
  <c r="E280" i="8"/>
  <c r="F280" i="8"/>
  <c r="G280" i="8"/>
  <c r="H280" i="8"/>
  <c r="I280" i="8"/>
  <c r="J280" i="8"/>
  <c r="K280" i="8"/>
  <c r="L280" i="8"/>
  <c r="D281" i="8"/>
  <c r="H281" i="8"/>
  <c r="E281" i="8"/>
  <c r="G281" i="8"/>
  <c r="I281" i="8"/>
  <c r="K281" i="8"/>
  <c r="L281" i="8"/>
  <c r="D282" i="8"/>
  <c r="I282" i="8"/>
  <c r="E282" i="8"/>
  <c r="K282" i="8"/>
  <c r="J282" i="8"/>
  <c r="L282" i="8"/>
  <c r="D283" i="8"/>
  <c r="H283" i="8"/>
  <c r="E283" i="8"/>
  <c r="F283" i="8"/>
  <c r="I283" i="8"/>
  <c r="J283" i="8"/>
  <c r="K283" i="8"/>
  <c r="D284" i="8"/>
  <c r="K284" i="8"/>
  <c r="E284" i="8"/>
  <c r="G284" i="8"/>
  <c r="L284" i="8"/>
  <c r="D285" i="8"/>
  <c r="F285" i="8"/>
  <c r="E285" i="8"/>
  <c r="L285" i="8"/>
  <c r="H285" i="8"/>
  <c r="D286" i="8"/>
  <c r="J286" i="8"/>
  <c r="E286" i="8"/>
  <c r="G286" i="8"/>
  <c r="F286" i="8"/>
  <c r="H286" i="8"/>
  <c r="I286" i="8"/>
  <c r="D287" i="8"/>
  <c r="E287" i="8"/>
  <c r="K287" i="8"/>
  <c r="F287" i="8"/>
  <c r="G287" i="8"/>
  <c r="H287" i="8"/>
  <c r="I287" i="8"/>
  <c r="J287" i="8"/>
  <c r="D288" i="8"/>
  <c r="E288" i="8"/>
  <c r="F288" i="8"/>
  <c r="G288" i="8"/>
  <c r="H288" i="8"/>
  <c r="I288" i="8"/>
  <c r="J288" i="8"/>
  <c r="K288" i="8"/>
  <c r="L288" i="8"/>
  <c r="D289" i="8"/>
  <c r="H289" i="8"/>
  <c r="E289" i="8"/>
  <c r="G289" i="8"/>
  <c r="I289" i="8"/>
  <c r="K289" i="8"/>
  <c r="L289" i="8"/>
  <c r="D290" i="8"/>
  <c r="I290" i="8"/>
  <c r="E290" i="8"/>
  <c r="K290" i="8"/>
  <c r="J290" i="8"/>
  <c r="L290" i="8"/>
  <c r="D291" i="8"/>
  <c r="H291" i="8"/>
  <c r="E291" i="8"/>
  <c r="F291" i="8"/>
  <c r="I291" i="8"/>
  <c r="J291" i="8"/>
  <c r="K291" i="8"/>
  <c r="D292" i="8"/>
  <c r="K292" i="8"/>
  <c r="E292" i="8"/>
  <c r="G292" i="8"/>
  <c r="L292" i="8"/>
  <c r="D293" i="8"/>
  <c r="F293" i="8"/>
  <c r="E293" i="8"/>
  <c r="L293" i="8"/>
  <c r="H293" i="8"/>
  <c r="D294" i="8"/>
  <c r="J294" i="8"/>
  <c r="E294" i="8"/>
  <c r="G294" i="8"/>
  <c r="F294" i="8"/>
  <c r="H294" i="8"/>
  <c r="I294" i="8"/>
  <c r="D295" i="8"/>
  <c r="E295" i="8"/>
  <c r="K295" i="8"/>
  <c r="F295" i="8"/>
  <c r="G295" i="8"/>
  <c r="H295" i="8"/>
  <c r="I295" i="8"/>
  <c r="J295" i="8"/>
  <c r="D296" i="8"/>
  <c r="E296" i="8"/>
  <c r="F296" i="8"/>
  <c r="G296" i="8"/>
  <c r="H296" i="8"/>
  <c r="I296" i="8"/>
  <c r="J296" i="8"/>
  <c r="K296" i="8"/>
  <c r="L296" i="8"/>
  <c r="D297" i="8"/>
  <c r="H297" i="8"/>
  <c r="E297" i="8"/>
  <c r="G297" i="8"/>
  <c r="I297" i="8"/>
  <c r="K297" i="8"/>
  <c r="L297" i="8"/>
  <c r="D298" i="8"/>
  <c r="I298" i="8"/>
  <c r="E298" i="8"/>
  <c r="K298" i="8"/>
  <c r="J298" i="8"/>
  <c r="L298" i="8"/>
  <c r="D299" i="8"/>
  <c r="H299" i="8"/>
  <c r="E299" i="8"/>
  <c r="F299" i="8"/>
  <c r="I299" i="8"/>
  <c r="J299" i="8"/>
  <c r="K299" i="8"/>
  <c r="D300" i="8"/>
  <c r="K300" i="8"/>
  <c r="E300" i="8"/>
  <c r="G300" i="8"/>
  <c r="L300" i="8"/>
  <c r="D301" i="8"/>
  <c r="F301" i="8"/>
  <c r="E301" i="8"/>
  <c r="L301" i="8"/>
  <c r="H301" i="8"/>
  <c r="D302" i="8"/>
  <c r="J302" i="8"/>
  <c r="E302" i="8"/>
  <c r="G302" i="8"/>
  <c r="F302" i="8"/>
  <c r="H302" i="8"/>
  <c r="I302" i="8"/>
  <c r="D303" i="8"/>
  <c r="E303" i="8"/>
  <c r="K303" i="8"/>
  <c r="F303" i="8"/>
  <c r="G303" i="8"/>
  <c r="H303" i="8"/>
  <c r="I303" i="8"/>
  <c r="J303" i="8"/>
  <c r="D304" i="8"/>
  <c r="E304" i="8"/>
  <c r="F304" i="8"/>
  <c r="G304" i="8"/>
  <c r="H304" i="8"/>
  <c r="I304" i="8"/>
  <c r="J304" i="8"/>
  <c r="K304" i="8"/>
  <c r="L304" i="8"/>
  <c r="D305" i="8"/>
  <c r="H305" i="8"/>
  <c r="E305" i="8"/>
  <c r="G305" i="8"/>
  <c r="I305" i="8"/>
  <c r="K305" i="8"/>
  <c r="L305" i="8"/>
  <c r="D306" i="8"/>
  <c r="I306" i="8"/>
  <c r="E306" i="8"/>
  <c r="K306" i="8"/>
  <c r="J306" i="8"/>
  <c r="L306" i="8"/>
  <c r="D307" i="8"/>
  <c r="H307" i="8"/>
  <c r="E307" i="8"/>
  <c r="F307" i="8"/>
  <c r="I307" i="8"/>
  <c r="J307" i="8"/>
  <c r="K307" i="8"/>
  <c r="D308" i="8"/>
  <c r="K308" i="8"/>
  <c r="E308" i="8"/>
  <c r="G308" i="8"/>
  <c r="L308" i="8"/>
  <c r="D309" i="8"/>
  <c r="F309" i="8"/>
  <c r="E309" i="8"/>
  <c r="L309" i="8"/>
  <c r="H309" i="8"/>
  <c r="D310" i="8"/>
  <c r="J310" i="8"/>
  <c r="E310" i="8"/>
  <c r="G310" i="8"/>
  <c r="F310" i="8"/>
  <c r="H310" i="8"/>
  <c r="I310" i="8"/>
  <c r="D311" i="8"/>
  <c r="E311" i="8"/>
  <c r="K311" i="8"/>
  <c r="F311" i="8"/>
  <c r="G311" i="8"/>
  <c r="H311" i="8"/>
  <c r="I311" i="8"/>
  <c r="J311" i="8"/>
  <c r="D312" i="8"/>
  <c r="E312" i="8"/>
  <c r="F312" i="8"/>
  <c r="G312" i="8"/>
  <c r="H312" i="8"/>
  <c r="I312" i="8"/>
  <c r="J312" i="8"/>
  <c r="K312" i="8"/>
  <c r="L312" i="8"/>
  <c r="D313" i="8"/>
  <c r="H313" i="8"/>
  <c r="E313" i="8"/>
  <c r="G313" i="8"/>
  <c r="I313" i="8"/>
  <c r="K313" i="8"/>
  <c r="L313" i="8"/>
  <c r="D314" i="8"/>
  <c r="I314" i="8"/>
  <c r="E314" i="8"/>
  <c r="K314" i="8"/>
  <c r="J314" i="8"/>
  <c r="L314" i="8"/>
  <c r="D315" i="8"/>
  <c r="H315" i="8"/>
  <c r="E315" i="8"/>
  <c r="F315" i="8"/>
  <c r="I315" i="8"/>
  <c r="J315" i="8"/>
  <c r="K315" i="8"/>
  <c r="D316" i="8"/>
  <c r="E316" i="8"/>
  <c r="G316" i="8"/>
  <c r="L316" i="8"/>
  <c r="D317" i="8"/>
  <c r="F317" i="8"/>
  <c r="E317" i="8"/>
  <c r="H317" i="8"/>
  <c r="D318" i="8"/>
  <c r="J318" i="8"/>
  <c r="E318" i="8"/>
  <c r="G318" i="8"/>
  <c r="F318" i="8"/>
  <c r="H318" i="8"/>
  <c r="I318" i="8"/>
  <c r="D319" i="8"/>
  <c r="E319" i="8"/>
  <c r="K319" i="8"/>
  <c r="F319" i="8"/>
  <c r="G319" i="8"/>
  <c r="H319" i="8"/>
  <c r="I319" i="8"/>
  <c r="J319" i="8"/>
  <c r="D320" i="8"/>
  <c r="E320" i="8"/>
  <c r="F320" i="8"/>
  <c r="G320" i="8"/>
  <c r="H320" i="8"/>
  <c r="I320" i="8"/>
  <c r="J320" i="8"/>
  <c r="K320" i="8"/>
  <c r="L320" i="8"/>
  <c r="D321" i="8"/>
  <c r="H321" i="8"/>
  <c r="E321" i="8"/>
  <c r="G321" i="8"/>
  <c r="I321" i="8"/>
  <c r="K321" i="8"/>
  <c r="L321" i="8"/>
  <c r="D322" i="8"/>
  <c r="I322" i="8"/>
  <c r="E322" i="8"/>
  <c r="K322" i="8"/>
  <c r="J322" i="8"/>
  <c r="L322" i="8"/>
  <c r="D323" i="8"/>
  <c r="H323" i="8"/>
  <c r="E323" i="8"/>
  <c r="F323" i="8"/>
  <c r="I323" i="8"/>
  <c r="J323" i="8"/>
  <c r="K323" i="8"/>
  <c r="D324" i="8"/>
  <c r="E324" i="8"/>
  <c r="F324" i="8"/>
  <c r="G324" i="8"/>
  <c r="L324" i="8"/>
  <c r="D325" i="8"/>
  <c r="F325" i="8"/>
  <c r="E325" i="8"/>
  <c r="G325" i="8"/>
  <c r="H325" i="8"/>
  <c r="D326" i="8"/>
  <c r="J326" i="8"/>
  <c r="E326" i="8"/>
  <c r="G326" i="8"/>
  <c r="F326" i="8"/>
  <c r="H326" i="8"/>
  <c r="I326" i="8"/>
  <c r="D327" i="8"/>
  <c r="E327" i="8"/>
  <c r="K327" i="8"/>
  <c r="F327" i="8"/>
  <c r="G327" i="8"/>
  <c r="H327" i="8"/>
  <c r="I327" i="8"/>
  <c r="J327" i="8"/>
  <c r="D328" i="8"/>
  <c r="E328" i="8"/>
  <c r="F328" i="8"/>
  <c r="G328" i="8"/>
  <c r="H328" i="8"/>
  <c r="I328" i="8"/>
  <c r="J328" i="8"/>
  <c r="K328" i="8"/>
  <c r="L328" i="8"/>
  <c r="D329" i="8"/>
  <c r="H329" i="8"/>
  <c r="E329" i="8"/>
  <c r="G329" i="8"/>
  <c r="I329" i="8"/>
  <c r="K329" i="8"/>
  <c r="L329" i="8"/>
  <c r="D330" i="8"/>
  <c r="J330" i="8"/>
  <c r="E330" i="8"/>
  <c r="L330" i="8"/>
  <c r="D331" i="8"/>
  <c r="H331" i="8"/>
  <c r="E331" i="8"/>
  <c r="K331" i="8"/>
  <c r="F331" i="8"/>
  <c r="I331" i="8"/>
  <c r="J331" i="8"/>
  <c r="D332" i="8"/>
  <c r="F332" i="8"/>
  <c r="E332" i="8"/>
  <c r="G332" i="8"/>
  <c r="D333" i="8"/>
  <c r="F333" i="8"/>
  <c r="E333" i="8"/>
  <c r="G333" i="8"/>
  <c r="H333" i="8"/>
  <c r="D334" i="8"/>
  <c r="J334" i="8"/>
  <c r="E334" i="8"/>
  <c r="G334" i="8"/>
  <c r="F334" i="8"/>
  <c r="H334" i="8"/>
  <c r="I334" i="8"/>
  <c r="D335" i="8"/>
  <c r="E335" i="8"/>
  <c r="K335" i="8"/>
  <c r="F335" i="8"/>
  <c r="G335" i="8"/>
  <c r="H335" i="8"/>
  <c r="I335" i="8"/>
  <c r="J335" i="8"/>
  <c r="D336" i="8"/>
  <c r="E336" i="8"/>
  <c r="F336" i="8"/>
  <c r="G336" i="8"/>
  <c r="H336" i="8"/>
  <c r="I336" i="8"/>
  <c r="J336" i="8"/>
  <c r="K336" i="8"/>
  <c r="L336" i="8"/>
  <c r="D337" i="8"/>
  <c r="H337" i="8"/>
  <c r="E337" i="8"/>
  <c r="G337" i="8"/>
  <c r="I337" i="8"/>
  <c r="K337" i="8"/>
  <c r="L337" i="8"/>
  <c r="D338" i="8"/>
  <c r="E338" i="8"/>
  <c r="K338" i="8"/>
  <c r="J338" i="8"/>
  <c r="D339" i="8"/>
  <c r="H339" i="8"/>
  <c r="E339" i="8"/>
  <c r="F339" i="8"/>
  <c r="I339" i="8"/>
  <c r="J339" i="8"/>
  <c r="K339" i="8"/>
  <c r="D340" i="8"/>
  <c r="F340" i="8"/>
  <c r="E340" i="8"/>
  <c r="G340" i="8"/>
  <c r="H16" i="12"/>
  <c r="H15" i="12"/>
  <c r="A9" i="12"/>
  <c r="C9" i="12" s="1"/>
  <c r="D21" i="12"/>
  <c r="H21" i="12" s="1"/>
  <c r="D22" i="12"/>
  <c r="D23" i="12"/>
  <c r="K23" i="12" s="1"/>
  <c r="D24" i="12"/>
  <c r="D25" i="12"/>
  <c r="J25" i="12" s="1"/>
  <c r="D26" i="12"/>
  <c r="H26" i="12" s="1"/>
  <c r="D27" i="12"/>
  <c r="J27" i="12" s="1"/>
  <c r="D28" i="12"/>
  <c r="K28" i="12" s="1"/>
  <c r="D29" i="12"/>
  <c r="H29" i="12"/>
  <c r="D30" i="12"/>
  <c r="J30" i="12" s="1"/>
  <c r="D31" i="12"/>
  <c r="K31" i="12" s="1"/>
  <c r="D32" i="12"/>
  <c r="K32" i="12" s="1"/>
  <c r="D33" i="12"/>
  <c r="H33" i="12" s="1"/>
  <c r="D34" i="12"/>
  <c r="F34" i="12" s="1"/>
  <c r="D35" i="12"/>
  <c r="L35" i="12" s="1"/>
  <c r="D36" i="12"/>
  <c r="D37" i="12"/>
  <c r="I37" i="12" s="1"/>
  <c r="D38" i="12"/>
  <c r="I38" i="12" s="1"/>
  <c r="D39" i="12"/>
  <c r="F39" i="12" s="1"/>
  <c r="D40" i="12"/>
  <c r="F40" i="12" s="1"/>
  <c r="D41" i="12"/>
  <c r="H41" i="12" s="1"/>
  <c r="D42" i="12"/>
  <c r="L42" i="12" s="1"/>
  <c r="D43" i="12"/>
  <c r="H43" i="12" s="1"/>
  <c r="D44" i="12"/>
  <c r="D45" i="12"/>
  <c r="D46" i="12"/>
  <c r="J46" i="12" s="1"/>
  <c r="D47" i="12"/>
  <c r="I47" i="12" s="1"/>
  <c r="D48" i="12"/>
  <c r="D49" i="12"/>
  <c r="F49" i="12" s="1"/>
  <c r="D50" i="12"/>
  <c r="F50" i="12" s="1"/>
  <c r="D51" i="12"/>
  <c r="H51" i="12" s="1"/>
  <c r="D52" i="12"/>
  <c r="K52" i="12" s="1"/>
  <c r="D53" i="12"/>
  <c r="L53" i="12" s="1"/>
  <c r="D54" i="12"/>
  <c r="D55" i="12"/>
  <c r="K55" i="12" s="1"/>
  <c r="D56" i="12"/>
  <c r="F56" i="12" s="1"/>
  <c r="D57" i="12"/>
  <c r="H57" i="12" s="1"/>
  <c r="D58" i="12"/>
  <c r="J58" i="12" s="1"/>
  <c r="D59" i="12"/>
  <c r="H59" i="12" s="1"/>
  <c r="D60" i="12"/>
  <c r="I60" i="12" s="1"/>
  <c r="D61" i="12"/>
  <c r="H61" i="12" s="1"/>
  <c r="D62" i="12"/>
  <c r="I62" i="12" s="1"/>
  <c r="D63" i="12"/>
  <c r="D64" i="12"/>
  <c r="F64" i="12" s="1"/>
  <c r="D65" i="12"/>
  <c r="H65" i="12" s="1"/>
  <c r="D66" i="12"/>
  <c r="K66" i="12" s="1"/>
  <c r="D67" i="12"/>
  <c r="H67" i="12" s="1"/>
  <c r="D68" i="12"/>
  <c r="D69" i="12"/>
  <c r="H69" i="12" s="1"/>
  <c r="D70" i="12"/>
  <c r="D71" i="12"/>
  <c r="D72" i="12"/>
  <c r="K72" i="12" s="1"/>
  <c r="D73" i="12"/>
  <c r="K73" i="12" s="1"/>
  <c r="D74" i="12"/>
  <c r="H74" i="12" s="1"/>
  <c r="D75" i="12"/>
  <c r="J75" i="12" s="1"/>
  <c r="D76" i="12"/>
  <c r="K76" i="12" s="1"/>
  <c r="D77" i="12"/>
  <c r="H77" i="12"/>
  <c r="D78" i="12"/>
  <c r="D79" i="12"/>
  <c r="J79" i="12" s="1"/>
  <c r="D80" i="12"/>
  <c r="K80" i="12" s="1"/>
  <c r="D81" i="12"/>
  <c r="H81" i="12" s="1"/>
  <c r="D82" i="12"/>
  <c r="D83" i="12"/>
  <c r="J83" i="12" s="1"/>
  <c r="D84" i="12"/>
  <c r="D85" i="12"/>
  <c r="H85" i="12"/>
  <c r="D86" i="12"/>
  <c r="H86" i="12"/>
  <c r="D87" i="12"/>
  <c r="I87" i="12"/>
  <c r="H87" i="12"/>
  <c r="D88" i="12"/>
  <c r="D89" i="12"/>
  <c r="H89" i="12"/>
  <c r="D90" i="12"/>
  <c r="H90" i="12"/>
  <c r="D91" i="12"/>
  <c r="H91" i="12"/>
  <c r="D92" i="12"/>
  <c r="K92" i="12"/>
  <c r="D93" i="12"/>
  <c r="H93" i="12"/>
  <c r="D94" i="12"/>
  <c r="H94" i="12"/>
  <c r="D95" i="12"/>
  <c r="I95" i="12"/>
  <c r="H95" i="12"/>
  <c r="D96" i="12"/>
  <c r="K96" i="12"/>
  <c r="D97" i="12"/>
  <c r="H97" i="12"/>
  <c r="D98" i="12"/>
  <c r="H98" i="12"/>
  <c r="D99" i="12"/>
  <c r="H99" i="12"/>
  <c r="D100" i="12"/>
  <c r="D101" i="12"/>
  <c r="H101" i="12"/>
  <c r="D102" i="12"/>
  <c r="H102" i="12"/>
  <c r="D103" i="12"/>
  <c r="I103" i="12"/>
  <c r="H103" i="12"/>
  <c r="D104" i="12"/>
  <c r="D105" i="12"/>
  <c r="H105" i="12"/>
  <c r="D106" i="12"/>
  <c r="H106" i="12"/>
  <c r="D107" i="12"/>
  <c r="H107" i="12"/>
  <c r="D108" i="12"/>
  <c r="D109" i="12"/>
  <c r="H109" i="12"/>
  <c r="D110" i="12"/>
  <c r="H110" i="12"/>
  <c r="D111" i="12"/>
  <c r="I111" i="12"/>
  <c r="H111" i="12"/>
  <c r="D112" i="12"/>
  <c r="J16" i="12"/>
  <c r="J15" i="12"/>
  <c r="J12" i="12"/>
  <c r="J29" i="12"/>
  <c r="J33" i="12"/>
  <c r="J41" i="12"/>
  <c r="J49" i="12"/>
  <c r="J67" i="12"/>
  <c r="J70" i="12"/>
  <c r="J73" i="12"/>
  <c r="J74" i="12"/>
  <c r="J81" i="12"/>
  <c r="J85" i="12"/>
  <c r="J86" i="12"/>
  <c r="J87" i="12"/>
  <c r="J89" i="12"/>
  <c r="J90" i="12"/>
  <c r="J91" i="12"/>
  <c r="J93" i="12"/>
  <c r="J94" i="12"/>
  <c r="J95" i="12"/>
  <c r="J97" i="12"/>
  <c r="J98" i="12"/>
  <c r="J99" i="12"/>
  <c r="J101" i="12"/>
  <c r="J102" i="12"/>
  <c r="J103" i="12"/>
  <c r="J105" i="12"/>
  <c r="J106" i="12"/>
  <c r="J107" i="12"/>
  <c r="J109" i="12"/>
  <c r="J110" i="12"/>
  <c r="J111" i="12"/>
  <c r="I16" i="12"/>
  <c r="I15" i="12"/>
  <c r="I22" i="12"/>
  <c r="I25" i="12"/>
  <c r="I33" i="12"/>
  <c r="I41" i="12"/>
  <c r="I54" i="12"/>
  <c r="I61" i="12"/>
  <c r="I67" i="12"/>
  <c r="I68" i="12"/>
  <c r="I69" i="12"/>
  <c r="I70" i="12"/>
  <c r="I74" i="12"/>
  <c r="I81" i="12"/>
  <c r="I85" i="12"/>
  <c r="I86" i="12"/>
  <c r="I89" i="12"/>
  <c r="I90" i="12"/>
  <c r="I91" i="12"/>
  <c r="I93" i="12"/>
  <c r="I94" i="12"/>
  <c r="I97" i="12"/>
  <c r="I98" i="12"/>
  <c r="I99" i="12"/>
  <c r="I100" i="12"/>
  <c r="I101" i="12"/>
  <c r="I102" i="12"/>
  <c r="I105" i="12"/>
  <c r="I106" i="12"/>
  <c r="I107" i="12"/>
  <c r="I108" i="12"/>
  <c r="I109" i="12"/>
  <c r="I110" i="12"/>
  <c r="F16" i="12"/>
  <c r="F15" i="12"/>
  <c r="F12" i="12"/>
  <c r="F26" i="12"/>
  <c r="F27" i="12"/>
  <c r="F33" i="12"/>
  <c r="F38" i="12"/>
  <c r="F46" i="12"/>
  <c r="F48" i="12"/>
  <c r="F51" i="12"/>
  <c r="F67" i="12"/>
  <c r="F69" i="12"/>
  <c r="F70" i="12"/>
  <c r="F73" i="12"/>
  <c r="F74" i="12"/>
  <c r="F81" i="12"/>
  <c r="F85" i="12"/>
  <c r="F86" i="12"/>
  <c r="F87" i="12"/>
  <c r="F88" i="12"/>
  <c r="F89" i="12"/>
  <c r="F90" i="12"/>
  <c r="F91" i="12"/>
  <c r="F93" i="12"/>
  <c r="F94" i="12"/>
  <c r="F95" i="12"/>
  <c r="F96" i="12"/>
  <c r="F97" i="12"/>
  <c r="F98" i="12"/>
  <c r="F99" i="12"/>
  <c r="F101" i="12"/>
  <c r="F102" i="12"/>
  <c r="F103" i="12"/>
  <c r="F104" i="12"/>
  <c r="F105" i="12"/>
  <c r="F106" i="12"/>
  <c r="F107" i="12"/>
  <c r="F108" i="12"/>
  <c r="F109" i="12"/>
  <c r="F110" i="12"/>
  <c r="F111" i="12"/>
  <c r="G16" i="12"/>
  <c r="G15" i="12"/>
  <c r="E21" i="12"/>
  <c r="L21" i="12"/>
  <c r="G21" i="12"/>
  <c r="E22" i="12"/>
  <c r="K22" i="12"/>
  <c r="G22" i="12"/>
  <c r="E23" i="12"/>
  <c r="E24" i="12"/>
  <c r="G24" i="12"/>
  <c r="E25" i="12"/>
  <c r="G25" i="12"/>
  <c r="E26" i="12"/>
  <c r="G26" i="12"/>
  <c r="E27" i="12"/>
  <c r="G27" i="12"/>
  <c r="E28" i="12"/>
  <c r="G28" i="12"/>
  <c r="E29" i="12"/>
  <c r="G29" i="12"/>
  <c r="E30" i="12"/>
  <c r="G30" i="12"/>
  <c r="E31" i="12"/>
  <c r="G31" i="12"/>
  <c r="E32" i="12"/>
  <c r="G32" i="12"/>
  <c r="E33" i="12"/>
  <c r="G33" i="12"/>
  <c r="E34" i="12"/>
  <c r="G34" i="12"/>
  <c r="E35" i="12"/>
  <c r="E36" i="12"/>
  <c r="G36" i="12"/>
  <c r="E37" i="12"/>
  <c r="G37" i="12"/>
  <c r="E38" i="12"/>
  <c r="K38" i="12"/>
  <c r="G38" i="12"/>
  <c r="E39" i="12"/>
  <c r="E40" i="12"/>
  <c r="G40" i="12"/>
  <c r="E41" i="12"/>
  <c r="G41" i="12"/>
  <c r="E42" i="12"/>
  <c r="G42" i="12"/>
  <c r="E43" i="12"/>
  <c r="G43" i="12"/>
  <c r="E44" i="12"/>
  <c r="G44" i="12"/>
  <c r="E45" i="12"/>
  <c r="L45" i="12"/>
  <c r="G45" i="12"/>
  <c r="E46" i="12"/>
  <c r="K46" i="12"/>
  <c r="E47" i="12"/>
  <c r="E48" i="12"/>
  <c r="G48" i="12"/>
  <c r="E49" i="12"/>
  <c r="G49" i="12"/>
  <c r="E50" i="12"/>
  <c r="G50" i="12"/>
  <c r="E51" i="12"/>
  <c r="G51" i="12"/>
  <c r="E52" i="12"/>
  <c r="G52" i="12"/>
  <c r="E53" i="12"/>
  <c r="G53" i="12"/>
  <c r="E54" i="12"/>
  <c r="K54" i="12"/>
  <c r="E55" i="12"/>
  <c r="G55" i="12"/>
  <c r="E56" i="12"/>
  <c r="G56" i="12"/>
  <c r="E57" i="12"/>
  <c r="G57" i="12"/>
  <c r="E58" i="12"/>
  <c r="G58" i="12"/>
  <c r="E59" i="12"/>
  <c r="G59" i="12"/>
  <c r="E60" i="12"/>
  <c r="G60" i="12"/>
  <c r="E61" i="12"/>
  <c r="G61" i="12"/>
  <c r="E62" i="12"/>
  <c r="E63" i="12"/>
  <c r="K63" i="12"/>
  <c r="E64" i="12"/>
  <c r="G64" i="12"/>
  <c r="E65" i="12"/>
  <c r="K65" i="12"/>
  <c r="G65" i="12"/>
  <c r="E66" i="12"/>
  <c r="G66" i="12"/>
  <c r="E67" i="12"/>
  <c r="G67" i="12"/>
  <c r="E68" i="12"/>
  <c r="G68" i="12"/>
  <c r="E69" i="12"/>
  <c r="G69" i="12"/>
  <c r="E70" i="12"/>
  <c r="E71" i="12"/>
  <c r="G71" i="12"/>
  <c r="E72" i="12"/>
  <c r="G72" i="12"/>
  <c r="E73" i="12"/>
  <c r="G73" i="12"/>
  <c r="E74" i="12"/>
  <c r="G74" i="12"/>
  <c r="E75" i="12"/>
  <c r="G75" i="12"/>
  <c r="E76" i="12"/>
  <c r="G76" i="12"/>
  <c r="E77" i="12"/>
  <c r="G77" i="12"/>
  <c r="E78" i="12"/>
  <c r="E79" i="12"/>
  <c r="G79" i="12"/>
  <c r="E80" i="12"/>
  <c r="G80" i="12"/>
  <c r="E81" i="12"/>
  <c r="G81" i="12"/>
  <c r="E82" i="12"/>
  <c r="G82" i="12"/>
  <c r="E83" i="12"/>
  <c r="E84" i="12"/>
  <c r="G84" i="12"/>
  <c r="E85" i="12"/>
  <c r="G85" i="12"/>
  <c r="E86" i="12"/>
  <c r="K86" i="12"/>
  <c r="E87" i="12"/>
  <c r="G87" i="12"/>
  <c r="E88" i="12"/>
  <c r="G88" i="12"/>
  <c r="E89" i="12"/>
  <c r="G89" i="12"/>
  <c r="E90" i="12"/>
  <c r="K90" i="12"/>
  <c r="E91" i="12"/>
  <c r="G91" i="12"/>
  <c r="E92" i="12"/>
  <c r="G92" i="12"/>
  <c r="E93" i="12"/>
  <c r="G93" i="12"/>
  <c r="E94" i="12"/>
  <c r="K94" i="12"/>
  <c r="E95" i="12"/>
  <c r="G95" i="12"/>
  <c r="E96" i="12"/>
  <c r="G96" i="12"/>
  <c r="E97" i="12"/>
  <c r="G97" i="12"/>
  <c r="E98" i="12"/>
  <c r="G98" i="12"/>
  <c r="E99" i="12"/>
  <c r="K99" i="12"/>
  <c r="E100" i="12"/>
  <c r="G100" i="12"/>
  <c r="E101" i="12"/>
  <c r="K101" i="12"/>
  <c r="G101" i="12"/>
  <c r="E102" i="12"/>
  <c r="K102" i="12"/>
  <c r="E103" i="12"/>
  <c r="G103" i="12"/>
  <c r="E104" i="12"/>
  <c r="G104" i="12"/>
  <c r="E105" i="12"/>
  <c r="G105" i="12"/>
  <c r="E106" i="12"/>
  <c r="G106" i="12"/>
  <c r="E107" i="12"/>
  <c r="G107" i="12"/>
  <c r="E108" i="12"/>
  <c r="G108" i="12"/>
  <c r="E109" i="12"/>
  <c r="G109" i="12"/>
  <c r="E110" i="12"/>
  <c r="K110" i="12"/>
  <c r="E111" i="12"/>
  <c r="K111" i="12"/>
  <c r="E112" i="12"/>
  <c r="G112" i="12"/>
  <c r="K16" i="12"/>
  <c r="K15" i="12"/>
  <c r="K12" i="12"/>
  <c r="K33" i="12"/>
  <c r="K40" i="12"/>
  <c r="K42" i="12"/>
  <c r="K45" i="12"/>
  <c r="K68" i="12"/>
  <c r="K75" i="12"/>
  <c r="K77" i="12"/>
  <c r="K81" i="12"/>
  <c r="K85" i="12"/>
  <c r="K88" i="12"/>
  <c r="K89" i="12"/>
  <c r="K91" i="12"/>
  <c r="K93" i="12"/>
  <c r="K97" i="12"/>
  <c r="K100" i="12"/>
  <c r="K103" i="12"/>
  <c r="K104" i="12"/>
  <c r="K105" i="12"/>
  <c r="K108" i="12"/>
  <c r="K109" i="12"/>
  <c r="K112" i="12"/>
  <c r="L16" i="12"/>
  <c r="L15" i="12"/>
  <c r="L12" i="12"/>
  <c r="L32" i="12"/>
  <c r="L38" i="12"/>
  <c r="L40" i="12"/>
  <c r="L41" i="12"/>
  <c r="L67" i="12"/>
  <c r="L68" i="12"/>
  <c r="L69" i="12"/>
  <c r="L75" i="12"/>
  <c r="L81" i="12"/>
  <c r="L85" i="12"/>
  <c r="L88" i="12"/>
  <c r="L89" i="12"/>
  <c r="L91" i="12"/>
  <c r="L92" i="12"/>
  <c r="L93" i="12"/>
  <c r="L96" i="12"/>
  <c r="L97" i="12"/>
  <c r="L99" i="12"/>
  <c r="L100" i="12"/>
  <c r="L101" i="12"/>
  <c r="L104" i="12"/>
  <c r="L105" i="12"/>
  <c r="L107" i="12"/>
  <c r="L108" i="12"/>
  <c r="L109" i="12"/>
  <c r="L112" i="12"/>
  <c r="C16" i="12"/>
  <c r="C15" i="12"/>
  <c r="N16" i="12"/>
  <c r="N15" i="12"/>
  <c r="O16" i="12"/>
  <c r="O15" i="12"/>
  <c r="O12" i="12"/>
  <c r="G4" i="12"/>
  <c r="P16" i="12"/>
  <c r="P15" i="12"/>
  <c r="P12" i="12"/>
  <c r="G5" i="12"/>
  <c r="Q16" i="12"/>
  <c r="Q15" i="12"/>
  <c r="Q12" i="12"/>
  <c r="G6" i="12"/>
  <c r="G7" i="12"/>
  <c r="E16" i="12"/>
  <c r="E15" i="12"/>
  <c r="M16" i="12"/>
  <c r="M15" i="12"/>
  <c r="M12" i="12"/>
  <c r="B10" i="12"/>
  <c r="D16" i="12"/>
  <c r="D15" i="12"/>
  <c r="D113" i="12"/>
  <c r="H113" i="12"/>
  <c r="E113" i="12"/>
  <c r="F113" i="12"/>
  <c r="G113" i="12"/>
  <c r="I113" i="12"/>
  <c r="J113" i="12"/>
  <c r="L113" i="12"/>
  <c r="D114" i="12"/>
  <c r="I114" i="12"/>
  <c r="E114" i="12"/>
  <c r="L114" i="12"/>
  <c r="G114" i="12"/>
  <c r="H114" i="12"/>
  <c r="J114" i="12"/>
  <c r="K114" i="12"/>
  <c r="D115" i="12"/>
  <c r="H115" i="12"/>
  <c r="E115" i="12"/>
  <c r="I115" i="12"/>
  <c r="K115" i="12"/>
  <c r="L115" i="12"/>
  <c r="D116" i="12"/>
  <c r="I116" i="12"/>
  <c r="E116" i="12"/>
  <c r="K116" i="12"/>
  <c r="J116" i="12"/>
  <c r="L116" i="12"/>
  <c r="D117" i="12"/>
  <c r="E117" i="12"/>
  <c r="F117" i="12"/>
  <c r="H117" i="12"/>
  <c r="I117" i="12"/>
  <c r="J117" i="12"/>
  <c r="K117" i="12"/>
  <c r="D118" i="12"/>
  <c r="K118" i="12"/>
  <c r="E118" i="12"/>
  <c r="G118" i="12"/>
  <c r="L118" i="12"/>
  <c r="D119" i="12"/>
  <c r="F119" i="12"/>
  <c r="E119" i="12"/>
  <c r="L119" i="12"/>
  <c r="H119" i="12"/>
  <c r="D120" i="12"/>
  <c r="E120" i="12"/>
  <c r="G120" i="12"/>
  <c r="F120" i="12"/>
  <c r="H120" i="12"/>
  <c r="I120" i="12"/>
  <c r="J120" i="12"/>
  <c r="D121" i="12"/>
  <c r="H121" i="12"/>
  <c r="E121" i="12"/>
  <c r="F121" i="12"/>
  <c r="G121" i="12"/>
  <c r="I121" i="12"/>
  <c r="J121" i="12"/>
  <c r="L121" i="12"/>
  <c r="D122" i="12"/>
  <c r="I122" i="12"/>
  <c r="E122" i="12"/>
  <c r="L122" i="12"/>
  <c r="G122" i="12"/>
  <c r="H122" i="12"/>
  <c r="J122" i="12"/>
  <c r="K122" i="12"/>
  <c r="D123" i="12"/>
  <c r="H123" i="12"/>
  <c r="E123" i="12"/>
  <c r="I123" i="12"/>
  <c r="K123" i="12"/>
  <c r="L123" i="12"/>
  <c r="D124" i="12"/>
  <c r="I124" i="12"/>
  <c r="E124" i="12"/>
  <c r="K124" i="12"/>
  <c r="J124" i="12"/>
  <c r="L124" i="12"/>
  <c r="D125" i="12"/>
  <c r="E125" i="12"/>
  <c r="F125" i="12"/>
  <c r="H125" i="12"/>
  <c r="I125" i="12"/>
  <c r="J125" i="12"/>
  <c r="K125" i="12"/>
  <c r="D126" i="12"/>
  <c r="K126" i="12"/>
  <c r="E126" i="12"/>
  <c r="G126" i="12"/>
  <c r="L126" i="12"/>
  <c r="D127" i="12"/>
  <c r="F127" i="12"/>
  <c r="E127" i="12"/>
  <c r="L127" i="12"/>
  <c r="H127" i="12"/>
  <c r="D128" i="12"/>
  <c r="E128" i="12"/>
  <c r="G128" i="12"/>
  <c r="F128" i="12"/>
  <c r="H128" i="12"/>
  <c r="I128" i="12"/>
  <c r="J128" i="12"/>
  <c r="D129" i="12"/>
  <c r="H129" i="12"/>
  <c r="E129" i="12"/>
  <c r="F129" i="12"/>
  <c r="G129" i="12"/>
  <c r="I129" i="12"/>
  <c r="J129" i="12"/>
  <c r="L129" i="12"/>
  <c r="D130" i="12"/>
  <c r="I130" i="12"/>
  <c r="E130" i="12"/>
  <c r="L130" i="12"/>
  <c r="G130" i="12"/>
  <c r="H130" i="12"/>
  <c r="J130" i="12"/>
  <c r="K130" i="12"/>
  <c r="D131" i="12"/>
  <c r="H131" i="12"/>
  <c r="E131" i="12"/>
  <c r="I131" i="12"/>
  <c r="K131" i="12"/>
  <c r="L131" i="12"/>
  <c r="D132" i="12"/>
  <c r="I132" i="12"/>
  <c r="E132" i="12"/>
  <c r="K132" i="12"/>
  <c r="J132" i="12"/>
  <c r="L132" i="12"/>
  <c r="D133" i="12"/>
  <c r="E133" i="12"/>
  <c r="F133" i="12"/>
  <c r="H133" i="12"/>
  <c r="I133" i="12"/>
  <c r="J133" i="12"/>
  <c r="K133" i="12"/>
  <c r="D134" i="12"/>
  <c r="K134" i="12"/>
  <c r="E134" i="12"/>
  <c r="G134" i="12"/>
  <c r="L134" i="12"/>
  <c r="D135" i="12"/>
  <c r="F135" i="12"/>
  <c r="E135" i="12"/>
  <c r="L135" i="12"/>
  <c r="H135" i="12"/>
  <c r="D136" i="12"/>
  <c r="E136" i="12"/>
  <c r="G136" i="12"/>
  <c r="F136" i="12"/>
  <c r="H136" i="12"/>
  <c r="I136" i="12"/>
  <c r="J136" i="12"/>
  <c r="D137" i="12"/>
  <c r="H137" i="12"/>
  <c r="E137" i="12"/>
  <c r="F137" i="12"/>
  <c r="G137" i="12"/>
  <c r="I137" i="12"/>
  <c r="J137" i="12"/>
  <c r="L137" i="12"/>
  <c r="D138" i="12"/>
  <c r="I138" i="12"/>
  <c r="E138" i="12"/>
  <c r="L138" i="12"/>
  <c r="G138" i="12"/>
  <c r="H138" i="12"/>
  <c r="J138" i="12"/>
  <c r="K138" i="12"/>
  <c r="D139" i="12"/>
  <c r="H139" i="12"/>
  <c r="E139" i="12"/>
  <c r="I139" i="12"/>
  <c r="K139" i="12"/>
  <c r="L139" i="12"/>
  <c r="D140" i="12"/>
  <c r="I140" i="12"/>
  <c r="E140" i="12"/>
  <c r="K140" i="12"/>
  <c r="J140" i="12"/>
  <c r="L140" i="12"/>
  <c r="D141" i="12"/>
  <c r="E141" i="12"/>
  <c r="F141" i="12"/>
  <c r="H141" i="12"/>
  <c r="I141" i="12"/>
  <c r="J141" i="12"/>
  <c r="K141" i="12"/>
  <c r="D142" i="12"/>
  <c r="K142" i="12"/>
  <c r="E142" i="12"/>
  <c r="G142" i="12"/>
  <c r="L142" i="12"/>
  <c r="D143" i="12"/>
  <c r="F143" i="12"/>
  <c r="E143" i="12"/>
  <c r="L143" i="12"/>
  <c r="H143" i="12"/>
  <c r="D144" i="12"/>
  <c r="J144" i="12"/>
  <c r="E144" i="12"/>
  <c r="G144" i="12"/>
  <c r="F144" i="12"/>
  <c r="H144" i="12"/>
  <c r="I144" i="12"/>
  <c r="D145" i="12"/>
  <c r="H145" i="12"/>
  <c r="E145" i="12"/>
  <c r="K145" i="12"/>
  <c r="F145" i="12"/>
  <c r="G145" i="12"/>
  <c r="I145" i="12"/>
  <c r="J145" i="12"/>
  <c r="L145" i="12"/>
  <c r="D146" i="12"/>
  <c r="I146" i="12"/>
  <c r="E146" i="12"/>
  <c r="L146" i="12"/>
  <c r="F146" i="12"/>
  <c r="G146" i="12"/>
  <c r="H146" i="12"/>
  <c r="J146" i="12"/>
  <c r="K146" i="12"/>
  <c r="D147" i="12"/>
  <c r="H147" i="12"/>
  <c r="E147" i="12"/>
  <c r="G147" i="12"/>
  <c r="I147" i="12"/>
  <c r="K147" i="12"/>
  <c r="L147" i="12"/>
  <c r="D148" i="12"/>
  <c r="I148" i="12"/>
  <c r="E148" i="12"/>
  <c r="K148" i="12"/>
  <c r="J148" i="12"/>
  <c r="L148" i="12"/>
  <c r="D149" i="12"/>
  <c r="E149" i="12"/>
  <c r="F149" i="12"/>
  <c r="H149" i="12"/>
  <c r="I149" i="12"/>
  <c r="J149" i="12"/>
  <c r="K149" i="12"/>
  <c r="D150" i="12"/>
  <c r="L150" i="12"/>
  <c r="E150" i="12"/>
  <c r="G150" i="12"/>
  <c r="D151" i="12"/>
  <c r="F151" i="12"/>
  <c r="E151" i="12"/>
  <c r="H151" i="12"/>
  <c r="D152" i="12"/>
  <c r="J152" i="12"/>
  <c r="E152" i="12"/>
  <c r="G152" i="12"/>
  <c r="F152" i="12"/>
  <c r="H152" i="12"/>
  <c r="I152" i="12"/>
  <c r="D153" i="12"/>
  <c r="H153" i="12"/>
  <c r="E153" i="12"/>
  <c r="K153" i="12"/>
  <c r="F153" i="12"/>
  <c r="G153" i="12"/>
  <c r="I153" i="12"/>
  <c r="J153" i="12"/>
  <c r="L153" i="12"/>
  <c r="D154" i="12"/>
  <c r="I154" i="12"/>
  <c r="E154" i="12"/>
  <c r="L154" i="12"/>
  <c r="F154" i="12"/>
  <c r="G154" i="12"/>
  <c r="H154" i="12"/>
  <c r="J154" i="12"/>
  <c r="K154" i="12"/>
  <c r="D155" i="12"/>
  <c r="H155" i="12"/>
  <c r="E155" i="12"/>
  <c r="G155" i="12"/>
  <c r="I155" i="12"/>
  <c r="K155" i="12"/>
  <c r="L155" i="12"/>
  <c r="D156" i="12"/>
  <c r="J156" i="12"/>
  <c r="E156" i="12"/>
  <c r="K156" i="12"/>
  <c r="L156" i="12"/>
  <c r="D157" i="12"/>
  <c r="E157" i="12"/>
  <c r="F157" i="12"/>
  <c r="H157" i="12"/>
  <c r="I157" i="12"/>
  <c r="J157" i="12"/>
  <c r="K157" i="12"/>
  <c r="D158" i="12"/>
  <c r="E158" i="12"/>
  <c r="F158" i="12"/>
  <c r="G158" i="12"/>
  <c r="L158" i="12"/>
  <c r="D159" i="12"/>
  <c r="F159" i="12"/>
  <c r="E159" i="12"/>
  <c r="G159" i="12"/>
  <c r="H159" i="12"/>
  <c r="D160" i="12"/>
  <c r="J160" i="12"/>
  <c r="E160" i="12"/>
  <c r="G160" i="12"/>
  <c r="F160" i="12"/>
  <c r="H160" i="12"/>
  <c r="I160" i="12"/>
  <c r="D161" i="12"/>
  <c r="H161" i="12"/>
  <c r="E161" i="12"/>
  <c r="K161" i="12"/>
  <c r="F161" i="12"/>
  <c r="G161" i="12"/>
  <c r="I161" i="12"/>
  <c r="J161" i="12"/>
  <c r="L161" i="12"/>
  <c r="D162" i="12"/>
  <c r="I162" i="12"/>
  <c r="E162" i="12"/>
  <c r="L162" i="12"/>
  <c r="F162" i="12"/>
  <c r="G162" i="12"/>
  <c r="H162" i="12"/>
  <c r="J162" i="12"/>
  <c r="K162" i="12"/>
  <c r="D163" i="12"/>
  <c r="H163" i="12"/>
  <c r="E163" i="12"/>
  <c r="G163" i="12"/>
  <c r="I163" i="12"/>
  <c r="K163" i="12"/>
  <c r="L163" i="12"/>
  <c r="D164" i="12"/>
  <c r="J164" i="12"/>
  <c r="E164" i="12"/>
  <c r="D165" i="12"/>
  <c r="E165" i="12"/>
  <c r="F165" i="12"/>
  <c r="H165" i="12"/>
  <c r="I165" i="12"/>
  <c r="J165" i="12"/>
  <c r="K165" i="12"/>
  <c r="D166" i="12"/>
  <c r="E166" i="12"/>
  <c r="F166" i="12"/>
  <c r="G166" i="12"/>
  <c r="D167" i="12"/>
  <c r="F167" i="12"/>
  <c r="E167" i="12"/>
  <c r="G167" i="12"/>
  <c r="H167" i="12"/>
  <c r="D168" i="12"/>
  <c r="J168" i="12"/>
  <c r="E168" i="12"/>
  <c r="G168" i="12"/>
  <c r="F168" i="12"/>
  <c r="H168" i="12"/>
  <c r="I168" i="12"/>
  <c r="D169" i="12"/>
  <c r="H169" i="12"/>
  <c r="E169" i="12"/>
  <c r="K169" i="12"/>
  <c r="F169" i="12"/>
  <c r="G169" i="12"/>
  <c r="I169" i="12"/>
  <c r="J169" i="12"/>
  <c r="L169" i="12"/>
  <c r="D170" i="12"/>
  <c r="I170" i="12"/>
  <c r="E170" i="12"/>
  <c r="L170" i="12"/>
  <c r="F170" i="12"/>
  <c r="G170" i="12"/>
  <c r="H170" i="12"/>
  <c r="J170" i="12"/>
  <c r="K170" i="12"/>
  <c r="D171" i="12"/>
  <c r="H171" i="12"/>
  <c r="E171" i="12"/>
  <c r="G171" i="12"/>
  <c r="I171" i="12"/>
  <c r="K171" i="12"/>
  <c r="L171" i="12"/>
  <c r="D172" i="12"/>
  <c r="L172" i="12"/>
  <c r="E172" i="12"/>
  <c r="K172" i="12"/>
  <c r="J172" i="12"/>
  <c r="D173" i="12"/>
  <c r="E173" i="12"/>
  <c r="K173" i="12"/>
  <c r="F173" i="12"/>
  <c r="H173" i="12"/>
  <c r="I173" i="12"/>
  <c r="J173" i="12"/>
  <c r="D174" i="12"/>
  <c r="E174" i="12"/>
  <c r="F174" i="12"/>
  <c r="G174" i="12"/>
  <c r="L174" i="12"/>
  <c r="D175" i="12"/>
  <c r="F175" i="12"/>
  <c r="E175" i="12"/>
  <c r="G175" i="12"/>
  <c r="H175" i="12"/>
  <c r="D176" i="12"/>
  <c r="J176" i="12"/>
  <c r="E176" i="12"/>
  <c r="G176" i="12"/>
  <c r="F176" i="12"/>
  <c r="H176" i="12"/>
  <c r="I176" i="12"/>
  <c r="D177" i="12"/>
  <c r="H177" i="12"/>
  <c r="E177" i="12"/>
  <c r="K177" i="12"/>
  <c r="F177" i="12"/>
  <c r="G177" i="12"/>
  <c r="I177" i="12"/>
  <c r="J177" i="12"/>
  <c r="L177" i="12"/>
  <c r="D178" i="12"/>
  <c r="I178" i="12"/>
  <c r="E178" i="12"/>
  <c r="L178" i="12"/>
  <c r="F178" i="12"/>
  <c r="G178" i="12"/>
  <c r="H178" i="12"/>
  <c r="J178" i="12"/>
  <c r="K178" i="12"/>
  <c r="D179" i="12"/>
  <c r="E179" i="12"/>
  <c r="G179" i="12"/>
  <c r="K179" i="12"/>
  <c r="L179" i="12"/>
  <c r="D180" i="12"/>
  <c r="E180" i="12"/>
  <c r="J180" i="12"/>
  <c r="L180" i="12"/>
  <c r="D181" i="12"/>
  <c r="E181" i="12"/>
  <c r="F181" i="12"/>
  <c r="H181" i="12"/>
  <c r="I181" i="12"/>
  <c r="J181" i="12"/>
  <c r="K181" i="12"/>
  <c r="D182" i="12"/>
  <c r="E182" i="12"/>
  <c r="F182" i="12"/>
  <c r="G182" i="12"/>
  <c r="L182" i="12"/>
  <c r="D183" i="12"/>
  <c r="F183" i="12"/>
  <c r="E183" i="12"/>
  <c r="G183" i="12"/>
  <c r="H183" i="12"/>
  <c r="D184" i="12"/>
  <c r="J184" i="12"/>
  <c r="E184" i="12"/>
  <c r="G184" i="12"/>
  <c r="F184" i="12"/>
  <c r="H184" i="12"/>
  <c r="I184" i="12"/>
  <c r="D185" i="12"/>
  <c r="H185" i="12"/>
  <c r="E185" i="12"/>
  <c r="K185" i="12"/>
  <c r="F185" i="12"/>
  <c r="G185" i="12"/>
  <c r="I185" i="12"/>
  <c r="J185" i="12"/>
  <c r="L185" i="12"/>
  <c r="D186" i="12"/>
  <c r="I186" i="12"/>
  <c r="E186" i="12"/>
  <c r="L186" i="12"/>
  <c r="F186" i="12"/>
  <c r="G186" i="12"/>
  <c r="H186" i="12"/>
  <c r="J186" i="12"/>
  <c r="K186" i="12"/>
  <c r="D187" i="12"/>
  <c r="E187" i="12"/>
  <c r="G187" i="12"/>
  <c r="I187" i="12"/>
  <c r="L187" i="12"/>
  <c r="D188" i="12"/>
  <c r="E188" i="12"/>
  <c r="I188" i="12"/>
  <c r="J188" i="12"/>
  <c r="D189" i="12"/>
  <c r="E189" i="12"/>
  <c r="F189" i="12"/>
  <c r="H189" i="12"/>
  <c r="I189" i="12"/>
  <c r="J189" i="12"/>
  <c r="K189" i="12"/>
  <c r="D190" i="12"/>
  <c r="F190" i="12"/>
  <c r="E190" i="12"/>
  <c r="G190" i="12"/>
  <c r="K190" i="12"/>
  <c r="D191" i="12"/>
  <c r="E191" i="12"/>
  <c r="G191" i="12"/>
  <c r="H191" i="12"/>
  <c r="D192" i="12"/>
  <c r="J192" i="12"/>
  <c r="E192" i="12"/>
  <c r="F192" i="12"/>
  <c r="H192" i="12"/>
  <c r="I192" i="12"/>
  <c r="D193" i="12"/>
  <c r="H193" i="12"/>
  <c r="E193" i="12"/>
  <c r="K193" i="12"/>
  <c r="F193" i="12"/>
  <c r="G193" i="12"/>
  <c r="I193" i="12"/>
  <c r="J193" i="12"/>
  <c r="D194" i="12"/>
  <c r="I194" i="12"/>
  <c r="E194" i="12"/>
  <c r="L194" i="12"/>
  <c r="F194" i="12"/>
  <c r="G194" i="12"/>
  <c r="H194" i="12"/>
  <c r="J194" i="12"/>
  <c r="K194" i="12"/>
  <c r="D195" i="12"/>
  <c r="E195" i="12"/>
  <c r="G195" i="12"/>
  <c r="H195" i="12"/>
  <c r="I195" i="12"/>
  <c r="K195" i="12"/>
  <c r="L195" i="12"/>
  <c r="D196" i="12"/>
  <c r="E196" i="12"/>
  <c r="I196" i="12"/>
  <c r="J196" i="12"/>
  <c r="D197" i="12"/>
  <c r="E197" i="12"/>
  <c r="F197" i="12"/>
  <c r="H197" i="12"/>
  <c r="I197" i="12"/>
  <c r="J197" i="12"/>
  <c r="K197" i="12"/>
  <c r="D198" i="12"/>
  <c r="F198" i="12"/>
  <c r="E198" i="12"/>
  <c r="G198" i="12"/>
  <c r="K198" i="12"/>
  <c r="D199" i="12"/>
  <c r="E199" i="12"/>
  <c r="G199" i="12"/>
  <c r="H199" i="12"/>
  <c r="D200" i="12"/>
  <c r="J200" i="12"/>
  <c r="E200" i="12"/>
  <c r="F200" i="12"/>
  <c r="H200" i="12"/>
  <c r="I200" i="12"/>
  <c r="D201" i="12"/>
  <c r="H201" i="12"/>
  <c r="E201" i="12"/>
  <c r="K201" i="12"/>
  <c r="F201" i="12"/>
  <c r="G201" i="12"/>
  <c r="I201" i="12"/>
  <c r="J201" i="12"/>
  <c r="D202" i="12"/>
  <c r="I202" i="12"/>
  <c r="E202" i="12"/>
  <c r="L202" i="12"/>
  <c r="F202" i="12"/>
  <c r="G202" i="12"/>
  <c r="H202" i="12"/>
  <c r="J202" i="12"/>
  <c r="K202" i="12"/>
  <c r="D203" i="12"/>
  <c r="E203" i="12"/>
  <c r="G203" i="12"/>
  <c r="H203" i="12"/>
  <c r="I203" i="12"/>
  <c r="K203" i="12"/>
  <c r="L203" i="12"/>
  <c r="D204" i="12"/>
  <c r="E204" i="12"/>
  <c r="I204" i="12"/>
  <c r="J204" i="12"/>
  <c r="D205" i="12"/>
  <c r="E205" i="12"/>
  <c r="F205" i="12"/>
  <c r="H205" i="12"/>
  <c r="I205" i="12"/>
  <c r="J205" i="12"/>
  <c r="K205" i="12"/>
  <c r="D206" i="12"/>
  <c r="F206" i="12"/>
  <c r="E206" i="12"/>
  <c r="G206" i="12"/>
  <c r="K206" i="12"/>
  <c r="D207" i="12"/>
  <c r="E207" i="12"/>
  <c r="G207" i="12"/>
  <c r="H207" i="12"/>
  <c r="D208" i="12"/>
  <c r="J208" i="12"/>
  <c r="E208" i="12"/>
  <c r="F208" i="12"/>
  <c r="H208" i="12"/>
  <c r="I208" i="12"/>
  <c r="D209" i="12"/>
  <c r="H209" i="12"/>
  <c r="E209" i="12"/>
  <c r="K209" i="12"/>
  <c r="F209" i="12"/>
  <c r="G209" i="12"/>
  <c r="I209" i="12"/>
  <c r="J209" i="12"/>
  <c r="D210" i="12"/>
  <c r="I210" i="12"/>
  <c r="E210" i="12"/>
  <c r="L210" i="12"/>
  <c r="F210" i="12"/>
  <c r="G210" i="12"/>
  <c r="H210" i="12"/>
  <c r="J210" i="12"/>
  <c r="K210" i="12"/>
  <c r="D211" i="12"/>
  <c r="E211" i="12"/>
  <c r="G211" i="12"/>
  <c r="H211" i="12"/>
  <c r="I211" i="12"/>
  <c r="K211" i="12"/>
  <c r="L211" i="12"/>
  <c r="D212" i="12"/>
  <c r="E212" i="12"/>
  <c r="I212" i="12"/>
  <c r="J212" i="12"/>
  <c r="D213" i="12"/>
  <c r="E213" i="12"/>
  <c r="F213" i="12"/>
  <c r="H213" i="12"/>
  <c r="I213" i="12"/>
  <c r="J213" i="12"/>
  <c r="K213" i="12"/>
  <c r="D214" i="12"/>
  <c r="F214" i="12"/>
  <c r="E214" i="12"/>
  <c r="G214" i="12"/>
  <c r="K214" i="12"/>
  <c r="D215" i="12"/>
  <c r="E215" i="12"/>
  <c r="G215" i="12"/>
  <c r="H215" i="12"/>
  <c r="D216" i="12"/>
  <c r="J216" i="12"/>
  <c r="E216" i="12"/>
  <c r="F216" i="12"/>
  <c r="H216" i="12"/>
  <c r="I216" i="12"/>
  <c r="D217" i="12"/>
  <c r="H217" i="12"/>
  <c r="E217" i="12"/>
  <c r="K217" i="12"/>
  <c r="F217" i="12"/>
  <c r="G217" i="12"/>
  <c r="I217" i="12"/>
  <c r="J217" i="12"/>
  <c r="D218" i="12"/>
  <c r="I218" i="12"/>
  <c r="E218" i="12"/>
  <c r="L218" i="12"/>
  <c r="F218" i="12"/>
  <c r="G218" i="12"/>
  <c r="H218" i="12"/>
  <c r="J218" i="12"/>
  <c r="K218" i="12"/>
  <c r="D219" i="12"/>
  <c r="E219" i="12"/>
  <c r="G219" i="12"/>
  <c r="H219" i="12"/>
  <c r="I219" i="12"/>
  <c r="K219" i="12"/>
  <c r="L219" i="12"/>
  <c r="D220" i="12"/>
  <c r="F220" i="12"/>
  <c r="E220" i="12"/>
  <c r="H220" i="12"/>
  <c r="J220" i="12"/>
  <c r="L220" i="12"/>
  <c r="D221" i="12"/>
  <c r="E221" i="12"/>
  <c r="F221" i="12"/>
  <c r="H221" i="12"/>
  <c r="I221" i="12"/>
  <c r="J221" i="12"/>
  <c r="K221" i="12"/>
  <c r="D222" i="12"/>
  <c r="F222" i="12"/>
  <c r="E222" i="12"/>
  <c r="G222" i="12"/>
  <c r="K222" i="12"/>
  <c r="D223" i="12"/>
  <c r="E223" i="12"/>
  <c r="G223" i="12"/>
  <c r="H223" i="12"/>
  <c r="L223" i="12"/>
  <c r="D224" i="12"/>
  <c r="J224" i="12"/>
  <c r="E224" i="12"/>
  <c r="F224" i="12"/>
  <c r="I224" i="12"/>
  <c r="L224" i="12"/>
  <c r="D225" i="12"/>
  <c r="H225" i="12"/>
  <c r="E225" i="12"/>
  <c r="F225" i="12"/>
  <c r="G225" i="12"/>
  <c r="I225" i="12"/>
  <c r="J225" i="12"/>
  <c r="D226" i="12"/>
  <c r="I226" i="12"/>
  <c r="E226" i="12"/>
  <c r="L226" i="12"/>
  <c r="F226" i="12"/>
  <c r="G226" i="12"/>
  <c r="H226" i="12"/>
  <c r="J226" i="12"/>
  <c r="K226" i="12"/>
  <c r="D227" i="12"/>
  <c r="E227" i="12"/>
  <c r="G227" i="12"/>
  <c r="I227" i="12"/>
  <c r="K227" i="12"/>
  <c r="D228" i="12"/>
  <c r="F228" i="12"/>
  <c r="E228" i="12"/>
  <c r="G228" i="12"/>
  <c r="D229" i="12"/>
  <c r="E229" i="12"/>
  <c r="F229" i="12"/>
  <c r="H229" i="12"/>
  <c r="I229" i="12"/>
  <c r="J229" i="12"/>
  <c r="K229" i="12"/>
  <c r="D230" i="12"/>
  <c r="H230" i="12"/>
  <c r="E230" i="12"/>
  <c r="F230" i="12"/>
  <c r="G230" i="12"/>
  <c r="D231" i="12"/>
  <c r="E231" i="12"/>
  <c r="K231" i="12"/>
  <c r="G231" i="12"/>
  <c r="H231" i="12"/>
  <c r="J231" i="12"/>
  <c r="L231" i="12"/>
  <c r="D232" i="12"/>
  <c r="L232" i="12"/>
  <c r="E232" i="12"/>
  <c r="G232" i="12"/>
  <c r="D233" i="12"/>
  <c r="H233" i="12"/>
  <c r="E233" i="12"/>
  <c r="F233" i="12"/>
  <c r="G233" i="12"/>
  <c r="J233" i="12"/>
  <c r="K233" i="12"/>
  <c r="D234" i="12"/>
  <c r="I234" i="12"/>
  <c r="E234" i="12"/>
  <c r="L234" i="12"/>
  <c r="K234" i="12"/>
  <c r="D235" i="12"/>
  <c r="J235" i="12"/>
  <c r="E235" i="12"/>
  <c r="G235" i="12"/>
  <c r="H235" i="12"/>
  <c r="D236" i="12"/>
  <c r="E236" i="12"/>
  <c r="K236" i="12"/>
  <c r="F236" i="12"/>
  <c r="G236" i="12"/>
  <c r="H236" i="12"/>
  <c r="I236" i="12"/>
  <c r="J236" i="12"/>
  <c r="L236" i="12"/>
  <c r="D237" i="12"/>
  <c r="E237" i="12"/>
  <c r="L237" i="12"/>
  <c r="F237" i="12"/>
  <c r="H237" i="12"/>
  <c r="I237" i="12"/>
  <c r="J237" i="12"/>
  <c r="D238" i="12"/>
  <c r="K238" i="12"/>
  <c r="E238" i="12"/>
  <c r="G238" i="12"/>
  <c r="L238" i="12"/>
  <c r="D239" i="12"/>
  <c r="F239" i="12"/>
  <c r="E239" i="12"/>
  <c r="K239" i="12"/>
  <c r="G239" i="12"/>
  <c r="I239" i="12"/>
  <c r="J239" i="12"/>
  <c r="D240" i="12"/>
  <c r="I240" i="12"/>
  <c r="E240" i="12"/>
  <c r="G240" i="12"/>
  <c r="J240" i="12"/>
  <c r="L240" i="12"/>
  <c r="D241" i="12"/>
  <c r="H241" i="12"/>
  <c r="E241" i="12"/>
  <c r="G241" i="12"/>
  <c r="D242" i="12"/>
  <c r="I242" i="12"/>
  <c r="E242" i="12"/>
  <c r="F242" i="12"/>
  <c r="G242" i="12"/>
  <c r="J242" i="12"/>
  <c r="K242" i="12"/>
  <c r="D243" i="12"/>
  <c r="J243" i="12"/>
  <c r="E243" i="12"/>
  <c r="G243" i="12"/>
  <c r="K243" i="12"/>
  <c r="D244" i="12"/>
  <c r="F244" i="12"/>
  <c r="E244" i="12"/>
  <c r="K244" i="12"/>
  <c r="H244" i="12"/>
  <c r="D245" i="12"/>
  <c r="E245" i="12"/>
  <c r="L245" i="12"/>
  <c r="F245" i="12"/>
  <c r="G245" i="12"/>
  <c r="H245" i="12"/>
  <c r="I245" i="12"/>
  <c r="J245" i="12"/>
  <c r="D246" i="12"/>
  <c r="H246" i="12"/>
  <c r="E246" i="12"/>
  <c r="G246" i="12"/>
  <c r="I246" i="12"/>
  <c r="K246" i="12"/>
  <c r="L246" i="12"/>
  <c r="D247" i="12"/>
  <c r="F247" i="12"/>
  <c r="E247" i="12"/>
  <c r="K247" i="12"/>
  <c r="I247" i="12"/>
  <c r="J247" i="12"/>
  <c r="L247" i="12"/>
  <c r="D248" i="12"/>
  <c r="H248" i="12"/>
  <c r="E248" i="12"/>
  <c r="G248" i="12"/>
  <c r="F248" i="12"/>
  <c r="I248" i="12"/>
  <c r="J248" i="12"/>
  <c r="D249" i="12"/>
  <c r="H249" i="12"/>
  <c r="E249" i="12"/>
  <c r="G249" i="12"/>
  <c r="J249" i="12"/>
  <c r="L249" i="12"/>
  <c r="D250" i="12"/>
  <c r="I250" i="12"/>
  <c r="E250" i="12"/>
  <c r="G250" i="12"/>
  <c r="D251" i="12"/>
  <c r="J251" i="12"/>
  <c r="E251" i="12"/>
  <c r="F251" i="12"/>
  <c r="G251" i="12"/>
  <c r="I251" i="12"/>
  <c r="K251" i="12"/>
  <c r="D252" i="12"/>
  <c r="I252" i="12"/>
  <c r="E252" i="12"/>
  <c r="G252" i="12"/>
  <c r="J252" i="12"/>
  <c r="D253" i="12"/>
  <c r="E253" i="12"/>
  <c r="L253" i="12"/>
  <c r="F253" i="12"/>
  <c r="G253" i="12"/>
  <c r="H253" i="12"/>
  <c r="I253" i="12"/>
  <c r="J253" i="12"/>
  <c r="K253" i="12"/>
  <c r="D254" i="12"/>
  <c r="J254" i="12"/>
  <c r="E254" i="12"/>
  <c r="F254" i="12"/>
  <c r="G254" i="12"/>
  <c r="H254" i="12"/>
  <c r="I254" i="12"/>
  <c r="L254" i="12"/>
  <c r="D255" i="12"/>
  <c r="F255" i="12"/>
  <c r="E255" i="12"/>
  <c r="G255" i="12"/>
  <c r="H255" i="12"/>
  <c r="I255" i="12"/>
  <c r="J255" i="12"/>
  <c r="K255" i="12"/>
  <c r="L255" i="12"/>
  <c r="D256" i="12"/>
  <c r="H256" i="12"/>
  <c r="E256" i="12"/>
  <c r="G256" i="12"/>
  <c r="F256" i="12"/>
  <c r="I256" i="12"/>
  <c r="J256" i="12"/>
  <c r="L256" i="12"/>
  <c r="D257" i="12"/>
  <c r="H257" i="12"/>
  <c r="E257" i="12"/>
  <c r="G257" i="12"/>
  <c r="F257" i="12"/>
  <c r="I257" i="12"/>
  <c r="J257" i="12"/>
  <c r="D258" i="12"/>
  <c r="I258" i="12"/>
  <c r="E258" i="12"/>
  <c r="G258" i="12"/>
  <c r="J258" i="12"/>
  <c r="L258" i="12"/>
  <c r="D259" i="12"/>
  <c r="J259" i="12"/>
  <c r="E259" i="12"/>
  <c r="G259" i="12"/>
  <c r="D260" i="12"/>
  <c r="H260" i="12"/>
  <c r="E260" i="12"/>
  <c r="K260" i="12"/>
  <c r="F260" i="12"/>
  <c r="G260" i="12"/>
  <c r="I260" i="12"/>
  <c r="J260" i="12"/>
  <c r="D261" i="12"/>
  <c r="E261" i="12"/>
  <c r="L261" i="12"/>
  <c r="F261" i="12"/>
  <c r="G261" i="12"/>
  <c r="H261" i="12"/>
  <c r="I261" i="12"/>
  <c r="J261" i="12"/>
  <c r="K261" i="12"/>
  <c r="D262" i="12"/>
  <c r="E262" i="12"/>
  <c r="F262" i="12"/>
  <c r="G262" i="12"/>
  <c r="H262" i="12"/>
  <c r="I262" i="12"/>
  <c r="J262" i="12"/>
  <c r="K262" i="12"/>
  <c r="L262" i="12"/>
  <c r="D263" i="12"/>
  <c r="F263" i="12"/>
  <c r="E263" i="12"/>
  <c r="G263" i="12"/>
  <c r="H263" i="12"/>
  <c r="I263" i="12"/>
  <c r="D264" i="12"/>
  <c r="E264" i="12"/>
  <c r="G264" i="12"/>
  <c r="F264" i="12"/>
  <c r="H264" i="12"/>
  <c r="I264" i="12"/>
  <c r="J264" i="12"/>
  <c r="K264" i="12"/>
  <c r="L264" i="12"/>
  <c r="D265" i="12"/>
  <c r="H265" i="12"/>
  <c r="E265" i="12"/>
  <c r="K265" i="12"/>
  <c r="F265" i="12"/>
  <c r="J265" i="12"/>
  <c r="L265" i="12"/>
  <c r="D266" i="12"/>
  <c r="I266" i="12"/>
  <c r="E266" i="12"/>
  <c r="G266" i="12"/>
  <c r="F266" i="12"/>
  <c r="H266" i="12"/>
  <c r="J266" i="12"/>
  <c r="D267" i="12"/>
  <c r="E267" i="12"/>
  <c r="L267" i="12"/>
  <c r="F267" i="12"/>
  <c r="G267" i="12"/>
  <c r="H267" i="12"/>
  <c r="I267" i="12"/>
  <c r="J267" i="12"/>
  <c r="K267" i="12"/>
  <c r="D268" i="12"/>
  <c r="H268" i="12"/>
  <c r="E268" i="12"/>
  <c r="G268" i="12"/>
  <c r="I268" i="12"/>
  <c r="K268" i="12"/>
  <c r="L268" i="12"/>
  <c r="D269" i="12"/>
  <c r="I269" i="12"/>
  <c r="E269" i="12"/>
  <c r="K269" i="12"/>
  <c r="J269" i="12"/>
  <c r="L269" i="12"/>
  <c r="D270" i="12"/>
  <c r="H270" i="12"/>
  <c r="E270" i="12"/>
  <c r="F270" i="12"/>
  <c r="I270" i="12"/>
  <c r="J270" i="12"/>
  <c r="K270" i="12"/>
  <c r="D271" i="12"/>
  <c r="K271" i="12"/>
  <c r="E271" i="12"/>
  <c r="G271" i="12"/>
  <c r="L271" i="12"/>
  <c r="D272" i="12"/>
  <c r="F272" i="12"/>
  <c r="E272" i="12"/>
  <c r="L272" i="12"/>
  <c r="H272" i="12"/>
  <c r="D273" i="12"/>
  <c r="J273" i="12"/>
  <c r="E273" i="12"/>
  <c r="G273" i="12"/>
  <c r="F273" i="12"/>
  <c r="H273" i="12"/>
  <c r="I273" i="12"/>
  <c r="D274" i="12"/>
  <c r="E274" i="12"/>
  <c r="K274" i="12"/>
  <c r="F274" i="12"/>
  <c r="G274" i="12"/>
  <c r="H274" i="12"/>
  <c r="I274" i="12"/>
  <c r="J274" i="12"/>
  <c r="D275" i="12"/>
  <c r="E275" i="12"/>
  <c r="L275" i="12"/>
  <c r="F275" i="12"/>
  <c r="G275" i="12"/>
  <c r="H275" i="12"/>
  <c r="I275" i="12"/>
  <c r="J275" i="12"/>
  <c r="K275" i="12"/>
  <c r="D276" i="12"/>
  <c r="H276" i="12"/>
  <c r="E276" i="12"/>
  <c r="G276" i="12"/>
  <c r="I276" i="12"/>
  <c r="K276" i="12"/>
  <c r="L276" i="12"/>
  <c r="D277" i="12"/>
  <c r="I277" i="12"/>
  <c r="E277" i="12"/>
  <c r="K277" i="12"/>
  <c r="J277" i="12"/>
  <c r="L277" i="12"/>
  <c r="D278" i="12"/>
  <c r="H278" i="12"/>
  <c r="E278" i="12"/>
  <c r="F278" i="12"/>
  <c r="I278" i="12"/>
  <c r="J278" i="12"/>
  <c r="K278" i="12"/>
  <c r="D279" i="12"/>
  <c r="K279" i="12"/>
  <c r="E279" i="12"/>
  <c r="G279" i="12"/>
  <c r="L279" i="12"/>
  <c r="D280" i="12"/>
  <c r="F280" i="12"/>
  <c r="E280" i="12"/>
  <c r="L280" i="12"/>
  <c r="H280" i="12"/>
  <c r="D281" i="12"/>
  <c r="J281" i="12"/>
  <c r="E281" i="12"/>
  <c r="G281" i="12"/>
  <c r="F281" i="12"/>
  <c r="H281" i="12"/>
  <c r="I281" i="12"/>
  <c r="D282" i="12"/>
  <c r="E282" i="12"/>
  <c r="K282" i="12"/>
  <c r="F282" i="12"/>
  <c r="G282" i="12"/>
  <c r="H282" i="12"/>
  <c r="I282" i="12"/>
  <c r="J282" i="12"/>
  <c r="D283" i="12"/>
  <c r="E283" i="12"/>
  <c r="L283" i="12"/>
  <c r="F283" i="12"/>
  <c r="G283" i="12"/>
  <c r="H283" i="12"/>
  <c r="I283" i="12"/>
  <c r="J283" i="12"/>
  <c r="K283" i="12"/>
  <c r="D284" i="12"/>
  <c r="H284" i="12"/>
  <c r="E284" i="12"/>
  <c r="G284" i="12"/>
  <c r="I284" i="12"/>
  <c r="K284" i="12"/>
  <c r="L284" i="12"/>
  <c r="D285" i="12"/>
  <c r="I285" i="12"/>
  <c r="E285" i="12"/>
  <c r="K285" i="12"/>
  <c r="J285" i="12"/>
  <c r="L285" i="12"/>
  <c r="D286" i="12"/>
  <c r="H286" i="12"/>
  <c r="E286" i="12"/>
  <c r="F286" i="12"/>
  <c r="I286" i="12"/>
  <c r="J286" i="12"/>
  <c r="K286" i="12"/>
  <c r="D287" i="12"/>
  <c r="K287" i="12"/>
  <c r="E287" i="12"/>
  <c r="G287" i="12"/>
  <c r="L287" i="12"/>
  <c r="D288" i="12"/>
  <c r="F288" i="12"/>
  <c r="E288" i="12"/>
  <c r="L288" i="12"/>
  <c r="H288" i="12"/>
  <c r="D289" i="12"/>
  <c r="J289" i="12"/>
  <c r="E289" i="12"/>
  <c r="G289" i="12"/>
  <c r="F289" i="12"/>
  <c r="H289" i="12"/>
  <c r="I289" i="12"/>
  <c r="D290" i="12"/>
  <c r="E290" i="12"/>
  <c r="K290" i="12"/>
  <c r="F290" i="12"/>
  <c r="G290" i="12"/>
  <c r="H290" i="12"/>
  <c r="I290" i="12"/>
  <c r="J290" i="12"/>
  <c r="D291" i="12"/>
  <c r="E291" i="12"/>
  <c r="L291" i="12"/>
  <c r="F291" i="12"/>
  <c r="G291" i="12"/>
  <c r="H291" i="12"/>
  <c r="I291" i="12"/>
  <c r="J291" i="12"/>
  <c r="K291" i="12"/>
  <c r="D292" i="12"/>
  <c r="H292" i="12"/>
  <c r="E292" i="12"/>
  <c r="G292" i="12"/>
  <c r="I292" i="12"/>
  <c r="K292" i="12"/>
  <c r="L292" i="12"/>
  <c r="D293" i="12"/>
  <c r="I293" i="12"/>
  <c r="E293" i="12"/>
  <c r="K293" i="12"/>
  <c r="J293" i="12"/>
  <c r="L293" i="12"/>
  <c r="D294" i="12"/>
  <c r="H294" i="12"/>
  <c r="E294" i="12"/>
  <c r="F294" i="12"/>
  <c r="I294" i="12"/>
  <c r="J294" i="12"/>
  <c r="K294" i="12"/>
  <c r="D295" i="12"/>
  <c r="K295" i="12"/>
  <c r="E295" i="12"/>
  <c r="G295" i="12"/>
  <c r="L295" i="12"/>
  <c r="D296" i="12"/>
  <c r="F296" i="12"/>
  <c r="E296" i="12"/>
  <c r="L296" i="12"/>
  <c r="H296" i="12"/>
  <c r="D297" i="12"/>
  <c r="J297" i="12"/>
  <c r="E297" i="12"/>
  <c r="G297" i="12"/>
  <c r="F297" i="12"/>
  <c r="H297" i="12"/>
  <c r="I297" i="12"/>
  <c r="D298" i="12"/>
  <c r="E298" i="12"/>
  <c r="K298" i="12"/>
  <c r="F298" i="12"/>
  <c r="G298" i="12"/>
  <c r="H298" i="12"/>
  <c r="I298" i="12"/>
  <c r="J298" i="12"/>
  <c r="D299" i="12"/>
  <c r="E299" i="12"/>
  <c r="L299" i="12"/>
  <c r="F299" i="12"/>
  <c r="G299" i="12"/>
  <c r="H299" i="12"/>
  <c r="I299" i="12"/>
  <c r="J299" i="12"/>
  <c r="K299" i="12"/>
  <c r="D300" i="12"/>
  <c r="H300" i="12"/>
  <c r="E300" i="12"/>
  <c r="G300" i="12"/>
  <c r="I300" i="12"/>
  <c r="K300" i="12"/>
  <c r="L300" i="12"/>
  <c r="D301" i="12"/>
  <c r="I301" i="12"/>
  <c r="E301" i="12"/>
  <c r="K301" i="12"/>
  <c r="J301" i="12"/>
  <c r="L301" i="12"/>
  <c r="D302" i="12"/>
  <c r="H302" i="12"/>
  <c r="E302" i="12"/>
  <c r="F302" i="12"/>
  <c r="I302" i="12"/>
  <c r="J302" i="12"/>
  <c r="K302" i="12"/>
  <c r="D303" i="12"/>
  <c r="K303" i="12"/>
  <c r="E303" i="12"/>
  <c r="G303" i="12"/>
  <c r="L303" i="12"/>
  <c r="D304" i="12"/>
  <c r="F304" i="12"/>
  <c r="E304" i="12"/>
  <c r="L304" i="12"/>
  <c r="H304" i="12"/>
  <c r="D305" i="12"/>
  <c r="J305" i="12"/>
  <c r="E305" i="12"/>
  <c r="G305" i="12"/>
  <c r="F305" i="12"/>
  <c r="H305" i="12"/>
  <c r="I305" i="12"/>
  <c r="D306" i="12"/>
  <c r="E306" i="12"/>
  <c r="K306" i="12"/>
  <c r="F306" i="12"/>
  <c r="G306" i="12"/>
  <c r="H306" i="12"/>
  <c r="I306" i="12"/>
  <c r="J306" i="12"/>
  <c r="D307" i="12"/>
  <c r="E307" i="12"/>
  <c r="L307" i="12"/>
  <c r="F307" i="12"/>
  <c r="G307" i="12"/>
  <c r="H307" i="12"/>
  <c r="I307" i="12"/>
  <c r="J307" i="12"/>
  <c r="K307" i="12"/>
  <c r="D308" i="12"/>
  <c r="H308" i="12"/>
  <c r="E308" i="12"/>
  <c r="G308" i="12"/>
  <c r="I308" i="12"/>
  <c r="K308" i="12"/>
  <c r="L308" i="12"/>
  <c r="D309" i="12"/>
  <c r="I309" i="12"/>
  <c r="E309" i="12"/>
  <c r="K309" i="12"/>
  <c r="J309" i="12"/>
  <c r="L309" i="12"/>
  <c r="D310" i="12"/>
  <c r="H310" i="12"/>
  <c r="E310" i="12"/>
  <c r="F310" i="12"/>
  <c r="I310" i="12"/>
  <c r="J310" i="12"/>
  <c r="K310" i="12"/>
  <c r="D311" i="12"/>
  <c r="K311" i="12"/>
  <c r="E311" i="12"/>
  <c r="G311" i="12"/>
  <c r="L311" i="12"/>
  <c r="D312" i="12"/>
  <c r="F312" i="12"/>
  <c r="E312" i="12"/>
  <c r="L312" i="12"/>
  <c r="H312" i="12"/>
  <c r="D313" i="12"/>
  <c r="J313" i="12"/>
  <c r="E313" i="12"/>
  <c r="G313" i="12"/>
  <c r="F313" i="12"/>
  <c r="H313" i="12"/>
  <c r="I313" i="12"/>
  <c r="D314" i="12"/>
  <c r="E314" i="12"/>
  <c r="K314" i="12"/>
  <c r="F314" i="12"/>
  <c r="G314" i="12"/>
  <c r="H314" i="12"/>
  <c r="I314" i="12"/>
  <c r="J314" i="12"/>
  <c r="D315" i="12"/>
  <c r="E315" i="12"/>
  <c r="L315" i="12"/>
  <c r="F315" i="12"/>
  <c r="G315" i="12"/>
  <c r="H315" i="12"/>
  <c r="I315" i="12"/>
  <c r="J315" i="12"/>
  <c r="K315" i="12"/>
  <c r="D316" i="12"/>
  <c r="H316" i="12"/>
  <c r="E316" i="12"/>
  <c r="G316" i="12"/>
  <c r="I316" i="12"/>
  <c r="K316" i="12"/>
  <c r="L316" i="12"/>
  <c r="D317" i="12"/>
  <c r="I317" i="12"/>
  <c r="E317" i="12"/>
  <c r="K317" i="12"/>
  <c r="J317" i="12"/>
  <c r="L317" i="12"/>
  <c r="D318" i="12"/>
  <c r="H318" i="12"/>
  <c r="E318" i="12"/>
  <c r="F318" i="12"/>
  <c r="I318" i="12"/>
  <c r="J318" i="12"/>
  <c r="K318" i="12"/>
  <c r="D319" i="12"/>
  <c r="K319" i="12"/>
  <c r="E319" i="12"/>
  <c r="G319" i="12"/>
  <c r="L319" i="12"/>
  <c r="D320" i="12"/>
  <c r="F320" i="12"/>
  <c r="E320" i="12"/>
  <c r="L320" i="12"/>
  <c r="H320" i="12"/>
  <c r="D321" i="12"/>
  <c r="J321" i="12"/>
  <c r="E321" i="12"/>
  <c r="G321" i="12"/>
  <c r="F321" i="12"/>
  <c r="H321" i="12"/>
  <c r="I321" i="12"/>
  <c r="D322" i="12"/>
  <c r="E322" i="12"/>
  <c r="K322" i="12"/>
  <c r="F322" i="12"/>
  <c r="G322" i="12"/>
  <c r="H322" i="12"/>
  <c r="I322" i="12"/>
  <c r="J322" i="12"/>
  <c r="D323" i="12"/>
  <c r="E323" i="12"/>
  <c r="L323" i="12"/>
  <c r="F323" i="12"/>
  <c r="G323" i="12"/>
  <c r="H323" i="12"/>
  <c r="I323" i="12"/>
  <c r="J323" i="12"/>
  <c r="K323" i="12"/>
  <c r="D324" i="12"/>
  <c r="H324" i="12"/>
  <c r="E324" i="12"/>
  <c r="G324" i="12"/>
  <c r="I324" i="12"/>
  <c r="K324" i="12"/>
  <c r="L324" i="12"/>
  <c r="D325" i="12"/>
  <c r="I325" i="12"/>
  <c r="E325" i="12"/>
  <c r="K325" i="12"/>
  <c r="J325" i="12"/>
  <c r="L325" i="12"/>
  <c r="D326" i="12"/>
  <c r="H326" i="12"/>
  <c r="E326" i="12"/>
  <c r="F326" i="12"/>
  <c r="I326" i="12"/>
  <c r="J326" i="12"/>
  <c r="K326" i="12"/>
  <c r="D327" i="12"/>
  <c r="K327" i="12"/>
  <c r="E327" i="12"/>
  <c r="G327" i="12"/>
  <c r="L327" i="12"/>
  <c r="D328" i="12"/>
  <c r="F328" i="12"/>
  <c r="E328" i="12"/>
  <c r="L328" i="12"/>
  <c r="H328" i="12"/>
  <c r="D329" i="12"/>
  <c r="J329" i="12"/>
  <c r="E329" i="12"/>
  <c r="G329" i="12"/>
  <c r="F329" i="12"/>
  <c r="H329" i="12"/>
  <c r="I329" i="12"/>
  <c r="D330" i="12"/>
  <c r="E330" i="12"/>
  <c r="K330" i="12"/>
  <c r="F330" i="12"/>
  <c r="G330" i="12"/>
  <c r="H330" i="12"/>
  <c r="I330" i="12"/>
  <c r="J330" i="12"/>
  <c r="D331" i="12"/>
  <c r="E331" i="12"/>
  <c r="L331" i="12"/>
  <c r="F331" i="12"/>
  <c r="G331" i="12"/>
  <c r="H331" i="12"/>
  <c r="I331" i="12"/>
  <c r="J331" i="12"/>
  <c r="K331" i="12"/>
  <c r="D332" i="12"/>
  <c r="H332" i="12"/>
  <c r="E332" i="12"/>
  <c r="G332" i="12"/>
  <c r="I332" i="12"/>
  <c r="K332" i="12"/>
  <c r="L332" i="12"/>
  <c r="D333" i="12"/>
  <c r="I333" i="12"/>
  <c r="E333" i="12"/>
  <c r="K333" i="12"/>
  <c r="J333" i="12"/>
  <c r="L333" i="12"/>
  <c r="D334" i="12"/>
  <c r="H334" i="12"/>
  <c r="E334" i="12"/>
  <c r="F334" i="12"/>
  <c r="I334" i="12"/>
  <c r="J334" i="12"/>
  <c r="K334" i="12"/>
  <c r="D335" i="12"/>
  <c r="K335" i="12"/>
  <c r="E335" i="12"/>
  <c r="G335" i="12"/>
  <c r="L335" i="12"/>
  <c r="D336" i="12"/>
  <c r="F336" i="12"/>
  <c r="E336" i="12"/>
  <c r="L336" i="12"/>
  <c r="H336" i="12"/>
  <c r="D337" i="12"/>
  <c r="J337" i="12"/>
  <c r="E337" i="12"/>
  <c r="G337" i="12"/>
  <c r="F337" i="12"/>
  <c r="H337" i="12"/>
  <c r="I337" i="12"/>
  <c r="D338" i="12"/>
  <c r="E338" i="12"/>
  <c r="K338" i="12"/>
  <c r="F338" i="12"/>
  <c r="G338" i="12"/>
  <c r="H338" i="12"/>
  <c r="I338" i="12"/>
  <c r="J338" i="12"/>
  <c r="D339" i="12"/>
  <c r="E339" i="12"/>
  <c r="L339" i="12"/>
  <c r="F339" i="12"/>
  <c r="G339" i="12"/>
  <c r="H339" i="12"/>
  <c r="I339" i="12"/>
  <c r="J339" i="12"/>
  <c r="K339" i="12"/>
  <c r="D340" i="12"/>
  <c r="H340" i="12"/>
  <c r="E340" i="12"/>
  <c r="G340" i="12"/>
  <c r="I340" i="12"/>
  <c r="K340" i="12"/>
  <c r="L340" i="12"/>
  <c r="D341" i="12"/>
  <c r="I341" i="12"/>
  <c r="E341" i="12"/>
  <c r="K341" i="12"/>
  <c r="J341" i="12"/>
  <c r="L341" i="12"/>
  <c r="D342" i="12"/>
  <c r="H342" i="12"/>
  <c r="E342" i="12"/>
  <c r="F342" i="12"/>
  <c r="I342" i="12"/>
  <c r="J342" i="12"/>
  <c r="K342" i="12"/>
  <c r="H341" i="12"/>
  <c r="L337" i="12"/>
  <c r="K336" i="12"/>
  <c r="J335" i="12"/>
  <c r="H333" i="12"/>
  <c r="L329" i="12"/>
  <c r="K328" i="12"/>
  <c r="J327" i="12"/>
  <c r="H325" i="12"/>
  <c r="L321" i="12"/>
  <c r="K320" i="12"/>
  <c r="J319" i="12"/>
  <c r="H317" i="12"/>
  <c r="L313" i="12"/>
  <c r="K312" i="12"/>
  <c r="J311" i="12"/>
  <c r="H309" i="12"/>
  <c r="L305" i="12"/>
  <c r="K304" i="12"/>
  <c r="J303" i="12"/>
  <c r="H301" i="12"/>
  <c r="L297" i="12"/>
  <c r="K296" i="12"/>
  <c r="J295" i="12"/>
  <c r="H293" i="12"/>
  <c r="L289" i="12"/>
  <c r="K288" i="12"/>
  <c r="J287" i="12"/>
  <c r="H285" i="12"/>
  <c r="L281" i="12"/>
  <c r="K280" i="12"/>
  <c r="J279" i="12"/>
  <c r="H277" i="12"/>
  <c r="L273" i="12"/>
  <c r="K272" i="12"/>
  <c r="J271" i="12"/>
  <c r="H269" i="12"/>
  <c r="L263" i="12"/>
  <c r="K259" i="12"/>
  <c r="H252" i="12"/>
  <c r="K250" i="12"/>
  <c r="L244" i="12"/>
  <c r="H243" i="12"/>
  <c r="K241" i="12"/>
  <c r="H240" i="12"/>
  <c r="J238" i="12"/>
  <c r="L235" i="12"/>
  <c r="H234" i="12"/>
  <c r="K232" i="12"/>
  <c r="K230" i="12"/>
  <c r="L228" i="12"/>
  <c r="J227" i="12"/>
  <c r="F227" i="12"/>
  <c r="L213" i="12"/>
  <c r="G213" i="12"/>
  <c r="K212" i="12"/>
  <c r="G212" i="12"/>
  <c r="L205" i="12"/>
  <c r="G205" i="12"/>
  <c r="K204" i="12"/>
  <c r="G204" i="12"/>
  <c r="L197" i="12"/>
  <c r="G197" i="12"/>
  <c r="K196" i="12"/>
  <c r="G196" i="12"/>
  <c r="L189" i="12"/>
  <c r="G189" i="12"/>
  <c r="K188" i="12"/>
  <c r="G188" i="12"/>
  <c r="K180" i="12"/>
  <c r="G180" i="12"/>
  <c r="H179" i="12"/>
  <c r="J179" i="12"/>
  <c r="F179" i="12"/>
  <c r="K174" i="12"/>
  <c r="H174" i="12"/>
  <c r="I174" i="12"/>
  <c r="J174" i="12"/>
  <c r="L165" i="12"/>
  <c r="G165" i="12"/>
  <c r="L151" i="12"/>
  <c r="G151" i="12"/>
  <c r="K151" i="12"/>
  <c r="G341" i="12"/>
  <c r="F340" i="12"/>
  <c r="L338" i="12"/>
  <c r="K337" i="12"/>
  <c r="J336" i="12"/>
  <c r="I335" i="12"/>
  <c r="G333" i="12"/>
  <c r="F332" i="12"/>
  <c r="L330" i="12"/>
  <c r="K329" i="12"/>
  <c r="J328" i="12"/>
  <c r="I327" i="12"/>
  <c r="G325" i="12"/>
  <c r="F324" i="12"/>
  <c r="L322" i="12"/>
  <c r="K321" i="12"/>
  <c r="J320" i="12"/>
  <c r="I319" i="12"/>
  <c r="G317" i="12"/>
  <c r="F316" i="12"/>
  <c r="L314" i="12"/>
  <c r="K313" i="12"/>
  <c r="J312" i="12"/>
  <c r="I311" i="12"/>
  <c r="G309" i="12"/>
  <c r="F308" i="12"/>
  <c r="L306" i="12"/>
  <c r="K305" i="12"/>
  <c r="J304" i="12"/>
  <c r="I303" i="12"/>
  <c r="G301" i="12"/>
  <c r="F300" i="12"/>
  <c r="L298" i="12"/>
  <c r="K297" i="12"/>
  <c r="J296" i="12"/>
  <c r="I295" i="12"/>
  <c r="G293" i="12"/>
  <c r="F292" i="12"/>
  <c r="L290" i="12"/>
  <c r="K289" i="12"/>
  <c r="J288" i="12"/>
  <c r="I287" i="12"/>
  <c r="G285" i="12"/>
  <c r="F284" i="12"/>
  <c r="L282" i="12"/>
  <c r="K281" i="12"/>
  <c r="J280" i="12"/>
  <c r="I279" i="12"/>
  <c r="G277" i="12"/>
  <c r="F276" i="12"/>
  <c r="L274" i="12"/>
  <c r="K273" i="12"/>
  <c r="J272" i="12"/>
  <c r="I271" i="12"/>
  <c r="G269" i="12"/>
  <c r="F268" i="12"/>
  <c r="L266" i="12"/>
  <c r="I265" i="12"/>
  <c r="K263" i="12"/>
  <c r="I259" i="12"/>
  <c r="F258" i="12"/>
  <c r="L257" i="12"/>
  <c r="K254" i="12"/>
  <c r="J250" i="12"/>
  <c r="F249" i="12"/>
  <c r="L248" i="12"/>
  <c r="F246" i="12"/>
  <c r="J244" i="12"/>
  <c r="J241" i="12"/>
  <c r="F240" i="12"/>
  <c r="L239" i="12"/>
  <c r="I238" i="12"/>
  <c r="G237" i="12"/>
  <c r="K235" i="12"/>
  <c r="G234" i="12"/>
  <c r="J232" i="12"/>
  <c r="J230" i="12"/>
  <c r="L229" i="12"/>
  <c r="G229" i="12"/>
  <c r="J228" i="12"/>
  <c r="F223" i="12"/>
  <c r="I223" i="12"/>
  <c r="J223" i="12"/>
  <c r="F212" i="12"/>
  <c r="H212" i="12"/>
  <c r="F204" i="12"/>
  <c r="H204" i="12"/>
  <c r="F196" i="12"/>
  <c r="H196" i="12"/>
  <c r="F188" i="12"/>
  <c r="H188" i="12"/>
  <c r="H187" i="12"/>
  <c r="J187" i="12"/>
  <c r="F187" i="12"/>
  <c r="I180" i="12"/>
  <c r="F180" i="12"/>
  <c r="H180" i="12"/>
  <c r="L175" i="12"/>
  <c r="K175" i="12"/>
  <c r="K166" i="12"/>
  <c r="H166" i="12"/>
  <c r="I166" i="12"/>
  <c r="J166" i="12"/>
  <c r="L157" i="12"/>
  <c r="G157" i="12"/>
  <c r="D12" i="12"/>
  <c r="I12" i="12"/>
  <c r="G342" i="12"/>
  <c r="F341" i="12"/>
  <c r="I336" i="12"/>
  <c r="H335" i="12"/>
  <c r="G334" i="12"/>
  <c r="F333" i="12"/>
  <c r="I328" i="12"/>
  <c r="H327" i="12"/>
  <c r="G326" i="12"/>
  <c r="F325" i="12"/>
  <c r="I320" i="12"/>
  <c r="H319" i="12"/>
  <c r="G318" i="12"/>
  <c r="F317" i="12"/>
  <c r="I312" i="12"/>
  <c r="H311" i="12"/>
  <c r="G310" i="12"/>
  <c r="F309" i="12"/>
  <c r="I304" i="12"/>
  <c r="H303" i="12"/>
  <c r="G302" i="12"/>
  <c r="F301" i="12"/>
  <c r="I296" i="12"/>
  <c r="H295" i="12"/>
  <c r="G294" i="12"/>
  <c r="F293" i="12"/>
  <c r="I288" i="12"/>
  <c r="H287" i="12"/>
  <c r="G286" i="12"/>
  <c r="F285" i="12"/>
  <c r="I280" i="12"/>
  <c r="H279" i="12"/>
  <c r="G278" i="12"/>
  <c r="F277" i="12"/>
  <c r="I272" i="12"/>
  <c r="H271" i="12"/>
  <c r="G270" i="12"/>
  <c r="F269" i="12"/>
  <c r="K266" i="12"/>
  <c r="G265" i="12"/>
  <c r="J263" i="12"/>
  <c r="L260" i="12"/>
  <c r="H259" i="12"/>
  <c r="K257" i="12"/>
  <c r="F252" i="12"/>
  <c r="L251" i="12"/>
  <c r="H250" i="12"/>
  <c r="K248" i="12"/>
  <c r="H247" i="12"/>
  <c r="K245" i="12"/>
  <c r="I244" i="12"/>
  <c r="F243" i="12"/>
  <c r="L242" i="12"/>
  <c r="I241" i="12"/>
  <c r="H238" i="12"/>
  <c r="I235" i="12"/>
  <c r="F234" i="12"/>
  <c r="L233" i="12"/>
  <c r="I232" i="12"/>
  <c r="F231" i="12"/>
  <c r="I231" i="12"/>
  <c r="I230" i="12"/>
  <c r="I228" i="12"/>
  <c r="L227" i="12"/>
  <c r="J219" i="12"/>
  <c r="F219" i="12"/>
  <c r="L214" i="12"/>
  <c r="J211" i="12"/>
  <c r="F211" i="12"/>
  <c r="L206" i="12"/>
  <c r="J203" i="12"/>
  <c r="F203" i="12"/>
  <c r="L198" i="12"/>
  <c r="J195" i="12"/>
  <c r="F195" i="12"/>
  <c r="L190" i="12"/>
  <c r="L183" i="12"/>
  <c r="K183" i="12"/>
  <c r="K182" i="12"/>
  <c r="H182" i="12"/>
  <c r="I182" i="12"/>
  <c r="J182" i="12"/>
  <c r="L181" i="12"/>
  <c r="G181" i="12"/>
  <c r="L167" i="12"/>
  <c r="K167" i="12"/>
  <c r="K158" i="12"/>
  <c r="H158" i="12"/>
  <c r="I158" i="12"/>
  <c r="J158" i="12"/>
  <c r="K252" i="12"/>
  <c r="G247" i="12"/>
  <c r="H232" i="12"/>
  <c r="H228" i="12"/>
  <c r="H222" i="12"/>
  <c r="I222" i="12"/>
  <c r="L215" i="12"/>
  <c r="L207" i="12"/>
  <c r="L199" i="12"/>
  <c r="L191" i="12"/>
  <c r="L164" i="12"/>
  <c r="L159" i="12"/>
  <c r="K159" i="12"/>
  <c r="N12" i="12"/>
  <c r="G336" i="12"/>
  <c r="F335" i="12"/>
  <c r="G328" i="12"/>
  <c r="F327" i="12"/>
  <c r="G320" i="12"/>
  <c r="F319" i="12"/>
  <c r="G312" i="12"/>
  <c r="F311" i="12"/>
  <c r="G304" i="12"/>
  <c r="F303" i="12"/>
  <c r="G296" i="12"/>
  <c r="F295" i="12"/>
  <c r="G288" i="12"/>
  <c r="F287" i="12"/>
  <c r="G280" i="12"/>
  <c r="F279" i="12"/>
  <c r="G272" i="12"/>
  <c r="F271" i="12"/>
  <c r="F259" i="12"/>
  <c r="F250" i="12"/>
  <c r="G244" i="12"/>
  <c r="F241" i="12"/>
  <c r="F238" i="12"/>
  <c r="F232" i="12"/>
  <c r="C12" i="12"/>
  <c r="L342" i="12"/>
  <c r="J340" i="12"/>
  <c r="L334" i="12"/>
  <c r="J332" i="12"/>
  <c r="L326" i="12"/>
  <c r="J324" i="12"/>
  <c r="L318" i="12"/>
  <c r="J316" i="12"/>
  <c r="L310" i="12"/>
  <c r="J308" i="12"/>
  <c r="L302" i="12"/>
  <c r="J300" i="12"/>
  <c r="L294" i="12"/>
  <c r="J292" i="12"/>
  <c r="L286" i="12"/>
  <c r="J284" i="12"/>
  <c r="L278" i="12"/>
  <c r="J276" i="12"/>
  <c r="L270" i="12"/>
  <c r="J268" i="12"/>
  <c r="K258" i="12"/>
  <c r="L252" i="12"/>
  <c r="H251" i="12"/>
  <c r="K249" i="12"/>
  <c r="J246" i="12"/>
  <c r="L243" i="12"/>
  <c r="H242" i="12"/>
  <c r="K240" i="12"/>
  <c r="H239" i="12"/>
  <c r="K237" i="12"/>
  <c r="F235" i="12"/>
  <c r="I233" i="12"/>
  <c r="K228" i="12"/>
  <c r="H227" i="12"/>
  <c r="K225" i="12"/>
  <c r="L225" i="12"/>
  <c r="H224" i="12"/>
  <c r="K223" i="12"/>
  <c r="L222" i="12"/>
  <c r="L221" i="12"/>
  <c r="G221" i="12"/>
  <c r="I220" i="12"/>
  <c r="L212" i="12"/>
  <c r="L204" i="12"/>
  <c r="L196" i="12"/>
  <c r="L188" i="12"/>
  <c r="K187" i="12"/>
  <c r="I179" i="12"/>
  <c r="I172" i="12"/>
  <c r="F172" i="12"/>
  <c r="H172" i="12"/>
  <c r="L166" i="12"/>
  <c r="K164" i="12"/>
  <c r="K150" i="12"/>
  <c r="F150" i="12"/>
  <c r="H150" i="12"/>
  <c r="I150" i="12"/>
  <c r="J150" i="12"/>
  <c r="G12" i="12"/>
  <c r="G216" i="12"/>
  <c r="K216" i="12"/>
  <c r="L216" i="12"/>
  <c r="K215" i="12"/>
  <c r="G208" i="12"/>
  <c r="K208" i="12"/>
  <c r="L208" i="12"/>
  <c r="K207" i="12"/>
  <c r="G200" i="12"/>
  <c r="K200" i="12"/>
  <c r="L200" i="12"/>
  <c r="K199" i="12"/>
  <c r="G192" i="12"/>
  <c r="K192" i="12"/>
  <c r="L192" i="12"/>
  <c r="K191" i="12"/>
  <c r="I164" i="12"/>
  <c r="F164" i="12"/>
  <c r="H164" i="12"/>
  <c r="E12" i="12"/>
  <c r="L259" i="12"/>
  <c r="H258" i="12"/>
  <c r="K256" i="12"/>
  <c r="L250" i="12"/>
  <c r="I249" i="12"/>
  <c r="I243" i="12"/>
  <c r="L241" i="12"/>
  <c r="J234" i="12"/>
  <c r="L230" i="12"/>
  <c r="G224" i="12"/>
  <c r="K224" i="12"/>
  <c r="J222" i="12"/>
  <c r="K220" i="12"/>
  <c r="G220" i="12"/>
  <c r="F215" i="12"/>
  <c r="I215" i="12"/>
  <c r="J215" i="12"/>
  <c r="H214" i="12"/>
  <c r="I214" i="12"/>
  <c r="J214" i="12"/>
  <c r="F207" i="12"/>
  <c r="I207" i="12"/>
  <c r="J207" i="12"/>
  <c r="H206" i="12"/>
  <c r="I206" i="12"/>
  <c r="J206" i="12"/>
  <c r="F199" i="12"/>
  <c r="I199" i="12"/>
  <c r="J199" i="12"/>
  <c r="H198" i="12"/>
  <c r="I198" i="12"/>
  <c r="J198" i="12"/>
  <c r="F191" i="12"/>
  <c r="I191" i="12"/>
  <c r="J191" i="12"/>
  <c r="H190" i="12"/>
  <c r="I190" i="12"/>
  <c r="J190" i="12"/>
  <c r="L173" i="12"/>
  <c r="G173" i="12"/>
  <c r="I156" i="12"/>
  <c r="F156" i="12"/>
  <c r="H156" i="12"/>
  <c r="L184" i="12"/>
  <c r="L176" i="12"/>
  <c r="L168" i="12"/>
  <c r="L160" i="12"/>
  <c r="L152" i="12"/>
  <c r="H148" i="12"/>
  <c r="L144" i="12"/>
  <c r="K143" i="12"/>
  <c r="J142" i="12"/>
  <c r="H140" i="12"/>
  <c r="G139" i="12"/>
  <c r="F138" i="12"/>
  <c r="L136" i="12"/>
  <c r="K135" i="12"/>
  <c r="J134" i="12"/>
  <c r="H132" i="12"/>
  <c r="G131" i="12"/>
  <c r="F130" i="12"/>
  <c r="L128" i="12"/>
  <c r="K127" i="12"/>
  <c r="J126" i="12"/>
  <c r="H124" i="12"/>
  <c r="G123" i="12"/>
  <c r="F122" i="12"/>
  <c r="L120" i="12"/>
  <c r="K119" i="12"/>
  <c r="J118" i="12"/>
  <c r="H116" i="12"/>
  <c r="G115" i="12"/>
  <c r="F114" i="12"/>
  <c r="L111" i="12"/>
  <c r="L103" i="12"/>
  <c r="L95" i="12"/>
  <c r="L87" i="12"/>
  <c r="L63" i="12"/>
  <c r="L47" i="12"/>
  <c r="K107" i="12"/>
  <c r="K98" i="12"/>
  <c r="K71" i="12"/>
  <c r="J100" i="12"/>
  <c r="H100" i="12"/>
  <c r="F100" i="12"/>
  <c r="J68" i="12"/>
  <c r="H68" i="12"/>
  <c r="F68" i="12"/>
  <c r="J36" i="12"/>
  <c r="L340" i="8"/>
  <c r="I338" i="8"/>
  <c r="F338" i="8"/>
  <c r="H338" i="8"/>
  <c r="K324" i="8"/>
  <c r="H324" i="8"/>
  <c r="I324" i="8"/>
  <c r="J324" i="8"/>
  <c r="L217" i="12"/>
  <c r="L209" i="12"/>
  <c r="L201" i="12"/>
  <c r="L193" i="12"/>
  <c r="K184" i="12"/>
  <c r="J183" i="12"/>
  <c r="K176" i="12"/>
  <c r="J175" i="12"/>
  <c r="G172" i="12"/>
  <c r="F171" i="12"/>
  <c r="K168" i="12"/>
  <c r="J167" i="12"/>
  <c r="G164" i="12"/>
  <c r="F163" i="12"/>
  <c r="K160" i="12"/>
  <c r="J159" i="12"/>
  <c r="G156" i="12"/>
  <c r="F155" i="12"/>
  <c r="K152" i="12"/>
  <c r="J151" i="12"/>
  <c r="G148" i="12"/>
  <c r="F147" i="12"/>
  <c r="K144" i="12"/>
  <c r="J143" i="12"/>
  <c r="I142" i="12"/>
  <c r="G140" i="12"/>
  <c r="F139" i="12"/>
  <c r="K136" i="12"/>
  <c r="J135" i="12"/>
  <c r="I134" i="12"/>
  <c r="G132" i="12"/>
  <c r="F131" i="12"/>
  <c r="K128" i="12"/>
  <c r="J127" i="12"/>
  <c r="I126" i="12"/>
  <c r="G124" i="12"/>
  <c r="F123" i="12"/>
  <c r="K120" i="12"/>
  <c r="J119" i="12"/>
  <c r="I118" i="12"/>
  <c r="G116" i="12"/>
  <c r="F115" i="12"/>
  <c r="L110" i="12"/>
  <c r="L102" i="12"/>
  <c r="L94" i="12"/>
  <c r="L86" i="12"/>
  <c r="L46" i="12"/>
  <c r="K106" i="12"/>
  <c r="H104" i="12"/>
  <c r="J104" i="12"/>
  <c r="I104" i="12"/>
  <c r="H40" i="12"/>
  <c r="J40" i="12"/>
  <c r="I40" i="12"/>
  <c r="K330" i="8"/>
  <c r="L325" i="8"/>
  <c r="K325" i="8"/>
  <c r="I183" i="12"/>
  <c r="I175" i="12"/>
  <c r="I167" i="12"/>
  <c r="I159" i="12"/>
  <c r="I151" i="12"/>
  <c r="G149" i="12"/>
  <c r="F148" i="12"/>
  <c r="I143" i="12"/>
  <c r="H142" i="12"/>
  <c r="G141" i="12"/>
  <c r="F140" i="12"/>
  <c r="K137" i="12"/>
  <c r="I135" i="12"/>
  <c r="H134" i="12"/>
  <c r="G133" i="12"/>
  <c r="F132" i="12"/>
  <c r="K129" i="12"/>
  <c r="I127" i="12"/>
  <c r="H126" i="12"/>
  <c r="G125" i="12"/>
  <c r="F124" i="12"/>
  <c r="K121" i="12"/>
  <c r="I119" i="12"/>
  <c r="H118" i="12"/>
  <c r="G117" i="12"/>
  <c r="F116" i="12"/>
  <c r="K113" i="12"/>
  <c r="K87" i="12"/>
  <c r="K50" i="12"/>
  <c r="I92" i="12"/>
  <c r="J108" i="12"/>
  <c r="H108" i="12"/>
  <c r="J44" i="12"/>
  <c r="L339" i="8"/>
  <c r="G339" i="8"/>
  <c r="L332" i="8"/>
  <c r="I330" i="8"/>
  <c r="F330" i="8"/>
  <c r="H330" i="8"/>
  <c r="K316" i="8"/>
  <c r="F316" i="8"/>
  <c r="H316" i="8"/>
  <c r="I316" i="8"/>
  <c r="J316" i="8"/>
  <c r="K95" i="12"/>
  <c r="K67" i="12"/>
  <c r="G111" i="12"/>
  <c r="G99" i="12"/>
  <c r="G83" i="12"/>
  <c r="G63" i="12"/>
  <c r="G47" i="12"/>
  <c r="G39" i="12"/>
  <c r="G35" i="12"/>
  <c r="G23" i="12"/>
  <c r="H112" i="12"/>
  <c r="J112" i="12"/>
  <c r="I112" i="12"/>
  <c r="H48" i="12"/>
  <c r="J48" i="12"/>
  <c r="I48" i="12"/>
  <c r="G143" i="12"/>
  <c r="F142" i="12"/>
  <c r="G135" i="12"/>
  <c r="F134" i="12"/>
  <c r="G127" i="12"/>
  <c r="F126" i="12"/>
  <c r="G119" i="12"/>
  <c r="F118" i="12"/>
  <c r="J52" i="12"/>
  <c r="H52" i="12"/>
  <c r="F52" i="12"/>
  <c r="K340" i="8"/>
  <c r="H340" i="8"/>
  <c r="I340" i="8"/>
  <c r="J340" i="8"/>
  <c r="L331" i="8"/>
  <c r="G331" i="8"/>
  <c r="J171" i="12"/>
  <c r="J163" i="12"/>
  <c r="J155" i="12"/>
  <c r="L149" i="12"/>
  <c r="J147" i="12"/>
  <c r="L141" i="12"/>
  <c r="J139" i="12"/>
  <c r="L133" i="12"/>
  <c r="J131" i="12"/>
  <c r="L125" i="12"/>
  <c r="J123" i="12"/>
  <c r="L117" i="12"/>
  <c r="J115" i="12"/>
  <c r="L106" i="12"/>
  <c r="L98" i="12"/>
  <c r="L90" i="12"/>
  <c r="L74" i="12"/>
  <c r="K74" i="12"/>
  <c r="G110" i="12"/>
  <c r="G102" i="12"/>
  <c r="G94" i="12"/>
  <c r="G90" i="12"/>
  <c r="G86" i="12"/>
  <c r="G78" i="12"/>
  <c r="G70" i="12"/>
  <c r="G62" i="12"/>
  <c r="G54" i="12"/>
  <c r="G46" i="12"/>
  <c r="F112" i="12"/>
  <c r="H88" i="12"/>
  <c r="J88" i="12"/>
  <c r="I88" i="12"/>
  <c r="H56" i="12"/>
  <c r="J56" i="12"/>
  <c r="I56" i="12"/>
  <c r="H12" i="12"/>
  <c r="L338" i="8"/>
  <c r="L317" i="8"/>
  <c r="G317" i="8"/>
  <c r="K317" i="8"/>
  <c r="J92" i="12"/>
  <c r="H92" i="12"/>
  <c r="F92" i="12"/>
  <c r="H60" i="12"/>
  <c r="F60" i="12"/>
  <c r="K332" i="8"/>
  <c r="H332" i="8"/>
  <c r="I332" i="8"/>
  <c r="J332" i="8"/>
  <c r="H96" i="12"/>
  <c r="J96" i="12"/>
  <c r="I96" i="12"/>
  <c r="H64" i="12"/>
  <c r="J64" i="12"/>
  <c r="I64" i="12"/>
  <c r="H32" i="12"/>
  <c r="J32" i="12"/>
  <c r="I32" i="12"/>
  <c r="L333" i="8"/>
  <c r="K333" i="8"/>
  <c r="L334" i="8"/>
  <c r="L326" i="8"/>
  <c r="H322" i="8"/>
  <c r="L318" i="8"/>
  <c r="H314" i="8"/>
  <c r="L310" i="8"/>
  <c r="K309" i="8"/>
  <c r="J308" i="8"/>
  <c r="H306" i="8"/>
  <c r="L302" i="8"/>
  <c r="K301" i="8"/>
  <c r="J300" i="8"/>
  <c r="H298" i="8"/>
  <c r="L294" i="8"/>
  <c r="K293" i="8"/>
  <c r="J292" i="8"/>
  <c r="H290" i="8"/>
  <c r="L286" i="8"/>
  <c r="K285" i="8"/>
  <c r="J284" i="8"/>
  <c r="H282" i="8"/>
  <c r="L278" i="8"/>
  <c r="K277" i="8"/>
  <c r="J276" i="8"/>
  <c r="H274" i="8"/>
  <c r="L270" i="8"/>
  <c r="K269" i="8"/>
  <c r="J268" i="8"/>
  <c r="H266" i="8"/>
  <c r="L262" i="8"/>
  <c r="K261" i="8"/>
  <c r="J260" i="8"/>
  <c r="H258" i="8"/>
  <c r="L254" i="8"/>
  <c r="K253" i="8"/>
  <c r="J252" i="8"/>
  <c r="H250" i="8"/>
  <c r="L246" i="8"/>
  <c r="K245" i="8"/>
  <c r="J244" i="8"/>
  <c r="H242" i="8"/>
  <c r="L238" i="8"/>
  <c r="K237" i="8"/>
  <c r="J236" i="8"/>
  <c r="H234" i="8"/>
  <c r="L230" i="8"/>
  <c r="K229" i="8"/>
  <c r="J228" i="8"/>
  <c r="H226" i="8"/>
  <c r="L222" i="8"/>
  <c r="K221" i="8"/>
  <c r="J220" i="8"/>
  <c r="L217" i="8"/>
  <c r="I216" i="8"/>
  <c r="K214" i="8"/>
  <c r="H213" i="8"/>
  <c r="L208" i="8"/>
  <c r="I203" i="8"/>
  <c r="K200" i="8"/>
  <c r="L198" i="8"/>
  <c r="K196" i="8"/>
  <c r="L194" i="8"/>
  <c r="G191" i="8"/>
  <c r="L191" i="8"/>
  <c r="I185" i="8"/>
  <c r="F185" i="8"/>
  <c r="K182" i="8"/>
  <c r="K180" i="8"/>
  <c r="K179" i="8"/>
  <c r="G179" i="8"/>
  <c r="J177" i="8"/>
  <c r="L174" i="8"/>
  <c r="I169" i="8"/>
  <c r="F169" i="8"/>
  <c r="K166" i="8"/>
  <c r="K164" i="8"/>
  <c r="F163" i="8"/>
  <c r="H163" i="8"/>
  <c r="J162" i="8"/>
  <c r="F162" i="8"/>
  <c r="F158" i="8"/>
  <c r="I158" i="8"/>
  <c r="J158" i="8"/>
  <c r="H157" i="8"/>
  <c r="I157" i="8"/>
  <c r="J157" i="8"/>
  <c r="H146" i="8"/>
  <c r="J146" i="8"/>
  <c r="F146" i="8"/>
  <c r="H138" i="8"/>
  <c r="J138" i="8"/>
  <c r="F138" i="8"/>
  <c r="K131" i="8"/>
  <c r="G131" i="8"/>
  <c r="L118" i="8"/>
  <c r="K118" i="8"/>
  <c r="L115" i="8"/>
  <c r="K109" i="8"/>
  <c r="H109" i="8"/>
  <c r="I109" i="8"/>
  <c r="J109" i="8"/>
  <c r="G338" i="8"/>
  <c r="F337" i="8"/>
  <c r="L335" i="8"/>
  <c r="K334" i="8"/>
  <c r="J333" i="8"/>
  <c r="G330" i="8"/>
  <c r="F329" i="8"/>
  <c r="L327" i="8"/>
  <c r="K326" i="8"/>
  <c r="J325" i="8"/>
  <c r="G322" i="8"/>
  <c r="F321" i="8"/>
  <c r="L319" i="8"/>
  <c r="K318" i="8"/>
  <c r="J317" i="8"/>
  <c r="G314" i="8"/>
  <c r="F313" i="8"/>
  <c r="L311" i="8"/>
  <c r="K310" i="8"/>
  <c r="J309" i="8"/>
  <c r="I308" i="8"/>
  <c r="G306" i="8"/>
  <c r="F305" i="8"/>
  <c r="L303" i="8"/>
  <c r="K302" i="8"/>
  <c r="J301" i="8"/>
  <c r="I300" i="8"/>
  <c r="G298" i="8"/>
  <c r="F297" i="8"/>
  <c r="L295" i="8"/>
  <c r="K294" i="8"/>
  <c r="J293" i="8"/>
  <c r="I292" i="8"/>
  <c r="G290" i="8"/>
  <c r="F289" i="8"/>
  <c r="L287" i="8"/>
  <c r="K286" i="8"/>
  <c r="J285" i="8"/>
  <c r="I284" i="8"/>
  <c r="G282" i="8"/>
  <c r="F281" i="8"/>
  <c r="L279" i="8"/>
  <c r="K278" i="8"/>
  <c r="J277" i="8"/>
  <c r="I276" i="8"/>
  <c r="G274" i="8"/>
  <c r="F273" i="8"/>
  <c r="L271" i="8"/>
  <c r="K270" i="8"/>
  <c r="J269" i="8"/>
  <c r="I268" i="8"/>
  <c r="G266" i="8"/>
  <c r="F265" i="8"/>
  <c r="L263" i="8"/>
  <c r="K262" i="8"/>
  <c r="J261" i="8"/>
  <c r="I260" i="8"/>
  <c r="G258" i="8"/>
  <c r="F257" i="8"/>
  <c r="L255" i="8"/>
  <c r="K254" i="8"/>
  <c r="J253" i="8"/>
  <c r="I252" i="8"/>
  <c r="G250" i="8"/>
  <c r="F249" i="8"/>
  <c r="L247" i="8"/>
  <c r="K246" i="8"/>
  <c r="J245" i="8"/>
  <c r="I244" i="8"/>
  <c r="G242" i="8"/>
  <c r="F241" i="8"/>
  <c r="L239" i="8"/>
  <c r="K238" i="8"/>
  <c r="J237" i="8"/>
  <c r="I236" i="8"/>
  <c r="G234" i="8"/>
  <c r="F233" i="8"/>
  <c r="L231" i="8"/>
  <c r="K230" i="8"/>
  <c r="J229" i="8"/>
  <c r="I228" i="8"/>
  <c r="G226" i="8"/>
  <c r="F225" i="8"/>
  <c r="L223" i="8"/>
  <c r="K222" i="8"/>
  <c r="J221" i="8"/>
  <c r="I220" i="8"/>
  <c r="K217" i="8"/>
  <c r="G216" i="8"/>
  <c r="J214" i="8"/>
  <c r="L211" i="8"/>
  <c r="H210" i="8"/>
  <c r="K208" i="8"/>
  <c r="L206" i="8"/>
  <c r="F205" i="8"/>
  <c r="K204" i="8"/>
  <c r="L202" i="8"/>
  <c r="J200" i="8"/>
  <c r="G199" i="8"/>
  <c r="L199" i="8"/>
  <c r="J198" i="8"/>
  <c r="F195" i="8"/>
  <c r="I193" i="8"/>
  <c r="F193" i="8"/>
  <c r="I192" i="8"/>
  <c r="I190" i="8"/>
  <c r="K187" i="8"/>
  <c r="I186" i="8"/>
  <c r="F182" i="8"/>
  <c r="J182" i="8"/>
  <c r="G178" i="8"/>
  <c r="L173" i="8"/>
  <c r="J171" i="8"/>
  <c r="F166" i="8"/>
  <c r="J166" i="8"/>
  <c r="L156" i="8"/>
  <c r="G156" i="8"/>
  <c r="K155" i="8"/>
  <c r="G155" i="8"/>
  <c r="G151" i="8"/>
  <c r="K151" i="8"/>
  <c r="L151" i="8"/>
  <c r="K150" i="8"/>
  <c r="K147" i="8"/>
  <c r="G147" i="8"/>
  <c r="K139" i="8"/>
  <c r="G139" i="8"/>
  <c r="I131" i="8"/>
  <c r="F131" i="8"/>
  <c r="H131" i="8"/>
  <c r="K123" i="8"/>
  <c r="L110" i="8"/>
  <c r="K110" i="8"/>
  <c r="L107" i="8"/>
  <c r="I333" i="8"/>
  <c r="I325" i="8"/>
  <c r="G323" i="8"/>
  <c r="F322" i="8"/>
  <c r="I317" i="8"/>
  <c r="G315" i="8"/>
  <c r="F314" i="8"/>
  <c r="I309" i="8"/>
  <c r="H308" i="8"/>
  <c r="G307" i="8"/>
  <c r="F306" i="8"/>
  <c r="I301" i="8"/>
  <c r="H300" i="8"/>
  <c r="G299" i="8"/>
  <c r="F298" i="8"/>
  <c r="I293" i="8"/>
  <c r="H292" i="8"/>
  <c r="G291" i="8"/>
  <c r="F290" i="8"/>
  <c r="I285" i="8"/>
  <c r="H284" i="8"/>
  <c r="G283" i="8"/>
  <c r="F282" i="8"/>
  <c r="I277" i="8"/>
  <c r="H276" i="8"/>
  <c r="G275" i="8"/>
  <c r="F274" i="8"/>
  <c r="I269" i="8"/>
  <c r="H268" i="8"/>
  <c r="G267" i="8"/>
  <c r="F266" i="8"/>
  <c r="I261" i="8"/>
  <c r="H260" i="8"/>
  <c r="G259" i="8"/>
  <c r="F258" i="8"/>
  <c r="I253" i="8"/>
  <c r="H252" i="8"/>
  <c r="G251" i="8"/>
  <c r="F250" i="8"/>
  <c r="I245" i="8"/>
  <c r="H244" i="8"/>
  <c r="G243" i="8"/>
  <c r="F242" i="8"/>
  <c r="I237" i="8"/>
  <c r="H236" i="8"/>
  <c r="G235" i="8"/>
  <c r="F234" i="8"/>
  <c r="I229" i="8"/>
  <c r="H228" i="8"/>
  <c r="G227" i="8"/>
  <c r="F226" i="8"/>
  <c r="I221" i="8"/>
  <c r="H220" i="8"/>
  <c r="G219" i="8"/>
  <c r="J217" i="8"/>
  <c r="F216" i="8"/>
  <c r="L215" i="8"/>
  <c r="I214" i="8"/>
  <c r="F213" i="8"/>
  <c r="J208" i="8"/>
  <c r="G207" i="8"/>
  <c r="L207" i="8"/>
  <c r="J206" i="8"/>
  <c r="F203" i="8"/>
  <c r="I201" i="8"/>
  <c r="F201" i="8"/>
  <c r="I200" i="8"/>
  <c r="I198" i="8"/>
  <c r="K195" i="8"/>
  <c r="I194" i="8"/>
  <c r="L185" i="8"/>
  <c r="J178" i="8"/>
  <c r="F178" i="8"/>
  <c r="G175" i="8"/>
  <c r="K175" i="8"/>
  <c r="L175" i="8"/>
  <c r="K173" i="8"/>
  <c r="K170" i="8"/>
  <c r="L169" i="8"/>
  <c r="F155" i="8"/>
  <c r="H155" i="8"/>
  <c r="J154" i="8"/>
  <c r="F154" i="8"/>
  <c r="F150" i="8"/>
  <c r="I150" i="8"/>
  <c r="J150" i="8"/>
  <c r="H149" i="8"/>
  <c r="I149" i="8"/>
  <c r="J149" i="8"/>
  <c r="I147" i="8"/>
  <c r="F147" i="8"/>
  <c r="H147" i="8"/>
  <c r="I139" i="8"/>
  <c r="F139" i="8"/>
  <c r="H139" i="8"/>
  <c r="L132" i="8"/>
  <c r="G132" i="8"/>
  <c r="L125" i="8"/>
  <c r="I123" i="8"/>
  <c r="F123" i="8"/>
  <c r="H123" i="8"/>
  <c r="K115" i="8"/>
  <c r="H214" i="8"/>
  <c r="K203" i="8"/>
  <c r="H198" i="8"/>
  <c r="H194" i="8"/>
  <c r="G190" i="8"/>
  <c r="I181" i="8"/>
  <c r="J181" i="8"/>
  <c r="I170" i="8"/>
  <c r="I165" i="8"/>
  <c r="J165" i="8"/>
  <c r="L148" i="8"/>
  <c r="G148" i="8"/>
  <c r="L142" i="8"/>
  <c r="K142" i="8"/>
  <c r="K141" i="8"/>
  <c r="H141" i="8"/>
  <c r="I141" i="8"/>
  <c r="J141" i="8"/>
  <c r="L140" i="8"/>
  <c r="G140" i="8"/>
  <c r="L134" i="8"/>
  <c r="K134" i="8"/>
  <c r="K133" i="8"/>
  <c r="H133" i="8"/>
  <c r="I133" i="8"/>
  <c r="J133" i="8"/>
  <c r="I115" i="8"/>
  <c r="F115" i="8"/>
  <c r="H115" i="8"/>
  <c r="K107" i="8"/>
  <c r="K100" i="8"/>
  <c r="L100" i="8"/>
  <c r="G100" i="8"/>
  <c r="P12" i="8"/>
  <c r="G309" i="8"/>
  <c r="F308" i="8"/>
  <c r="G301" i="8"/>
  <c r="F300" i="8"/>
  <c r="G293" i="8"/>
  <c r="F292" i="8"/>
  <c r="G285" i="8"/>
  <c r="F284" i="8"/>
  <c r="G277" i="8"/>
  <c r="F276" i="8"/>
  <c r="G269" i="8"/>
  <c r="F268" i="8"/>
  <c r="G261" i="8"/>
  <c r="F260" i="8"/>
  <c r="G253" i="8"/>
  <c r="F252" i="8"/>
  <c r="G245" i="8"/>
  <c r="F244" i="8"/>
  <c r="G237" i="8"/>
  <c r="F236" i="8"/>
  <c r="G229" i="8"/>
  <c r="F228" i="8"/>
  <c r="G221" i="8"/>
  <c r="F220" i="8"/>
  <c r="F200" i="8"/>
  <c r="G196" i="8"/>
  <c r="F194" i="8"/>
  <c r="G186" i="8"/>
  <c r="G180" i="8"/>
  <c r="I177" i="8"/>
  <c r="F177" i="8"/>
  <c r="K174" i="8"/>
  <c r="K171" i="8"/>
  <c r="G171" i="8"/>
  <c r="G164" i="8"/>
  <c r="L124" i="8"/>
  <c r="G124" i="8"/>
  <c r="I107" i="8"/>
  <c r="F107" i="8"/>
  <c r="H107" i="8"/>
  <c r="E12" i="8"/>
  <c r="J337" i="8"/>
  <c r="J329" i="8"/>
  <c r="L323" i="8"/>
  <c r="J321" i="8"/>
  <c r="L315" i="8"/>
  <c r="J313" i="8"/>
  <c r="L307" i="8"/>
  <c r="J305" i="8"/>
  <c r="L299" i="8"/>
  <c r="J297" i="8"/>
  <c r="L291" i="8"/>
  <c r="J289" i="8"/>
  <c r="L283" i="8"/>
  <c r="J281" i="8"/>
  <c r="L275" i="8"/>
  <c r="J273" i="8"/>
  <c r="L267" i="8"/>
  <c r="J265" i="8"/>
  <c r="L259" i="8"/>
  <c r="J257" i="8"/>
  <c r="L251" i="8"/>
  <c r="J249" i="8"/>
  <c r="L243" i="8"/>
  <c r="J241" i="8"/>
  <c r="L235" i="8"/>
  <c r="J233" i="8"/>
  <c r="L227" i="8"/>
  <c r="J225" i="8"/>
  <c r="L219" i="8"/>
  <c r="F217" i="8"/>
  <c r="K213" i="8"/>
  <c r="G211" i="8"/>
  <c r="J209" i="8"/>
  <c r="F208" i="8"/>
  <c r="K207" i="8"/>
  <c r="G206" i="8"/>
  <c r="K205" i="8"/>
  <c r="G204" i="8"/>
  <c r="F202" i="8"/>
  <c r="K201" i="8"/>
  <c r="K198" i="8"/>
  <c r="I197" i="8"/>
  <c r="L195" i="8"/>
  <c r="G194" i="8"/>
  <c r="J187" i="8"/>
  <c r="H185" i="8"/>
  <c r="L181" i="8"/>
  <c r="L178" i="8"/>
  <c r="F174" i="8"/>
  <c r="J174" i="8"/>
  <c r="G170" i="8"/>
  <c r="H169" i="8"/>
  <c r="L165" i="8"/>
  <c r="J163" i="8"/>
  <c r="I162" i="8"/>
  <c r="H158" i="8"/>
  <c r="L154" i="8"/>
  <c r="K146" i="8"/>
  <c r="K138" i="8"/>
  <c r="L116" i="8"/>
  <c r="G116" i="8"/>
  <c r="O12" i="8"/>
  <c r="I12" i="8"/>
  <c r="G202" i="8"/>
  <c r="G183" i="8"/>
  <c r="K183" i="8"/>
  <c r="L183" i="8"/>
  <c r="J170" i="8"/>
  <c r="F170" i="8"/>
  <c r="G167" i="8"/>
  <c r="K167" i="8"/>
  <c r="L167" i="8"/>
  <c r="K125" i="8"/>
  <c r="H125" i="8"/>
  <c r="I125" i="8"/>
  <c r="J125" i="8"/>
  <c r="L108" i="8"/>
  <c r="G108" i="8"/>
  <c r="N12" i="8"/>
  <c r="J216" i="8"/>
  <c r="L214" i="8"/>
  <c r="K210" i="8"/>
  <c r="H205" i="8"/>
  <c r="J203" i="8"/>
  <c r="L200" i="8"/>
  <c r="I195" i="8"/>
  <c r="L190" i="8"/>
  <c r="L186" i="8"/>
  <c r="H181" i="8"/>
  <c r="K177" i="8"/>
  <c r="I173" i="8"/>
  <c r="J173" i="8"/>
  <c r="K163" i="8"/>
  <c r="G163" i="8"/>
  <c r="G159" i="8"/>
  <c r="K159" i="8"/>
  <c r="L159" i="8"/>
  <c r="K158" i="8"/>
  <c r="L126" i="8"/>
  <c r="K126" i="8"/>
  <c r="K117" i="8"/>
  <c r="H117" i="8"/>
  <c r="I117" i="8"/>
  <c r="J117" i="8"/>
  <c r="I99" i="8"/>
  <c r="J99" i="8"/>
  <c r="F99" i="8"/>
  <c r="H99" i="8"/>
  <c r="G162" i="8"/>
  <c r="F161" i="8"/>
  <c r="G154" i="8"/>
  <c r="F153" i="8"/>
  <c r="G146" i="8"/>
  <c r="F145" i="8"/>
  <c r="L143" i="8"/>
  <c r="G138" i="8"/>
  <c r="F137" i="8"/>
  <c r="L135" i="8"/>
  <c r="G130" i="8"/>
  <c r="F129" i="8"/>
  <c r="L127" i="8"/>
  <c r="G122" i="8"/>
  <c r="F121" i="8"/>
  <c r="L119" i="8"/>
  <c r="G114" i="8"/>
  <c r="F113" i="8"/>
  <c r="L111" i="8"/>
  <c r="G106" i="8"/>
  <c r="F105" i="8"/>
  <c r="L103" i="8"/>
  <c r="K102" i="8"/>
  <c r="J101" i="8"/>
  <c r="G98" i="8"/>
  <c r="F97" i="8"/>
  <c r="L95" i="8"/>
  <c r="K94" i="8"/>
  <c r="J93" i="8"/>
  <c r="H91" i="8"/>
  <c r="G90" i="8"/>
  <c r="F89" i="8"/>
  <c r="L87" i="8"/>
  <c r="K86" i="8"/>
  <c r="J85" i="8"/>
  <c r="G82" i="8"/>
  <c r="L79" i="8"/>
  <c r="K78" i="8"/>
  <c r="G74" i="8"/>
  <c r="L71" i="8"/>
  <c r="K70" i="8"/>
  <c r="G66" i="8"/>
  <c r="F65" i="8"/>
  <c r="K62" i="8"/>
  <c r="G58" i="8"/>
  <c r="L51" i="8"/>
  <c r="L30" i="8"/>
  <c r="K26" i="8"/>
  <c r="G43" i="8"/>
  <c r="G27" i="8"/>
  <c r="F36" i="8"/>
  <c r="J30" i="8"/>
  <c r="H30" i="8"/>
  <c r="K325" i="6"/>
  <c r="G325" i="6"/>
  <c r="L316" i="6"/>
  <c r="L312" i="6"/>
  <c r="G312" i="6"/>
  <c r="K312" i="6"/>
  <c r="K295" i="6"/>
  <c r="F295" i="6"/>
  <c r="H295" i="6"/>
  <c r="I295" i="6"/>
  <c r="J295" i="6"/>
  <c r="K143" i="8"/>
  <c r="J142" i="8"/>
  <c r="K135" i="8"/>
  <c r="J134" i="8"/>
  <c r="F130" i="8"/>
  <c r="K127" i="8"/>
  <c r="J126" i="8"/>
  <c r="G123" i="8"/>
  <c r="F122" i="8"/>
  <c r="K119" i="8"/>
  <c r="J118" i="8"/>
  <c r="G115" i="8"/>
  <c r="F114" i="8"/>
  <c r="K111" i="8"/>
  <c r="J110" i="8"/>
  <c r="G107" i="8"/>
  <c r="F106" i="8"/>
  <c r="K103" i="8"/>
  <c r="J102" i="8"/>
  <c r="I101" i="8"/>
  <c r="G99" i="8"/>
  <c r="F98" i="8"/>
  <c r="K95" i="8"/>
  <c r="J94" i="8"/>
  <c r="I93" i="8"/>
  <c r="G91" i="8"/>
  <c r="F90" i="8"/>
  <c r="K87" i="8"/>
  <c r="J86" i="8"/>
  <c r="I85" i="8"/>
  <c r="G83" i="8"/>
  <c r="F82" i="8"/>
  <c r="K79" i="8"/>
  <c r="J78" i="8"/>
  <c r="I77" i="8"/>
  <c r="G75" i="8"/>
  <c r="F74" i="8"/>
  <c r="K71" i="8"/>
  <c r="I69" i="8"/>
  <c r="G67" i="8"/>
  <c r="K63" i="8"/>
  <c r="G59" i="8"/>
  <c r="F58" i="8"/>
  <c r="K55" i="8"/>
  <c r="L50" i="8"/>
  <c r="K46" i="8"/>
  <c r="G53" i="8"/>
  <c r="G37" i="8"/>
  <c r="G21" i="8"/>
  <c r="H34" i="8"/>
  <c r="J34" i="8"/>
  <c r="G337" i="6"/>
  <c r="K337" i="6"/>
  <c r="L337" i="6"/>
  <c r="K336" i="6"/>
  <c r="J333" i="6"/>
  <c r="K319" i="6"/>
  <c r="F319" i="6"/>
  <c r="H319" i="6"/>
  <c r="I319" i="6"/>
  <c r="J319" i="6"/>
  <c r="H308" i="6"/>
  <c r="J308" i="6"/>
  <c r="K308" i="6"/>
  <c r="F308" i="6"/>
  <c r="I142" i="8"/>
  <c r="I134" i="8"/>
  <c r="I126" i="8"/>
  <c r="I118" i="8"/>
  <c r="I110" i="8"/>
  <c r="I102" i="8"/>
  <c r="H101" i="8"/>
  <c r="I94" i="8"/>
  <c r="H93" i="8"/>
  <c r="G92" i="8"/>
  <c r="F91" i="8"/>
  <c r="I86" i="8"/>
  <c r="H85" i="8"/>
  <c r="G84" i="8"/>
  <c r="I78" i="8"/>
  <c r="G76" i="8"/>
  <c r="G68" i="8"/>
  <c r="F67" i="8"/>
  <c r="I62" i="8"/>
  <c r="G60" i="8"/>
  <c r="K34" i="8"/>
  <c r="G52" i="8"/>
  <c r="G47" i="8"/>
  <c r="G31" i="8"/>
  <c r="F336" i="6"/>
  <c r="I336" i="6"/>
  <c r="J336" i="6"/>
  <c r="H335" i="6"/>
  <c r="I335" i="6"/>
  <c r="J335" i="6"/>
  <c r="G329" i="6"/>
  <c r="K329" i="6"/>
  <c r="L329" i="6"/>
  <c r="K328" i="6"/>
  <c r="K327" i="6"/>
  <c r="H327" i="6"/>
  <c r="I327" i="6"/>
  <c r="J327" i="6"/>
  <c r="L326" i="6"/>
  <c r="G326" i="6"/>
  <c r="K309" i="6"/>
  <c r="L309" i="6"/>
  <c r="G309" i="6"/>
  <c r="L300" i="6"/>
  <c r="L296" i="6"/>
  <c r="G296" i="6"/>
  <c r="K296" i="6"/>
  <c r="G46" i="8"/>
  <c r="G41" i="8"/>
  <c r="L41" i="8"/>
  <c r="G30" i="8"/>
  <c r="G25" i="8"/>
  <c r="L25" i="8"/>
  <c r="L334" i="6"/>
  <c r="G334" i="6"/>
  <c r="K333" i="6"/>
  <c r="G333" i="6"/>
  <c r="F328" i="6"/>
  <c r="I328" i="6"/>
  <c r="J328" i="6"/>
  <c r="L320" i="6"/>
  <c r="G320" i="6"/>
  <c r="K320" i="6"/>
  <c r="K303" i="6"/>
  <c r="F303" i="6"/>
  <c r="H303" i="6"/>
  <c r="I303" i="6"/>
  <c r="J303" i="6"/>
  <c r="H292" i="6"/>
  <c r="J292" i="6"/>
  <c r="K292" i="6"/>
  <c r="F292" i="6"/>
  <c r="G51" i="8"/>
  <c r="K51" i="8"/>
  <c r="G35" i="8"/>
  <c r="K35" i="8"/>
  <c r="J46" i="8"/>
  <c r="H46" i="8"/>
  <c r="F333" i="6"/>
  <c r="H333" i="6"/>
  <c r="H316" i="6"/>
  <c r="J316" i="6"/>
  <c r="K316" i="6"/>
  <c r="F316" i="6"/>
  <c r="K293" i="6"/>
  <c r="L293" i="6"/>
  <c r="G293" i="6"/>
  <c r="J130" i="8"/>
  <c r="J122" i="8"/>
  <c r="J114" i="8"/>
  <c r="J106" i="8"/>
  <c r="J98" i="8"/>
  <c r="L92" i="8"/>
  <c r="J90" i="8"/>
  <c r="L84" i="8"/>
  <c r="L76" i="8"/>
  <c r="J74" i="8"/>
  <c r="L60" i="8"/>
  <c r="L34" i="8"/>
  <c r="K30" i="8"/>
  <c r="L45" i="8"/>
  <c r="G45" i="8"/>
  <c r="L29" i="8"/>
  <c r="G29" i="8"/>
  <c r="L335" i="6"/>
  <c r="J332" i="6"/>
  <c r="F332" i="6"/>
  <c r="K326" i="6"/>
  <c r="K317" i="6"/>
  <c r="L317" i="6"/>
  <c r="G317" i="6"/>
  <c r="L308" i="6"/>
  <c r="L304" i="6"/>
  <c r="G304" i="6"/>
  <c r="K304" i="6"/>
  <c r="L295" i="6"/>
  <c r="K92" i="8"/>
  <c r="J91" i="8"/>
  <c r="K84" i="8"/>
  <c r="K76" i="8"/>
  <c r="K60" i="8"/>
  <c r="J59" i="8"/>
  <c r="G39" i="8"/>
  <c r="K39" i="8"/>
  <c r="G23" i="8"/>
  <c r="K23" i="8"/>
  <c r="F46" i="8"/>
  <c r="J22" i="8"/>
  <c r="H22" i="8"/>
  <c r="K311" i="6"/>
  <c r="F311" i="6"/>
  <c r="H311" i="6"/>
  <c r="I311" i="6"/>
  <c r="J311" i="6"/>
  <c r="H300" i="6"/>
  <c r="J300" i="6"/>
  <c r="K300" i="6"/>
  <c r="F300" i="6"/>
  <c r="G49" i="8"/>
  <c r="L49" i="8"/>
  <c r="G33" i="8"/>
  <c r="J36" i="8"/>
  <c r="H26" i="8"/>
  <c r="J26" i="8"/>
  <c r="H324" i="6"/>
  <c r="J324" i="6"/>
  <c r="K324" i="6"/>
  <c r="F324" i="6"/>
  <c r="K301" i="6"/>
  <c r="L301" i="6"/>
  <c r="G301" i="6"/>
  <c r="K285" i="6"/>
  <c r="L285" i="6"/>
  <c r="G285" i="6"/>
  <c r="H325" i="6"/>
  <c r="L321" i="6"/>
  <c r="H317" i="6"/>
  <c r="L313" i="6"/>
  <c r="H309" i="6"/>
  <c r="L305" i="6"/>
  <c r="H301" i="6"/>
  <c r="L297" i="6"/>
  <c r="H293" i="6"/>
  <c r="L289" i="6"/>
  <c r="K288" i="6"/>
  <c r="J287" i="6"/>
  <c r="H285" i="6"/>
  <c r="L281" i="6"/>
  <c r="K280" i="6"/>
  <c r="J279" i="6"/>
  <c r="H277" i="6"/>
  <c r="L273" i="6"/>
  <c r="K272" i="6"/>
  <c r="J271" i="6"/>
  <c r="H269" i="6"/>
  <c r="L265" i="6"/>
  <c r="K264" i="6"/>
  <c r="J263" i="6"/>
  <c r="H261" i="6"/>
  <c r="L257" i="6"/>
  <c r="K256" i="6"/>
  <c r="J255" i="6"/>
  <c r="H253" i="6"/>
  <c r="L249" i="6"/>
  <c r="K248" i="6"/>
  <c r="J247" i="6"/>
  <c r="H245" i="6"/>
  <c r="L241" i="6"/>
  <c r="K240" i="6"/>
  <c r="J239" i="6"/>
  <c r="H237" i="6"/>
  <c r="L233" i="6"/>
  <c r="K232" i="6"/>
  <c r="J231" i="6"/>
  <c r="H229" i="6"/>
  <c r="K227" i="6"/>
  <c r="H226" i="6"/>
  <c r="K224" i="6"/>
  <c r="L221" i="6"/>
  <c r="I220" i="6"/>
  <c r="K218" i="6"/>
  <c r="H217" i="6"/>
  <c r="L215" i="6"/>
  <c r="F210" i="6"/>
  <c r="J210" i="6"/>
  <c r="H209" i="6"/>
  <c r="J206" i="6"/>
  <c r="F206" i="6"/>
  <c r="G203" i="6"/>
  <c r="K203" i="6"/>
  <c r="L203" i="6"/>
  <c r="I199" i="6"/>
  <c r="L197" i="6"/>
  <c r="L186" i="6"/>
  <c r="K185" i="6"/>
  <c r="K153" i="6"/>
  <c r="F153" i="6"/>
  <c r="H153" i="6"/>
  <c r="I153" i="6"/>
  <c r="J153" i="6"/>
  <c r="L150" i="6"/>
  <c r="L338" i="6"/>
  <c r="L330" i="6"/>
  <c r="L322" i="6"/>
  <c r="K321" i="6"/>
  <c r="J320" i="6"/>
  <c r="L314" i="6"/>
  <c r="K313" i="6"/>
  <c r="J312" i="6"/>
  <c r="L306" i="6"/>
  <c r="K305" i="6"/>
  <c r="J304" i="6"/>
  <c r="L298" i="6"/>
  <c r="K297" i="6"/>
  <c r="J296" i="6"/>
  <c r="L290" i="6"/>
  <c r="K289" i="6"/>
  <c r="J288" i="6"/>
  <c r="I287" i="6"/>
  <c r="F284" i="6"/>
  <c r="L282" i="6"/>
  <c r="K281" i="6"/>
  <c r="J280" i="6"/>
  <c r="I279" i="6"/>
  <c r="G277" i="6"/>
  <c r="F276" i="6"/>
  <c r="L274" i="6"/>
  <c r="K273" i="6"/>
  <c r="J272" i="6"/>
  <c r="I271" i="6"/>
  <c r="G269" i="6"/>
  <c r="F268" i="6"/>
  <c r="L266" i="6"/>
  <c r="K265" i="6"/>
  <c r="J264" i="6"/>
  <c r="I263" i="6"/>
  <c r="G261" i="6"/>
  <c r="F260" i="6"/>
  <c r="L258" i="6"/>
  <c r="K257" i="6"/>
  <c r="J256" i="6"/>
  <c r="I255" i="6"/>
  <c r="G253" i="6"/>
  <c r="F252" i="6"/>
  <c r="L250" i="6"/>
  <c r="K249" i="6"/>
  <c r="J248" i="6"/>
  <c r="I247" i="6"/>
  <c r="G245" i="6"/>
  <c r="F244" i="6"/>
  <c r="L242" i="6"/>
  <c r="K241" i="6"/>
  <c r="J240" i="6"/>
  <c r="I239" i="6"/>
  <c r="G237" i="6"/>
  <c r="F236" i="6"/>
  <c r="L234" i="6"/>
  <c r="K233" i="6"/>
  <c r="J232" i="6"/>
  <c r="I231" i="6"/>
  <c r="G229" i="6"/>
  <c r="J227" i="6"/>
  <c r="G226" i="6"/>
  <c r="K221" i="6"/>
  <c r="G220" i="6"/>
  <c r="J218" i="6"/>
  <c r="J215" i="6"/>
  <c r="J214" i="6"/>
  <c r="F214" i="6"/>
  <c r="F199" i="6"/>
  <c r="I198" i="6"/>
  <c r="K197" i="6"/>
  <c r="L182" i="6"/>
  <c r="K175" i="6"/>
  <c r="L175" i="6"/>
  <c r="G175" i="6"/>
  <c r="K161" i="6"/>
  <c r="F161" i="6"/>
  <c r="H161" i="6"/>
  <c r="I161" i="6"/>
  <c r="J161" i="6"/>
  <c r="L158" i="6"/>
  <c r="F325" i="6"/>
  <c r="I320" i="6"/>
  <c r="G318" i="6"/>
  <c r="F317" i="6"/>
  <c r="I312" i="6"/>
  <c r="G310" i="6"/>
  <c r="F309" i="6"/>
  <c r="I304" i="6"/>
  <c r="G302" i="6"/>
  <c r="F301" i="6"/>
  <c r="I296" i="6"/>
  <c r="G294" i="6"/>
  <c r="F293" i="6"/>
  <c r="I288" i="6"/>
  <c r="H287" i="6"/>
  <c r="G286" i="6"/>
  <c r="F285" i="6"/>
  <c r="I280" i="6"/>
  <c r="H279" i="6"/>
  <c r="G278" i="6"/>
  <c r="F277" i="6"/>
  <c r="I272" i="6"/>
  <c r="H271" i="6"/>
  <c r="G270" i="6"/>
  <c r="F269" i="6"/>
  <c r="I264" i="6"/>
  <c r="H263" i="6"/>
  <c r="G262" i="6"/>
  <c r="F261" i="6"/>
  <c r="I256" i="6"/>
  <c r="H255" i="6"/>
  <c r="G254" i="6"/>
  <c r="F253" i="6"/>
  <c r="I248" i="6"/>
  <c r="H247" i="6"/>
  <c r="G246" i="6"/>
  <c r="F245" i="6"/>
  <c r="I240" i="6"/>
  <c r="H239" i="6"/>
  <c r="G238" i="6"/>
  <c r="F237" i="6"/>
  <c r="I232" i="6"/>
  <c r="H231" i="6"/>
  <c r="G230" i="6"/>
  <c r="F229" i="6"/>
  <c r="L228" i="6"/>
  <c r="I227" i="6"/>
  <c r="G223" i="6"/>
  <c r="J221" i="6"/>
  <c r="F220" i="6"/>
  <c r="L219" i="6"/>
  <c r="I218" i="6"/>
  <c r="F217" i="6"/>
  <c r="I215" i="6"/>
  <c r="F209" i="6"/>
  <c r="K208" i="6"/>
  <c r="K202" i="6"/>
  <c r="K199" i="6"/>
  <c r="G199" i="6"/>
  <c r="G195" i="6"/>
  <c r="K195" i="6"/>
  <c r="L195" i="6"/>
  <c r="K194" i="6"/>
  <c r="L183" i="6"/>
  <c r="K182" i="6"/>
  <c r="F177" i="6"/>
  <c r="H177" i="6"/>
  <c r="I177" i="6"/>
  <c r="J177" i="6"/>
  <c r="K169" i="6"/>
  <c r="F169" i="6"/>
  <c r="H169" i="6"/>
  <c r="I169" i="6"/>
  <c r="J169" i="6"/>
  <c r="L154" i="6"/>
  <c r="G154" i="6"/>
  <c r="K154" i="6"/>
  <c r="I205" i="6"/>
  <c r="F205" i="6"/>
  <c r="F202" i="6"/>
  <c r="J202" i="6"/>
  <c r="G198" i="6"/>
  <c r="F194" i="6"/>
  <c r="I194" i="6"/>
  <c r="J194" i="6"/>
  <c r="H193" i="6"/>
  <c r="I193" i="6"/>
  <c r="J193" i="6"/>
  <c r="G187" i="6"/>
  <c r="K187" i="6"/>
  <c r="L187" i="6"/>
  <c r="K186" i="6"/>
  <c r="G178" i="6"/>
  <c r="K178" i="6"/>
  <c r="L162" i="6"/>
  <c r="G162" i="6"/>
  <c r="K162" i="6"/>
  <c r="H150" i="6"/>
  <c r="J150" i="6"/>
  <c r="K150" i="6"/>
  <c r="F150" i="6"/>
  <c r="K143" i="6"/>
  <c r="L143" i="6"/>
  <c r="G143" i="6"/>
  <c r="G288" i="6"/>
  <c r="F287" i="6"/>
  <c r="K284" i="6"/>
  <c r="G280" i="6"/>
  <c r="F279" i="6"/>
  <c r="L277" i="6"/>
  <c r="K276" i="6"/>
  <c r="G272" i="6"/>
  <c r="F271" i="6"/>
  <c r="L269" i="6"/>
  <c r="K268" i="6"/>
  <c r="G264" i="6"/>
  <c r="F263" i="6"/>
  <c r="L261" i="6"/>
  <c r="K260" i="6"/>
  <c r="G256" i="6"/>
  <c r="F255" i="6"/>
  <c r="L253" i="6"/>
  <c r="K252" i="6"/>
  <c r="G248" i="6"/>
  <c r="F247" i="6"/>
  <c r="L245" i="6"/>
  <c r="K244" i="6"/>
  <c r="G240" i="6"/>
  <c r="F239" i="6"/>
  <c r="L237" i="6"/>
  <c r="K236" i="6"/>
  <c r="G232" i="6"/>
  <c r="F231" i="6"/>
  <c r="L229" i="6"/>
  <c r="F227" i="6"/>
  <c r="L226" i="6"/>
  <c r="G224" i="6"/>
  <c r="G211" i="6"/>
  <c r="K211" i="6"/>
  <c r="K207" i="6"/>
  <c r="G207" i="6"/>
  <c r="J198" i="6"/>
  <c r="F198" i="6"/>
  <c r="L192" i="6"/>
  <c r="G192" i="6"/>
  <c r="K191" i="6"/>
  <c r="G191" i="6"/>
  <c r="F186" i="6"/>
  <c r="I186" i="6"/>
  <c r="J186" i="6"/>
  <c r="H185" i="6"/>
  <c r="I185" i="6"/>
  <c r="J185" i="6"/>
  <c r="G179" i="6"/>
  <c r="K179" i="6"/>
  <c r="L179" i="6"/>
  <c r="F178" i="6"/>
  <c r="I178" i="6"/>
  <c r="J178" i="6"/>
  <c r="L174" i="6"/>
  <c r="L170" i="6"/>
  <c r="G170" i="6"/>
  <c r="K170" i="6"/>
  <c r="H158" i="6"/>
  <c r="J158" i="6"/>
  <c r="K158" i="6"/>
  <c r="F158" i="6"/>
  <c r="L318" i="6"/>
  <c r="L310" i="6"/>
  <c r="L302" i="6"/>
  <c r="L294" i="6"/>
  <c r="L286" i="6"/>
  <c r="J284" i="6"/>
  <c r="L278" i="6"/>
  <c r="K277" i="6"/>
  <c r="J276" i="6"/>
  <c r="L270" i="6"/>
  <c r="K269" i="6"/>
  <c r="J268" i="6"/>
  <c r="L262" i="6"/>
  <c r="K261" i="6"/>
  <c r="J260" i="6"/>
  <c r="L254" i="6"/>
  <c r="K253" i="6"/>
  <c r="J252" i="6"/>
  <c r="K245" i="6"/>
  <c r="J244" i="6"/>
  <c r="K237" i="6"/>
  <c r="J236" i="6"/>
  <c r="K229" i="6"/>
  <c r="I228" i="6"/>
  <c r="I222" i="6"/>
  <c r="F221" i="6"/>
  <c r="L220" i="6"/>
  <c r="K215" i="6"/>
  <c r="G215" i="6"/>
  <c r="I214" i="6"/>
  <c r="H210" i="6"/>
  <c r="L209" i="6"/>
  <c r="H206" i="6"/>
  <c r="L205" i="6"/>
  <c r="I201" i="6"/>
  <c r="J201" i="6"/>
  <c r="F191" i="6"/>
  <c r="H191" i="6"/>
  <c r="J190" i="6"/>
  <c r="F190" i="6"/>
  <c r="L184" i="6"/>
  <c r="G184" i="6"/>
  <c r="K183" i="6"/>
  <c r="G183" i="6"/>
  <c r="H166" i="6"/>
  <c r="J166" i="6"/>
  <c r="K166" i="6"/>
  <c r="F166" i="6"/>
  <c r="L153" i="6"/>
  <c r="K151" i="6"/>
  <c r="L151" i="6"/>
  <c r="G151" i="6"/>
  <c r="I284" i="6"/>
  <c r="I276" i="6"/>
  <c r="I268" i="6"/>
  <c r="I260" i="6"/>
  <c r="I252" i="6"/>
  <c r="I244" i="6"/>
  <c r="I236" i="6"/>
  <c r="J226" i="6"/>
  <c r="K205" i="6"/>
  <c r="L202" i="6"/>
  <c r="L199" i="6"/>
  <c r="I197" i="6"/>
  <c r="F197" i="6"/>
  <c r="L193" i="6"/>
  <c r="F183" i="6"/>
  <c r="H183" i="6"/>
  <c r="J182" i="6"/>
  <c r="F182" i="6"/>
  <c r="K159" i="6"/>
  <c r="L159" i="6"/>
  <c r="G159" i="6"/>
  <c r="I226" i="6"/>
  <c r="L218" i="6"/>
  <c r="J205" i="6"/>
  <c r="I202" i="6"/>
  <c r="J199" i="6"/>
  <c r="L198" i="6"/>
  <c r="L194" i="6"/>
  <c r="K193" i="6"/>
  <c r="H174" i="6"/>
  <c r="J174" i="6"/>
  <c r="K174" i="6"/>
  <c r="F174" i="6"/>
  <c r="K167" i="6"/>
  <c r="L167" i="6"/>
  <c r="G167" i="6"/>
  <c r="G190" i="6"/>
  <c r="F189" i="6"/>
  <c r="G182" i="6"/>
  <c r="F181" i="6"/>
  <c r="H175" i="6"/>
  <c r="G174" i="6"/>
  <c r="F173" i="6"/>
  <c r="L171" i="6"/>
  <c r="H167" i="6"/>
  <c r="G166" i="6"/>
  <c r="F165" i="6"/>
  <c r="L163" i="6"/>
  <c r="H159" i="6"/>
  <c r="G158" i="6"/>
  <c r="F157" i="6"/>
  <c r="L155" i="6"/>
  <c r="H151" i="6"/>
  <c r="G150" i="6"/>
  <c r="F149" i="6"/>
  <c r="H143" i="6"/>
  <c r="J138" i="6"/>
  <c r="F138" i="6"/>
  <c r="H137" i="6"/>
  <c r="F134" i="6"/>
  <c r="J134" i="6"/>
  <c r="H133" i="6"/>
  <c r="I131" i="6"/>
  <c r="I127" i="6"/>
  <c r="H123" i="6"/>
  <c r="L122" i="6"/>
  <c r="F121" i="6"/>
  <c r="K120" i="6"/>
  <c r="H119" i="6"/>
  <c r="L118" i="6"/>
  <c r="F117" i="6"/>
  <c r="F115" i="6"/>
  <c r="F110" i="6"/>
  <c r="I110" i="6"/>
  <c r="J110" i="6"/>
  <c r="J106" i="6"/>
  <c r="F106" i="6"/>
  <c r="F103" i="6"/>
  <c r="K99" i="6"/>
  <c r="G99" i="6"/>
  <c r="H93" i="6"/>
  <c r="I93" i="6"/>
  <c r="J91" i="6"/>
  <c r="L90" i="6"/>
  <c r="K80" i="6"/>
  <c r="L80" i="6"/>
  <c r="L74" i="6"/>
  <c r="L70" i="6"/>
  <c r="L62" i="6"/>
  <c r="M12" i="6"/>
  <c r="M13" i="6"/>
  <c r="N12" i="6"/>
  <c r="N13" i="6"/>
  <c r="K171" i="6"/>
  <c r="J170" i="6"/>
  <c r="K163" i="6"/>
  <c r="J162" i="6"/>
  <c r="K155" i="6"/>
  <c r="J154" i="6"/>
  <c r="L148" i="6"/>
  <c r="H131" i="6"/>
  <c r="L130" i="6"/>
  <c r="F129" i="6"/>
  <c r="K128" i="6"/>
  <c r="H127" i="6"/>
  <c r="L126" i="6"/>
  <c r="F125" i="6"/>
  <c r="K124" i="6"/>
  <c r="F123" i="6"/>
  <c r="K122" i="6"/>
  <c r="F119" i="6"/>
  <c r="K118" i="6"/>
  <c r="K115" i="6"/>
  <c r="G115" i="6"/>
  <c r="L107" i="6"/>
  <c r="G103" i="6"/>
  <c r="K103" i="6"/>
  <c r="L94" i="6"/>
  <c r="L92" i="6"/>
  <c r="G92" i="6"/>
  <c r="I91" i="6"/>
  <c r="K90" i="6"/>
  <c r="F86" i="6"/>
  <c r="I86" i="6"/>
  <c r="J86" i="6"/>
  <c r="J82" i="6"/>
  <c r="F82" i="6"/>
  <c r="K74" i="6"/>
  <c r="L66" i="6"/>
  <c r="C12" i="6"/>
  <c r="C13" i="6"/>
  <c r="H13" i="6"/>
  <c r="H12" i="6"/>
  <c r="G189" i="4"/>
  <c r="H189" i="4"/>
  <c r="G181" i="4"/>
  <c r="H181" i="4"/>
  <c r="G176" i="6"/>
  <c r="I170" i="6"/>
  <c r="G168" i="6"/>
  <c r="I162" i="6"/>
  <c r="G160" i="6"/>
  <c r="I154" i="6"/>
  <c r="G152" i="6"/>
  <c r="K148" i="6"/>
  <c r="F137" i="6"/>
  <c r="F133" i="6"/>
  <c r="K132" i="6"/>
  <c r="K130" i="6"/>
  <c r="K126" i="6"/>
  <c r="K123" i="6"/>
  <c r="G123" i="6"/>
  <c r="I122" i="6"/>
  <c r="G119" i="6"/>
  <c r="K119" i="6"/>
  <c r="H109" i="6"/>
  <c r="I109" i="6"/>
  <c r="J107" i="6"/>
  <c r="K96" i="6"/>
  <c r="L96" i="6"/>
  <c r="H91" i="6"/>
  <c r="G79" i="6"/>
  <c r="K78" i="6"/>
  <c r="I74" i="6"/>
  <c r="K66" i="6"/>
  <c r="K62" i="6"/>
  <c r="H61" i="6"/>
  <c r="I61" i="6"/>
  <c r="J61" i="6"/>
  <c r="L60" i="6"/>
  <c r="G60" i="6"/>
  <c r="K131" i="6"/>
  <c r="G131" i="6"/>
  <c r="G127" i="6"/>
  <c r="K127" i="6"/>
  <c r="L108" i="6"/>
  <c r="G108" i="6"/>
  <c r="F102" i="6"/>
  <c r="I102" i="6"/>
  <c r="J102" i="6"/>
  <c r="J98" i="6"/>
  <c r="F98" i="6"/>
  <c r="K91" i="6"/>
  <c r="G91" i="6"/>
  <c r="H85" i="6"/>
  <c r="I85" i="6"/>
  <c r="F78" i="6"/>
  <c r="I78" i="6"/>
  <c r="J78" i="6"/>
  <c r="G71" i="6"/>
  <c r="K71" i="6"/>
  <c r="K70" i="6"/>
  <c r="F62" i="6"/>
  <c r="H62" i="6"/>
  <c r="I62" i="6"/>
  <c r="J62" i="6"/>
  <c r="J12" i="6"/>
  <c r="K139" i="6"/>
  <c r="G139" i="6"/>
  <c r="G135" i="6"/>
  <c r="K135" i="6"/>
  <c r="L129" i="6"/>
  <c r="L125" i="6"/>
  <c r="G124" i="6"/>
  <c r="G120" i="6"/>
  <c r="K112" i="6"/>
  <c r="L112" i="6"/>
  <c r="H111" i="6"/>
  <c r="H107" i="6"/>
  <c r="G95" i="6"/>
  <c r="K95" i="6"/>
  <c r="L84" i="6"/>
  <c r="G84" i="6"/>
  <c r="I83" i="6"/>
  <c r="L76" i="6"/>
  <c r="G76" i="6"/>
  <c r="G75" i="6"/>
  <c r="F70" i="6"/>
  <c r="I70" i="6"/>
  <c r="J70" i="6"/>
  <c r="G63" i="6"/>
  <c r="K63" i="6"/>
  <c r="L63" i="6"/>
  <c r="J146" i="6"/>
  <c r="H142" i="6"/>
  <c r="H138" i="6"/>
  <c r="L137" i="6"/>
  <c r="H134" i="6"/>
  <c r="L133" i="6"/>
  <c r="G132" i="6"/>
  <c r="K129" i="6"/>
  <c r="G128" i="6"/>
  <c r="K125" i="6"/>
  <c r="L123" i="6"/>
  <c r="J121" i="6"/>
  <c r="L119" i="6"/>
  <c r="J117" i="6"/>
  <c r="J114" i="6"/>
  <c r="F114" i="6"/>
  <c r="F111" i="6"/>
  <c r="H110" i="6"/>
  <c r="K109" i="6"/>
  <c r="K107" i="6"/>
  <c r="G107" i="6"/>
  <c r="H106" i="6"/>
  <c r="L103" i="6"/>
  <c r="H101" i="6"/>
  <c r="I101" i="6"/>
  <c r="J99" i="6"/>
  <c r="L98" i="6"/>
  <c r="K92" i="6"/>
  <c r="K88" i="6"/>
  <c r="L88" i="6"/>
  <c r="H87" i="6"/>
  <c r="K86" i="6"/>
  <c r="L85" i="6"/>
  <c r="H83" i="6"/>
  <c r="I82" i="6"/>
  <c r="L68" i="6"/>
  <c r="G68" i="6"/>
  <c r="K67" i="6"/>
  <c r="G67" i="6"/>
  <c r="L61" i="6"/>
  <c r="I12" i="6"/>
  <c r="L131" i="6"/>
  <c r="J123" i="6"/>
  <c r="J122" i="6"/>
  <c r="F122" i="6"/>
  <c r="J119" i="6"/>
  <c r="F118" i="6"/>
  <c r="J118" i="6"/>
  <c r="G111" i="6"/>
  <c r="K111" i="6"/>
  <c r="L102" i="6"/>
  <c r="L100" i="6"/>
  <c r="G100" i="6"/>
  <c r="K98" i="6"/>
  <c r="F94" i="6"/>
  <c r="I94" i="6"/>
  <c r="J94" i="6"/>
  <c r="J90" i="6"/>
  <c r="F90" i="6"/>
  <c r="K85" i="6"/>
  <c r="K83" i="6"/>
  <c r="G83" i="6"/>
  <c r="J74" i="6"/>
  <c r="F74" i="6"/>
  <c r="H67" i="6"/>
  <c r="J130" i="6"/>
  <c r="F130" i="6"/>
  <c r="H129" i="6"/>
  <c r="F126" i="6"/>
  <c r="J126" i="6"/>
  <c r="H125" i="6"/>
  <c r="K108" i="6"/>
  <c r="K104" i="6"/>
  <c r="L104" i="6"/>
  <c r="K102" i="6"/>
  <c r="I98" i="6"/>
  <c r="L91" i="6"/>
  <c r="G87" i="6"/>
  <c r="K87" i="6"/>
  <c r="J85" i="6"/>
  <c r="L78" i="6"/>
  <c r="J66" i="6"/>
  <c r="F66" i="6"/>
  <c r="K54" i="6"/>
  <c r="K38" i="6"/>
  <c r="K30" i="6"/>
  <c r="F54" i="6"/>
  <c r="F46" i="6"/>
  <c r="F38" i="6"/>
  <c r="F30" i="6"/>
  <c r="F22" i="6"/>
  <c r="I190" i="4"/>
  <c r="J190" i="4"/>
  <c r="G184" i="4"/>
  <c r="I182" i="4"/>
  <c r="J182" i="4"/>
  <c r="G176" i="4"/>
  <c r="I174" i="4"/>
  <c r="J174" i="4"/>
  <c r="G169" i="4"/>
  <c r="G164" i="4"/>
  <c r="G162" i="4"/>
  <c r="G137" i="4"/>
  <c r="H137" i="4"/>
  <c r="G129" i="4"/>
  <c r="H129" i="4"/>
  <c r="L72" i="6"/>
  <c r="L64" i="6"/>
  <c r="L57" i="6"/>
  <c r="L49" i="6"/>
  <c r="L41" i="6"/>
  <c r="L33" i="6"/>
  <c r="L25" i="6"/>
  <c r="I58" i="6"/>
  <c r="I50" i="6"/>
  <c r="I42" i="6"/>
  <c r="I34" i="6"/>
  <c r="I26" i="6"/>
  <c r="J46" i="6"/>
  <c r="J38" i="6"/>
  <c r="J30" i="6"/>
  <c r="J22" i="6"/>
  <c r="H190" i="4"/>
  <c r="G187" i="4"/>
  <c r="H182" i="4"/>
  <c r="G179" i="4"/>
  <c r="G171" i="4"/>
  <c r="I163" i="4"/>
  <c r="J163" i="4"/>
  <c r="I158" i="4"/>
  <c r="J158" i="4"/>
  <c r="G144" i="4"/>
  <c r="I143" i="4"/>
  <c r="J143" i="4"/>
  <c r="F139" i="4"/>
  <c r="I139" i="4"/>
  <c r="J139" i="4"/>
  <c r="F131" i="4"/>
  <c r="I131" i="4"/>
  <c r="J131" i="4"/>
  <c r="K52" i="6"/>
  <c r="K44" i="6"/>
  <c r="F44" i="6"/>
  <c r="F36" i="6"/>
  <c r="F28" i="6"/>
  <c r="F13" i="6"/>
  <c r="H58" i="6"/>
  <c r="H54" i="6"/>
  <c r="H50" i="6"/>
  <c r="H46" i="6"/>
  <c r="H42" i="6"/>
  <c r="H38" i="6"/>
  <c r="H34" i="6"/>
  <c r="H30" i="6"/>
  <c r="H26" i="6"/>
  <c r="H22" i="6"/>
  <c r="I188" i="4"/>
  <c r="J188" i="4"/>
  <c r="I180" i="4"/>
  <c r="J180" i="4"/>
  <c r="G174" i="4"/>
  <c r="F171" i="4"/>
  <c r="H171" i="4"/>
  <c r="I160" i="4"/>
  <c r="J160" i="4"/>
  <c r="G159" i="4"/>
  <c r="G156" i="4"/>
  <c r="I149" i="4"/>
  <c r="J149" i="4"/>
  <c r="F147" i="4"/>
  <c r="H147" i="4"/>
  <c r="I147" i="4"/>
  <c r="J147" i="4"/>
  <c r="G143" i="4"/>
  <c r="F143" i="4"/>
  <c r="H143" i="4"/>
  <c r="G57" i="6"/>
  <c r="G53" i="6"/>
  <c r="G49" i="6"/>
  <c r="G45" i="6"/>
  <c r="G41" i="6"/>
  <c r="G37" i="6"/>
  <c r="G33" i="6"/>
  <c r="G29" i="6"/>
  <c r="G25" i="6"/>
  <c r="G21" i="6"/>
  <c r="I191" i="4"/>
  <c r="J191" i="4"/>
  <c r="G185" i="4"/>
  <c r="G177" i="4"/>
  <c r="I173" i="4"/>
  <c r="J173" i="4"/>
  <c r="I159" i="4"/>
  <c r="J159" i="4"/>
  <c r="G145" i="4"/>
  <c r="H145" i="4"/>
  <c r="G188" i="4"/>
  <c r="G180" i="4"/>
  <c r="G173" i="4"/>
  <c r="F154" i="4"/>
  <c r="H154" i="4"/>
  <c r="G127" i="4"/>
  <c r="I125" i="4"/>
  <c r="J125" i="4"/>
  <c r="G166" i="4"/>
  <c r="I165" i="4"/>
  <c r="J165" i="4"/>
  <c r="F155" i="4"/>
  <c r="I155" i="4"/>
  <c r="J155" i="4"/>
  <c r="I141" i="4"/>
  <c r="J141" i="4"/>
  <c r="F138" i="4"/>
  <c r="H138" i="4"/>
  <c r="G136" i="4"/>
  <c r="H136" i="4"/>
  <c r="I133" i="4"/>
  <c r="J133" i="4"/>
  <c r="F130" i="4"/>
  <c r="H130" i="4"/>
  <c r="G130" i="4"/>
  <c r="G128" i="4"/>
  <c r="H128" i="4"/>
  <c r="G115" i="4"/>
  <c r="H115" i="4"/>
  <c r="G110" i="4"/>
  <c r="H110" i="4"/>
  <c r="G172" i="4"/>
  <c r="G170" i="4"/>
  <c r="G165" i="4"/>
  <c r="G152" i="4"/>
  <c r="I151" i="4"/>
  <c r="J151" i="4"/>
  <c r="G81" i="4"/>
  <c r="G151" i="4"/>
  <c r="F151" i="4"/>
  <c r="H151" i="4"/>
  <c r="F146" i="4"/>
  <c r="H146" i="4"/>
  <c r="I152" i="4"/>
  <c r="J152" i="4"/>
  <c r="I144" i="4"/>
  <c r="J144" i="4"/>
  <c r="H141" i="4"/>
  <c r="F135" i="4"/>
  <c r="H135" i="4"/>
  <c r="H133" i="4"/>
  <c r="F127" i="4"/>
  <c r="H127" i="4"/>
  <c r="H125" i="4"/>
  <c r="F119" i="4"/>
  <c r="H119" i="4"/>
  <c r="H117" i="4"/>
  <c r="G114" i="4"/>
  <c r="H106" i="4"/>
  <c r="I102" i="4"/>
  <c r="J102" i="4"/>
  <c r="G94" i="4"/>
  <c r="G92" i="4"/>
  <c r="G91" i="4"/>
  <c r="I89" i="4"/>
  <c r="J89" i="4"/>
  <c r="G87" i="4"/>
  <c r="H87" i="4"/>
  <c r="I75" i="4"/>
  <c r="J75" i="4"/>
  <c r="G67" i="4"/>
  <c r="I65" i="4"/>
  <c r="J65" i="4"/>
  <c r="I123" i="4"/>
  <c r="J123" i="4"/>
  <c r="F122" i="4"/>
  <c r="H122" i="4"/>
  <c r="H120" i="4"/>
  <c r="I115" i="4"/>
  <c r="J115" i="4"/>
  <c r="F114" i="4"/>
  <c r="H114" i="4"/>
  <c r="H112" i="4"/>
  <c r="H108" i="4"/>
  <c r="G100" i="4"/>
  <c r="G96" i="4"/>
  <c r="F96" i="4"/>
  <c r="H96" i="4"/>
  <c r="I94" i="4"/>
  <c r="J94" i="4"/>
  <c r="F92" i="4"/>
  <c r="H92" i="4"/>
  <c r="G90" i="4"/>
  <c r="H90" i="4"/>
  <c r="G89" i="4"/>
  <c r="G75" i="4"/>
  <c r="F74" i="4"/>
  <c r="H74" i="4"/>
  <c r="I74" i="4"/>
  <c r="J74" i="4"/>
  <c r="G68" i="4"/>
  <c r="H68" i="4"/>
  <c r="I62" i="4"/>
  <c r="J62" i="4"/>
  <c r="F97" i="4"/>
  <c r="H97" i="4"/>
  <c r="I91" i="4"/>
  <c r="J91" i="4"/>
  <c r="F81" i="4"/>
  <c r="H81" i="4"/>
  <c r="I81" i="4"/>
  <c r="J81" i="4"/>
  <c r="I60" i="4"/>
  <c r="J60" i="4"/>
  <c r="G104" i="4"/>
  <c r="F99" i="4"/>
  <c r="H99" i="4"/>
  <c r="G98" i="4"/>
  <c r="F83" i="4"/>
  <c r="H83" i="4"/>
  <c r="I83" i="4"/>
  <c r="J83" i="4"/>
  <c r="F72" i="4"/>
  <c r="H72" i="4"/>
  <c r="I72" i="4"/>
  <c r="J72" i="4"/>
  <c r="I63" i="4"/>
  <c r="J63" i="4"/>
  <c r="G150" i="4"/>
  <c r="G142" i="4"/>
  <c r="G134" i="4"/>
  <c r="G126" i="4"/>
  <c r="H121" i="4"/>
  <c r="G118" i="4"/>
  <c r="H113" i="4"/>
  <c r="H105" i="4"/>
  <c r="G58" i="4"/>
  <c r="I110" i="4"/>
  <c r="J110" i="4"/>
  <c r="I109" i="4"/>
  <c r="J109" i="4"/>
  <c r="G107" i="4"/>
  <c r="G78" i="4"/>
  <c r="G76" i="4"/>
  <c r="G70" i="4"/>
  <c r="F85" i="4"/>
  <c r="H85" i="4"/>
  <c r="G79" i="4"/>
  <c r="H79" i="4"/>
  <c r="F73" i="4"/>
  <c r="H73" i="4"/>
  <c r="I98" i="4"/>
  <c r="J98" i="4"/>
  <c r="I97" i="4"/>
  <c r="J97" i="4"/>
  <c r="I86" i="4"/>
  <c r="J86" i="4"/>
  <c r="E12" i="2"/>
  <c r="E13" i="2"/>
  <c r="G86" i="4"/>
  <c r="G80" i="4"/>
  <c r="G66" i="4"/>
  <c r="G60" i="4"/>
  <c r="F88" i="4"/>
  <c r="H88" i="4"/>
  <c r="G77" i="4"/>
  <c r="G50" i="4"/>
  <c r="H30" i="4"/>
  <c r="H37" i="4"/>
  <c r="G37" i="4"/>
  <c r="O12" i="4"/>
  <c r="O13" i="4"/>
  <c r="I13" i="4"/>
  <c r="I12" i="4"/>
  <c r="F23" i="4"/>
  <c r="H23" i="4" s="1"/>
  <c r="G65" i="4"/>
  <c r="G56" i="4"/>
  <c r="N13" i="4"/>
  <c r="J12" i="4"/>
  <c r="J13" i="4"/>
  <c r="H25" i="4"/>
  <c r="H36" i="4"/>
  <c r="G36" i="4"/>
  <c r="I70" i="4"/>
  <c r="J70" i="4"/>
  <c r="I51" i="4"/>
  <c r="J51" i="4" s="1"/>
  <c r="L12" i="4"/>
  <c r="L13" i="4"/>
  <c r="N12" i="2"/>
  <c r="N13" i="2"/>
  <c r="Q13" i="2"/>
  <c r="G180" i="2"/>
  <c r="L180" i="2"/>
  <c r="K180" i="2"/>
  <c r="G164" i="2"/>
  <c r="K164" i="2"/>
  <c r="G148" i="2"/>
  <c r="L148" i="2"/>
  <c r="G132" i="2"/>
  <c r="K132" i="2"/>
  <c r="L132" i="2"/>
  <c r="G116" i="2"/>
  <c r="L116" i="2"/>
  <c r="K116" i="2"/>
  <c r="G100" i="2"/>
  <c r="K100" i="2"/>
  <c r="G84" i="2"/>
  <c r="K84" i="2"/>
  <c r="L84" i="2"/>
  <c r="G45" i="2"/>
  <c r="K45" i="2"/>
  <c r="G39" i="2"/>
  <c r="L39" i="2"/>
  <c r="G64" i="4"/>
  <c r="L144" i="2"/>
  <c r="G184" i="2"/>
  <c r="L184" i="2"/>
  <c r="G168" i="2"/>
  <c r="K168" i="2"/>
  <c r="L168" i="2"/>
  <c r="G152" i="2"/>
  <c r="L152" i="2"/>
  <c r="K152" i="2"/>
  <c r="G136" i="2"/>
  <c r="K136" i="2"/>
  <c r="G120" i="2"/>
  <c r="L120" i="2"/>
  <c r="G104" i="2"/>
  <c r="K104" i="2"/>
  <c r="L104" i="2"/>
  <c r="G88" i="2"/>
  <c r="L88" i="2"/>
  <c r="K88" i="2"/>
  <c r="G56" i="2"/>
  <c r="K56" i="2"/>
  <c r="L56" i="2"/>
  <c r="L45" i="2"/>
  <c r="K178" i="2"/>
  <c r="L178" i="2"/>
  <c r="G178" i="2"/>
  <c r="K162" i="2"/>
  <c r="L162" i="2"/>
  <c r="G162" i="2"/>
  <c r="K148" i="2"/>
  <c r="G188" i="2"/>
  <c r="K188" i="2"/>
  <c r="G172" i="2"/>
  <c r="G156" i="2"/>
  <c r="G140" i="2"/>
  <c r="L140" i="2"/>
  <c r="G124" i="2"/>
  <c r="K124" i="2"/>
  <c r="G108" i="2"/>
  <c r="G92" i="2"/>
  <c r="L164" i="2"/>
  <c r="L100" i="2"/>
  <c r="K39" i="2"/>
  <c r="K182" i="2"/>
  <c r="G182" i="2"/>
  <c r="G166" i="2"/>
  <c r="L166" i="2"/>
  <c r="G67" i="2"/>
  <c r="L67" i="2"/>
  <c r="O12" i="2"/>
  <c r="O13" i="2"/>
  <c r="G176" i="2"/>
  <c r="L176" i="2"/>
  <c r="G160" i="2"/>
  <c r="K160" i="2"/>
  <c r="G112" i="2"/>
  <c r="L112" i="2"/>
  <c r="G96" i="2"/>
  <c r="K96" i="2"/>
  <c r="K144" i="2"/>
  <c r="K186" i="2"/>
  <c r="L186" i="2"/>
  <c r="G186" i="2"/>
  <c r="K170" i="2"/>
  <c r="L170" i="2"/>
  <c r="G170" i="2"/>
  <c r="K34" i="2"/>
  <c r="L34" i="2"/>
  <c r="G34" i="2"/>
  <c r="L150" i="2"/>
  <c r="L86" i="2"/>
  <c r="L59" i="2"/>
  <c r="L31" i="2"/>
  <c r="K134" i="2"/>
  <c r="K79" i="2"/>
  <c r="K70" i="2"/>
  <c r="K52" i="2"/>
  <c r="K24" i="2"/>
  <c r="K50" i="2"/>
  <c r="L50" i="2"/>
  <c r="F191" i="2"/>
  <c r="J191" i="2"/>
  <c r="F183" i="2"/>
  <c r="J183" i="2"/>
  <c r="F175" i="2"/>
  <c r="J175" i="2"/>
  <c r="F167" i="2"/>
  <c r="J167" i="2"/>
  <c r="F159" i="2"/>
  <c r="J159" i="2"/>
  <c r="F151" i="2"/>
  <c r="J151" i="2"/>
  <c r="F143" i="2"/>
  <c r="J143" i="2"/>
  <c r="F135" i="2"/>
  <c r="J135" i="2"/>
  <c r="F127" i="2"/>
  <c r="J127" i="2"/>
  <c r="F119" i="2"/>
  <c r="J119" i="2"/>
  <c r="F111" i="2"/>
  <c r="J111" i="2"/>
  <c r="F103" i="2"/>
  <c r="J103" i="2"/>
  <c r="F95" i="2"/>
  <c r="J95" i="2"/>
  <c r="F87" i="2"/>
  <c r="J87" i="2"/>
  <c r="F79" i="2"/>
  <c r="J79" i="2"/>
  <c r="F71" i="2"/>
  <c r="J71" i="2"/>
  <c r="F63" i="2"/>
  <c r="J63" i="2"/>
  <c r="F55" i="2"/>
  <c r="J55" i="2"/>
  <c r="F47" i="2"/>
  <c r="J47" i="2"/>
  <c r="F39" i="2"/>
  <c r="J39" i="2"/>
  <c r="F31" i="2"/>
  <c r="J31" i="2"/>
  <c r="F23" i="2"/>
  <c r="J23" i="2"/>
  <c r="L185" i="2"/>
  <c r="L167" i="2"/>
  <c r="L158" i="2"/>
  <c r="L131" i="2"/>
  <c r="L121" i="2"/>
  <c r="L103" i="2"/>
  <c r="L94" i="2"/>
  <c r="L76" i="2"/>
  <c r="L57" i="2"/>
  <c r="L30" i="2"/>
  <c r="K179" i="2"/>
  <c r="K169" i="2"/>
  <c r="K151" i="2"/>
  <c r="K142" i="2"/>
  <c r="K133" i="2"/>
  <c r="K115" i="2"/>
  <c r="K105" i="2"/>
  <c r="K87" i="2"/>
  <c r="K69" i="2"/>
  <c r="K60" i="2"/>
  <c r="K51" i="2"/>
  <c r="K41" i="2"/>
  <c r="K23" i="2"/>
  <c r="K66" i="2"/>
  <c r="L66" i="2"/>
  <c r="F121" i="2"/>
  <c r="F65" i="2"/>
  <c r="I179" i="2"/>
  <c r="I151" i="2"/>
  <c r="I133" i="2"/>
  <c r="I115" i="2"/>
  <c r="I87" i="2"/>
  <c r="I69" i="2"/>
  <c r="I51" i="2"/>
  <c r="I23" i="2"/>
  <c r="J179" i="2"/>
  <c r="J161" i="2"/>
  <c r="J115" i="2"/>
  <c r="J97" i="2"/>
  <c r="J51" i="2"/>
  <c r="J33" i="2"/>
  <c r="L102" i="2"/>
  <c r="K150" i="2"/>
  <c r="K86" i="2"/>
  <c r="K59" i="2"/>
  <c r="K31" i="2"/>
  <c r="G134" i="2"/>
  <c r="G118" i="2"/>
  <c r="K82" i="2"/>
  <c r="L82" i="2"/>
  <c r="G26" i="2"/>
  <c r="K26" i="2"/>
  <c r="L26" i="2"/>
  <c r="F13" i="2"/>
  <c r="K154" i="2"/>
  <c r="L154" i="2"/>
  <c r="K146" i="2"/>
  <c r="L146" i="2"/>
  <c r="K138" i="2"/>
  <c r="L138" i="2"/>
  <c r="K130" i="2"/>
  <c r="L130" i="2"/>
  <c r="K122" i="2"/>
  <c r="L122" i="2"/>
  <c r="K114" i="2"/>
  <c r="L114" i="2"/>
  <c r="K106" i="2"/>
  <c r="L106" i="2"/>
  <c r="K98" i="2"/>
  <c r="L98" i="2"/>
  <c r="K90" i="2"/>
  <c r="L90" i="2"/>
  <c r="G42" i="2"/>
  <c r="K42" i="2"/>
  <c r="L42" i="2"/>
  <c r="G58" i="2"/>
  <c r="K58" i="2"/>
  <c r="L58" i="2"/>
  <c r="I12" i="2"/>
  <c r="J12" i="2"/>
  <c r="I177" i="2"/>
  <c r="F177" i="2"/>
  <c r="I145" i="2"/>
  <c r="F145" i="2"/>
  <c r="I113" i="2"/>
  <c r="F113" i="2"/>
  <c r="I81" i="2"/>
  <c r="F81" i="2"/>
  <c r="I49" i="2"/>
  <c r="F49" i="2"/>
  <c r="G74" i="2"/>
  <c r="K74" i="2"/>
  <c r="L74" i="2"/>
  <c r="K81" i="2"/>
  <c r="K63" i="2"/>
  <c r="P128" i="11"/>
  <c r="S128" i="11" s="1"/>
  <c r="U128" i="11" s="1"/>
  <c r="G128" i="11"/>
  <c r="J128" i="11"/>
  <c r="P40" i="11"/>
  <c r="S40" i="11" s="1"/>
  <c r="U40" i="11" s="1"/>
  <c r="G40" i="11"/>
  <c r="N40" i="11"/>
  <c r="P24" i="11"/>
  <c r="S24" i="11" s="1"/>
  <c r="U24" i="11" s="1"/>
  <c r="G24" i="11"/>
  <c r="N24" i="11"/>
  <c r="G172" i="11"/>
  <c r="N172" i="11"/>
  <c r="P172" i="11"/>
  <c r="S172" i="11" s="1"/>
  <c r="U172" i="11" s="1"/>
  <c r="G73" i="11"/>
  <c r="J73" i="11"/>
  <c r="P30" i="11"/>
  <c r="S30" i="11" s="1"/>
  <c r="U30" i="11" s="1"/>
  <c r="G30" i="11"/>
  <c r="N30" i="11"/>
  <c r="G180" i="11"/>
  <c r="J180" i="11"/>
  <c r="P102" i="11"/>
  <c r="S102" i="11" s="1"/>
  <c r="U102" i="11" s="1"/>
  <c r="G102" i="11"/>
  <c r="N102" i="11"/>
  <c r="P36" i="11"/>
  <c r="S36" i="11" s="1"/>
  <c r="U36" i="11"/>
  <c r="G36" i="11"/>
  <c r="N36" i="11"/>
  <c r="G188" i="11"/>
  <c r="N188" i="11"/>
  <c r="P188" i="11"/>
  <c r="P42" i="11"/>
  <c r="S42" i="11" s="1"/>
  <c r="U42" i="11" s="1"/>
  <c r="G42" i="11"/>
  <c r="N42" i="11"/>
  <c r="P26" i="11"/>
  <c r="S26" i="11" s="1"/>
  <c r="U26" i="11" s="1"/>
  <c r="G26" i="11"/>
  <c r="N26" i="11"/>
  <c r="P196" i="11"/>
  <c r="S196" i="11" s="1"/>
  <c r="U196" i="11" s="1"/>
  <c r="G196" i="11"/>
  <c r="N196" i="11"/>
  <c r="P91" i="11"/>
  <c r="S91" i="11" s="1"/>
  <c r="U91" i="11" s="1"/>
  <c r="G91" i="11"/>
  <c r="M91" i="11"/>
  <c r="P32" i="11"/>
  <c r="S32" i="11" s="1"/>
  <c r="U32" i="11" s="1"/>
  <c r="G32" i="11"/>
  <c r="N32" i="11"/>
  <c r="G204" i="11"/>
  <c r="J204" i="11"/>
  <c r="P204" i="11"/>
  <c r="S204" i="11" s="1"/>
  <c r="U204" i="11" s="1"/>
  <c r="P125" i="11"/>
  <c r="S125" i="11" s="1"/>
  <c r="U125" i="11" s="1"/>
  <c r="G125" i="11"/>
  <c r="J125" i="11"/>
  <c r="P38" i="11"/>
  <c r="S38" i="11" s="1"/>
  <c r="U38" i="11" s="1"/>
  <c r="G38" i="11"/>
  <c r="N38" i="11"/>
  <c r="P159" i="11"/>
  <c r="S159" i="11" s="1"/>
  <c r="U159" i="11" s="1"/>
  <c r="G21" i="7"/>
  <c r="N21" i="7"/>
  <c r="P44" i="11"/>
  <c r="S44" i="11" s="1"/>
  <c r="U44" i="11" s="1"/>
  <c r="G44" i="11"/>
  <c r="N44" i="11"/>
  <c r="P28" i="11"/>
  <c r="G28" i="11"/>
  <c r="N28" i="11"/>
  <c r="G155" i="11"/>
  <c r="P155" i="11"/>
  <c r="R50" i="7"/>
  <c r="P100" i="11"/>
  <c r="S100" i="11" s="1"/>
  <c r="U100" i="11" s="1"/>
  <c r="G100" i="11"/>
  <c r="N100" i="11"/>
  <c r="P34" i="11"/>
  <c r="S34" i="11" s="1"/>
  <c r="U34" i="11" s="1"/>
  <c r="G34" i="11"/>
  <c r="N34" i="11"/>
  <c r="P164" i="11"/>
  <c r="S164" i="11" s="1"/>
  <c r="U164" i="11" s="1"/>
  <c r="G164" i="11"/>
  <c r="J164" i="11"/>
  <c r="P218" i="11"/>
  <c r="S218" i="11" s="1"/>
  <c r="U218" i="11" s="1"/>
  <c r="P210" i="11"/>
  <c r="S210" i="11" s="1"/>
  <c r="U210" i="11" s="1"/>
  <c r="P202" i="11"/>
  <c r="S202" i="11" s="1"/>
  <c r="U202" i="11" s="1"/>
  <c r="P194" i="11"/>
  <c r="S194" i="11" s="1"/>
  <c r="U194" i="11" s="1"/>
  <c r="P186" i="11"/>
  <c r="S186" i="11" s="1"/>
  <c r="U186" i="11" s="1"/>
  <c r="P178" i="11"/>
  <c r="S178" i="11" s="1"/>
  <c r="U178" i="11" s="1"/>
  <c r="P170" i="11"/>
  <c r="S170" i="11" s="1"/>
  <c r="U170" i="11" s="1"/>
  <c r="P162" i="11"/>
  <c r="S162" i="11" s="1"/>
  <c r="U162" i="11" s="1"/>
  <c r="P124" i="11"/>
  <c r="S124" i="11" s="1"/>
  <c r="U124" i="11" s="1"/>
  <c r="P99" i="11"/>
  <c r="S99" i="11" s="1"/>
  <c r="U99" i="11" s="1"/>
  <c r="P45" i="11"/>
  <c r="S45" i="11" s="1"/>
  <c r="U45" i="11" s="1"/>
  <c r="P41" i="11"/>
  <c r="S41" i="11" s="1"/>
  <c r="U41" i="11" s="1"/>
  <c r="P37" i="11"/>
  <c r="S37" i="11" s="1"/>
  <c r="U37" i="11" s="1"/>
  <c r="P33" i="11"/>
  <c r="S33" i="11" s="1"/>
  <c r="U33" i="11" s="1"/>
  <c r="P29" i="11"/>
  <c r="S29" i="11" s="1"/>
  <c r="U29" i="11" s="1"/>
  <c r="P25" i="11"/>
  <c r="S25" i="11" s="1"/>
  <c r="U25" i="11" s="1"/>
  <c r="Y9" i="11"/>
  <c r="Y31" i="7"/>
  <c r="Y8" i="7"/>
  <c r="D16" i="3"/>
  <c r="D19" i="3" s="1"/>
  <c r="G21" i="3"/>
  <c r="N21" i="3"/>
  <c r="N47" i="3"/>
  <c r="D15" i="11"/>
  <c r="C19" i="11" s="1"/>
  <c r="P223" i="11"/>
  <c r="S223" i="11" s="1"/>
  <c r="U223" i="11" s="1"/>
  <c r="P215" i="11"/>
  <c r="S215" i="11" s="1"/>
  <c r="U215" i="11" s="1"/>
  <c r="P207" i="11"/>
  <c r="S207" i="11" s="1"/>
  <c r="U207" i="11" s="1"/>
  <c r="P199" i="11"/>
  <c r="S199" i="11" s="1"/>
  <c r="U199" i="11" s="1"/>
  <c r="P191" i="11"/>
  <c r="S191" i="11" s="1"/>
  <c r="U191" i="11" s="1"/>
  <c r="P183" i="11"/>
  <c r="S183" i="11" s="1"/>
  <c r="U183" i="11" s="1"/>
  <c r="P175" i="11"/>
  <c r="S175" i="11" s="1"/>
  <c r="U175" i="11" s="1"/>
  <c r="P167" i="11"/>
  <c r="S167" i="11" s="1"/>
  <c r="U167" i="11" s="1"/>
  <c r="G22" i="11"/>
  <c r="N22" i="11"/>
  <c r="Y24" i="7"/>
  <c r="P40" i="5"/>
  <c r="S40" i="5" s="1"/>
  <c r="U40" i="5" s="1"/>
  <c r="Y4" i="11"/>
  <c r="Y10" i="11"/>
  <c r="Y8" i="11"/>
  <c r="Y4" i="7"/>
  <c r="P42" i="5"/>
  <c r="S42" i="5" s="1"/>
  <c r="U42" i="5" s="1"/>
  <c r="P26" i="5"/>
  <c r="S26" i="5" s="1"/>
  <c r="U26" i="5" s="1"/>
  <c r="D16" i="5"/>
  <c r="D19" i="5" s="1"/>
  <c r="P190" i="11"/>
  <c r="S190" i="11" s="1"/>
  <c r="U190" i="11" s="1"/>
  <c r="P182" i="11"/>
  <c r="S182" i="11" s="1"/>
  <c r="U182" i="11" s="1"/>
  <c r="P174" i="11"/>
  <c r="S174" i="11" s="1"/>
  <c r="U174" i="11" s="1"/>
  <c r="P166" i="11"/>
  <c r="S166" i="11" s="1"/>
  <c r="U166" i="11" s="1"/>
  <c r="P158" i="11"/>
  <c r="S158" i="11" s="1"/>
  <c r="U158" i="11" s="1"/>
  <c r="P126" i="11"/>
  <c r="S126" i="11" s="1"/>
  <c r="U126" i="11" s="1"/>
  <c r="P101" i="11"/>
  <c r="S101" i="11" s="1"/>
  <c r="U101" i="11" s="1"/>
  <c r="P78" i="11"/>
  <c r="S78" i="11" s="1"/>
  <c r="U78" i="11" s="1"/>
  <c r="P43" i="11"/>
  <c r="S43" i="11"/>
  <c r="U43" i="11" s="1"/>
  <c r="P39" i="11"/>
  <c r="S39" i="11" s="1"/>
  <c r="U39" i="11" s="1"/>
  <c r="P35" i="11"/>
  <c r="S35" i="11" s="1"/>
  <c r="U35" i="11" s="1"/>
  <c r="P31" i="11"/>
  <c r="S31" i="11" s="1"/>
  <c r="U31" i="11" s="1"/>
  <c r="P27" i="11"/>
  <c r="S27" i="11" s="1"/>
  <c r="U27" i="11" s="1"/>
  <c r="P23" i="11"/>
  <c r="S23" i="11" s="1"/>
  <c r="U23" i="11" s="1"/>
  <c r="Y12" i="11"/>
  <c r="Y6" i="11"/>
  <c r="P60" i="7"/>
  <c r="S60" i="7"/>
  <c r="U60" i="7" s="1"/>
  <c r="P25" i="7"/>
  <c r="S25" i="7" s="1"/>
  <c r="U25" i="7" s="1"/>
  <c r="Y7" i="7"/>
  <c r="P22" i="7"/>
  <c r="S22" i="7" s="1"/>
  <c r="U22" i="7" s="1"/>
  <c r="P38" i="7"/>
  <c r="S38" i="7" s="1"/>
  <c r="U38" i="7" s="1"/>
  <c r="P28" i="7"/>
  <c r="S28" i="7" s="1"/>
  <c r="U28" i="7" s="1"/>
  <c r="P36" i="7"/>
  <c r="S36" i="7" s="1"/>
  <c r="U36" i="7" s="1"/>
  <c r="Y14" i="7"/>
  <c r="G41" i="3"/>
  <c r="P219" i="11"/>
  <c r="S219" i="11" s="1"/>
  <c r="U219" i="11" s="1"/>
  <c r="P211" i="11"/>
  <c r="S211" i="11" s="1"/>
  <c r="U211" i="11" s="1"/>
  <c r="P203" i="11"/>
  <c r="S203" i="11" s="1"/>
  <c r="U203" i="11" s="1"/>
  <c r="P195" i="11"/>
  <c r="S195" i="11" s="1"/>
  <c r="U195" i="11" s="1"/>
  <c r="P187" i="11"/>
  <c r="S187" i="11" s="1"/>
  <c r="U187" i="11" s="1"/>
  <c r="P179" i="11"/>
  <c r="S179" i="11" s="1"/>
  <c r="U179" i="11" s="1"/>
  <c r="P171" i="11"/>
  <c r="S171" i="11" s="1"/>
  <c r="U171" i="11" s="1"/>
  <c r="P163" i="11"/>
  <c r="S163" i="11" s="1"/>
  <c r="U163" i="11" s="1"/>
  <c r="Y5" i="11"/>
  <c r="Y32" i="7"/>
  <c r="P55" i="7"/>
  <c r="S55" i="7" s="1"/>
  <c r="U55" i="7" s="1"/>
  <c r="Y6" i="7"/>
  <c r="P32" i="5"/>
  <c r="S32" i="5" s="1"/>
  <c r="U32" i="5" s="1"/>
  <c r="G49" i="3"/>
  <c r="N49" i="3"/>
  <c r="Y3" i="11"/>
  <c r="P34" i="5"/>
  <c r="S34" i="5" s="1"/>
  <c r="U34" i="5" s="1"/>
  <c r="N39" i="3"/>
  <c r="D15" i="5"/>
  <c r="C19" i="5" s="1"/>
  <c r="P54" i="5"/>
  <c r="S54" i="5" s="1"/>
  <c r="U54" i="5" s="1"/>
  <c r="P49" i="5"/>
  <c r="S49" i="5" s="1"/>
  <c r="U49" i="5" s="1"/>
  <c r="P39" i="5"/>
  <c r="S39" i="5" s="1"/>
  <c r="U39" i="5" s="1"/>
  <c r="P35" i="5"/>
  <c r="S35" i="5" s="1"/>
  <c r="U35" i="5" s="1"/>
  <c r="P31" i="5"/>
  <c r="S31" i="5" s="1"/>
  <c r="U31" i="5" s="1"/>
  <c r="P27" i="5"/>
  <c r="S27" i="5"/>
  <c r="U27" i="5" s="1"/>
  <c r="P23" i="5"/>
  <c r="S23" i="5" s="1"/>
  <c r="U23" i="5" s="1"/>
  <c r="Y12" i="5"/>
  <c r="Y5" i="5"/>
  <c r="Y16" i="3"/>
  <c r="P34" i="3"/>
  <c r="R34" i="3" s="1"/>
  <c r="Y18" i="7"/>
  <c r="Y16" i="7"/>
  <c r="P59" i="5"/>
  <c r="S59" i="5" s="1"/>
  <c r="U59" i="5" s="1"/>
  <c r="P51" i="5"/>
  <c r="S51" i="5" s="1"/>
  <c r="U51" i="5" s="1"/>
  <c r="P46" i="5"/>
  <c r="S46" i="5" s="1"/>
  <c r="U46" i="5" s="1"/>
  <c r="G24" i="5"/>
  <c r="N24" i="5"/>
  <c r="Y10" i="5"/>
  <c r="Y4" i="5"/>
  <c r="P50" i="3"/>
  <c r="R50" i="3" s="1"/>
  <c r="P46" i="3"/>
  <c r="R46" i="3" s="1"/>
  <c r="G301" i="1"/>
  <c r="K301" i="1" s="1"/>
  <c r="Y9" i="5"/>
  <c r="Y3" i="5"/>
  <c r="P312" i="1"/>
  <c r="Y2" i="5"/>
  <c r="S21" i="5" s="1"/>
  <c r="U21" i="5" s="1"/>
  <c r="G191" i="1"/>
  <c r="K191" i="1" s="1"/>
  <c r="P58" i="5"/>
  <c r="S58" i="5" s="1"/>
  <c r="U58" i="5" s="1"/>
  <c r="P45" i="5"/>
  <c r="S45" i="5" s="1"/>
  <c r="U45" i="5" s="1"/>
  <c r="P41" i="5"/>
  <c r="S41" i="5" s="1"/>
  <c r="U41" i="5" s="1"/>
  <c r="P37" i="5"/>
  <c r="S37" i="5" s="1"/>
  <c r="U37" i="5" s="1"/>
  <c r="P33" i="5"/>
  <c r="S33" i="5" s="1"/>
  <c r="U33" i="5" s="1"/>
  <c r="P29" i="5"/>
  <c r="S29" i="5" s="1"/>
  <c r="U29" i="5" s="1"/>
  <c r="P25" i="5"/>
  <c r="S25" i="5" s="1"/>
  <c r="U25" i="5" s="1"/>
  <c r="Y26" i="3"/>
  <c r="D15" i="3"/>
  <c r="C19" i="3" s="1"/>
  <c r="G245" i="1"/>
  <c r="K245" i="1" s="1"/>
  <c r="Y33" i="7"/>
  <c r="Y15" i="7"/>
  <c r="Y13" i="7"/>
  <c r="P55" i="5"/>
  <c r="S55" i="5" s="1"/>
  <c r="U55" i="5" s="1"/>
  <c r="P50" i="5"/>
  <c r="S50" i="5"/>
  <c r="U50" i="5"/>
  <c r="Y8" i="5"/>
  <c r="P44" i="3"/>
  <c r="R44" i="3" s="1"/>
  <c r="P40" i="3"/>
  <c r="R40" i="3" s="1"/>
  <c r="G265" i="1"/>
  <c r="K265" i="1" s="1"/>
  <c r="G233" i="1"/>
  <c r="K233" i="1" s="1"/>
  <c r="G285" i="1"/>
  <c r="K285" i="1" s="1"/>
  <c r="Y8" i="3"/>
  <c r="G323" i="1"/>
  <c r="K323" i="1" s="1"/>
  <c r="P241" i="1"/>
  <c r="S241" i="1" s="1"/>
  <c r="U241" i="1" s="1"/>
  <c r="P170" i="1"/>
  <c r="S170" i="1" s="1"/>
  <c r="U170" i="1" s="1"/>
  <c r="G279" i="1"/>
  <c r="J279" i="1" s="1"/>
  <c r="G259" i="1"/>
  <c r="K259" i="1"/>
  <c r="G247" i="1"/>
  <c r="K247" i="1" s="1"/>
  <c r="G239" i="1"/>
  <c r="K239" i="1" s="1"/>
  <c r="G235" i="1"/>
  <c r="K235" i="1" s="1"/>
  <c r="P176" i="1"/>
  <c r="S176" i="1" s="1"/>
  <c r="U176" i="1" s="1"/>
  <c r="P42" i="1"/>
  <c r="S42" i="1" s="1"/>
  <c r="U42" i="1" s="1"/>
  <c r="P209" i="1"/>
  <c r="S209" i="1" s="1"/>
  <c r="U209" i="1" s="1"/>
  <c r="P104" i="1"/>
  <c r="S104" i="1" s="1"/>
  <c r="U104" i="1" s="1"/>
  <c r="P23" i="1"/>
  <c r="Y5" i="1"/>
  <c r="J155" i="11"/>
  <c r="G138" i="4"/>
  <c r="N41" i="3"/>
  <c r="S28" i="11"/>
  <c r="U28" i="11" s="1"/>
  <c r="G72" i="4"/>
  <c r="G135" i="4"/>
  <c r="S188" i="11"/>
  <c r="U188" i="11" s="1"/>
  <c r="G73" i="4"/>
  <c r="G97" i="4"/>
  <c r="G83" i="4"/>
  <c r="H131" i="4"/>
  <c r="G131" i="4"/>
  <c r="G122" i="4"/>
  <c r="H139" i="4"/>
  <c r="G139" i="4"/>
  <c r="G23" i="4"/>
  <c r="G88" i="4"/>
  <c r="G74" i="4"/>
  <c r="G146" i="4"/>
  <c r="G155" i="4"/>
  <c r="H155" i="4"/>
  <c r="G154" i="4"/>
  <c r="S155" i="11"/>
  <c r="U155" i="11" s="1"/>
  <c r="G85" i="4"/>
  <c r="G99" i="4"/>
  <c r="G119" i="4"/>
  <c r="G147" i="4"/>
  <c r="F26" i="1"/>
  <c r="E190" i="9"/>
  <c r="P255" i="1"/>
  <c r="G255" i="1"/>
  <c r="J255" i="1" s="1"/>
  <c r="G219" i="1"/>
  <c r="K219" i="1" s="1"/>
  <c r="G296" i="1"/>
  <c r="K296" i="1" s="1"/>
  <c r="P130" i="1"/>
  <c r="G328" i="1"/>
  <c r="K328" i="1" s="1"/>
  <c r="P225" i="1"/>
  <c r="G225" i="1"/>
  <c r="K225" i="1"/>
  <c r="P199" i="1"/>
  <c r="G166" i="1"/>
  <c r="G45" i="1"/>
  <c r="J45" i="1" s="1"/>
  <c r="E81" i="9"/>
  <c r="E59" i="9"/>
  <c r="E44" i="9"/>
  <c r="G127" i="1"/>
  <c r="J127" i="1" s="1"/>
  <c r="G216" i="1"/>
  <c r="K216" i="1" s="1"/>
  <c r="P216" i="1"/>
  <c r="E267" i="9"/>
  <c r="E245" i="9"/>
  <c r="E138" i="9"/>
  <c r="E74" i="9"/>
  <c r="E53" i="9"/>
  <c r="G325" i="1"/>
  <c r="K325" i="1" s="1"/>
  <c r="F234" i="1"/>
  <c r="G234" i="1" s="1"/>
  <c r="K234" i="1" s="1"/>
  <c r="P185" i="1"/>
  <c r="S185" i="1" s="1"/>
  <c r="U185" i="1" s="1"/>
  <c r="E179" i="9"/>
  <c r="G292" i="1"/>
  <c r="K292" i="1" s="1"/>
  <c r="E68" i="9"/>
  <c r="E55" i="9"/>
  <c r="E40" i="9"/>
  <c r="G309" i="1"/>
  <c r="K309" i="1" s="1"/>
  <c r="P298" i="1"/>
  <c r="P228" i="1"/>
  <c r="S228" i="1" s="1"/>
  <c r="U228" i="1" s="1"/>
  <c r="E118" i="9"/>
  <c r="G214" i="1"/>
  <c r="K214" i="1" s="1"/>
  <c r="G211" i="1"/>
  <c r="K211" i="1" s="1"/>
  <c r="P211" i="1"/>
  <c r="P203" i="1"/>
  <c r="S203" i="1" s="1"/>
  <c r="U203" i="1" s="1"/>
  <c r="P313" i="1"/>
  <c r="C13" i="12"/>
  <c r="F13" i="12"/>
  <c r="H13" i="12"/>
  <c r="M13" i="12"/>
  <c r="E13" i="12"/>
  <c r="J13" i="12"/>
  <c r="Q13" i="12"/>
  <c r="O13" i="12"/>
  <c r="D13" i="12"/>
  <c r="K13" i="12"/>
  <c r="G13" i="12"/>
  <c r="B15" i="12"/>
  <c r="P13" i="12"/>
  <c r="I13" i="12"/>
  <c r="N13" i="12"/>
  <c r="L13" i="12"/>
  <c r="F13" i="8"/>
  <c r="C13" i="8"/>
  <c r="J13" i="8"/>
  <c r="Q13" i="8"/>
  <c r="M13" i="8"/>
  <c r="P13" i="8"/>
  <c r="K13" i="8"/>
  <c r="O13" i="8"/>
  <c r="L13" i="8"/>
  <c r="E13" i="8"/>
  <c r="I13" i="8"/>
  <c r="D13" i="8"/>
  <c r="B15" i="8"/>
  <c r="N13" i="8"/>
  <c r="H13" i="8"/>
  <c r="G13" i="8"/>
  <c r="L84" i="12"/>
  <c r="K56" i="12"/>
  <c r="K41" i="12"/>
  <c r="F41" i="12"/>
  <c r="F32" i="12"/>
  <c r="I75" i="12"/>
  <c r="I66" i="12"/>
  <c r="J38" i="12"/>
  <c r="H71" i="12"/>
  <c r="H54" i="12"/>
  <c r="K75" i="8"/>
  <c r="H74" i="8"/>
  <c r="I73" i="8"/>
  <c r="K65" i="8"/>
  <c r="K64" i="8"/>
  <c r="J63" i="8"/>
  <c r="F55" i="8"/>
  <c r="F54" i="8"/>
  <c r="L27" i="8"/>
  <c r="F45" i="8"/>
  <c r="F35" i="8"/>
  <c r="F25" i="8"/>
  <c r="L73" i="6"/>
  <c r="F78" i="8"/>
  <c r="J76" i="8"/>
  <c r="H72" i="8"/>
  <c r="J65" i="8"/>
  <c r="I63" i="8"/>
  <c r="K61" i="8"/>
  <c r="L59" i="8"/>
  <c r="J52" i="8"/>
  <c r="J29" i="8"/>
  <c r="H49" i="8"/>
  <c r="H45" i="8"/>
  <c r="H25" i="8"/>
  <c r="K73" i="6"/>
  <c r="Q13" i="6"/>
  <c r="P13" i="6"/>
  <c r="O13" i="6"/>
  <c r="E13" i="6"/>
  <c r="G26" i="4"/>
  <c r="H26" i="4"/>
  <c r="H65" i="8"/>
  <c r="H63" i="8"/>
  <c r="K59" i="8"/>
  <c r="G13" i="2"/>
  <c r="L13" i="2"/>
  <c r="H13" i="2"/>
  <c r="K13" i="2"/>
  <c r="C13" i="2"/>
  <c r="P13" i="2"/>
  <c r="D13" i="2"/>
  <c r="B15" i="2"/>
  <c r="I13" i="2"/>
  <c r="J13" i="2"/>
  <c r="M13" i="2"/>
  <c r="F75" i="12"/>
  <c r="F66" i="12"/>
  <c r="I71" i="12"/>
  <c r="I52" i="12"/>
  <c r="I34" i="12"/>
  <c r="J66" i="12"/>
  <c r="K73" i="8"/>
  <c r="K72" i="8"/>
  <c r="J71" i="8"/>
  <c r="L38" i="8"/>
  <c r="F32" i="8"/>
  <c r="I49" i="8"/>
  <c r="I25" i="8"/>
  <c r="H32" i="8"/>
  <c r="I76" i="6"/>
  <c r="G31" i="4"/>
  <c r="H31" i="4"/>
  <c r="L52" i="12"/>
  <c r="J22" i="12"/>
  <c r="J72" i="8"/>
  <c r="L57" i="8"/>
  <c r="L36" i="8"/>
  <c r="I23" i="8"/>
  <c r="I32" i="8"/>
  <c r="F64" i="6"/>
  <c r="K80" i="8"/>
  <c r="F73" i="6"/>
  <c r="H73" i="6"/>
  <c r="H43" i="4"/>
  <c r="G43" i="4"/>
  <c r="F71" i="12"/>
  <c r="J65" i="6"/>
  <c r="I65" i="6"/>
  <c r="F71" i="6"/>
  <c r="F68" i="6"/>
  <c r="I36" i="6"/>
  <c r="F49" i="4"/>
  <c r="G49" i="4" s="1"/>
  <c r="G46" i="4"/>
  <c r="I21" i="2"/>
  <c r="Y16" i="5"/>
  <c r="P53" i="5"/>
  <c r="S53" i="5" s="1"/>
  <c r="U53" i="5" s="1"/>
  <c r="P43" i="5"/>
  <c r="S43" i="5" s="1"/>
  <c r="U43" i="5" s="1"/>
  <c r="J44" i="6"/>
  <c r="G51" i="4"/>
  <c r="J71" i="6"/>
  <c r="H66" i="6"/>
  <c r="I44" i="6"/>
  <c r="Y20" i="5"/>
  <c r="P57" i="5"/>
  <c r="S57" i="5" s="1"/>
  <c r="U57" i="5" s="1"/>
  <c r="P47" i="5"/>
  <c r="S47" i="5" s="1"/>
  <c r="U47" i="5" s="1"/>
  <c r="Y6" i="5"/>
  <c r="J52" i="6"/>
  <c r="H36" i="6"/>
  <c r="H28" i="6"/>
  <c r="H21" i="2"/>
  <c r="Y19" i="5"/>
  <c r="Y15" i="5"/>
  <c r="P52" i="5"/>
  <c r="S52" i="5" s="1"/>
  <c r="U52" i="5" s="1"/>
  <c r="P36" i="5"/>
  <c r="S36" i="5" s="1"/>
  <c r="U36" i="5" s="1"/>
  <c r="P30" i="5"/>
  <c r="S30" i="5" s="1"/>
  <c r="U30" i="5" s="1"/>
  <c r="P22" i="5"/>
  <c r="S22" i="5" s="1"/>
  <c r="U22" i="5" s="1"/>
  <c r="Y11" i="3"/>
  <c r="I52" i="4"/>
  <c r="J52" i="4" s="1"/>
  <c r="F29" i="4"/>
  <c r="G29" i="4" s="1"/>
  <c r="F21" i="2"/>
  <c r="Y18" i="5"/>
  <c r="Y14" i="5"/>
  <c r="P24" i="5"/>
  <c r="S24" i="5" s="1"/>
  <c r="U24" i="5" s="1"/>
  <c r="Y3" i="1"/>
  <c r="J28" i="6"/>
  <c r="Y11" i="5"/>
  <c r="P175" i="1"/>
  <c r="S175" i="1" s="1"/>
  <c r="U175" i="1" s="1"/>
  <c r="P60" i="5"/>
  <c r="S60" i="5" s="1"/>
  <c r="U60" i="5" s="1"/>
  <c r="P37" i="1"/>
  <c r="S37" i="1" s="1"/>
  <c r="U37" i="1" s="1"/>
  <c r="F18" i="2"/>
  <c r="H18" i="2"/>
  <c r="J18" i="2"/>
  <c r="C18" i="12"/>
  <c r="G18" i="12"/>
  <c r="C12" i="3"/>
  <c r="C12" i="11"/>
  <c r="D18" i="12"/>
  <c r="C12" i="5"/>
  <c r="E18" i="2"/>
  <c r="C11" i="7"/>
  <c r="C12" i="7"/>
  <c r="K18" i="2"/>
  <c r="C11" i="11"/>
  <c r="C18" i="8"/>
  <c r="E18" i="4"/>
  <c r="C11" i="3"/>
  <c r="C11" i="5"/>
  <c r="E18" i="12"/>
  <c r="E18" i="8"/>
  <c r="D18" i="2"/>
  <c r="D18" i="4"/>
  <c r="C18" i="6"/>
  <c r="G18" i="2"/>
  <c r="I18" i="2"/>
  <c r="G18" i="8"/>
  <c r="E18" i="6"/>
  <c r="C18" i="2"/>
  <c r="D18" i="8"/>
  <c r="G174" i="1" l="1"/>
  <c r="K174" i="1" s="1"/>
  <c r="P174" i="1"/>
  <c r="S174" i="1" s="1"/>
  <c r="U174" i="1" s="1"/>
  <c r="E22" i="9"/>
  <c r="E225" i="9"/>
  <c r="E110" i="9"/>
  <c r="E258" i="9"/>
  <c r="E239" i="9"/>
  <c r="E214" i="9"/>
  <c r="E112" i="9"/>
  <c r="E101" i="9"/>
  <c r="E80" i="9"/>
  <c r="E75" i="9"/>
  <c r="E254" i="9"/>
  <c r="E144" i="9"/>
  <c r="E107" i="9"/>
  <c r="E96" i="9"/>
  <c r="E65" i="9"/>
  <c r="E61" i="9"/>
  <c r="E87" i="9"/>
  <c r="E56" i="9"/>
  <c r="E243" i="9"/>
  <c r="E162" i="9"/>
  <c r="E120" i="9"/>
  <c r="E92" i="9"/>
  <c r="G340" i="1"/>
  <c r="K340" i="1" s="1"/>
  <c r="P340" i="1"/>
  <c r="S340" i="1" s="1"/>
  <c r="U340" i="1" s="1"/>
  <c r="H52" i="4"/>
  <c r="G52" i="4"/>
  <c r="H44" i="4"/>
  <c r="G44" i="4"/>
  <c r="H64" i="6"/>
  <c r="Y21" i="7"/>
  <c r="Y3" i="7"/>
  <c r="P47" i="7"/>
  <c r="S47" i="7" s="1"/>
  <c r="U47" i="7" s="1"/>
  <c r="Y12" i="7"/>
  <c r="Y23" i="7"/>
  <c r="P37" i="7"/>
  <c r="S37" i="7" s="1"/>
  <c r="U37" i="7" s="1"/>
  <c r="P33" i="7"/>
  <c r="S33" i="7" s="1"/>
  <c r="U33" i="7" s="1"/>
  <c r="P50" i="7"/>
  <c r="S50" i="7" s="1"/>
  <c r="U50" i="7" s="1"/>
  <c r="H32" i="4"/>
  <c r="J67" i="8"/>
  <c r="J54" i="8"/>
  <c r="K51" i="12"/>
  <c r="L79" i="12"/>
  <c r="F72" i="12"/>
  <c r="I31" i="12"/>
  <c r="J33" i="8"/>
  <c r="H65" i="6"/>
  <c r="P44" i="7"/>
  <c r="S44" i="7" s="1"/>
  <c r="U44" i="7" s="1"/>
  <c r="P58" i="7"/>
  <c r="S58" i="7" s="1"/>
  <c r="U58" i="7" s="1"/>
  <c r="I32" i="6"/>
  <c r="H49" i="4"/>
  <c r="F42" i="8"/>
  <c r="I58" i="8"/>
  <c r="H50" i="12"/>
  <c r="P57" i="7"/>
  <c r="S57" i="7" s="1"/>
  <c r="U57" i="7" s="1"/>
  <c r="Y29" i="7"/>
  <c r="Y9" i="7"/>
  <c r="P32" i="7"/>
  <c r="S32" i="7" s="1"/>
  <c r="U32" i="7" s="1"/>
  <c r="P42" i="7"/>
  <c r="S42" i="7" s="1"/>
  <c r="U42" i="7" s="1"/>
  <c r="Y26" i="7"/>
  <c r="D15" i="7"/>
  <c r="C19" i="7" s="1"/>
  <c r="D16" i="7"/>
  <c r="D19" i="7" s="1"/>
  <c r="L33" i="8"/>
  <c r="K68" i="8"/>
  <c r="H28" i="8"/>
  <c r="H69" i="8"/>
  <c r="H67" i="8"/>
  <c r="F81" i="8"/>
  <c r="K79" i="12"/>
  <c r="L83" i="12"/>
  <c r="L64" i="12"/>
  <c r="L33" i="12"/>
  <c r="K69" i="12"/>
  <c r="K39" i="12"/>
  <c r="F47" i="12"/>
  <c r="F25" i="12"/>
  <c r="I26" i="12"/>
  <c r="J69" i="12"/>
  <c r="J31" i="12"/>
  <c r="H55" i="12"/>
  <c r="H25" i="12"/>
  <c r="I74" i="8"/>
  <c r="F68" i="8"/>
  <c r="H58" i="8"/>
  <c r="K50" i="8"/>
  <c r="H40" i="8"/>
  <c r="L55" i="6"/>
  <c r="I55" i="6"/>
  <c r="J31" i="6"/>
  <c r="P120" i="11"/>
  <c r="P221" i="11"/>
  <c r="S221" i="11" s="1"/>
  <c r="U221" i="11" s="1"/>
  <c r="P181" i="11"/>
  <c r="S181" i="11" s="1"/>
  <c r="U181" i="11" s="1"/>
  <c r="P77" i="11"/>
  <c r="P197" i="11"/>
  <c r="S197" i="11" s="1"/>
  <c r="U197" i="11" s="1"/>
  <c r="K54" i="8"/>
  <c r="L58" i="12"/>
  <c r="L57" i="12"/>
  <c r="F21" i="12"/>
  <c r="L83" i="8"/>
  <c r="H21" i="8"/>
  <c r="Y17" i="7"/>
  <c r="Y2" i="7"/>
  <c r="S21" i="7" s="1"/>
  <c r="U21" i="7" s="1"/>
  <c r="Y10" i="7"/>
  <c r="P56" i="7"/>
  <c r="S56" i="7" s="1"/>
  <c r="U56" i="7" s="1"/>
  <c r="P24" i="7"/>
  <c r="S24" i="7" s="1"/>
  <c r="U24" i="7" s="1"/>
  <c r="P34" i="7"/>
  <c r="S34" i="7" s="1"/>
  <c r="U34" i="7" s="1"/>
  <c r="P41" i="7"/>
  <c r="S41" i="7" s="1"/>
  <c r="U41" i="7" s="1"/>
  <c r="Y34" i="7"/>
  <c r="H50" i="8"/>
  <c r="J58" i="8"/>
  <c r="L21" i="8"/>
  <c r="F28" i="8"/>
  <c r="L66" i="12"/>
  <c r="J72" i="12"/>
  <c r="L27" i="12"/>
  <c r="L56" i="12"/>
  <c r="L31" i="12"/>
  <c r="K64" i="12"/>
  <c r="K27" i="12"/>
  <c r="I55" i="12"/>
  <c r="J57" i="12"/>
  <c r="L67" i="8"/>
  <c r="L43" i="8"/>
  <c r="I51" i="8"/>
  <c r="H80" i="6"/>
  <c r="I40" i="4"/>
  <c r="J40" i="4" s="1"/>
  <c r="P65" i="11"/>
  <c r="P177" i="11"/>
  <c r="S177" i="11" s="1"/>
  <c r="U177" i="11" s="1"/>
  <c r="Y30" i="3"/>
  <c r="F69" i="8"/>
  <c r="J50" i="8"/>
  <c r="J42" i="8"/>
  <c r="J69" i="8"/>
  <c r="I72" i="12"/>
  <c r="I79" i="12"/>
  <c r="I57" i="12"/>
  <c r="P46" i="7"/>
  <c r="S46" i="7" s="1"/>
  <c r="U46" i="7" s="1"/>
  <c r="F40" i="8"/>
  <c r="G27" i="4"/>
  <c r="Y19" i="7"/>
  <c r="P48" i="7"/>
  <c r="S48" i="7" s="1"/>
  <c r="U48" i="7" s="1"/>
  <c r="P29" i="7"/>
  <c r="S29" i="7" s="1"/>
  <c r="U29" i="7" s="1"/>
  <c r="P27" i="7"/>
  <c r="S27" i="7" s="1"/>
  <c r="U27" i="7" s="1"/>
  <c r="P43" i="7"/>
  <c r="S43" i="7" s="1"/>
  <c r="U43" i="7" s="1"/>
  <c r="Y11" i="7"/>
  <c r="P30" i="7"/>
  <c r="S30" i="7" s="1"/>
  <c r="U30" i="7" s="1"/>
  <c r="P45" i="7"/>
  <c r="S45" i="7" s="1"/>
  <c r="U45" i="7" s="1"/>
  <c r="K21" i="6"/>
  <c r="J28" i="8"/>
  <c r="I54" i="8"/>
  <c r="J62" i="8"/>
  <c r="H72" i="12"/>
  <c r="L73" i="12"/>
  <c r="L51" i="12"/>
  <c r="L26" i="12"/>
  <c r="K57" i="12"/>
  <c r="K26" i="12"/>
  <c r="F83" i="12"/>
  <c r="F62" i="12"/>
  <c r="I73" i="12"/>
  <c r="I21" i="12"/>
  <c r="J55" i="12"/>
  <c r="J26" i="12"/>
  <c r="I64" i="8"/>
  <c r="H62" i="8"/>
  <c r="K29" i="8"/>
  <c r="F50" i="8"/>
  <c r="J51" i="8"/>
  <c r="J63" i="6"/>
  <c r="I31" i="6"/>
  <c r="I32" i="4"/>
  <c r="J32" i="4" s="1"/>
  <c r="I27" i="4"/>
  <c r="J27" i="4" s="1"/>
  <c r="G41" i="4"/>
  <c r="J34" i="12"/>
  <c r="K33" i="8"/>
  <c r="L69" i="8"/>
  <c r="I28" i="12"/>
  <c r="Y25" i="7"/>
  <c r="P53" i="7"/>
  <c r="S53" i="7" s="1"/>
  <c r="U53" i="7" s="1"/>
  <c r="P49" i="7"/>
  <c r="S49" i="7" s="1"/>
  <c r="U49" i="7" s="1"/>
  <c r="P40" i="7"/>
  <c r="S40" i="7" s="1"/>
  <c r="U40" i="7" s="1"/>
  <c r="P52" i="7"/>
  <c r="S52" i="7" s="1"/>
  <c r="U52" i="7" s="1"/>
  <c r="P26" i="7"/>
  <c r="S26" i="7" s="1"/>
  <c r="U26" i="7" s="1"/>
  <c r="K28" i="8"/>
  <c r="J61" i="8"/>
  <c r="F73" i="8"/>
  <c r="K58" i="12"/>
  <c r="L62" i="12"/>
  <c r="L72" i="12"/>
  <c r="L25" i="12"/>
  <c r="K25" i="12"/>
  <c r="K62" i="12"/>
  <c r="F58" i="12"/>
  <c r="I51" i="12"/>
  <c r="J51" i="12"/>
  <c r="H73" i="12"/>
  <c r="F76" i="8"/>
  <c r="I67" i="8"/>
  <c r="H57" i="8"/>
  <c r="L35" i="8"/>
  <c r="J47" i="8"/>
  <c r="L39" i="6"/>
  <c r="K23" i="6"/>
  <c r="P137" i="11"/>
  <c r="P44" i="5"/>
  <c r="S44" i="5" s="1"/>
  <c r="U44" i="5" s="1"/>
  <c r="K21" i="12"/>
  <c r="F57" i="12"/>
  <c r="J21" i="12"/>
  <c r="J40" i="8"/>
  <c r="P47" i="11"/>
  <c r="P127" i="1"/>
  <c r="H29" i="4"/>
  <c r="I72" i="6"/>
  <c r="L48" i="6"/>
  <c r="J24" i="8"/>
  <c r="I80" i="12"/>
  <c r="L28" i="12"/>
  <c r="I53" i="12"/>
  <c r="K81" i="6"/>
  <c r="K32" i="6"/>
  <c r="F32" i="6"/>
  <c r="I50" i="4"/>
  <c r="J50" i="4" s="1"/>
  <c r="P96" i="11"/>
  <c r="Y20" i="11"/>
  <c r="P142" i="11"/>
  <c r="P121" i="11"/>
  <c r="P107" i="11"/>
  <c r="P81" i="11"/>
  <c r="P58" i="11"/>
  <c r="P212" i="11"/>
  <c r="S212" i="11" s="1"/>
  <c r="U212" i="11" s="1"/>
  <c r="P168" i="11"/>
  <c r="S168" i="11" s="1"/>
  <c r="U168" i="11" s="1"/>
  <c r="H44" i="8"/>
  <c r="H40" i="6"/>
  <c r="I56" i="6"/>
  <c r="L56" i="6"/>
  <c r="H24" i="8"/>
  <c r="J80" i="12"/>
  <c r="K61" i="12"/>
  <c r="J79" i="8"/>
  <c r="L78" i="8"/>
  <c r="L56" i="8"/>
  <c r="L24" i="8"/>
  <c r="F38" i="8"/>
  <c r="J81" i="6"/>
  <c r="F72" i="6"/>
  <c r="F63" i="6"/>
  <c r="F61" i="6"/>
  <c r="L31" i="6"/>
  <c r="K55" i="6"/>
  <c r="K31" i="6"/>
  <c r="F55" i="6"/>
  <c r="F31" i="6"/>
  <c r="J55" i="6"/>
  <c r="I43" i="4"/>
  <c r="J43" i="4" s="1"/>
  <c r="L21" i="2"/>
  <c r="P145" i="11"/>
  <c r="P127" i="11"/>
  <c r="P61" i="11"/>
  <c r="P209" i="11"/>
  <c r="S209" i="11" s="1"/>
  <c r="U209" i="11" s="1"/>
  <c r="P165" i="11"/>
  <c r="S165" i="11" s="1"/>
  <c r="U165" i="11" s="1"/>
  <c r="P150" i="1"/>
  <c r="P119" i="1"/>
  <c r="P75" i="1"/>
  <c r="P68" i="1"/>
  <c r="P272" i="1"/>
  <c r="P245" i="1"/>
  <c r="H48" i="6"/>
  <c r="J32" i="6"/>
  <c r="J24" i="6"/>
  <c r="G24" i="4"/>
  <c r="I44" i="8"/>
  <c r="J43" i="12"/>
  <c r="F80" i="12"/>
  <c r="H38" i="8"/>
  <c r="H80" i="12"/>
  <c r="K47" i="12"/>
  <c r="J53" i="12"/>
  <c r="K24" i="8"/>
  <c r="J48" i="8"/>
  <c r="I47" i="6"/>
  <c r="J47" i="6"/>
  <c r="I24" i="4"/>
  <c r="J24" i="4" s="1"/>
  <c r="P148" i="11"/>
  <c r="P131" i="11"/>
  <c r="P113" i="11"/>
  <c r="P87" i="11"/>
  <c r="P64" i="11"/>
  <c r="P46" i="11"/>
  <c r="P200" i="11"/>
  <c r="S200" i="11" s="1"/>
  <c r="U200" i="11" s="1"/>
  <c r="P161" i="11"/>
  <c r="S161" i="11" s="1"/>
  <c r="U161" i="11" s="1"/>
  <c r="P149" i="1"/>
  <c r="P126" i="1"/>
  <c r="P67" i="1"/>
  <c r="P55" i="1"/>
  <c r="P309" i="1"/>
  <c r="S309" i="1" s="1"/>
  <c r="U309" i="1" s="1"/>
  <c r="P293" i="1"/>
  <c r="P279" i="1"/>
  <c r="P271" i="1"/>
  <c r="J56" i="6"/>
  <c r="I43" i="12"/>
  <c r="J38" i="8"/>
  <c r="F52" i="8"/>
  <c r="K35" i="12"/>
  <c r="J64" i="8"/>
  <c r="H60" i="8"/>
  <c r="L44" i="8"/>
  <c r="F24" i="8"/>
  <c r="I38" i="8"/>
  <c r="K76" i="6"/>
  <c r="H72" i="6"/>
  <c r="L47" i="6"/>
  <c r="L23" i="6"/>
  <c r="K48" i="6"/>
  <c r="F47" i="6"/>
  <c r="F23" i="6"/>
  <c r="I39" i="6"/>
  <c r="J39" i="6"/>
  <c r="I37" i="4"/>
  <c r="J37" i="4" s="1"/>
  <c r="P157" i="11"/>
  <c r="P151" i="11"/>
  <c r="P72" i="11"/>
  <c r="Y16" i="11"/>
  <c r="P134" i="11"/>
  <c r="P109" i="11"/>
  <c r="P83" i="11"/>
  <c r="P67" i="11"/>
  <c r="P198" i="11"/>
  <c r="S198" i="11" s="1"/>
  <c r="U198" i="11" s="1"/>
  <c r="P110" i="1"/>
  <c r="P99" i="1"/>
  <c r="P82" i="1"/>
  <c r="P73" i="1"/>
  <c r="P54" i="1"/>
  <c r="L69" i="6"/>
  <c r="K44" i="8"/>
  <c r="F44" i="8"/>
  <c r="L24" i="6"/>
  <c r="L80" i="12"/>
  <c r="L61" i="12"/>
  <c r="J47" i="12"/>
  <c r="L28" i="8"/>
  <c r="J68" i="6"/>
  <c r="F40" i="6"/>
  <c r="P84" i="11"/>
  <c r="D16" i="11"/>
  <c r="D19" i="11" s="1"/>
  <c r="P115" i="11"/>
  <c r="P97" i="11"/>
  <c r="P52" i="11"/>
  <c r="P224" i="11"/>
  <c r="S224" i="11" s="1"/>
  <c r="U224" i="11" s="1"/>
  <c r="P184" i="11"/>
  <c r="S184" i="11" s="1"/>
  <c r="U184" i="11" s="1"/>
  <c r="P322" i="1"/>
  <c r="H38" i="4"/>
  <c r="L32" i="6"/>
  <c r="F61" i="12"/>
  <c r="H66" i="12"/>
  <c r="H47" i="12"/>
  <c r="H76" i="8"/>
  <c r="K49" i="8"/>
  <c r="F49" i="8"/>
  <c r="J35" i="8"/>
  <c r="I80" i="6"/>
  <c r="I68" i="6"/>
  <c r="H63" i="6"/>
  <c r="K39" i="6"/>
  <c r="F39" i="6"/>
  <c r="I23" i="6"/>
  <c r="J23" i="6"/>
  <c r="P133" i="11"/>
  <c r="P93" i="11"/>
  <c r="P69" i="11"/>
  <c r="P222" i="11"/>
  <c r="S222" i="11" s="1"/>
  <c r="U222" i="11" s="1"/>
  <c r="P28" i="5"/>
  <c r="S28" i="5" s="1"/>
  <c r="U28" i="5" s="1"/>
  <c r="P145" i="1"/>
  <c r="P107" i="1"/>
  <c r="P64" i="1"/>
  <c r="J48" i="6"/>
  <c r="K72" i="6"/>
  <c r="J31" i="8"/>
  <c r="L40" i="6"/>
  <c r="J61" i="12"/>
  <c r="L81" i="6"/>
  <c r="P319" i="1"/>
  <c r="G319" i="1"/>
  <c r="K319" i="1" s="1"/>
  <c r="G189" i="1"/>
  <c r="K189" i="1" s="1"/>
  <c r="P189" i="1"/>
  <c r="G167" i="1"/>
  <c r="J167" i="1" s="1"/>
  <c r="P167" i="1"/>
  <c r="P230" i="1"/>
  <c r="S230" i="1" s="1"/>
  <c r="U230" i="1" s="1"/>
  <c r="G230" i="1"/>
  <c r="K230" i="1" s="1"/>
  <c r="P283" i="1"/>
  <c r="G283" i="1"/>
  <c r="K283" i="1" s="1"/>
  <c r="G129" i="1"/>
  <c r="J129" i="1" s="1"/>
  <c r="P129" i="1"/>
  <c r="P240" i="1"/>
  <c r="G240" i="1"/>
  <c r="K240" i="1" s="1"/>
  <c r="S312" i="1"/>
  <c r="U312" i="1" s="1"/>
  <c r="E248" i="9"/>
  <c r="S199" i="1"/>
  <c r="U199" i="1" s="1"/>
  <c r="E266" i="9"/>
  <c r="E186" i="9"/>
  <c r="E178" i="9"/>
  <c r="E145" i="9"/>
  <c r="E126" i="9"/>
  <c r="E79" i="9"/>
  <c r="E42" i="9"/>
  <c r="P332" i="1"/>
  <c r="S332" i="1" s="1"/>
  <c r="U332" i="1" s="1"/>
  <c r="P282" i="1"/>
  <c r="S282" i="1" s="1"/>
  <c r="U282" i="1" s="1"/>
  <c r="G293" i="1"/>
  <c r="J293" i="1" s="1"/>
  <c r="E158" i="9"/>
  <c r="E152" i="9"/>
  <c r="E139" i="9"/>
  <c r="E129" i="9"/>
  <c r="E37" i="9"/>
  <c r="E31" i="9"/>
  <c r="E18" i="9"/>
  <c r="S279" i="1"/>
  <c r="U279" i="1" s="1"/>
  <c r="G94" i="1"/>
  <c r="J94" i="1" s="1"/>
  <c r="S211" i="1"/>
  <c r="U211" i="1" s="1"/>
  <c r="S216" i="1"/>
  <c r="U216" i="1" s="1"/>
  <c r="E140" i="9"/>
  <c r="E134" i="9"/>
  <c r="E122" i="9"/>
  <c r="E93" i="9"/>
  <c r="E38" i="9"/>
  <c r="E174" i="9"/>
  <c r="E130" i="9"/>
  <c r="E117" i="9"/>
  <c r="E63" i="9"/>
  <c r="P35" i="1"/>
  <c r="S35" i="1" s="1"/>
  <c r="U35" i="1" s="1"/>
  <c r="E213" i="9"/>
  <c r="E206" i="9"/>
  <c r="E89" i="9"/>
  <c r="F117" i="1"/>
  <c r="P117" i="1" s="1"/>
  <c r="G341" i="1"/>
  <c r="K341" i="1" s="1"/>
  <c r="P341" i="1"/>
  <c r="G303" i="1"/>
  <c r="K303" i="1" s="1"/>
  <c r="P303" i="1"/>
  <c r="K77" i="6"/>
  <c r="H79" i="6"/>
  <c r="F30" i="12"/>
  <c r="J82" i="12"/>
  <c r="F82" i="12"/>
  <c r="K83" i="8"/>
  <c r="I83" i="8"/>
  <c r="J83" i="8"/>
  <c r="H66" i="8"/>
  <c r="H47" i="8"/>
  <c r="J79" i="6"/>
  <c r="L77" i="6"/>
  <c r="I75" i="6"/>
  <c r="J75" i="6"/>
  <c r="F75" i="6"/>
  <c r="H75" i="6"/>
  <c r="F35" i="4"/>
  <c r="H35" i="4" s="1"/>
  <c r="I35" i="4"/>
  <c r="J35" i="4" s="1"/>
  <c r="F28" i="4"/>
  <c r="H28" i="4" s="1"/>
  <c r="I28" i="4"/>
  <c r="J28" i="4" s="1"/>
  <c r="I68" i="8"/>
  <c r="J68" i="8"/>
  <c r="L68" i="8"/>
  <c r="I31" i="8"/>
  <c r="K22" i="8"/>
  <c r="F22" i="8"/>
  <c r="P24" i="3"/>
  <c r="R24" i="3" s="1"/>
  <c r="Y10" i="3"/>
  <c r="Y27" i="3"/>
  <c r="L44" i="12"/>
  <c r="I44" i="12"/>
  <c r="P29" i="3"/>
  <c r="R29" i="3" s="1"/>
  <c r="F47" i="4"/>
  <c r="K79" i="6"/>
  <c r="F83" i="8"/>
  <c r="L59" i="12"/>
  <c r="K82" i="12"/>
  <c r="F59" i="12"/>
  <c r="J50" i="12"/>
  <c r="L50" i="12"/>
  <c r="H36" i="12"/>
  <c r="F36" i="12"/>
  <c r="K36" i="12"/>
  <c r="L36" i="12"/>
  <c r="I29" i="12"/>
  <c r="L29" i="12"/>
  <c r="F29" i="12"/>
  <c r="H22" i="12"/>
  <c r="L22" i="12"/>
  <c r="H73" i="8"/>
  <c r="L73" i="8"/>
  <c r="L70" i="8"/>
  <c r="H70" i="8"/>
  <c r="J70" i="8"/>
  <c r="I70" i="8"/>
  <c r="I59" i="8"/>
  <c r="F59" i="8"/>
  <c r="F21" i="8"/>
  <c r="J21" i="8"/>
  <c r="I21" i="8"/>
  <c r="I67" i="6"/>
  <c r="L67" i="6"/>
  <c r="J67" i="6"/>
  <c r="F67" i="6"/>
  <c r="F65" i="6"/>
  <c r="L65" i="6"/>
  <c r="K53" i="6"/>
  <c r="F53" i="6"/>
  <c r="I37" i="6"/>
  <c r="K37" i="6"/>
  <c r="F24" i="12"/>
  <c r="K24" i="12"/>
  <c r="L24" i="12"/>
  <c r="J24" i="12"/>
  <c r="I53" i="8"/>
  <c r="Y37" i="3"/>
  <c r="H82" i="8"/>
  <c r="J82" i="8"/>
  <c r="Y5" i="3"/>
  <c r="Y20" i="3"/>
  <c r="Y25" i="3"/>
  <c r="Y38" i="3"/>
  <c r="Y22" i="3"/>
  <c r="H82" i="12"/>
  <c r="H24" i="12"/>
  <c r="Y12" i="3"/>
  <c r="P21" i="3"/>
  <c r="Y13" i="3"/>
  <c r="Y3" i="3"/>
  <c r="L82" i="12"/>
  <c r="K29" i="12"/>
  <c r="F22" i="12"/>
  <c r="I83" i="12"/>
  <c r="H78" i="12"/>
  <c r="K78" i="12"/>
  <c r="L78" i="12"/>
  <c r="F78" i="12"/>
  <c r="J78" i="12"/>
  <c r="I78" i="12"/>
  <c r="H49" i="12"/>
  <c r="I49" i="12"/>
  <c r="K49" i="12"/>
  <c r="L49" i="12"/>
  <c r="K43" i="12"/>
  <c r="L43" i="12"/>
  <c r="F43" i="12"/>
  <c r="J28" i="12"/>
  <c r="F28" i="12"/>
  <c r="H28" i="12"/>
  <c r="L75" i="8"/>
  <c r="H75" i="8"/>
  <c r="F75" i="8"/>
  <c r="J75" i="8"/>
  <c r="F57" i="8"/>
  <c r="J57" i="8"/>
  <c r="K57" i="8"/>
  <c r="J32" i="8"/>
  <c r="L32" i="8"/>
  <c r="H27" i="8"/>
  <c r="J27" i="8"/>
  <c r="K27" i="8"/>
  <c r="H52" i="6"/>
  <c r="L52" i="6"/>
  <c r="F52" i="6"/>
  <c r="L36" i="6"/>
  <c r="K36" i="6"/>
  <c r="I28" i="6"/>
  <c r="K28" i="6"/>
  <c r="J13" i="6"/>
  <c r="I13" i="6"/>
  <c r="K13" i="6"/>
  <c r="G13" i="6"/>
  <c r="Y13" i="5"/>
  <c r="P38" i="5"/>
  <c r="S38" i="5" s="1"/>
  <c r="U38" i="5" s="1"/>
  <c r="P48" i="5"/>
  <c r="S48" i="5" s="1"/>
  <c r="U48" i="5" s="1"/>
  <c r="F34" i="4"/>
  <c r="I34" i="4"/>
  <c r="J34" i="4" s="1"/>
  <c r="Y40" i="3"/>
  <c r="Y36" i="3"/>
  <c r="Y6" i="3"/>
  <c r="K75" i="6"/>
  <c r="G40" i="4"/>
  <c r="L66" i="8"/>
  <c r="I80" i="8"/>
  <c r="Y4" i="3"/>
  <c r="P48" i="3"/>
  <c r="R48" i="3" s="1"/>
  <c r="Y2" i="3"/>
  <c r="R21" i="3" s="1"/>
  <c r="P31" i="3"/>
  <c r="R31" i="3" s="1"/>
  <c r="Y29" i="3"/>
  <c r="L47" i="8"/>
  <c r="Y18" i="3"/>
  <c r="I47" i="8"/>
  <c r="K66" i="8"/>
  <c r="Y23" i="3"/>
  <c r="P38" i="3"/>
  <c r="R38" i="3" s="1"/>
  <c r="Y7" i="3"/>
  <c r="G35" i="4"/>
  <c r="H48" i="8"/>
  <c r="K48" i="8"/>
  <c r="I24" i="12"/>
  <c r="F37" i="12"/>
  <c r="I82" i="12"/>
  <c r="J71" i="12"/>
  <c r="L71" i="12"/>
  <c r="L60" i="12"/>
  <c r="K60" i="12"/>
  <c r="J60" i="12"/>
  <c r="F55" i="12"/>
  <c r="L55" i="12"/>
  <c r="K48" i="12"/>
  <c r="L48" i="12"/>
  <c r="J42" i="12"/>
  <c r="I42" i="12"/>
  <c r="F42" i="12"/>
  <c r="H34" i="12"/>
  <c r="K34" i="12"/>
  <c r="L34" i="12"/>
  <c r="H79" i="8"/>
  <c r="F79" i="8"/>
  <c r="F63" i="8"/>
  <c r="H43" i="8"/>
  <c r="J43" i="8"/>
  <c r="K43" i="8"/>
  <c r="I43" i="8"/>
  <c r="H31" i="8"/>
  <c r="H69" i="6"/>
  <c r="K69" i="6"/>
  <c r="I69" i="6"/>
  <c r="J69" i="6"/>
  <c r="F60" i="6"/>
  <c r="H60" i="6"/>
  <c r="K60" i="6"/>
  <c r="I60" i="6"/>
  <c r="H59" i="6"/>
  <c r="I59" i="6"/>
  <c r="J59" i="6"/>
  <c r="K59" i="6"/>
  <c r="L59" i="6"/>
  <c r="H51" i="6"/>
  <c r="K51" i="6"/>
  <c r="J51" i="6"/>
  <c r="F51" i="6"/>
  <c r="H43" i="6"/>
  <c r="F43" i="6"/>
  <c r="L43" i="6"/>
  <c r="I43" i="6"/>
  <c r="K43" i="6"/>
  <c r="H35" i="6"/>
  <c r="I35" i="6"/>
  <c r="K35" i="6"/>
  <c r="J35" i="6"/>
  <c r="F35" i="6"/>
  <c r="H27" i="6"/>
  <c r="F27" i="6"/>
  <c r="J27" i="6"/>
  <c r="L27" i="6"/>
  <c r="Y2" i="11"/>
  <c r="S21" i="11" s="1"/>
  <c r="U21" i="11" s="1"/>
  <c r="P185" i="11"/>
  <c r="S185" i="11" s="1"/>
  <c r="U185" i="11" s="1"/>
  <c r="P213" i="11"/>
  <c r="S213" i="11" s="1"/>
  <c r="U213" i="11" s="1"/>
  <c r="P50" i="11"/>
  <c r="P70" i="11"/>
  <c r="P90" i="11"/>
  <c r="P116" i="11"/>
  <c r="P119" i="11"/>
  <c r="P122" i="11"/>
  <c r="P140" i="11"/>
  <c r="P146" i="11"/>
  <c r="P55" i="11"/>
  <c r="P110" i="11"/>
  <c r="P141" i="11"/>
  <c r="P153" i="11"/>
  <c r="P154" i="11"/>
  <c r="P169" i="11"/>
  <c r="S169" i="11" s="1"/>
  <c r="U169" i="11" s="1"/>
  <c r="P201" i="11"/>
  <c r="S201" i="11" s="1"/>
  <c r="U201" i="11" s="1"/>
  <c r="P214" i="11"/>
  <c r="S214" i="11" s="1"/>
  <c r="U214" i="11" s="1"/>
  <c r="P225" i="11"/>
  <c r="S225" i="11" s="1"/>
  <c r="U225" i="11" s="1"/>
  <c r="P53" i="11"/>
  <c r="P56" i="11"/>
  <c r="P59" i="11"/>
  <c r="P75" i="11"/>
  <c r="P105" i="11"/>
  <c r="P129" i="11"/>
  <c r="P49" i="11"/>
  <c r="P92" i="11"/>
  <c r="P104" i="11"/>
  <c r="P135" i="11"/>
  <c r="P189" i="11"/>
  <c r="S189" i="11" s="1"/>
  <c r="U189" i="11" s="1"/>
  <c r="P205" i="11"/>
  <c r="S205" i="11" s="1"/>
  <c r="U205" i="11" s="1"/>
  <c r="P62" i="11"/>
  <c r="P68" i="11"/>
  <c r="P79" i="11"/>
  <c r="P82" i="11"/>
  <c r="P85" i="11"/>
  <c r="P88" i="11"/>
  <c r="P95" i="11"/>
  <c r="P108" i="11"/>
  <c r="P111" i="11"/>
  <c r="P114" i="11"/>
  <c r="P132" i="11"/>
  <c r="P138" i="11"/>
  <c r="P144" i="11"/>
  <c r="Y17" i="11"/>
  <c r="P63" i="11"/>
  <c r="P74" i="11"/>
  <c r="P80" i="11"/>
  <c r="P86" i="11"/>
  <c r="P98" i="11"/>
  <c r="P118" i="11"/>
  <c r="P149" i="11"/>
  <c r="Y7" i="11"/>
  <c r="P156" i="11"/>
  <c r="S156" i="11" s="1"/>
  <c r="U156" i="11" s="1"/>
  <c r="P173" i="11"/>
  <c r="S173" i="11" s="1"/>
  <c r="U173" i="11" s="1"/>
  <c r="P192" i="11"/>
  <c r="S192" i="11" s="1"/>
  <c r="U192" i="11" s="1"/>
  <c r="P206" i="11"/>
  <c r="S206" i="11" s="1"/>
  <c r="U206" i="11" s="1"/>
  <c r="P216" i="11"/>
  <c r="S216" i="11" s="1"/>
  <c r="U216" i="11" s="1"/>
  <c r="Y14" i="11"/>
  <c r="P48" i="11"/>
  <c r="P51" i="11"/>
  <c r="P117" i="11"/>
  <c r="P123" i="11"/>
  <c r="P147" i="11"/>
  <c r="P150" i="11"/>
  <c r="Y18" i="11"/>
  <c r="P57" i="11"/>
  <c r="P112" i="11"/>
  <c r="P143" i="11"/>
  <c r="P220" i="11"/>
  <c r="S220" i="11" s="1"/>
  <c r="U220" i="11" s="1"/>
  <c r="P73" i="11"/>
  <c r="S73" i="11" s="1"/>
  <c r="U73" i="11" s="1"/>
  <c r="P180" i="11"/>
  <c r="S180" i="11" s="1"/>
  <c r="U180" i="11" s="1"/>
  <c r="P152" i="11"/>
  <c r="Y11" i="11"/>
  <c r="P22" i="11"/>
  <c r="S22" i="11" s="1"/>
  <c r="U22" i="11" s="1"/>
  <c r="P160" i="11"/>
  <c r="S160" i="11" s="1"/>
  <c r="U160" i="11" s="1"/>
  <c r="P176" i="11"/>
  <c r="S176" i="11" s="1"/>
  <c r="U176" i="11" s="1"/>
  <c r="P193" i="11"/>
  <c r="S193" i="11" s="1"/>
  <c r="U193" i="11" s="1"/>
  <c r="P208" i="11"/>
  <c r="S208" i="11" s="1"/>
  <c r="U208" i="11" s="1"/>
  <c r="P217" i="11"/>
  <c r="S217" i="11" s="1"/>
  <c r="U217" i="11" s="1"/>
  <c r="P54" i="11"/>
  <c r="P60" i="11"/>
  <c r="P66" i="11"/>
  <c r="P76" i="11"/>
  <c r="P103" i="11"/>
  <c r="P106" i="11"/>
  <c r="P130" i="11"/>
  <c r="P136" i="11"/>
  <c r="Y15" i="11"/>
  <c r="Y19" i="11"/>
  <c r="P71" i="11"/>
  <c r="P94" i="11"/>
  <c r="P45" i="3"/>
  <c r="R45" i="3" s="1"/>
  <c r="Y19" i="3"/>
  <c r="H37" i="12"/>
  <c r="J37" i="12"/>
  <c r="L37" i="12"/>
  <c r="K37" i="12"/>
  <c r="H80" i="8"/>
  <c r="P28" i="3"/>
  <c r="R28" i="3" s="1"/>
  <c r="K30" i="12"/>
  <c r="P25" i="3"/>
  <c r="R25" i="3" s="1"/>
  <c r="Y31" i="3"/>
  <c r="P22" i="3"/>
  <c r="R22" i="3" s="1"/>
  <c r="P42" i="3"/>
  <c r="R42" i="3" s="1"/>
  <c r="P26" i="3"/>
  <c r="R26" i="3" s="1"/>
  <c r="J77" i="6"/>
  <c r="F44" i="12"/>
  <c r="I36" i="12"/>
  <c r="I84" i="12"/>
  <c r="K84" i="12"/>
  <c r="J84" i="12"/>
  <c r="H84" i="12"/>
  <c r="F84" i="12"/>
  <c r="F77" i="12"/>
  <c r="J77" i="12"/>
  <c r="I77" i="12"/>
  <c r="L77" i="12"/>
  <c r="H70" i="12"/>
  <c r="K70" i="12"/>
  <c r="L70" i="12"/>
  <c r="J54" i="12"/>
  <c r="F54" i="12"/>
  <c r="L54" i="12"/>
  <c r="F77" i="8"/>
  <c r="H77" i="8"/>
  <c r="L77" i="8"/>
  <c r="J77" i="8"/>
  <c r="L61" i="8"/>
  <c r="H61" i="8"/>
  <c r="I61" i="8"/>
  <c r="I48" i="8"/>
  <c r="I42" i="8"/>
  <c r="K42" i="8"/>
  <c r="H42" i="8"/>
  <c r="I37" i="8"/>
  <c r="L37" i="8"/>
  <c r="L26" i="8"/>
  <c r="F26" i="8"/>
  <c r="L75" i="6"/>
  <c r="L13" i="6"/>
  <c r="F21" i="6"/>
  <c r="J43" i="6"/>
  <c r="I46" i="4"/>
  <c r="J46" i="4" s="1"/>
  <c r="F22" i="4"/>
  <c r="I22" i="4"/>
  <c r="J22" i="4" s="1"/>
  <c r="Y17" i="5"/>
  <c r="H30" i="12"/>
  <c r="I30" i="12"/>
  <c r="L79" i="6"/>
  <c r="F79" i="6"/>
  <c r="F39" i="4"/>
  <c r="H39" i="4" s="1"/>
  <c r="I39" i="4"/>
  <c r="J39" i="4" s="1"/>
  <c r="Y15" i="3"/>
  <c r="F80" i="8"/>
  <c r="K53" i="8"/>
  <c r="P33" i="3"/>
  <c r="R33" i="3" s="1"/>
  <c r="Y34" i="3"/>
  <c r="P30" i="3"/>
  <c r="R30" i="3" s="1"/>
  <c r="P49" i="3"/>
  <c r="R49" i="3" s="1"/>
  <c r="P41" i="3"/>
  <c r="R41" i="3" s="1"/>
  <c r="I77" i="6"/>
  <c r="J66" i="8"/>
  <c r="K47" i="8"/>
  <c r="F66" i="8"/>
  <c r="H44" i="12"/>
  <c r="L30" i="12"/>
  <c r="K44" i="12"/>
  <c r="H83" i="12"/>
  <c r="K83" i="12"/>
  <c r="I76" i="12"/>
  <c r="J76" i="12"/>
  <c r="L76" i="12"/>
  <c r="H76" i="12"/>
  <c r="F76" i="12"/>
  <c r="F65" i="12"/>
  <c r="I65" i="12"/>
  <c r="J65" i="12"/>
  <c r="L65" i="12"/>
  <c r="I59" i="12"/>
  <c r="J59" i="12"/>
  <c r="K59" i="12"/>
  <c r="H53" i="12"/>
  <c r="F53" i="12"/>
  <c r="K53" i="12"/>
  <c r="H41" i="8"/>
  <c r="K41" i="8"/>
  <c r="I36" i="8"/>
  <c r="K36" i="8"/>
  <c r="H36" i="8"/>
  <c r="L31" i="8"/>
  <c r="K31" i="8"/>
  <c r="F77" i="6"/>
  <c r="I71" i="6"/>
  <c r="L71" i="6"/>
  <c r="F21" i="4"/>
  <c r="H21" i="4" s="1"/>
  <c r="L54" i="8"/>
  <c r="H81" i="6"/>
  <c r="L46" i="6"/>
  <c r="L30" i="6"/>
  <c r="J54" i="6"/>
  <c r="K46" i="6"/>
  <c r="I65" i="8"/>
  <c r="F62" i="8"/>
  <c r="H68" i="6"/>
  <c r="I36" i="4"/>
  <c r="J36" i="4" s="1"/>
  <c r="P158" i="1"/>
  <c r="S158" i="1" s="1"/>
  <c r="U158" i="1" s="1"/>
  <c r="F81" i="6"/>
  <c r="K22" i="6"/>
  <c r="I48" i="4"/>
  <c r="J48" i="4" s="1"/>
  <c r="L64" i="8"/>
  <c r="L54" i="6"/>
  <c r="I41" i="4"/>
  <c r="J41" i="4" s="1"/>
  <c r="P236" i="1"/>
  <c r="G236" i="1"/>
  <c r="K236" i="1" s="1"/>
  <c r="F221" i="1"/>
  <c r="E142" i="9"/>
  <c r="F201" i="1"/>
  <c r="P201" i="1" s="1"/>
  <c r="E233" i="9"/>
  <c r="G39" i="1"/>
  <c r="J39" i="1" s="1"/>
  <c r="P39" i="1"/>
  <c r="F83" i="1"/>
  <c r="P83" i="1" s="1"/>
  <c r="E52" i="9"/>
  <c r="P264" i="1"/>
  <c r="G264" i="1"/>
  <c r="K264" i="1" s="1"/>
  <c r="G173" i="1"/>
  <c r="K173" i="1" s="1"/>
  <c r="P173" i="1"/>
  <c r="S94" i="1"/>
  <c r="U94" i="1" s="1"/>
  <c r="F38" i="1"/>
  <c r="E17" i="9"/>
  <c r="P334" i="1"/>
  <c r="G334" i="1"/>
  <c r="K334" i="1" s="1"/>
  <c r="G277" i="1"/>
  <c r="K277" i="1" s="1"/>
  <c r="P277" i="1"/>
  <c r="P263" i="1"/>
  <c r="G263" i="1"/>
  <c r="G254" i="1"/>
  <c r="J254" i="1" s="1"/>
  <c r="P254" i="1"/>
  <c r="S247" i="1"/>
  <c r="U247" i="1" s="1"/>
  <c r="G224" i="1"/>
  <c r="K224" i="1" s="1"/>
  <c r="P224" i="1"/>
  <c r="F179" i="1"/>
  <c r="G179" i="1" s="1"/>
  <c r="J179" i="1" s="1"/>
  <c r="E131" i="9"/>
  <c r="F128" i="1"/>
  <c r="E94" i="9"/>
  <c r="P306" i="1"/>
  <c r="S306" i="1" s="1"/>
  <c r="U306" i="1" s="1"/>
  <c r="G306" i="1"/>
  <c r="K306" i="1" s="1"/>
  <c r="P299" i="1"/>
  <c r="G299" i="1"/>
  <c r="K299" i="1" s="1"/>
  <c r="G294" i="1"/>
  <c r="K294" i="1" s="1"/>
  <c r="P294" i="1"/>
  <c r="P269" i="1"/>
  <c r="G269" i="1"/>
  <c r="K269" i="1" s="1"/>
  <c r="F253" i="1"/>
  <c r="E159" i="9"/>
  <c r="F246" i="1"/>
  <c r="E259" i="9"/>
  <c r="F205" i="1"/>
  <c r="E237" i="9"/>
  <c r="G178" i="1"/>
  <c r="P178" i="1"/>
  <c r="G172" i="1"/>
  <c r="K172" i="1" s="1"/>
  <c r="P172" i="1"/>
  <c r="Y14" i="1"/>
  <c r="I16" i="1"/>
  <c r="J15" i="1" s="1"/>
  <c r="Y18" i="1"/>
  <c r="P261" i="1"/>
  <c r="S261" i="1" s="1"/>
  <c r="U261" i="1" s="1"/>
  <c r="P281" i="1"/>
  <c r="S281" i="1" s="1"/>
  <c r="U281" i="1" s="1"/>
  <c r="P191" i="1"/>
  <c r="S191" i="1" s="1"/>
  <c r="U191" i="1" s="1"/>
  <c r="P223" i="1"/>
  <c r="P81" i="1"/>
  <c r="S81" i="1" s="1"/>
  <c r="U81" i="1" s="1"/>
  <c r="Y12" i="1"/>
  <c r="Y10" i="1"/>
  <c r="P328" i="1"/>
  <c r="S328" i="1" s="1"/>
  <c r="U328" i="1" s="1"/>
  <c r="P330" i="1"/>
  <c r="S330" i="1" s="1"/>
  <c r="U330" i="1" s="1"/>
  <c r="P307" i="1"/>
  <c r="S307" i="1" s="1"/>
  <c r="U307" i="1" s="1"/>
  <c r="P44" i="1"/>
  <c r="S44" i="1" s="1"/>
  <c r="U44" i="1" s="1"/>
  <c r="P36" i="1"/>
  <c r="S36" i="1" s="1"/>
  <c r="U36" i="1" s="1"/>
  <c r="P284" i="1"/>
  <c r="S284" i="1" s="1"/>
  <c r="U284" i="1" s="1"/>
  <c r="P202" i="1"/>
  <c r="S202" i="1" s="1"/>
  <c r="U202" i="1" s="1"/>
  <c r="Y19" i="1"/>
  <c r="Y7" i="1"/>
  <c r="P257" i="1"/>
  <c r="S257" i="1" s="1"/>
  <c r="U257" i="1" s="1"/>
  <c r="P166" i="1"/>
  <c r="S166" i="1" s="1"/>
  <c r="U166" i="1" s="1"/>
  <c r="Y15" i="1"/>
  <c r="Y20" i="1"/>
  <c r="P61" i="1"/>
  <c r="P304" i="1"/>
  <c r="S304" i="1" s="1"/>
  <c r="U304" i="1" s="1"/>
  <c r="Y11" i="1"/>
  <c r="P30" i="1"/>
  <c r="S30" i="1" s="1"/>
  <c r="U30" i="1" s="1"/>
  <c r="P171" i="1"/>
  <c r="S171" i="1" s="1"/>
  <c r="U171" i="1" s="1"/>
  <c r="P25" i="1"/>
  <c r="S25" i="1" s="1"/>
  <c r="U25" i="1" s="1"/>
  <c r="P222" i="1"/>
  <c r="S222" i="1" s="1"/>
  <c r="U222" i="1" s="1"/>
  <c r="P243" i="1"/>
  <c r="S243" i="1" s="1"/>
  <c r="U243" i="1" s="1"/>
  <c r="P292" i="1"/>
  <c r="S292" i="1" s="1"/>
  <c r="U292" i="1" s="1"/>
  <c r="P143" i="1"/>
  <c r="P152" i="1"/>
  <c r="P157" i="1"/>
  <c r="P335" i="1"/>
  <c r="S335" i="1" s="1"/>
  <c r="U335" i="1" s="1"/>
  <c r="P229" i="1"/>
  <c r="S229" i="1" s="1"/>
  <c r="U229" i="1" s="1"/>
  <c r="P289" i="1"/>
  <c r="S289" i="1" s="1"/>
  <c r="U289" i="1" s="1"/>
  <c r="P297" i="1"/>
  <c r="S297" i="1" s="1"/>
  <c r="U297" i="1" s="1"/>
  <c r="P308" i="1"/>
  <c r="S308" i="1" s="1"/>
  <c r="U308" i="1" s="1"/>
  <c r="P323" i="1"/>
  <c r="S323" i="1" s="1"/>
  <c r="U323" i="1" s="1"/>
  <c r="P194" i="1"/>
  <c r="Y13" i="1"/>
  <c r="P165" i="1"/>
  <c r="S165" i="1" s="1"/>
  <c r="U165" i="1" s="1"/>
  <c r="Y6" i="1"/>
  <c r="P219" i="1"/>
  <c r="S219" i="1" s="1"/>
  <c r="U219" i="1" s="1"/>
  <c r="Y16" i="1"/>
  <c r="Y21" i="1"/>
  <c r="Y2" i="1"/>
  <c r="S21" i="1" s="1"/>
  <c r="U21" i="1" s="1"/>
  <c r="P77" i="1"/>
  <c r="S77" i="1" s="1"/>
  <c r="U77" i="1" s="1"/>
  <c r="Y8" i="1"/>
  <c r="P159" i="1"/>
  <c r="S159" i="1" s="1"/>
  <c r="U159" i="1" s="1"/>
  <c r="P24" i="1"/>
  <c r="S24" i="1" s="1"/>
  <c r="U24" i="1" s="1"/>
  <c r="P217" i="1"/>
  <c r="S217" i="1" s="1"/>
  <c r="U217" i="1" s="1"/>
  <c r="P142" i="1"/>
  <c r="P301" i="1"/>
  <c r="P265" i="1"/>
  <c r="S265" i="1" s="1"/>
  <c r="U265" i="1" s="1"/>
  <c r="P285" i="1"/>
  <c r="P186" i="1"/>
  <c r="S186" i="1" s="1"/>
  <c r="U186" i="1" s="1"/>
  <c r="P31" i="1"/>
  <c r="S31" i="1" s="1"/>
  <c r="U31" i="1" s="1"/>
  <c r="P337" i="1"/>
  <c r="S337" i="1" s="1"/>
  <c r="U337" i="1" s="1"/>
  <c r="P227" i="1"/>
  <c r="S227" i="1" s="1"/>
  <c r="U227" i="1" s="1"/>
  <c r="P190" i="1"/>
  <c r="S190" i="1" s="1"/>
  <c r="U190" i="1" s="1"/>
  <c r="P248" i="1"/>
  <c r="S248" i="1" s="1"/>
  <c r="U248" i="1" s="1"/>
  <c r="P207" i="1"/>
  <c r="S207" i="1" s="1"/>
  <c r="U207" i="1" s="1"/>
  <c r="P48" i="1"/>
  <c r="S48" i="1" s="1"/>
  <c r="U48" i="1" s="1"/>
  <c r="P49" i="1"/>
  <c r="S49" i="1" s="1"/>
  <c r="U49" i="1" s="1"/>
  <c r="P161" i="1"/>
  <c r="S161" i="1" s="1"/>
  <c r="U161" i="1" s="1"/>
  <c r="G26" i="1"/>
  <c r="H26" i="1" s="1"/>
  <c r="P26" i="1"/>
  <c r="E257" i="9"/>
  <c r="F122" i="1"/>
  <c r="P122" i="1" s="1"/>
  <c r="E88" i="9"/>
  <c r="G276" i="1"/>
  <c r="K276" i="1" s="1"/>
  <c r="P276" i="1"/>
  <c r="P252" i="1"/>
  <c r="G252" i="1"/>
  <c r="K252" i="1" s="1"/>
  <c r="F210" i="1"/>
  <c r="E133" i="9"/>
  <c r="F184" i="1"/>
  <c r="E222" i="9"/>
  <c r="G163" i="1"/>
  <c r="J163" i="1" s="1"/>
  <c r="P163" i="1"/>
  <c r="G43" i="1"/>
  <c r="J43" i="1" s="1"/>
  <c r="P43" i="1"/>
  <c r="G326" i="1"/>
  <c r="K326" i="1" s="1"/>
  <c r="P326" i="1"/>
  <c r="P310" i="1"/>
  <c r="G310" i="1"/>
  <c r="K310" i="1" s="1"/>
  <c r="P287" i="1"/>
  <c r="G287" i="1"/>
  <c r="K287" i="1" s="1"/>
  <c r="P275" i="1"/>
  <c r="G275" i="1"/>
  <c r="K275" i="1" s="1"/>
  <c r="P251" i="1"/>
  <c r="G251" i="1"/>
  <c r="K251" i="1" s="1"/>
  <c r="G34" i="1"/>
  <c r="H34" i="1" s="1"/>
  <c r="P34" i="1"/>
  <c r="G28" i="1"/>
  <c r="H28" i="1" s="1"/>
  <c r="P28" i="1"/>
  <c r="P338" i="1"/>
  <c r="F100" i="1"/>
  <c r="P100" i="1" s="1"/>
  <c r="E67" i="9"/>
  <c r="F78" i="1"/>
  <c r="P78" i="1" s="1"/>
  <c r="E47" i="9"/>
  <c r="P286" i="1"/>
  <c r="G286" i="1"/>
  <c r="K286" i="1" s="1"/>
  <c r="F274" i="1"/>
  <c r="E262" i="9"/>
  <c r="G260" i="1"/>
  <c r="K260" i="1" s="1"/>
  <c r="P260" i="1"/>
  <c r="P232" i="1"/>
  <c r="S232" i="1" s="1"/>
  <c r="U232" i="1" s="1"/>
  <c r="G232" i="1"/>
  <c r="K232" i="1" s="1"/>
  <c r="G215" i="1"/>
  <c r="K215" i="1" s="1"/>
  <c r="P215" i="1"/>
  <c r="F192" i="1"/>
  <c r="E132" i="9"/>
  <c r="G187" i="1"/>
  <c r="K187" i="1" s="1"/>
  <c r="P187" i="1"/>
  <c r="F169" i="1"/>
  <c r="E211" i="9"/>
  <c r="G103" i="1"/>
  <c r="J103" i="1" s="1"/>
  <c r="P103" i="1"/>
  <c r="G41" i="1"/>
  <c r="J41" i="1" s="1"/>
  <c r="P41" i="1"/>
  <c r="E169" i="9"/>
  <c r="F66" i="1"/>
  <c r="P66" i="1" s="1"/>
  <c r="E35" i="9"/>
  <c r="P266" i="1"/>
  <c r="G266" i="1"/>
  <c r="K266" i="1" s="1"/>
  <c r="F249" i="1"/>
  <c r="E155" i="9"/>
  <c r="F237" i="1"/>
  <c r="E255" i="9"/>
  <c r="P168" i="1"/>
  <c r="G168" i="1"/>
  <c r="K168" i="1" s="1"/>
  <c r="G47" i="1"/>
  <c r="J47" i="1" s="1"/>
  <c r="P47" i="1"/>
  <c r="G40" i="1"/>
  <c r="J40" i="1" s="1"/>
  <c r="P40" i="1"/>
  <c r="F32" i="1"/>
  <c r="G32" i="1" s="1"/>
  <c r="H32" i="1" s="1"/>
  <c r="E14" i="9"/>
  <c r="S319" i="1"/>
  <c r="U319" i="1" s="1"/>
  <c r="F140" i="1"/>
  <c r="P140" i="1" s="1"/>
  <c r="P121" i="1"/>
  <c r="P88" i="1"/>
  <c r="P325" i="1"/>
  <c r="S325" i="1" s="1"/>
  <c r="U325" i="1" s="1"/>
  <c r="P220" i="1"/>
  <c r="S220" i="1" s="1"/>
  <c r="U220" i="1" s="1"/>
  <c r="P204" i="1"/>
  <c r="S204" i="1" s="1"/>
  <c r="U204" i="1" s="1"/>
  <c r="P196" i="1"/>
  <c r="S196" i="1" s="1"/>
  <c r="U196" i="1" s="1"/>
  <c r="P183" i="1"/>
  <c r="S183" i="1" s="1"/>
  <c r="U183" i="1" s="1"/>
  <c r="P160" i="1"/>
  <c r="P153" i="1"/>
  <c r="P144" i="1"/>
  <c r="P120" i="1"/>
  <c r="P116" i="1"/>
  <c r="P112" i="1"/>
  <c r="P51" i="1"/>
  <c r="P259" i="1"/>
  <c r="S259" i="1" s="1"/>
  <c r="U259" i="1" s="1"/>
  <c r="P214" i="1"/>
  <c r="S214" i="1" s="1"/>
  <c r="U214" i="1" s="1"/>
  <c r="P195" i="1"/>
  <c r="S195" i="1" s="1"/>
  <c r="U195" i="1" s="1"/>
  <c r="P148" i="1"/>
  <c r="P125" i="1"/>
  <c r="P111" i="1"/>
  <c r="P80" i="1"/>
  <c r="P60" i="1"/>
  <c r="P321" i="1"/>
  <c r="E183" i="9"/>
  <c r="P244" i="1"/>
  <c r="S244" i="1" s="1"/>
  <c r="U244" i="1" s="1"/>
  <c r="P235" i="1"/>
  <c r="S235" i="1" s="1"/>
  <c r="U235" i="1" s="1"/>
  <c r="P45" i="1"/>
  <c r="S45" i="1" s="1"/>
  <c r="U45" i="1" s="1"/>
  <c r="P234" i="1"/>
  <c r="S234" i="1" s="1"/>
  <c r="U234" i="1" s="1"/>
  <c r="P147" i="1"/>
  <c r="P138" i="1"/>
  <c r="P115" i="1"/>
  <c r="P79" i="1"/>
  <c r="P71" i="1"/>
  <c r="P59" i="1"/>
  <c r="P280" i="1"/>
  <c r="S280" i="1" s="1"/>
  <c r="U280" i="1" s="1"/>
  <c r="P239" i="1"/>
  <c r="S239" i="1" s="1"/>
  <c r="U239" i="1" s="1"/>
  <c r="P146" i="1"/>
  <c r="P134" i="1"/>
  <c r="P97" i="1"/>
  <c r="P92" i="1"/>
  <c r="P85" i="1"/>
  <c r="P198" i="1"/>
  <c r="S198" i="1" s="1"/>
  <c r="U198" i="1" s="1"/>
  <c r="P137" i="1"/>
  <c r="P114" i="1"/>
  <c r="P96" i="1"/>
  <c r="P84" i="1"/>
  <c r="P70" i="1"/>
  <c r="P58" i="1"/>
  <c r="P296" i="1"/>
  <c r="S296" i="1" s="1"/>
  <c r="U296" i="1" s="1"/>
  <c r="P291" i="1"/>
  <c r="S291" i="1" s="1"/>
  <c r="U291" i="1" s="1"/>
  <c r="P250" i="1"/>
  <c r="S250" i="1" s="1"/>
  <c r="U250" i="1" s="1"/>
  <c r="P233" i="1"/>
  <c r="S233" i="1" s="1"/>
  <c r="U233" i="1" s="1"/>
  <c r="P226" i="1"/>
  <c r="S226" i="1" s="1"/>
  <c r="U226" i="1" s="1"/>
  <c r="P197" i="1"/>
  <c r="P188" i="1"/>
  <c r="P180" i="1"/>
  <c r="S180" i="1" s="1"/>
  <c r="U180" i="1" s="1"/>
  <c r="P156" i="1"/>
  <c r="P108" i="1"/>
  <c r="P90" i="1"/>
  <c r="P74" i="1"/>
  <c r="P53" i="1"/>
  <c r="P278" i="1"/>
  <c r="G305" i="1"/>
  <c r="K305" i="1" s="1"/>
  <c r="P305" i="1"/>
  <c r="P288" i="1"/>
  <c r="G288" i="1"/>
  <c r="K288" i="1" s="1"/>
  <c r="K194" i="1"/>
  <c r="S194" i="1"/>
  <c r="U194" i="1" s="1"/>
  <c r="D16" i="1"/>
  <c r="D19" i="1" s="1"/>
  <c r="P72" i="1"/>
  <c r="K166" i="1"/>
  <c r="S301" i="1"/>
  <c r="U301" i="1" s="1"/>
  <c r="F164" i="1"/>
  <c r="P164" i="1" s="1"/>
  <c r="E125" i="9"/>
  <c r="F133" i="1"/>
  <c r="P133" i="1" s="1"/>
  <c r="E98" i="9"/>
  <c r="S299" i="1"/>
  <c r="U299" i="1" s="1"/>
  <c r="P231" i="1"/>
  <c r="G231" i="1"/>
  <c r="J231" i="1" s="1"/>
  <c r="P208" i="1"/>
  <c r="G208" i="1"/>
  <c r="K208" i="1" s="1"/>
  <c r="G200" i="1"/>
  <c r="K200" i="1" s="1"/>
  <c r="P200" i="1"/>
  <c r="G102" i="1"/>
  <c r="J102" i="1" s="1"/>
  <c r="P102" i="1"/>
  <c r="F33" i="1"/>
  <c r="E195" i="9"/>
  <c r="F87" i="1"/>
  <c r="P87" i="1" s="1"/>
  <c r="E54" i="9"/>
  <c r="P315" i="1"/>
  <c r="G315" i="1"/>
  <c r="K315" i="1" s="1"/>
  <c r="P193" i="1"/>
  <c r="G193" i="1"/>
  <c r="K193" i="1" s="1"/>
  <c r="S245" i="1"/>
  <c r="U245" i="1" s="1"/>
  <c r="E97" i="9"/>
  <c r="F132" i="1"/>
  <c r="P132" i="1" s="1"/>
  <c r="E25" i="9"/>
  <c r="F56" i="1"/>
  <c r="P56" i="1" s="1"/>
  <c r="G213" i="1"/>
  <c r="K213" i="1" s="1"/>
  <c r="P213" i="1"/>
  <c r="E84" i="9"/>
  <c r="F118" i="1"/>
  <c r="P118" i="1" s="1"/>
  <c r="G270" i="1"/>
  <c r="K270" i="1" s="1"/>
  <c r="P270" i="1"/>
  <c r="G218" i="1"/>
  <c r="K218" i="1" s="1"/>
  <c r="P218" i="1"/>
  <c r="G212" i="1"/>
  <c r="K212" i="1" s="1"/>
  <c r="P212" i="1"/>
  <c r="G27" i="1"/>
  <c r="H27" i="1" s="1"/>
  <c r="P27" i="1"/>
  <c r="G22" i="1"/>
  <c r="H22" i="1" s="1"/>
  <c r="P22" i="1"/>
  <c r="P329" i="1"/>
  <c r="G329" i="1"/>
  <c r="K329" i="1" s="1"/>
  <c r="S225" i="1"/>
  <c r="U225" i="1" s="1"/>
  <c r="S23" i="1"/>
  <c r="U23" i="1" s="1"/>
  <c r="G188" i="1"/>
  <c r="K188" i="1" s="1"/>
  <c r="S255" i="1"/>
  <c r="U255" i="1" s="1"/>
  <c r="S313" i="1"/>
  <c r="U313" i="1" s="1"/>
  <c r="E232" i="9"/>
  <c r="F91" i="1"/>
  <c r="P91" i="1" s="1"/>
  <c r="E58" i="9"/>
  <c r="G242" i="1"/>
  <c r="K242" i="1" s="1"/>
  <c r="P242" i="1"/>
  <c r="P162" i="1"/>
  <c r="G162" i="1"/>
  <c r="J162" i="1" s="1"/>
  <c r="G46" i="1"/>
  <c r="J46" i="1" s="1"/>
  <c r="P46" i="1"/>
  <c r="F151" i="1"/>
  <c r="P151" i="1" s="1"/>
  <c r="E116" i="9"/>
  <c r="P300" i="1"/>
  <c r="G300" i="1"/>
  <c r="K300" i="1" s="1"/>
  <c r="P295" i="1"/>
  <c r="G295" i="1"/>
  <c r="K295" i="1" s="1"/>
  <c r="S298" i="1"/>
  <c r="U298" i="1" s="1"/>
  <c r="K243" i="1"/>
  <c r="E50" i="9"/>
  <c r="E104" i="9"/>
  <c r="F139" i="1"/>
  <c r="P139" i="1" s="1"/>
  <c r="E32" i="9"/>
  <c r="F63" i="1"/>
  <c r="P63" i="1" s="1"/>
  <c r="G273" i="1"/>
  <c r="K273" i="1" s="1"/>
  <c r="P273" i="1"/>
  <c r="G256" i="1"/>
  <c r="J256" i="1" s="1"/>
  <c r="P256" i="1"/>
  <c r="F238" i="1"/>
  <c r="E148" i="9"/>
  <c r="G206" i="1"/>
  <c r="K206" i="1" s="1"/>
  <c r="P206" i="1"/>
  <c r="F182" i="1"/>
  <c r="E220" i="9"/>
  <c r="G177" i="1"/>
  <c r="K177" i="1" s="1"/>
  <c r="P177" i="1"/>
  <c r="F105" i="1"/>
  <c r="E71" i="9"/>
  <c r="G331" i="1"/>
  <c r="K331" i="1" s="1"/>
  <c r="P331" i="1"/>
  <c r="K207" i="1"/>
  <c r="E135" i="9"/>
  <c r="E91" i="9"/>
  <c r="P317" i="1"/>
  <c r="G317" i="1"/>
  <c r="K317" i="1" s="1"/>
  <c r="G311" i="1"/>
  <c r="P311" i="1"/>
  <c r="P268" i="1"/>
  <c r="S268" i="1" s="1"/>
  <c r="U268" i="1" s="1"/>
  <c r="G268" i="1"/>
  <c r="K268" i="1" s="1"/>
  <c r="G197" i="1"/>
  <c r="K197" i="1" s="1"/>
  <c r="F181" i="1"/>
  <c r="E219" i="9"/>
  <c r="K161" i="1"/>
  <c r="G131" i="1"/>
  <c r="J131" i="1" s="1"/>
  <c r="P131" i="1"/>
  <c r="P29" i="1"/>
  <c r="S29" i="1" s="1"/>
  <c r="U29" i="1" s="1"/>
  <c r="P258" i="1"/>
  <c r="S258" i="1" s="1"/>
  <c r="U258" i="1" s="1"/>
  <c r="G271" i="1"/>
  <c r="K271" i="1" s="1"/>
  <c r="S285" i="1"/>
  <c r="U285" i="1" s="1"/>
  <c r="E150" i="9"/>
  <c r="E115" i="9"/>
  <c r="E77" i="9"/>
  <c r="P267" i="1"/>
  <c r="G267" i="1"/>
  <c r="K267" i="1" s="1"/>
  <c r="P262" i="1"/>
  <c r="G262" i="1"/>
  <c r="K262" i="1" s="1"/>
  <c r="E264" i="9"/>
  <c r="E76" i="9"/>
  <c r="P302" i="1"/>
  <c r="S302" i="1" s="1"/>
  <c r="U302" i="1" s="1"/>
  <c r="G302" i="1"/>
  <c r="K302" i="1" s="1"/>
  <c r="P290" i="1"/>
  <c r="G290" i="1"/>
  <c r="J290" i="1" s="1"/>
  <c r="S127" i="1"/>
  <c r="U127" i="1" s="1"/>
  <c r="G327" i="1"/>
  <c r="G321" i="1"/>
  <c r="P314" i="1"/>
  <c r="S314" i="1" s="1"/>
  <c r="U314" i="1" s="1"/>
  <c r="G278" i="1"/>
  <c r="G272" i="1"/>
  <c r="K272" i="1" s="1"/>
  <c r="S223" i="1"/>
  <c r="U223" i="1" s="1"/>
  <c r="E236" i="9"/>
  <c r="E90" i="9"/>
  <c r="E13" i="9"/>
  <c r="P154" i="1"/>
  <c r="S154" i="1" s="1"/>
  <c r="U154" i="1" s="1"/>
  <c r="P339" i="1"/>
  <c r="G339" i="1"/>
  <c r="K339" i="1" s="1"/>
  <c r="P320" i="1"/>
  <c r="G320" i="1"/>
  <c r="K320" i="1" s="1"/>
  <c r="G333" i="1"/>
  <c r="K333" i="1" s="1"/>
  <c r="P333" i="1"/>
  <c r="G318" i="1"/>
  <c r="K318" i="1" s="1"/>
  <c r="P318" i="1"/>
  <c r="P324" i="1"/>
  <c r="G324" i="1"/>
  <c r="K324" i="1" s="1"/>
  <c r="G336" i="1"/>
  <c r="K336" i="1" s="1"/>
  <c r="P336" i="1"/>
  <c r="G316" i="1"/>
  <c r="K316" i="1" s="1"/>
  <c r="P316" i="1"/>
  <c r="G338" i="1"/>
  <c r="K338" i="1" s="1"/>
  <c r="G322" i="1"/>
  <c r="K322" i="1" s="1"/>
  <c r="O5" i="2"/>
  <c r="O6" i="2"/>
  <c r="O4" i="2"/>
  <c r="O188" i="11"/>
  <c r="O178" i="11"/>
  <c r="O214" i="11"/>
  <c r="O217" i="11"/>
  <c r="O220" i="11"/>
  <c r="O166" i="11"/>
  <c r="O161" i="11"/>
  <c r="O191" i="11"/>
  <c r="O204" i="11"/>
  <c r="O167" i="11"/>
  <c r="O155" i="11"/>
  <c r="O30" i="11"/>
  <c r="O200" i="11"/>
  <c r="O209" i="11"/>
  <c r="O212" i="11"/>
  <c r="O218" i="11"/>
  <c r="O183" i="11"/>
  <c r="O203" i="11"/>
  <c r="O210" i="11"/>
  <c r="O199" i="11"/>
  <c r="O173" i="11"/>
  <c r="O127" i="11"/>
  <c r="O157" i="11"/>
  <c r="O162" i="11"/>
  <c r="O179" i="11"/>
  <c r="O198" i="11"/>
  <c r="O33" i="11"/>
  <c r="O190" i="11"/>
  <c r="O201" i="11"/>
  <c r="O187" i="11"/>
  <c r="O215" i="11"/>
  <c r="O223" i="11"/>
  <c r="O163" i="11"/>
  <c r="O171" i="11"/>
  <c r="O192" i="11"/>
  <c r="O225" i="11"/>
  <c r="O184" i="11"/>
  <c r="O197" i="11"/>
  <c r="O193" i="11"/>
  <c r="O43" i="11"/>
  <c r="O202" i="11"/>
  <c r="O205" i="11"/>
  <c r="O211" i="11"/>
  <c r="O160" i="11"/>
  <c r="O169" i="11"/>
  <c r="O164" i="11"/>
  <c r="O207" i="11"/>
  <c r="O32" i="11"/>
  <c r="O224" i="11"/>
  <c r="C15" i="11"/>
  <c r="O158" i="11"/>
  <c r="O219" i="11"/>
  <c r="O189" i="11"/>
  <c r="O213" i="11"/>
  <c r="O177" i="11"/>
  <c r="O182" i="11"/>
  <c r="O174" i="11"/>
  <c r="O194" i="11"/>
  <c r="O208" i="11"/>
  <c r="O159" i="11"/>
  <c r="O175" i="11"/>
  <c r="O170" i="11"/>
  <c r="O221" i="11"/>
  <c r="O165" i="11"/>
  <c r="O222" i="11"/>
  <c r="O216" i="11"/>
  <c r="O186" i="11"/>
  <c r="O185" i="11"/>
  <c r="O172" i="11"/>
  <c r="O196" i="11"/>
  <c r="O206" i="11"/>
  <c r="O168" i="11"/>
  <c r="O181" i="11"/>
  <c r="O195" i="11"/>
  <c r="O176" i="11"/>
  <c r="O180" i="11"/>
  <c r="O156" i="11"/>
  <c r="C16" i="5"/>
  <c r="D18" i="5" s="1"/>
  <c r="O3" i="2"/>
  <c r="O2" i="2"/>
  <c r="O1" i="2"/>
  <c r="C15" i="3"/>
  <c r="C18" i="3" s="1"/>
  <c r="C16" i="11"/>
  <c r="D18" i="11" s="1"/>
  <c r="C16" i="3"/>
  <c r="D18" i="3" s="1"/>
  <c r="C16" i="7"/>
  <c r="D18" i="7" s="1"/>
  <c r="O52" i="7"/>
  <c r="O54" i="7"/>
  <c r="O53" i="7"/>
  <c r="O57" i="7"/>
  <c r="O58" i="7"/>
  <c r="O55" i="7"/>
  <c r="O59" i="7"/>
  <c r="O56" i="7"/>
  <c r="O60" i="7"/>
  <c r="C15" i="7"/>
  <c r="O51" i="7"/>
  <c r="O58" i="5"/>
  <c r="O54" i="5"/>
  <c r="O57" i="5"/>
  <c r="O52" i="5"/>
  <c r="O51" i="5"/>
  <c r="O60" i="5"/>
  <c r="O56" i="5"/>
  <c r="O55" i="5"/>
  <c r="O53" i="5"/>
  <c r="C15" i="5"/>
  <c r="O59" i="5"/>
  <c r="H79" i="12"/>
  <c r="F79" i="12"/>
  <c r="H39" i="12"/>
  <c r="J39" i="12"/>
  <c r="I39" i="12"/>
  <c r="L39" i="12"/>
  <c r="I52" i="8"/>
  <c r="L52" i="8"/>
  <c r="K52" i="8"/>
  <c r="D13" i="6"/>
  <c r="B15" i="6"/>
  <c r="J45" i="12"/>
  <c r="I45" i="12"/>
  <c r="H45" i="12"/>
  <c r="F45" i="12"/>
  <c r="H31" i="12"/>
  <c r="F31" i="12"/>
  <c r="H81" i="8"/>
  <c r="J81" i="8"/>
  <c r="K81" i="8"/>
  <c r="L81" i="8"/>
  <c r="K45" i="8"/>
  <c r="J45" i="8"/>
  <c r="F45" i="4"/>
  <c r="I45" i="4"/>
  <c r="J45" i="4" s="1"/>
  <c r="P32" i="3"/>
  <c r="R32" i="3" s="1"/>
  <c r="P43" i="3"/>
  <c r="R43" i="3" s="1"/>
  <c r="Y32" i="3"/>
  <c r="P27" i="3"/>
  <c r="R27" i="3" s="1"/>
  <c r="P47" i="3"/>
  <c r="R47" i="3" s="1"/>
  <c r="Y28" i="3"/>
  <c r="P35" i="3"/>
  <c r="R35" i="3" s="1"/>
  <c r="P36" i="3"/>
  <c r="R36" i="3" s="1"/>
  <c r="Y24" i="3"/>
  <c r="Y35" i="3"/>
  <c r="Y39" i="3"/>
  <c r="Y9" i="3"/>
  <c r="P37" i="3"/>
  <c r="R37" i="3" s="1"/>
  <c r="Y17" i="3"/>
  <c r="H33" i="4"/>
  <c r="G33" i="4"/>
  <c r="P39" i="3"/>
  <c r="R39" i="3" s="1"/>
  <c r="H23" i="12"/>
  <c r="I23" i="12"/>
  <c r="L23" i="12"/>
  <c r="F23" i="12"/>
  <c r="J23" i="12"/>
  <c r="I34" i="8"/>
  <c r="F34" i="8"/>
  <c r="H57" i="6"/>
  <c r="K57" i="6"/>
  <c r="J57" i="6"/>
  <c r="I57" i="6"/>
  <c r="F57" i="6"/>
  <c r="H49" i="6"/>
  <c r="K49" i="6"/>
  <c r="F49" i="6"/>
  <c r="I49" i="6"/>
  <c r="J49" i="6"/>
  <c r="H41" i="6"/>
  <c r="I41" i="6"/>
  <c r="K41" i="6"/>
  <c r="J41" i="6"/>
  <c r="F41" i="6"/>
  <c r="H33" i="6"/>
  <c r="F33" i="6"/>
  <c r="K33" i="6"/>
  <c r="J33" i="6"/>
  <c r="I33" i="6"/>
  <c r="H25" i="6"/>
  <c r="J25" i="6"/>
  <c r="I25" i="6"/>
  <c r="K25" i="6"/>
  <c r="F25" i="6"/>
  <c r="H35" i="12"/>
  <c r="I35" i="12"/>
  <c r="J35" i="12"/>
  <c r="F35" i="12"/>
  <c r="I75" i="8"/>
  <c r="K64" i="6"/>
  <c r="J64" i="6"/>
  <c r="H75" i="12"/>
  <c r="K82" i="8"/>
  <c r="I82" i="8"/>
  <c r="L82" i="8"/>
  <c r="J23" i="8"/>
  <c r="L23" i="8"/>
  <c r="F23" i="8"/>
  <c r="F42" i="4"/>
  <c r="I42" i="4"/>
  <c r="H27" i="12"/>
  <c r="I27" i="12"/>
  <c r="H55" i="8"/>
  <c r="I55" i="8"/>
  <c r="J55" i="8"/>
  <c r="Y22" i="7"/>
  <c r="Y27" i="7"/>
  <c r="Y28" i="7"/>
  <c r="P23" i="7"/>
  <c r="S23" i="7" s="1"/>
  <c r="U23" i="7" s="1"/>
  <c r="P39" i="7"/>
  <c r="S39" i="7" s="1"/>
  <c r="U39" i="7" s="1"/>
  <c r="P54" i="7"/>
  <c r="S54" i="7" s="1"/>
  <c r="U54" i="7" s="1"/>
  <c r="Y20" i="7"/>
  <c r="Y30" i="7"/>
  <c r="Y5" i="7"/>
  <c r="P59" i="7"/>
  <c r="S59" i="7" s="1"/>
  <c r="U59" i="7" s="1"/>
  <c r="H63" i="12"/>
  <c r="F63" i="12"/>
  <c r="J63" i="12"/>
  <c r="I63" i="12"/>
  <c r="J53" i="8"/>
  <c r="H53" i="8"/>
  <c r="F53" i="8"/>
  <c r="I41" i="8"/>
  <c r="J41" i="8"/>
  <c r="H53" i="6"/>
  <c r="J53" i="6"/>
  <c r="I53" i="6"/>
  <c r="L53" i="6"/>
  <c r="H45" i="6"/>
  <c r="F45" i="6"/>
  <c r="L45" i="6"/>
  <c r="I45" i="6"/>
  <c r="J45" i="6"/>
  <c r="H37" i="6"/>
  <c r="L37" i="6"/>
  <c r="F37" i="6"/>
  <c r="H29" i="6"/>
  <c r="L29" i="6"/>
  <c r="J29" i="6"/>
  <c r="I29" i="6"/>
  <c r="F29" i="6"/>
  <c r="H21" i="6"/>
  <c r="L21" i="6"/>
  <c r="I21" i="6"/>
  <c r="P51" i="7"/>
  <c r="S51" i="7" s="1"/>
  <c r="U51" i="7" s="1"/>
  <c r="H62" i="12"/>
  <c r="H38" i="12"/>
  <c r="L80" i="8"/>
  <c r="K74" i="8"/>
  <c r="I60" i="8"/>
  <c r="H56" i="8"/>
  <c r="L22" i="8"/>
  <c r="I29" i="8"/>
  <c r="H51" i="8"/>
  <c r="J37" i="8"/>
  <c r="H33" i="8"/>
  <c r="H29" i="8"/>
  <c r="I22" i="8"/>
  <c r="J73" i="6"/>
  <c r="L28" i="6"/>
  <c r="H56" i="6"/>
  <c r="I48" i="6"/>
  <c r="H44" i="6"/>
  <c r="I40" i="6"/>
  <c r="J36" i="6"/>
  <c r="H24" i="6"/>
  <c r="G48" i="4"/>
  <c r="I50" i="12"/>
  <c r="J62" i="12"/>
  <c r="H58" i="12"/>
  <c r="H46" i="12"/>
  <c r="H42" i="12"/>
  <c r="Y7" i="5"/>
  <c r="Y4" i="1"/>
  <c r="K56" i="8"/>
  <c r="K37" i="8"/>
  <c r="F37" i="8"/>
  <c r="J76" i="6"/>
  <c r="P31" i="7"/>
  <c r="S31" i="7" s="1"/>
  <c r="U31" i="7" s="1"/>
  <c r="P56" i="5"/>
  <c r="S56" i="5" s="1"/>
  <c r="U56" i="5" s="1"/>
  <c r="E14" i="5" s="1"/>
  <c r="Y14" i="3"/>
  <c r="I58" i="12"/>
  <c r="I46" i="12"/>
  <c r="J56" i="8"/>
  <c r="K56" i="6"/>
  <c r="K40" i="6"/>
  <c r="K24" i="6"/>
  <c r="G30" i="4"/>
  <c r="Y9" i="1"/>
  <c r="J60" i="8"/>
  <c r="I56" i="8"/>
  <c r="P23" i="3"/>
  <c r="R23" i="3" s="1"/>
  <c r="P32" i="1"/>
  <c r="S32" i="1" s="1"/>
  <c r="U32" i="1" s="1"/>
  <c r="F24" i="6"/>
  <c r="Y21" i="3"/>
  <c r="I18" i="6"/>
  <c r="I18" i="4"/>
  <c r="J18" i="8"/>
  <c r="F18" i="8"/>
  <c r="H18" i="6"/>
  <c r="F18" i="4"/>
  <c r="C11" i="1"/>
  <c r="K18" i="12"/>
  <c r="G18" i="6"/>
  <c r="D18" i="6"/>
  <c r="H18" i="8"/>
  <c r="J18" i="6"/>
  <c r="C12" i="1"/>
  <c r="J18" i="12"/>
  <c r="H18" i="12"/>
  <c r="I18" i="12"/>
  <c r="K18" i="8"/>
  <c r="L18" i="6"/>
  <c r="L18" i="12"/>
  <c r="I18" i="8"/>
  <c r="F18" i="12"/>
  <c r="L18" i="8"/>
  <c r="F18" i="6"/>
  <c r="L18" i="2"/>
  <c r="K18" i="6"/>
  <c r="G201" i="1" l="1"/>
  <c r="K201" i="1" s="1"/>
  <c r="P179" i="1"/>
  <c r="S179" i="1" s="1"/>
  <c r="U179" i="1" s="1"/>
  <c r="S293" i="1"/>
  <c r="U293" i="1" s="1"/>
  <c r="S197" i="1"/>
  <c r="U197" i="1" s="1"/>
  <c r="S187" i="1"/>
  <c r="U187" i="1" s="1"/>
  <c r="S260" i="1"/>
  <c r="U260" i="1" s="1"/>
  <c r="S26" i="1"/>
  <c r="U26" i="1" s="1"/>
  <c r="S341" i="1"/>
  <c r="U341" i="1" s="1"/>
  <c r="S167" i="1"/>
  <c r="U167" i="1" s="1"/>
  <c r="S242" i="1"/>
  <c r="U242" i="1" s="1"/>
  <c r="S41" i="1"/>
  <c r="U41" i="1" s="1"/>
  <c r="S129" i="1"/>
  <c r="U129" i="1" s="1"/>
  <c r="S189" i="1"/>
  <c r="U189" i="1" s="1"/>
  <c r="O340" i="1"/>
  <c r="E14" i="11"/>
  <c r="G28" i="4"/>
  <c r="S326" i="1"/>
  <c r="U326" i="1" s="1"/>
  <c r="S254" i="1"/>
  <c r="U254" i="1" s="1"/>
  <c r="S303" i="1"/>
  <c r="U303" i="1" s="1"/>
  <c r="S215" i="1"/>
  <c r="U215" i="1" s="1"/>
  <c r="S193" i="1"/>
  <c r="U193" i="1" s="1"/>
  <c r="S275" i="1"/>
  <c r="U275" i="1" s="1"/>
  <c r="S252" i="1"/>
  <c r="U252" i="1" s="1"/>
  <c r="S294" i="1"/>
  <c r="U294" i="1" s="1"/>
  <c r="S173" i="1"/>
  <c r="U173" i="1" s="1"/>
  <c r="S240" i="1"/>
  <c r="U240" i="1" s="1"/>
  <c r="S231" i="1"/>
  <c r="U231" i="1" s="1"/>
  <c r="S273" i="1"/>
  <c r="U273" i="1" s="1"/>
  <c r="S277" i="1"/>
  <c r="U277" i="1" s="1"/>
  <c r="S103" i="1"/>
  <c r="U103" i="1" s="1"/>
  <c r="S208" i="1"/>
  <c r="U208" i="1" s="1"/>
  <c r="S266" i="1"/>
  <c r="U266" i="1" s="1"/>
  <c r="S310" i="1"/>
  <c r="U310" i="1" s="1"/>
  <c r="S334" i="1"/>
  <c r="U334" i="1" s="1"/>
  <c r="S283" i="1"/>
  <c r="U283" i="1" s="1"/>
  <c r="O303" i="1"/>
  <c r="O341" i="1"/>
  <c r="S338" i="1"/>
  <c r="U338" i="1" s="1"/>
  <c r="H22" i="4"/>
  <c r="G22" i="4"/>
  <c r="E14" i="7"/>
  <c r="G21" i="4"/>
  <c r="G34" i="4"/>
  <c r="H34" i="4"/>
  <c r="G47" i="4"/>
  <c r="H47" i="4"/>
  <c r="G39" i="4"/>
  <c r="S177" i="1"/>
  <c r="U177" i="1" s="1"/>
  <c r="S43" i="1"/>
  <c r="U43" i="1" s="1"/>
  <c r="S178" i="1"/>
  <c r="U178" i="1" s="1"/>
  <c r="K178" i="1"/>
  <c r="S269" i="1"/>
  <c r="U269" i="1" s="1"/>
  <c r="G128" i="1"/>
  <c r="J128" i="1" s="1"/>
  <c r="P128" i="1"/>
  <c r="S263" i="1"/>
  <c r="U263" i="1" s="1"/>
  <c r="K263" i="1"/>
  <c r="G38" i="1"/>
  <c r="J38" i="1" s="1"/>
  <c r="P38" i="1"/>
  <c r="S39" i="1"/>
  <c r="U39" i="1" s="1"/>
  <c r="S262" i="1"/>
  <c r="U262" i="1" s="1"/>
  <c r="S251" i="1"/>
  <c r="U251" i="1" s="1"/>
  <c r="S295" i="1"/>
  <c r="U295" i="1" s="1"/>
  <c r="S162" i="1"/>
  <c r="U162" i="1" s="1"/>
  <c r="S27" i="1"/>
  <c r="U27" i="1" s="1"/>
  <c r="S288" i="1"/>
  <c r="U288" i="1" s="1"/>
  <c r="S40" i="1"/>
  <c r="U40" i="1" s="1"/>
  <c r="G192" i="1"/>
  <c r="K192" i="1" s="1"/>
  <c r="P192" i="1"/>
  <c r="P274" i="1"/>
  <c r="G274" i="1"/>
  <c r="K274" i="1" s="1"/>
  <c r="S28" i="1"/>
  <c r="U28" i="1" s="1"/>
  <c r="S287" i="1"/>
  <c r="U287" i="1" s="1"/>
  <c r="S163" i="1"/>
  <c r="U163" i="1" s="1"/>
  <c r="S276" i="1"/>
  <c r="U276" i="1" s="1"/>
  <c r="G205" i="1"/>
  <c r="K205" i="1" s="1"/>
  <c r="P205" i="1"/>
  <c r="P237" i="1"/>
  <c r="G237" i="1"/>
  <c r="K237" i="1" s="1"/>
  <c r="P249" i="1"/>
  <c r="G249" i="1"/>
  <c r="S224" i="1"/>
  <c r="U224" i="1" s="1"/>
  <c r="S331" i="1"/>
  <c r="U331" i="1" s="1"/>
  <c r="S206" i="1"/>
  <c r="U206" i="1" s="1"/>
  <c r="S47" i="1"/>
  <c r="U47" i="1" s="1"/>
  <c r="S286" i="1"/>
  <c r="U286" i="1" s="1"/>
  <c r="S34" i="1"/>
  <c r="U34" i="1" s="1"/>
  <c r="G246" i="1"/>
  <c r="K246" i="1" s="1"/>
  <c r="P246" i="1"/>
  <c r="P184" i="1"/>
  <c r="G184" i="1"/>
  <c r="K184" i="1" s="1"/>
  <c r="S172" i="1"/>
  <c r="U172" i="1" s="1"/>
  <c r="S264" i="1"/>
  <c r="U264" i="1" s="1"/>
  <c r="P221" i="1"/>
  <c r="G221" i="1"/>
  <c r="G169" i="1"/>
  <c r="K169" i="1" s="1"/>
  <c r="P169" i="1"/>
  <c r="P253" i="1"/>
  <c r="G253" i="1"/>
  <c r="J253" i="1" s="1"/>
  <c r="S46" i="1"/>
  <c r="U46" i="1" s="1"/>
  <c r="S329" i="1"/>
  <c r="U329" i="1" s="1"/>
  <c r="S315" i="1"/>
  <c r="U315" i="1" s="1"/>
  <c r="S168" i="1"/>
  <c r="U168" i="1" s="1"/>
  <c r="G210" i="1"/>
  <c r="K210" i="1" s="1"/>
  <c r="P210" i="1"/>
  <c r="S236" i="1"/>
  <c r="U236" i="1" s="1"/>
  <c r="C16" i="1"/>
  <c r="D18" i="1" s="1"/>
  <c r="O249" i="1"/>
  <c r="O182" i="1"/>
  <c r="O244" i="1"/>
  <c r="O194" i="1"/>
  <c r="O331" i="1"/>
  <c r="O233" i="1"/>
  <c r="O161" i="1"/>
  <c r="O205" i="1"/>
  <c r="O326" i="1"/>
  <c r="C15" i="1"/>
  <c r="O243" i="1"/>
  <c r="O282" i="1"/>
  <c r="O273" i="1"/>
  <c r="O175" i="1"/>
  <c r="O183" i="1"/>
  <c r="O265" i="1"/>
  <c r="O179" i="1"/>
  <c r="O204" i="1"/>
  <c r="O163" i="1"/>
  <c r="O209" i="1"/>
  <c r="O323" i="1"/>
  <c r="O234" i="1"/>
  <c r="O242" i="1"/>
  <c r="O324" i="1"/>
  <c r="O318" i="1"/>
  <c r="O290" i="1"/>
  <c r="O162" i="1"/>
  <c r="O314" i="1"/>
  <c r="O231" i="1"/>
  <c r="O221" i="1"/>
  <c r="O247" i="1"/>
  <c r="O214" i="1"/>
  <c r="O200" i="1"/>
  <c r="O279" i="1"/>
  <c r="O237" i="1"/>
  <c r="O276" i="1"/>
  <c r="O325" i="1"/>
  <c r="O192" i="1"/>
  <c r="O297" i="1"/>
  <c r="O213" i="1"/>
  <c r="O229" i="1"/>
  <c r="O254" i="1"/>
  <c r="O283" i="1"/>
  <c r="O127" i="1"/>
  <c r="O334" i="1"/>
  <c r="O268" i="1"/>
  <c r="O259" i="1"/>
  <c r="O339" i="1"/>
  <c r="O165" i="1"/>
  <c r="O270" i="1"/>
  <c r="O220" i="1"/>
  <c r="O222" i="1"/>
  <c r="O261" i="1"/>
  <c r="O287" i="1"/>
  <c r="O317" i="1"/>
  <c r="O206" i="1"/>
  <c r="O277" i="1"/>
  <c r="O285" i="1"/>
  <c r="O173" i="1"/>
  <c r="O278" i="1"/>
  <c r="O263" i="1"/>
  <c r="O172" i="1"/>
  <c r="O230" i="1"/>
  <c r="O189" i="1"/>
  <c r="O304" i="1"/>
  <c r="O274" i="1"/>
  <c r="O252" i="1"/>
  <c r="O308" i="1"/>
  <c r="O298" i="1"/>
  <c r="O216" i="1"/>
  <c r="O329" i="1"/>
  <c r="O320" i="1"/>
  <c r="O218" i="1"/>
  <c r="O217" i="1"/>
  <c r="O227" i="1"/>
  <c r="O158" i="1"/>
  <c r="O188" i="1"/>
  <c r="O187" i="1"/>
  <c r="O241" i="1"/>
  <c r="O305" i="1"/>
  <c r="O307" i="1"/>
  <c r="O180" i="1"/>
  <c r="O284" i="1"/>
  <c r="O203" i="1"/>
  <c r="O131" i="1"/>
  <c r="O245" i="1"/>
  <c r="O262" i="1"/>
  <c r="O186" i="1"/>
  <c r="O166" i="1"/>
  <c r="O207" i="1"/>
  <c r="O228" i="1"/>
  <c r="O190" i="1"/>
  <c r="O264" i="1"/>
  <c r="O202" i="1"/>
  <c r="O336" i="1"/>
  <c r="O210" i="1"/>
  <c r="O257" i="1"/>
  <c r="O275" i="1"/>
  <c r="O256" i="1"/>
  <c r="O327" i="1"/>
  <c r="O280" i="1"/>
  <c r="O281" i="1"/>
  <c r="O177" i="1"/>
  <c r="O266" i="1"/>
  <c r="O250" i="1"/>
  <c r="O196" i="1"/>
  <c r="O154" i="1"/>
  <c r="O197" i="1"/>
  <c r="O312" i="1"/>
  <c r="O167" i="1"/>
  <c r="O240" i="1"/>
  <c r="O295" i="1"/>
  <c r="O223" i="1"/>
  <c r="O330" i="1"/>
  <c r="O313" i="1"/>
  <c r="O302" i="1"/>
  <c r="O212" i="1"/>
  <c r="O322" i="1"/>
  <c r="O338" i="1"/>
  <c r="O174" i="1"/>
  <c r="O199" i="1"/>
  <c r="O239" i="1"/>
  <c r="O289" i="1"/>
  <c r="O272" i="1"/>
  <c r="O246" i="1"/>
  <c r="O224" i="1"/>
  <c r="O271" i="1"/>
  <c r="O195" i="1"/>
  <c r="O77" i="1"/>
  <c r="O248" i="1"/>
  <c r="O178" i="1"/>
  <c r="O215" i="1"/>
  <c r="O176" i="1"/>
  <c r="O306" i="1"/>
  <c r="O288" i="1"/>
  <c r="O226" i="1"/>
  <c r="O201" i="1"/>
  <c r="O267" i="1"/>
  <c r="O171" i="1"/>
  <c r="O258" i="1"/>
  <c r="O225" i="1"/>
  <c r="O333" i="1"/>
  <c r="O236" i="1"/>
  <c r="O300" i="1"/>
  <c r="O253" i="1"/>
  <c r="O310" i="1"/>
  <c r="O129" i="1"/>
  <c r="O286" i="1"/>
  <c r="O191" i="1"/>
  <c r="O232" i="1"/>
  <c r="O328" i="1"/>
  <c r="O193" i="1"/>
  <c r="O291" i="1"/>
  <c r="O321" i="1"/>
  <c r="O255" i="1"/>
  <c r="O335" i="1"/>
  <c r="O170" i="1"/>
  <c r="O208" i="1"/>
  <c r="O269" i="1"/>
  <c r="O319" i="1"/>
  <c r="O337" i="1"/>
  <c r="O332" i="1"/>
  <c r="O168" i="1"/>
  <c r="O159" i="1"/>
  <c r="O316" i="1"/>
  <c r="O301" i="1"/>
  <c r="O260" i="1"/>
  <c r="O294" i="1"/>
  <c r="O219" i="1"/>
  <c r="O128" i="1"/>
  <c r="O181" i="1"/>
  <c r="O309" i="1"/>
  <c r="O235" i="1"/>
  <c r="O198" i="1"/>
  <c r="O184" i="1"/>
  <c r="O164" i="1"/>
  <c r="O315" i="1"/>
  <c r="O296" i="1"/>
  <c r="O311" i="1"/>
  <c r="O169" i="1"/>
  <c r="O299" i="1"/>
  <c r="O185" i="1"/>
  <c r="O251" i="1"/>
  <c r="O293" i="1"/>
  <c r="O292" i="1"/>
  <c r="O238" i="1"/>
  <c r="O211" i="1"/>
  <c r="S336" i="1"/>
  <c r="U336" i="1" s="1"/>
  <c r="S333" i="1"/>
  <c r="U333" i="1" s="1"/>
  <c r="S272" i="1"/>
  <c r="U272" i="1" s="1"/>
  <c r="K278" i="1"/>
  <c r="S278" i="1"/>
  <c r="U278" i="1" s="1"/>
  <c r="S290" i="1"/>
  <c r="U290" i="1" s="1"/>
  <c r="S311" i="1"/>
  <c r="U311" i="1" s="1"/>
  <c r="S256" i="1"/>
  <c r="U256" i="1" s="1"/>
  <c r="S201" i="1"/>
  <c r="U201" i="1" s="1"/>
  <c r="S22" i="1"/>
  <c r="U22" i="1" s="1"/>
  <c r="S270" i="1"/>
  <c r="U270" i="1" s="1"/>
  <c r="K311" i="1"/>
  <c r="S271" i="1"/>
  <c r="U271" i="1" s="1"/>
  <c r="K321" i="1"/>
  <c r="S321" i="1"/>
  <c r="U321" i="1" s="1"/>
  <c r="G182" i="1"/>
  <c r="K182" i="1" s="1"/>
  <c r="P182" i="1"/>
  <c r="S324" i="1"/>
  <c r="U324" i="1" s="1"/>
  <c r="K327" i="1"/>
  <c r="S327" i="1"/>
  <c r="U327" i="1" s="1"/>
  <c r="S267" i="1"/>
  <c r="U267" i="1" s="1"/>
  <c r="G181" i="1"/>
  <c r="K181" i="1" s="1"/>
  <c r="P181" i="1"/>
  <c r="S181" i="1" s="1"/>
  <c r="U181" i="1" s="1"/>
  <c r="S317" i="1"/>
  <c r="U317" i="1" s="1"/>
  <c r="G33" i="1"/>
  <c r="H33" i="1" s="1"/>
  <c r="P33" i="1"/>
  <c r="S300" i="1"/>
  <c r="U300" i="1" s="1"/>
  <c r="S212" i="1"/>
  <c r="U212" i="1" s="1"/>
  <c r="S213" i="1"/>
  <c r="U213" i="1" s="1"/>
  <c r="S102" i="1"/>
  <c r="U102" i="1" s="1"/>
  <c r="S305" i="1"/>
  <c r="U305" i="1" s="1"/>
  <c r="S316" i="1"/>
  <c r="U316" i="1" s="1"/>
  <c r="D15" i="1"/>
  <c r="C19" i="1" s="1"/>
  <c r="S318" i="1"/>
  <c r="U318" i="1" s="1"/>
  <c r="S339" i="1"/>
  <c r="U339" i="1" s="1"/>
  <c r="S131" i="1"/>
  <c r="U131" i="1" s="1"/>
  <c r="G105" i="1"/>
  <c r="J105" i="1" s="1"/>
  <c r="P105" i="1"/>
  <c r="P238" i="1"/>
  <c r="G238" i="1"/>
  <c r="K238" i="1" s="1"/>
  <c r="S218" i="1"/>
  <c r="U218" i="1" s="1"/>
  <c r="S200" i="1"/>
  <c r="U200" i="1" s="1"/>
  <c r="S188" i="1"/>
  <c r="U188" i="1" s="1"/>
  <c r="S322" i="1"/>
  <c r="U322" i="1" s="1"/>
  <c r="S320" i="1"/>
  <c r="U320" i="1" s="1"/>
  <c r="O4" i="8"/>
  <c r="O2" i="12"/>
  <c r="O3" i="12"/>
  <c r="O5" i="8"/>
  <c r="O1" i="6"/>
  <c r="O6" i="6"/>
  <c r="O1" i="8"/>
  <c r="O6" i="8"/>
  <c r="O5" i="12"/>
  <c r="O1" i="12"/>
  <c r="O6" i="12"/>
  <c r="M6" i="4"/>
  <c r="O3" i="6"/>
  <c r="O2" i="6"/>
  <c r="O3" i="8"/>
  <c r="O2" i="8"/>
  <c r="O5" i="6"/>
  <c r="O4" i="6"/>
  <c r="O4" i="12"/>
  <c r="O166" i="2"/>
  <c r="O53" i="2"/>
  <c r="O160" i="2"/>
  <c r="O46" i="2"/>
  <c r="O187" i="2"/>
  <c r="O179" i="2"/>
  <c r="O122" i="2"/>
  <c r="O152" i="2"/>
  <c r="O81" i="2"/>
  <c r="O64" i="2"/>
  <c r="O34" i="2"/>
  <c r="O141" i="2"/>
  <c r="O168" i="2"/>
  <c r="O94" i="2"/>
  <c r="O50" i="2"/>
  <c r="O56" i="2"/>
  <c r="O180" i="2"/>
  <c r="O39" i="2"/>
  <c r="O140" i="2"/>
  <c r="O57" i="2"/>
  <c r="O151" i="2"/>
  <c r="O70" i="2"/>
  <c r="O65" i="2"/>
  <c r="O143" i="2"/>
  <c r="O76" i="2"/>
  <c r="O126" i="2"/>
  <c r="O105" i="2"/>
  <c r="O131" i="2"/>
  <c r="O69" i="2"/>
  <c r="O186" i="2"/>
  <c r="O23" i="2"/>
  <c r="O113" i="2"/>
  <c r="O157" i="2"/>
  <c r="O78" i="2"/>
  <c r="O36" i="2"/>
  <c r="O37" i="2"/>
  <c r="O170" i="2"/>
  <c r="O184" i="2"/>
  <c r="O130" i="2"/>
  <c r="O90" i="2"/>
  <c r="O91" i="2"/>
  <c r="O112" i="2"/>
  <c r="O123" i="2"/>
  <c r="O134" i="2"/>
  <c r="O138" i="2"/>
  <c r="O58" i="2"/>
  <c r="O161" i="2"/>
  <c r="O47" i="2"/>
  <c r="O188" i="2"/>
  <c r="O68" i="2"/>
  <c r="O177" i="2"/>
  <c r="O77" i="2"/>
  <c r="O136" i="2"/>
  <c r="O62" i="2"/>
  <c r="O96" i="2"/>
  <c r="O190" i="2"/>
  <c r="O149" i="2"/>
  <c r="O165" i="2"/>
  <c r="O108" i="2"/>
  <c r="O79" i="2"/>
  <c r="O176" i="2"/>
  <c r="O33" i="2"/>
  <c r="O103" i="2"/>
  <c r="O44" i="2"/>
  <c r="O159" i="2"/>
  <c r="O28" i="2"/>
  <c r="O48" i="2"/>
  <c r="O145" i="2"/>
  <c r="O43" i="2"/>
  <c r="O147" i="2"/>
  <c r="O25" i="2"/>
  <c r="O169" i="2"/>
  <c r="O125" i="2"/>
  <c r="O54" i="2"/>
  <c r="O85" i="2"/>
  <c r="O182" i="2"/>
  <c r="O139" i="2"/>
  <c r="O156" i="2"/>
  <c r="O98" i="2"/>
  <c r="O67" i="2"/>
  <c r="O148" i="2"/>
  <c r="O21" i="2"/>
  <c r="O55" i="2"/>
  <c r="O155" i="2"/>
  <c r="O137" i="2"/>
  <c r="O167" i="2"/>
  <c r="O164" i="2"/>
  <c r="O101" i="2"/>
  <c r="O86" i="2"/>
  <c r="O59" i="2"/>
  <c r="O154" i="2"/>
  <c r="O75" i="2"/>
  <c r="O117" i="2"/>
  <c r="O30" i="2"/>
  <c r="O72" i="2"/>
  <c r="O158" i="2"/>
  <c r="O128" i="2"/>
  <c r="O129" i="2"/>
  <c r="O88" i="2"/>
  <c r="O42" i="2"/>
  <c r="O121" i="2"/>
  <c r="O173" i="2"/>
  <c r="O183" i="2"/>
  <c r="O135" i="2"/>
  <c r="O109" i="2"/>
  <c r="O95" i="2"/>
  <c r="O172" i="2"/>
  <c r="O115" i="2"/>
  <c r="O175" i="2"/>
  <c r="O174" i="2"/>
  <c r="O146" i="2"/>
  <c r="O106" i="2"/>
  <c r="O100" i="2"/>
  <c r="O26" i="2"/>
  <c r="O150" i="2"/>
  <c r="O107" i="2"/>
  <c r="O120" i="2"/>
  <c r="O63" i="2"/>
  <c r="O31" i="2"/>
  <c r="O41" i="2"/>
  <c r="O163" i="2"/>
  <c r="O127" i="2"/>
  <c r="O124" i="2"/>
  <c r="O189" i="2"/>
  <c r="O82" i="2"/>
  <c r="O116" i="2"/>
  <c r="O35" i="2"/>
  <c r="O22" i="2"/>
  <c r="O49" i="2"/>
  <c r="O38" i="2"/>
  <c r="O92" i="2"/>
  <c r="O60" i="2"/>
  <c r="O27" i="2"/>
  <c r="O185" i="2"/>
  <c r="O119" i="2"/>
  <c r="O111" i="2"/>
  <c r="O51" i="2"/>
  <c r="O84" i="2"/>
  <c r="O181" i="2"/>
  <c r="O153" i="2"/>
  <c r="O99" i="2"/>
  <c r="O114" i="2"/>
  <c r="O162" i="2"/>
  <c r="O71" i="2"/>
  <c r="O80" i="2"/>
  <c r="O24" i="2"/>
  <c r="O118" i="2"/>
  <c r="O87" i="2"/>
  <c r="O142" i="2"/>
  <c r="O97" i="2"/>
  <c r="O102" i="2"/>
  <c r="O29" i="2"/>
  <c r="O73" i="2"/>
  <c r="O144" i="2"/>
  <c r="O104" i="2"/>
  <c r="O89" i="2"/>
  <c r="O66" i="2"/>
  <c r="O171" i="2"/>
  <c r="O132" i="2"/>
  <c r="O52" i="2"/>
  <c r="O93" i="2"/>
  <c r="O133" i="2"/>
  <c r="O45" i="2"/>
  <c r="O32" i="2"/>
  <c r="O178" i="2"/>
  <c r="O110" i="2"/>
  <c r="O61" i="2"/>
  <c r="O74" i="2"/>
  <c r="O191" i="2"/>
  <c r="O83" i="2"/>
  <c r="O40" i="2"/>
  <c r="F18" i="7"/>
  <c r="F19" i="7" s="1"/>
  <c r="C18" i="7"/>
  <c r="O7" i="2"/>
  <c r="E5" i="2" s="1"/>
  <c r="J42" i="4"/>
  <c r="H42" i="4"/>
  <c r="G42" i="4"/>
  <c r="P40" i="2"/>
  <c r="P21" i="2"/>
  <c r="P169" i="2"/>
  <c r="P28" i="2"/>
  <c r="P120" i="2"/>
  <c r="P142" i="2"/>
  <c r="P82" i="2"/>
  <c r="P118" i="2"/>
  <c r="P91" i="2"/>
  <c r="P160" i="2"/>
  <c r="P110" i="2"/>
  <c r="P178" i="2"/>
  <c r="P119" i="2"/>
  <c r="P49" i="2"/>
  <c r="P64" i="2"/>
  <c r="P180" i="2"/>
  <c r="P175" i="2"/>
  <c r="P122" i="2"/>
  <c r="P123" i="2"/>
  <c r="P131" i="2"/>
  <c r="P149" i="2"/>
  <c r="P124" i="2"/>
  <c r="P101" i="2"/>
  <c r="P173" i="2"/>
  <c r="P106" i="2"/>
  <c r="P45" i="2"/>
  <c r="P34" i="2"/>
  <c r="P183" i="2"/>
  <c r="P58" i="2"/>
  <c r="P23" i="2"/>
  <c r="P66" i="2"/>
  <c r="P33" i="2"/>
  <c r="P22" i="2"/>
  <c r="P54" i="2"/>
  <c r="P156" i="2"/>
  <c r="P166" i="2"/>
  <c r="P104" i="2"/>
  <c r="P99" i="2"/>
  <c r="P97" i="2"/>
  <c r="P186" i="2"/>
  <c r="P115" i="2"/>
  <c r="P27" i="2"/>
  <c r="P50" i="2"/>
  <c r="P36" i="2"/>
  <c r="P174" i="2"/>
  <c r="P176" i="2"/>
  <c r="P179" i="2"/>
  <c r="P75" i="2"/>
  <c r="P108" i="2"/>
  <c r="P111" i="2"/>
  <c r="P116" i="2"/>
  <c r="P129" i="2"/>
  <c r="P140" i="2"/>
  <c r="P138" i="2"/>
  <c r="P148" i="2"/>
  <c r="P147" i="2"/>
  <c r="P95" i="2"/>
  <c r="P47" i="2"/>
  <c r="P88" i="2"/>
  <c r="P150" i="2"/>
  <c r="P29" i="2"/>
  <c r="P57" i="2"/>
  <c r="P39" i="2"/>
  <c r="P109" i="2"/>
  <c r="P68" i="2"/>
  <c r="P113" i="2"/>
  <c r="P83" i="2"/>
  <c r="P41" i="2"/>
  <c r="P89" i="2"/>
  <c r="P78" i="2"/>
  <c r="P46" i="2"/>
  <c r="P96" i="2"/>
  <c r="P56" i="2"/>
  <c r="P121" i="2"/>
  <c r="P67" i="2"/>
  <c r="P163" i="2"/>
  <c r="P86" i="2"/>
  <c r="P182" i="2"/>
  <c r="P79" i="2"/>
  <c r="P127" i="2"/>
  <c r="P189" i="2"/>
  <c r="P30" i="2"/>
  <c r="P135" i="2"/>
  <c r="P136" i="2"/>
  <c r="P144" i="2"/>
  <c r="P158" i="2"/>
  <c r="P132" i="2"/>
  <c r="P70" i="2"/>
  <c r="P157" i="2"/>
  <c r="P42" i="2"/>
  <c r="P162" i="2"/>
  <c r="P81" i="2"/>
  <c r="P141" i="2"/>
  <c r="P185" i="2"/>
  <c r="P38" i="2"/>
  <c r="P24" i="2"/>
  <c r="P48" i="2"/>
  <c r="P52" i="2"/>
  <c r="P60" i="2"/>
  <c r="P103" i="2"/>
  <c r="P170" i="2"/>
  <c r="P187" i="2"/>
  <c r="P117" i="2"/>
  <c r="P112" i="2"/>
  <c r="P53" i="2"/>
  <c r="P69" i="2"/>
  <c r="P73" i="2"/>
  <c r="P94" i="2"/>
  <c r="P31" i="2"/>
  <c r="P143" i="2"/>
  <c r="P145" i="2"/>
  <c r="P84" i="2"/>
  <c r="P63" i="2"/>
  <c r="P85" i="2"/>
  <c r="P125" i="2"/>
  <c r="P55" i="2"/>
  <c r="P134" i="2"/>
  <c r="P105" i="2"/>
  <c r="P152" i="2"/>
  <c r="P130" i="2"/>
  <c r="P161" i="2"/>
  <c r="P151" i="2"/>
  <c r="P107" i="2"/>
  <c r="P62" i="2"/>
  <c r="P43" i="2"/>
  <c r="P177" i="2"/>
  <c r="P155" i="2"/>
  <c r="P26" i="2"/>
  <c r="P165" i="2"/>
  <c r="P100" i="2"/>
  <c r="P51" i="2"/>
  <c r="P167" i="2"/>
  <c r="P172" i="2"/>
  <c r="P137" i="2"/>
  <c r="P87" i="2"/>
  <c r="P61" i="2"/>
  <c r="P133" i="2"/>
  <c r="P71" i="2"/>
  <c r="P154" i="2"/>
  <c r="P80" i="2"/>
  <c r="P191" i="2"/>
  <c r="P98" i="2"/>
  <c r="P35" i="2"/>
  <c r="P32" i="2"/>
  <c r="P159" i="2"/>
  <c r="P146" i="2"/>
  <c r="P76" i="2"/>
  <c r="P93" i="2"/>
  <c r="P92" i="2"/>
  <c r="P102" i="2"/>
  <c r="P164" i="2"/>
  <c r="P126" i="2"/>
  <c r="P168" i="2"/>
  <c r="P77" i="2"/>
  <c r="P44" i="2"/>
  <c r="P114" i="2"/>
  <c r="P153" i="2"/>
  <c r="P37" i="2"/>
  <c r="P171" i="2"/>
  <c r="P65" i="2"/>
  <c r="P181" i="2"/>
  <c r="P90" i="2"/>
  <c r="P190" i="2"/>
  <c r="P139" i="2"/>
  <c r="P128" i="2"/>
  <c r="P59" i="2"/>
  <c r="P74" i="2"/>
  <c r="P188" i="2"/>
  <c r="P184" i="2"/>
  <c r="P25" i="2"/>
  <c r="P72" i="2"/>
  <c r="H45" i="4"/>
  <c r="G45" i="4"/>
  <c r="Q182" i="2"/>
  <c r="Q148" i="2"/>
  <c r="Q108" i="2"/>
  <c r="Q21" i="2"/>
  <c r="Q153" i="2"/>
  <c r="Q144" i="2"/>
  <c r="Q111" i="2"/>
  <c r="Q28" i="2"/>
  <c r="Q26" i="2"/>
  <c r="Q37" i="2"/>
  <c r="Q62" i="2"/>
  <c r="Q174" i="2"/>
  <c r="Q139" i="2"/>
  <c r="Q98" i="2"/>
  <c r="Q171" i="2"/>
  <c r="Q189" i="2"/>
  <c r="Q60" i="2"/>
  <c r="Q114" i="2"/>
  <c r="Q122" i="2"/>
  <c r="Q110" i="2"/>
  <c r="Q127" i="2"/>
  <c r="Q83" i="2"/>
  <c r="Q115" i="2"/>
  <c r="Q40" i="2"/>
  <c r="Q94" i="2"/>
  <c r="Q117" i="2"/>
  <c r="Q63" i="2"/>
  <c r="Q133" i="2"/>
  <c r="Q129" i="2"/>
  <c r="Q47" i="2"/>
  <c r="Q138" i="2"/>
  <c r="Q66" i="2"/>
  <c r="Q103" i="2"/>
  <c r="Q179" i="2"/>
  <c r="Q121" i="2"/>
  <c r="Q33" i="2"/>
  <c r="Q51" i="2"/>
  <c r="Q81" i="2"/>
  <c r="Q78" i="2"/>
  <c r="Q150" i="2"/>
  <c r="Q140" i="2"/>
  <c r="Q147" i="2"/>
  <c r="Q156" i="2"/>
  <c r="Q79" i="2"/>
  <c r="Q104" i="2"/>
  <c r="Q167" i="2"/>
  <c r="Q84" i="2"/>
  <c r="Q164" i="2"/>
  <c r="Q134" i="2"/>
  <c r="Q49" i="2"/>
  <c r="Q87" i="2"/>
  <c r="Q67" i="2"/>
  <c r="Q106" i="2"/>
  <c r="Q22" i="2"/>
  <c r="Q53" i="2"/>
  <c r="Q143" i="2"/>
  <c r="Q162" i="2"/>
  <c r="Q180" i="2"/>
  <c r="Q124" i="2"/>
  <c r="Q99" i="2"/>
  <c r="Q151" i="2"/>
  <c r="Q159" i="2"/>
  <c r="Q177" i="2"/>
  <c r="Q58" i="2"/>
  <c r="Q44" i="2"/>
  <c r="Q168" i="2"/>
  <c r="Q68" i="2"/>
  <c r="Q69" i="2"/>
  <c r="Q92" i="2"/>
  <c r="Q154" i="2"/>
  <c r="Q149" i="2"/>
  <c r="Q107" i="2"/>
  <c r="Q158" i="2"/>
  <c r="Q48" i="2"/>
  <c r="Q123" i="2"/>
  <c r="Q120" i="2"/>
  <c r="Q152" i="2"/>
  <c r="Q160" i="2"/>
  <c r="Q24" i="2"/>
  <c r="Q71" i="2"/>
  <c r="Q161" i="2"/>
  <c r="Q172" i="2"/>
  <c r="Q170" i="2"/>
  <c r="Q38" i="2"/>
  <c r="Q72" i="2"/>
  <c r="Q131" i="2"/>
  <c r="Q190" i="2"/>
  <c r="Q73" i="2"/>
  <c r="Q141" i="2"/>
  <c r="Q52" i="2"/>
  <c r="Q183" i="2"/>
  <c r="Q175" i="2"/>
  <c r="Q77" i="2"/>
  <c r="Q145" i="2"/>
  <c r="Q86" i="2"/>
  <c r="Q128" i="2"/>
  <c r="Q93" i="2"/>
  <c r="Q137" i="2"/>
  <c r="Q173" i="2"/>
  <c r="Q191" i="2"/>
  <c r="Q27" i="2"/>
  <c r="Q32" i="2"/>
  <c r="Q90" i="2"/>
  <c r="Q34" i="2"/>
  <c r="Q29" i="2"/>
  <c r="Q61" i="2"/>
  <c r="Q136" i="2"/>
  <c r="Q31" i="2"/>
  <c r="Q157" i="2"/>
  <c r="Q146" i="2"/>
  <c r="Q75" i="2"/>
  <c r="Q35" i="2"/>
  <c r="Q113" i="2"/>
  <c r="Q88" i="2"/>
  <c r="Q169" i="2"/>
  <c r="Q96" i="2"/>
  <c r="Q187" i="2"/>
  <c r="Q54" i="2"/>
  <c r="Q97" i="2"/>
  <c r="Q165" i="2"/>
  <c r="Q30" i="2"/>
  <c r="Q39" i="2"/>
  <c r="Q55" i="2"/>
  <c r="Q45" i="2"/>
  <c r="Q64" i="2"/>
  <c r="Q126" i="2"/>
  <c r="Q70" i="2"/>
  <c r="Q102" i="2"/>
  <c r="Q36" i="2"/>
  <c r="Q105" i="2"/>
  <c r="Q142" i="2"/>
  <c r="Q46" i="2"/>
  <c r="Q42" i="2"/>
  <c r="Q181" i="2"/>
  <c r="Q41" i="2"/>
  <c r="Q176" i="2"/>
  <c r="Q185" i="2"/>
  <c r="Q184" i="2"/>
  <c r="Q23" i="2"/>
  <c r="Q155" i="2"/>
  <c r="Q116" i="2"/>
  <c r="Q186" i="2"/>
  <c r="Q50" i="2"/>
  <c r="Q59" i="2"/>
  <c r="Q76" i="2"/>
  <c r="Q65" i="2"/>
  <c r="Q82" i="2"/>
  <c r="Q80" i="2"/>
  <c r="Q163" i="2"/>
  <c r="Q89" i="2"/>
  <c r="Q109" i="2"/>
  <c r="Q178" i="2"/>
  <c r="Q125" i="2"/>
  <c r="Q119" i="2"/>
  <c r="Q188" i="2"/>
  <c r="Q56" i="2"/>
  <c r="Q132" i="2"/>
  <c r="Q100" i="2"/>
  <c r="Q25" i="2"/>
  <c r="Q118" i="2"/>
  <c r="Q43" i="2"/>
  <c r="Q74" i="2"/>
  <c r="Q135" i="2"/>
  <c r="Q57" i="2"/>
  <c r="Q130" i="2"/>
  <c r="Q166" i="2"/>
  <c r="Q95" i="2"/>
  <c r="Q85" i="2"/>
  <c r="Q101" i="2"/>
  <c r="Q91" i="2"/>
  <c r="Q112" i="2"/>
  <c r="F18" i="11"/>
  <c r="F19" i="11" s="1"/>
  <c r="C18" i="11"/>
  <c r="E14" i="3"/>
  <c r="C18" i="5"/>
  <c r="F18" i="5"/>
  <c r="F19" i="5" s="1"/>
  <c r="O18" i="2"/>
  <c r="J18" i="4"/>
  <c r="P18" i="2"/>
  <c r="H18" i="4"/>
  <c r="G18" i="4"/>
  <c r="Q18" i="2"/>
  <c r="S253" i="1" l="1"/>
  <c r="U253" i="1" s="1"/>
  <c r="S184" i="1"/>
  <c r="U184" i="1" s="1"/>
  <c r="S210" i="1"/>
  <c r="U210" i="1" s="1"/>
  <c r="S169" i="1"/>
  <c r="U169" i="1" s="1"/>
  <c r="S246" i="1"/>
  <c r="U246" i="1" s="1"/>
  <c r="S237" i="1"/>
  <c r="U237" i="1" s="1"/>
  <c r="S205" i="1"/>
  <c r="U205" i="1" s="1"/>
  <c r="S192" i="1"/>
  <c r="U192" i="1" s="1"/>
  <c r="F18" i="1"/>
  <c r="F19" i="1" s="1"/>
  <c r="C18" i="1"/>
  <c r="S33" i="1"/>
  <c r="U33" i="1" s="1"/>
  <c r="S221" i="1"/>
  <c r="U221" i="1" s="1"/>
  <c r="K221" i="1"/>
  <c r="S128" i="1"/>
  <c r="U128" i="1" s="1"/>
  <c r="S274" i="1"/>
  <c r="U274" i="1" s="1"/>
  <c r="S105" i="1"/>
  <c r="U105" i="1" s="1"/>
  <c r="S38" i="1"/>
  <c r="U38" i="1" s="1"/>
  <c r="S249" i="1"/>
  <c r="U249" i="1" s="1"/>
  <c r="K249" i="1"/>
  <c r="S182" i="1"/>
  <c r="U182" i="1" s="1"/>
  <c r="S238" i="1"/>
  <c r="U238" i="1" s="1"/>
  <c r="M5" i="4"/>
  <c r="M3" i="4"/>
  <c r="M4" i="4"/>
  <c r="M2" i="4"/>
  <c r="M1" i="4"/>
  <c r="Q29" i="8"/>
  <c r="Q124" i="8"/>
  <c r="Q288" i="8"/>
  <c r="Q229" i="8"/>
  <c r="Q335" i="8"/>
  <c r="Q80" i="8"/>
  <c r="Q92" i="8"/>
  <c r="Q256" i="8"/>
  <c r="Q178" i="8"/>
  <c r="Q339" i="8"/>
  <c r="Q78" i="8"/>
  <c r="Q257" i="8"/>
  <c r="Q221" i="8"/>
  <c r="Q131" i="8"/>
  <c r="Q69" i="8"/>
  <c r="Q240" i="8"/>
  <c r="Q151" i="8"/>
  <c r="Q36" i="8"/>
  <c r="Q233" i="8"/>
  <c r="Q236" i="8"/>
  <c r="Q62" i="8"/>
  <c r="Q336" i="8"/>
  <c r="Q299" i="8"/>
  <c r="Q173" i="8"/>
  <c r="Q146" i="8"/>
  <c r="Q147" i="8"/>
  <c r="Q140" i="8"/>
  <c r="Q302" i="8"/>
  <c r="Q65" i="8"/>
  <c r="Q258" i="8"/>
  <c r="Q253" i="8"/>
  <c r="Q193" i="8"/>
  <c r="Q189" i="8"/>
  <c r="Q195" i="8"/>
  <c r="Q37" i="8"/>
  <c r="Q106" i="8"/>
  <c r="Q316" i="8"/>
  <c r="Q46" i="8"/>
  <c r="Q304" i="8"/>
  <c r="Q267" i="8"/>
  <c r="Q75" i="8"/>
  <c r="Q87" i="8"/>
  <c r="Q188" i="8"/>
  <c r="Q114" i="8"/>
  <c r="Q293" i="8"/>
  <c r="Q41" i="8"/>
  <c r="Q55" i="8"/>
  <c r="Q156" i="8"/>
  <c r="Q320" i="8"/>
  <c r="Q261" i="8"/>
  <c r="Q91" i="8"/>
  <c r="Q158" i="8"/>
  <c r="Q171" i="8"/>
  <c r="Q309" i="8"/>
  <c r="Q90" i="8"/>
  <c r="Q149" i="8"/>
  <c r="Q328" i="8"/>
  <c r="Q244" i="8"/>
  <c r="Q53" i="8"/>
  <c r="Q202" i="8"/>
  <c r="Q166" i="8"/>
  <c r="Q39" i="8"/>
  <c r="Q239" i="8"/>
  <c r="Q139" i="8"/>
  <c r="Q38" i="8"/>
  <c r="Q242" i="8"/>
  <c r="Q211" i="8"/>
  <c r="Q162" i="8"/>
  <c r="Q107" i="8"/>
  <c r="Q119" i="8"/>
  <c r="Q191" i="8"/>
  <c r="Q194" i="8"/>
  <c r="Q325" i="8"/>
  <c r="Q50" i="8"/>
  <c r="Q109" i="8"/>
  <c r="Q280" i="8"/>
  <c r="Q210" i="8"/>
  <c r="Q97" i="8"/>
  <c r="Q76" i="8"/>
  <c r="Q208" i="8"/>
  <c r="Q332" i="8"/>
  <c r="Q54" i="8"/>
  <c r="Q312" i="8"/>
  <c r="Q291" i="8"/>
  <c r="Q165" i="8"/>
  <c r="Q144" i="8"/>
  <c r="Q35" i="8"/>
  <c r="Q226" i="8"/>
  <c r="Q237" i="8"/>
  <c r="Q161" i="8"/>
  <c r="Q167" i="8"/>
  <c r="Q163" i="8"/>
  <c r="Q88" i="8"/>
  <c r="Q289" i="8"/>
  <c r="Q300" i="8"/>
  <c r="Q127" i="8"/>
  <c r="Q272" i="8"/>
  <c r="Q251" i="8"/>
  <c r="Q142" i="8"/>
  <c r="Q200" i="8"/>
  <c r="Q337" i="8"/>
  <c r="Q133" i="8"/>
  <c r="Q112" i="8"/>
  <c r="Q74" i="8"/>
  <c r="Q102" i="8"/>
  <c r="Q306" i="8"/>
  <c r="Q279" i="8"/>
  <c r="Q228" i="8"/>
  <c r="Q42" i="8"/>
  <c r="Q70" i="8"/>
  <c r="Q274" i="8"/>
  <c r="Q247" i="8"/>
  <c r="Q207" i="8"/>
  <c r="Q51" i="8"/>
  <c r="Q32" i="8"/>
  <c r="Q160" i="8"/>
  <c r="Q284" i="8"/>
  <c r="Q177" i="8"/>
  <c r="Q164" i="8"/>
  <c r="Q295" i="8"/>
  <c r="Q235" i="8"/>
  <c r="Q31" i="8"/>
  <c r="Q231" i="8"/>
  <c r="Q115" i="8"/>
  <c r="Q108" i="8"/>
  <c r="Q286" i="8"/>
  <c r="Q145" i="8"/>
  <c r="Q152" i="8"/>
  <c r="Q128" i="8"/>
  <c r="Q72" i="8"/>
  <c r="Q121" i="8"/>
  <c r="Q93" i="8"/>
  <c r="Q241" i="8"/>
  <c r="Q214" i="8"/>
  <c r="Q182" i="8"/>
  <c r="Q89" i="8"/>
  <c r="Q61" i="8"/>
  <c r="Q215" i="8"/>
  <c r="Q154" i="8"/>
  <c r="Q324" i="8"/>
  <c r="Q28" i="8"/>
  <c r="Q204" i="8"/>
  <c r="Q122" i="8"/>
  <c r="Q283" i="8"/>
  <c r="Q63" i="8"/>
  <c r="Q322" i="8"/>
  <c r="Q270" i="8"/>
  <c r="Q99" i="8"/>
  <c r="Q100" i="8"/>
  <c r="Q262" i="8"/>
  <c r="Q129" i="8"/>
  <c r="Q330" i="8"/>
  <c r="Q333" i="8"/>
  <c r="Q79" i="8"/>
  <c r="Q232" i="8"/>
  <c r="Q205" i="8"/>
  <c r="Q185" i="8"/>
  <c r="Q157" i="8"/>
  <c r="Q305" i="8"/>
  <c r="Q278" i="8"/>
  <c r="Q243" i="8"/>
  <c r="Q153" i="8"/>
  <c r="Q125" i="8"/>
  <c r="Q273" i="8"/>
  <c r="Q246" i="8"/>
  <c r="Q213" i="8"/>
  <c r="Q21" i="8"/>
  <c r="Q282" i="8"/>
  <c r="Q230" i="8"/>
  <c r="Q329" i="8"/>
  <c r="Q30" i="8"/>
  <c r="Q218" i="8"/>
  <c r="Q168" i="8"/>
  <c r="Q82" i="8"/>
  <c r="Q159" i="8"/>
  <c r="Q184" i="8"/>
  <c r="Q44" i="8"/>
  <c r="Q249" i="8"/>
  <c r="Q136" i="8"/>
  <c r="Q338" i="8"/>
  <c r="Q116" i="8"/>
  <c r="Q234" i="8"/>
  <c r="Q138" i="8"/>
  <c r="Q187" i="8"/>
  <c r="Q263" i="8"/>
  <c r="Q77" i="8"/>
  <c r="Q245" i="8"/>
  <c r="Q110" i="8"/>
  <c r="Q192" i="8"/>
  <c r="Q96" i="8"/>
  <c r="Q303" i="8"/>
  <c r="Q81" i="8"/>
  <c r="Q296" i="8"/>
  <c r="Q66" i="8"/>
  <c r="Q225" i="8"/>
  <c r="Q120" i="8"/>
  <c r="Q143" i="8"/>
  <c r="Q170" i="8"/>
  <c r="Q297" i="8"/>
  <c r="Q317" i="8"/>
  <c r="Q123" i="8"/>
  <c r="Q294" i="8"/>
  <c r="Q181" i="8"/>
  <c r="Q276" i="8"/>
  <c r="Q85" i="8"/>
  <c r="Q326" i="8"/>
  <c r="Q126" i="8"/>
  <c r="Q222" i="8"/>
  <c r="Q201" i="8"/>
  <c r="Q319" i="8"/>
  <c r="Q105" i="8"/>
  <c r="Q135" i="8"/>
  <c r="Q57" i="8"/>
  <c r="Q292" i="8"/>
  <c r="Q311" i="8"/>
  <c r="Q255" i="8"/>
  <c r="Q186" i="8"/>
  <c r="Q98" i="8"/>
  <c r="Q56" i="8"/>
  <c r="Q268" i="8"/>
  <c r="Q250" i="8"/>
  <c r="Q219" i="8"/>
  <c r="Q40" i="8"/>
  <c r="Q179" i="8"/>
  <c r="Q101" i="8"/>
  <c r="Q334" i="8"/>
  <c r="Q22" i="8"/>
  <c r="Q238" i="8"/>
  <c r="Q209" i="8"/>
  <c r="Q223" i="8"/>
  <c r="Q52" i="8"/>
  <c r="Q307" i="8"/>
  <c r="Q310" i="8"/>
  <c r="Q318" i="8"/>
  <c r="Q269" i="8"/>
  <c r="Q71" i="8"/>
  <c r="Q86" i="8"/>
  <c r="Q315" i="8"/>
  <c r="Q281" i="8"/>
  <c r="Q331" i="8"/>
  <c r="Q148" i="8"/>
  <c r="Q227" i="8"/>
  <c r="Q48" i="8"/>
  <c r="Q277" i="8"/>
  <c r="Q117" i="8"/>
  <c r="Q130" i="8"/>
  <c r="Q45" i="8"/>
  <c r="Q254" i="8"/>
  <c r="Q23" i="8"/>
  <c r="Q27" i="8"/>
  <c r="Q260" i="8"/>
  <c r="Q199" i="8"/>
  <c r="Q323" i="8"/>
  <c r="Q197" i="8"/>
  <c r="Q47" i="8"/>
  <c r="Q25" i="8"/>
  <c r="Q248" i="8"/>
  <c r="Q33" i="8"/>
  <c r="Q183" i="8"/>
  <c r="Q327" i="8"/>
  <c r="Q172" i="8"/>
  <c r="Q308" i="8"/>
  <c r="Q68" i="8"/>
  <c r="Q285" i="8"/>
  <c r="Q150" i="8"/>
  <c r="Q175" i="8"/>
  <c r="Q60" i="8"/>
  <c r="Q217" i="8"/>
  <c r="Q275" i="8"/>
  <c r="Q49" i="8"/>
  <c r="Q113" i="8"/>
  <c r="Q206" i="8"/>
  <c r="Q132" i="8"/>
  <c r="Q43" i="8"/>
  <c r="Q155" i="8"/>
  <c r="Q26" i="8"/>
  <c r="Q264" i="8"/>
  <c r="Q59" i="8"/>
  <c r="Q266" i="8"/>
  <c r="Q321" i="8"/>
  <c r="Q180" i="8"/>
  <c r="Q216" i="8"/>
  <c r="Q84" i="8"/>
  <c r="Q301" i="8"/>
  <c r="Q176" i="8"/>
  <c r="Q134" i="8"/>
  <c r="Q137" i="8"/>
  <c r="Q64" i="8"/>
  <c r="Q141" i="8"/>
  <c r="Q203" i="8"/>
  <c r="Q265" i="8"/>
  <c r="Q95" i="8"/>
  <c r="Q271" i="8"/>
  <c r="Q169" i="8"/>
  <c r="Q174" i="8"/>
  <c r="Q34" i="8"/>
  <c r="Q313" i="8"/>
  <c r="Q67" i="8"/>
  <c r="Q290" i="8"/>
  <c r="Q259" i="8"/>
  <c r="Q196" i="8"/>
  <c r="Q220" i="8"/>
  <c r="Q224" i="8"/>
  <c r="Q24" i="8"/>
  <c r="Q103" i="8"/>
  <c r="Q118" i="8"/>
  <c r="Q314" i="8"/>
  <c r="Q252" i="8"/>
  <c r="Q104" i="8"/>
  <c r="Q94" i="8"/>
  <c r="Q190" i="8"/>
  <c r="Q111" i="8"/>
  <c r="Q287" i="8"/>
  <c r="Q73" i="8"/>
  <c r="Q198" i="8"/>
  <c r="Q58" i="8"/>
  <c r="Q212" i="8"/>
  <c r="Q83" i="8"/>
  <c r="Q298" i="8"/>
  <c r="Q340" i="8"/>
  <c r="P96" i="6"/>
  <c r="P94" i="6"/>
  <c r="P73" i="6"/>
  <c r="P306" i="6"/>
  <c r="P23" i="6"/>
  <c r="P148" i="6"/>
  <c r="P167" i="6"/>
  <c r="P218" i="6"/>
  <c r="P181" i="6"/>
  <c r="P31" i="6"/>
  <c r="P156" i="6"/>
  <c r="P175" i="6"/>
  <c r="P221" i="6"/>
  <c r="P69" i="6"/>
  <c r="P114" i="6"/>
  <c r="P222" i="6"/>
  <c r="P297" i="6"/>
  <c r="P301" i="6"/>
  <c r="P145" i="6"/>
  <c r="P211" i="6"/>
  <c r="P337" i="6"/>
  <c r="P177" i="6"/>
  <c r="P231" i="6"/>
  <c r="P80" i="6"/>
  <c r="P208" i="6"/>
  <c r="P327" i="6"/>
  <c r="P24" i="6"/>
  <c r="P189" i="6"/>
  <c r="P278" i="6"/>
  <c r="P60" i="6"/>
  <c r="P316" i="6"/>
  <c r="P214" i="6"/>
  <c r="P91" i="6"/>
  <c r="P149" i="6"/>
  <c r="P291" i="6"/>
  <c r="P119" i="6"/>
  <c r="P280" i="6"/>
  <c r="P46" i="6"/>
  <c r="P151" i="6"/>
  <c r="P238" i="6"/>
  <c r="P77" i="6"/>
  <c r="P135" i="6"/>
  <c r="P236" i="6"/>
  <c r="P305" i="6"/>
  <c r="P68" i="6"/>
  <c r="P99" i="6"/>
  <c r="P324" i="6"/>
  <c r="P264" i="6"/>
  <c r="P288" i="6"/>
  <c r="P76" i="6"/>
  <c r="P103" i="6"/>
  <c r="P144" i="6"/>
  <c r="P35" i="6"/>
  <c r="P42" i="6"/>
  <c r="P193" i="6"/>
  <c r="P283" i="6"/>
  <c r="P279" i="6"/>
  <c r="P45" i="6"/>
  <c r="P176" i="6"/>
  <c r="P303" i="6"/>
  <c r="P25" i="6"/>
  <c r="P276" i="6"/>
  <c r="P162" i="6"/>
  <c r="P34" i="6"/>
  <c r="P275" i="6"/>
  <c r="P49" i="6"/>
  <c r="P102" i="6"/>
  <c r="P300" i="6"/>
  <c r="P240" i="6"/>
  <c r="P132" i="6"/>
  <c r="P161" i="6"/>
  <c r="P251" i="6"/>
  <c r="P247" i="6"/>
  <c r="P320" i="6"/>
  <c r="P140" i="6"/>
  <c r="P169" i="6"/>
  <c r="P259" i="6"/>
  <c r="P21" i="6"/>
  <c r="P113" i="6"/>
  <c r="P152" i="6"/>
  <c r="P234" i="6"/>
  <c r="P170" i="6"/>
  <c r="P54" i="6"/>
  <c r="P159" i="6"/>
  <c r="P246" i="6"/>
  <c r="P26" i="6"/>
  <c r="P267" i="6"/>
  <c r="P277" i="6"/>
  <c r="P63" i="6"/>
  <c r="P290" i="6"/>
  <c r="P339" i="6"/>
  <c r="P196" i="6"/>
  <c r="P249" i="6"/>
  <c r="P323" i="6"/>
  <c r="P131" i="6"/>
  <c r="P256" i="6"/>
  <c r="P136" i="6"/>
  <c r="P110" i="6"/>
  <c r="P217" i="6"/>
  <c r="P92" i="6"/>
  <c r="P178" i="6"/>
  <c r="P245" i="6"/>
  <c r="P122" i="6"/>
  <c r="P207" i="6"/>
  <c r="P329" i="6"/>
  <c r="P29" i="6"/>
  <c r="P134" i="6"/>
  <c r="P160" i="6"/>
  <c r="P242" i="6"/>
  <c r="P120" i="6"/>
  <c r="P70" i="6"/>
  <c r="P89" i="6"/>
  <c r="P330" i="6"/>
  <c r="P294" i="6"/>
  <c r="P128" i="6"/>
  <c r="P71" i="6"/>
  <c r="P106" i="6"/>
  <c r="P338" i="6"/>
  <c r="P55" i="6"/>
  <c r="P180" i="6"/>
  <c r="P199" i="6"/>
  <c r="P233" i="6"/>
  <c r="P237" i="6"/>
  <c r="P150" i="6"/>
  <c r="P258" i="6"/>
  <c r="P299" i="6"/>
  <c r="P79" i="6"/>
  <c r="P202" i="6"/>
  <c r="P27" i="6"/>
  <c r="P185" i="6"/>
  <c r="P239" i="6"/>
  <c r="P133" i="6"/>
  <c r="P28" i="6"/>
  <c r="P115" i="6"/>
  <c r="P311" i="6"/>
  <c r="P74" i="6"/>
  <c r="P186" i="6"/>
  <c r="P90" i="6"/>
  <c r="P298" i="6"/>
  <c r="P93" i="6"/>
  <c r="P334" i="6"/>
  <c r="P282" i="6"/>
  <c r="P172" i="6"/>
  <c r="P285" i="6"/>
  <c r="P82" i="6"/>
  <c r="P182" i="6"/>
  <c r="P204" i="6"/>
  <c r="P203" i="6"/>
  <c r="P228" i="6"/>
  <c r="P271" i="6"/>
  <c r="P95" i="6"/>
  <c r="P287" i="6"/>
  <c r="P138" i="6"/>
  <c r="P43" i="6"/>
  <c r="P65" i="6"/>
  <c r="P53" i="6"/>
  <c r="P184" i="6"/>
  <c r="P230" i="6"/>
  <c r="P166" i="6"/>
  <c r="P274" i="6"/>
  <c r="P97" i="6"/>
  <c r="P194" i="6"/>
  <c r="P124" i="6"/>
  <c r="P261" i="6"/>
  <c r="P224" i="6"/>
  <c r="P81" i="6"/>
  <c r="P307" i="6"/>
  <c r="P83" i="6"/>
  <c r="P293" i="6"/>
  <c r="P86" i="6"/>
  <c r="P286" i="6"/>
  <c r="P105" i="6"/>
  <c r="P302" i="6"/>
  <c r="P78" i="6"/>
  <c r="P226" i="6"/>
  <c r="P139" i="6"/>
  <c r="P295" i="6"/>
  <c r="P38" i="6"/>
  <c r="P146" i="6"/>
  <c r="P40" i="6"/>
  <c r="P206" i="6"/>
  <c r="P269" i="6"/>
  <c r="P220" i="6"/>
  <c r="P273" i="6"/>
  <c r="P98" i="6"/>
  <c r="P232" i="6"/>
  <c r="P155" i="6"/>
  <c r="P72" i="6"/>
  <c r="P319" i="6"/>
  <c r="P191" i="6"/>
  <c r="P51" i="6"/>
  <c r="P308" i="6"/>
  <c r="P312" i="6"/>
  <c r="P87" i="6"/>
  <c r="P309" i="6"/>
  <c r="P129" i="6"/>
  <c r="P229" i="6"/>
  <c r="P143" i="6"/>
  <c r="P310" i="6"/>
  <c r="P137" i="6"/>
  <c r="P318" i="6"/>
  <c r="P108" i="6"/>
  <c r="P225" i="6"/>
  <c r="P75" i="6"/>
  <c r="P179" i="6"/>
  <c r="P36" i="6"/>
  <c r="P125" i="6"/>
  <c r="P88" i="6"/>
  <c r="P66" i="6"/>
  <c r="P262" i="6"/>
  <c r="P252" i="6"/>
  <c r="P174" i="6"/>
  <c r="P331" i="6"/>
  <c r="P227" i="6"/>
  <c r="P57" i="6"/>
  <c r="P314" i="6"/>
  <c r="P112" i="6"/>
  <c r="P157" i="6"/>
  <c r="P44" i="6"/>
  <c r="P165" i="6"/>
  <c r="P52" i="6"/>
  <c r="P219" i="6"/>
  <c r="P328" i="6"/>
  <c r="P244" i="6"/>
  <c r="P296" i="6"/>
  <c r="P50" i="6"/>
  <c r="P141" i="6"/>
  <c r="P158" i="6"/>
  <c r="P266" i="6"/>
  <c r="P64" i="6"/>
  <c r="P192" i="6"/>
  <c r="P30" i="6"/>
  <c r="P121" i="6"/>
  <c r="P326" i="6"/>
  <c r="P243" i="6"/>
  <c r="P164" i="6"/>
  <c r="P304" i="6"/>
  <c r="P213" i="6"/>
  <c r="P58" i="6"/>
  <c r="P248" i="6"/>
  <c r="P32" i="6"/>
  <c r="P322" i="6"/>
  <c r="P56" i="6"/>
  <c r="P198" i="6"/>
  <c r="P22" i="6"/>
  <c r="P201" i="6"/>
  <c r="P333" i="6"/>
  <c r="P100" i="6"/>
  <c r="P321" i="6"/>
  <c r="P284" i="6"/>
  <c r="P335" i="6"/>
  <c r="P84" i="6"/>
  <c r="P117" i="6"/>
  <c r="P168" i="6"/>
  <c r="P241" i="6"/>
  <c r="P48" i="6"/>
  <c r="P123" i="6"/>
  <c r="P223" i="6"/>
  <c r="P270" i="6"/>
  <c r="P59" i="6"/>
  <c r="P107" i="6"/>
  <c r="P215" i="6"/>
  <c r="P235" i="6"/>
  <c r="P101" i="6"/>
  <c r="P109" i="6"/>
  <c r="P292" i="6"/>
  <c r="P39" i="6"/>
  <c r="P173" i="6"/>
  <c r="P67" i="6"/>
  <c r="P216" i="6"/>
  <c r="P187" i="6"/>
  <c r="P250" i="6"/>
  <c r="P212" i="6"/>
  <c r="P171" i="6"/>
  <c r="P197" i="6"/>
  <c r="P200" i="6"/>
  <c r="P104" i="6"/>
  <c r="P130" i="6"/>
  <c r="P281" i="6"/>
  <c r="P289" i="6"/>
  <c r="P313" i="6"/>
  <c r="P62" i="6"/>
  <c r="P163" i="6"/>
  <c r="P210" i="6"/>
  <c r="P209" i="6"/>
  <c r="P183" i="6"/>
  <c r="P126" i="6"/>
  <c r="P190" i="6"/>
  <c r="P272" i="6"/>
  <c r="P325" i="6"/>
  <c r="P205" i="6"/>
  <c r="P118" i="6"/>
  <c r="P260" i="6"/>
  <c r="P268" i="6"/>
  <c r="P332" i="6"/>
  <c r="P254" i="6"/>
  <c r="P127" i="6"/>
  <c r="P257" i="6"/>
  <c r="P317" i="6"/>
  <c r="P37" i="6"/>
  <c r="P253" i="6"/>
  <c r="P336" i="6"/>
  <c r="P61" i="6"/>
  <c r="P153" i="6"/>
  <c r="P111" i="6"/>
  <c r="P188" i="6"/>
  <c r="P47" i="6"/>
  <c r="P85" i="6"/>
  <c r="P154" i="6"/>
  <c r="P33" i="6"/>
  <c r="P116" i="6"/>
  <c r="P265" i="6"/>
  <c r="P142" i="6"/>
  <c r="P147" i="6"/>
  <c r="P255" i="6"/>
  <c r="P195" i="6"/>
  <c r="P263" i="6"/>
  <c r="P315" i="6"/>
  <c r="P41" i="6"/>
  <c r="O25" i="8"/>
  <c r="O59" i="8"/>
  <c r="O223" i="8"/>
  <c r="O149" i="8"/>
  <c r="O298" i="8"/>
  <c r="O63" i="8"/>
  <c r="O91" i="8"/>
  <c r="O255" i="8"/>
  <c r="O181" i="8"/>
  <c r="O330" i="8"/>
  <c r="O167" i="8"/>
  <c r="O87" i="8"/>
  <c r="O145" i="8"/>
  <c r="O139" i="8"/>
  <c r="O262" i="8"/>
  <c r="O193" i="8"/>
  <c r="O119" i="8"/>
  <c r="O34" i="8"/>
  <c r="O97" i="8"/>
  <c r="O99" i="8"/>
  <c r="O222" i="8"/>
  <c r="O331" i="8"/>
  <c r="O74" i="8"/>
  <c r="O210" i="8"/>
  <c r="O116" i="8"/>
  <c r="O144" i="8"/>
  <c r="O333" i="8"/>
  <c r="O177" i="8"/>
  <c r="O322" i="8"/>
  <c r="O304" i="8"/>
  <c r="O283" i="8"/>
  <c r="O130" i="8"/>
  <c r="O268" i="8"/>
  <c r="O75" i="8"/>
  <c r="O237" i="8"/>
  <c r="O183" i="8"/>
  <c r="O217" i="8"/>
  <c r="O225" i="8"/>
  <c r="O204" i="8"/>
  <c r="O157" i="8"/>
  <c r="O95" i="8"/>
  <c r="O123" i="8"/>
  <c r="O287" i="8"/>
  <c r="O220" i="8"/>
  <c r="O209" i="8"/>
  <c r="O127" i="8"/>
  <c r="O155" i="8"/>
  <c r="O110" i="8"/>
  <c r="O252" i="8"/>
  <c r="O233" i="8"/>
  <c r="O54" i="8"/>
  <c r="O175" i="8"/>
  <c r="O104" i="8"/>
  <c r="O66" i="8"/>
  <c r="O112" i="8"/>
  <c r="O290" i="8"/>
  <c r="O207" i="8"/>
  <c r="O46" i="8"/>
  <c r="O64" i="8"/>
  <c r="O179" i="8"/>
  <c r="O310" i="8"/>
  <c r="O250" i="8"/>
  <c r="O178" i="8"/>
  <c r="O332" i="8"/>
  <c r="O131" i="8"/>
  <c r="O301" i="8"/>
  <c r="O49" i="8"/>
  <c r="O278" i="8"/>
  <c r="O281" i="8"/>
  <c r="O271" i="8"/>
  <c r="O226" i="8"/>
  <c r="O176" i="8"/>
  <c r="O201" i="8"/>
  <c r="O32" i="8"/>
  <c r="O165" i="8"/>
  <c r="O40" i="8"/>
  <c r="O326" i="8"/>
  <c r="O337" i="8"/>
  <c r="O133" i="8"/>
  <c r="O282" i="8"/>
  <c r="O159" i="8"/>
  <c r="O21" i="8"/>
  <c r="O160" i="8"/>
  <c r="O284" i="8"/>
  <c r="O265" i="8"/>
  <c r="O191" i="8"/>
  <c r="O58" i="8"/>
  <c r="O190" i="8"/>
  <c r="O316" i="8"/>
  <c r="O297" i="8"/>
  <c r="O77" i="8"/>
  <c r="O70" i="8"/>
  <c r="O111" i="8"/>
  <c r="O146" i="8"/>
  <c r="O253" i="8"/>
  <c r="O218" i="8"/>
  <c r="O28" i="8"/>
  <c r="O135" i="8"/>
  <c r="O71" i="8"/>
  <c r="O106" i="8"/>
  <c r="O188" i="8"/>
  <c r="O338" i="8"/>
  <c r="O264" i="8"/>
  <c r="O235" i="8"/>
  <c r="O82" i="8"/>
  <c r="O228" i="8"/>
  <c r="O132" i="8"/>
  <c r="O150" i="8"/>
  <c r="O55" i="8"/>
  <c r="O180" i="8"/>
  <c r="O185" i="8"/>
  <c r="O320" i="8"/>
  <c r="O299" i="8"/>
  <c r="O138" i="8"/>
  <c r="O292" i="8"/>
  <c r="O83" i="8"/>
  <c r="O261" i="8"/>
  <c r="O37" i="8"/>
  <c r="O230" i="8"/>
  <c r="O241" i="8"/>
  <c r="O26" i="8"/>
  <c r="O90" i="8"/>
  <c r="O214" i="8"/>
  <c r="O128" i="8"/>
  <c r="O329" i="8"/>
  <c r="O62" i="8"/>
  <c r="O122" i="8"/>
  <c r="O238" i="8"/>
  <c r="O195" i="8"/>
  <c r="O325" i="8"/>
  <c r="O68" i="8"/>
  <c r="O53" i="8"/>
  <c r="O199" i="8"/>
  <c r="O173" i="8"/>
  <c r="O126" i="8"/>
  <c r="O305" i="8"/>
  <c r="O117" i="8"/>
  <c r="O215" i="8"/>
  <c r="O151" i="8"/>
  <c r="O194" i="8"/>
  <c r="O293" i="8"/>
  <c r="O257" i="8"/>
  <c r="O231" i="8"/>
  <c r="O169" i="8"/>
  <c r="O202" i="8"/>
  <c r="O340" i="8"/>
  <c r="O147" i="8"/>
  <c r="O317" i="8"/>
  <c r="O85" i="8"/>
  <c r="O286" i="8"/>
  <c r="O289" i="8"/>
  <c r="O279" i="8"/>
  <c r="O242" i="8"/>
  <c r="O224" i="8"/>
  <c r="O205" i="8"/>
  <c r="O42" i="8"/>
  <c r="O168" i="8"/>
  <c r="O76" i="8"/>
  <c r="O102" i="8"/>
  <c r="O319" i="8"/>
  <c r="O31" i="8"/>
  <c r="O94" i="8"/>
  <c r="O154" i="8"/>
  <c r="O270" i="8"/>
  <c r="O216" i="8"/>
  <c r="O35" i="8"/>
  <c r="O61" i="8"/>
  <c r="O186" i="8"/>
  <c r="O302" i="8"/>
  <c r="O243" i="8"/>
  <c r="O22" i="8"/>
  <c r="O148" i="8"/>
  <c r="O129" i="8"/>
  <c r="O86" i="8"/>
  <c r="O288" i="8"/>
  <c r="O236" i="8"/>
  <c r="O39" i="8"/>
  <c r="O108" i="8"/>
  <c r="O27" i="8"/>
  <c r="O48" i="8"/>
  <c r="O240" i="8"/>
  <c r="O184" i="8"/>
  <c r="O327" i="8"/>
  <c r="O141" i="8"/>
  <c r="O306" i="8"/>
  <c r="O272" i="8"/>
  <c r="O259" i="8"/>
  <c r="O98" i="8"/>
  <c r="O244" i="8"/>
  <c r="O30" i="8"/>
  <c r="O221" i="8"/>
  <c r="O103" i="8"/>
  <c r="O200" i="8"/>
  <c r="O189" i="8"/>
  <c r="O336" i="8"/>
  <c r="O315" i="8"/>
  <c r="O162" i="8"/>
  <c r="O300" i="8"/>
  <c r="O107" i="8"/>
  <c r="O269" i="8"/>
  <c r="O44" i="8"/>
  <c r="O93" i="8"/>
  <c r="O142" i="8"/>
  <c r="O334" i="8"/>
  <c r="O275" i="8"/>
  <c r="O73" i="8"/>
  <c r="O125" i="8"/>
  <c r="O206" i="8"/>
  <c r="O136" i="8"/>
  <c r="O307" i="8"/>
  <c r="O113" i="8"/>
  <c r="O33" i="8"/>
  <c r="O96" i="8"/>
  <c r="O109" i="8"/>
  <c r="O211" i="8"/>
  <c r="O324" i="8"/>
  <c r="O65" i="8"/>
  <c r="O67" i="8"/>
  <c r="O89" i="8"/>
  <c r="O69" i="8"/>
  <c r="O328" i="8"/>
  <c r="O276" i="8"/>
  <c r="O78" i="8"/>
  <c r="O246" i="8"/>
  <c r="O249" i="8"/>
  <c r="O239" i="8"/>
  <c r="O172" i="8"/>
  <c r="O134" i="8"/>
  <c r="O158" i="8"/>
  <c r="O163" i="8"/>
  <c r="O120" i="8"/>
  <c r="O101" i="8"/>
  <c r="O294" i="8"/>
  <c r="O313" i="8"/>
  <c r="O295" i="8"/>
  <c r="O258" i="8"/>
  <c r="O232" i="8"/>
  <c r="O219" i="8"/>
  <c r="O52" i="8"/>
  <c r="O203" i="8"/>
  <c r="O105" i="8"/>
  <c r="O60" i="8"/>
  <c r="O248" i="8"/>
  <c r="O192" i="8"/>
  <c r="O339" i="8"/>
  <c r="O137" i="8"/>
  <c r="O92" i="8"/>
  <c r="O280" i="8"/>
  <c r="O245" i="8"/>
  <c r="O187" i="8"/>
  <c r="O72" i="8"/>
  <c r="O121" i="8"/>
  <c r="O23" i="8"/>
  <c r="O100" i="8"/>
  <c r="O303" i="8"/>
  <c r="O213" i="8"/>
  <c r="O24" i="8"/>
  <c r="O47" i="8"/>
  <c r="O56" i="8"/>
  <c r="O50" i="8"/>
  <c r="O263" i="8"/>
  <c r="O166" i="8"/>
  <c r="O84" i="8"/>
  <c r="O118" i="8"/>
  <c r="O335" i="8"/>
  <c r="O164" i="8"/>
  <c r="O314" i="8"/>
  <c r="O296" i="8"/>
  <c r="O267" i="8"/>
  <c r="O114" i="8"/>
  <c r="O260" i="8"/>
  <c r="O41" i="8"/>
  <c r="O229" i="8"/>
  <c r="O143" i="8"/>
  <c r="O208" i="8"/>
  <c r="O212" i="8"/>
  <c r="O198" i="8"/>
  <c r="O323" i="8"/>
  <c r="O170" i="8"/>
  <c r="O308" i="8"/>
  <c r="O45" i="8"/>
  <c r="O124" i="8"/>
  <c r="O312" i="8"/>
  <c r="O277" i="8"/>
  <c r="O234" i="8"/>
  <c r="O80" i="8"/>
  <c r="O156" i="8"/>
  <c r="O174" i="8"/>
  <c r="O309" i="8"/>
  <c r="O266" i="8"/>
  <c r="O79" i="8"/>
  <c r="O88" i="8"/>
  <c r="O57" i="8"/>
  <c r="O51" i="8"/>
  <c r="O196" i="8"/>
  <c r="O291" i="8"/>
  <c r="O36" i="8"/>
  <c r="O81" i="8"/>
  <c r="O43" i="8"/>
  <c r="O140" i="8"/>
  <c r="O153" i="8"/>
  <c r="O251" i="8"/>
  <c r="O115" i="8"/>
  <c r="O285" i="8"/>
  <c r="O38" i="8"/>
  <c r="O254" i="8"/>
  <c r="O273" i="8"/>
  <c r="O247" i="8"/>
  <c r="O197" i="8"/>
  <c r="O152" i="8"/>
  <c r="O182" i="8"/>
  <c r="O171" i="8"/>
  <c r="O161" i="8"/>
  <c r="O29" i="8"/>
  <c r="O318" i="8"/>
  <c r="O321" i="8"/>
  <c r="O311" i="8"/>
  <c r="O274" i="8"/>
  <c r="O256" i="8"/>
  <c r="O227" i="8"/>
  <c r="O7" i="8"/>
  <c r="E6" i="8" s="1"/>
  <c r="E9" i="8" s="1"/>
  <c r="E10" i="8" s="1"/>
  <c r="Q39" i="6"/>
  <c r="Q126" i="6"/>
  <c r="Q143" i="6"/>
  <c r="Q250" i="6"/>
  <c r="Q196" i="6"/>
  <c r="Q47" i="6"/>
  <c r="Q128" i="6"/>
  <c r="Q152" i="6"/>
  <c r="Q27" i="6"/>
  <c r="Q58" i="6"/>
  <c r="Q92" i="6"/>
  <c r="Q236" i="6"/>
  <c r="Q288" i="6"/>
  <c r="Q35" i="6"/>
  <c r="Q60" i="6"/>
  <c r="Q98" i="6"/>
  <c r="Q244" i="6"/>
  <c r="Q296" i="6"/>
  <c r="Q43" i="6"/>
  <c r="Q68" i="6"/>
  <c r="Q127" i="6"/>
  <c r="Q252" i="6"/>
  <c r="Q56" i="6"/>
  <c r="Q173" i="6"/>
  <c r="Q200" i="6"/>
  <c r="Q62" i="6"/>
  <c r="Q181" i="6"/>
  <c r="Q150" i="6"/>
  <c r="Q314" i="6"/>
  <c r="Q262" i="6"/>
  <c r="Q70" i="6"/>
  <c r="Q189" i="6"/>
  <c r="Q155" i="6"/>
  <c r="Q29" i="6"/>
  <c r="Q83" i="6"/>
  <c r="Q170" i="6"/>
  <c r="Q204" i="6"/>
  <c r="Q171" i="6"/>
  <c r="Q37" i="6"/>
  <c r="Q87" i="6"/>
  <c r="Q178" i="6"/>
  <c r="Q93" i="6"/>
  <c r="Q145" i="6"/>
  <c r="Q309" i="6"/>
  <c r="Q281" i="6"/>
  <c r="Q308" i="6"/>
  <c r="Q101" i="6"/>
  <c r="Q148" i="6"/>
  <c r="Q317" i="6"/>
  <c r="Q38" i="6"/>
  <c r="Q138" i="6"/>
  <c r="Q209" i="6"/>
  <c r="Q179" i="6"/>
  <c r="Q327" i="6"/>
  <c r="Q46" i="6"/>
  <c r="Q63" i="6"/>
  <c r="Q44" i="6"/>
  <c r="Q198" i="6"/>
  <c r="Q335" i="6"/>
  <c r="Q54" i="6"/>
  <c r="Q84" i="6"/>
  <c r="Q67" i="6"/>
  <c r="Q215" i="6"/>
  <c r="Q26" i="6"/>
  <c r="Q114" i="6"/>
  <c r="Q216" i="6"/>
  <c r="Q34" i="6"/>
  <c r="Q135" i="6"/>
  <c r="Q219" i="6"/>
  <c r="Q264" i="6"/>
  <c r="Q338" i="6"/>
  <c r="Q42" i="6"/>
  <c r="Q139" i="6"/>
  <c r="Q222" i="6"/>
  <c r="Q24" i="6"/>
  <c r="Q142" i="6"/>
  <c r="Q168" i="6"/>
  <c r="Q274" i="6"/>
  <c r="Q226" i="6"/>
  <c r="Q32" i="6"/>
  <c r="Q149" i="6"/>
  <c r="Q176" i="6"/>
  <c r="Q73" i="6"/>
  <c r="Q99" i="6"/>
  <c r="Q239" i="6"/>
  <c r="Q151" i="6"/>
  <c r="Q267" i="6"/>
  <c r="Q108" i="6"/>
  <c r="Q241" i="6"/>
  <c r="Q61" i="6"/>
  <c r="Q277" i="6"/>
  <c r="Q188" i="6"/>
  <c r="Q40" i="6"/>
  <c r="Q118" i="6"/>
  <c r="Q235" i="6"/>
  <c r="Q52" i="6"/>
  <c r="Q177" i="6"/>
  <c r="Q306" i="6"/>
  <c r="Q254" i="6"/>
  <c r="Q162" i="6"/>
  <c r="Q333" i="6"/>
  <c r="Q298" i="6"/>
  <c r="Q159" i="6"/>
  <c r="Q311" i="6"/>
  <c r="Q293" i="6"/>
  <c r="Q30" i="6"/>
  <c r="Q240" i="6"/>
  <c r="Q112" i="6"/>
  <c r="Q310" i="6"/>
  <c r="Q258" i="6"/>
  <c r="Q48" i="6"/>
  <c r="Q280" i="6"/>
  <c r="Q137" i="6"/>
  <c r="Q185" i="6"/>
  <c r="Q303" i="6"/>
  <c r="Q134" i="6"/>
  <c r="Q331" i="6"/>
  <c r="Q164" i="6"/>
  <c r="Q202" i="6"/>
  <c r="Q125" i="6"/>
  <c r="Q206" i="6"/>
  <c r="Q271" i="6"/>
  <c r="Q102" i="6"/>
  <c r="Q72" i="6"/>
  <c r="Q299" i="6"/>
  <c r="Q140" i="6"/>
  <c r="Q115" i="6"/>
  <c r="Q218" i="6"/>
  <c r="Q318" i="6"/>
  <c r="Q182" i="6"/>
  <c r="Q53" i="6"/>
  <c r="Q265" i="6"/>
  <c r="Q95" i="6"/>
  <c r="Q270" i="6"/>
  <c r="Q307" i="6"/>
  <c r="Q109" i="6"/>
  <c r="Q220" i="6"/>
  <c r="Q82" i="6"/>
  <c r="Q300" i="6"/>
  <c r="Q227" i="6"/>
  <c r="Q76" i="6"/>
  <c r="Q255" i="6"/>
  <c r="Q33" i="6"/>
  <c r="Q245" i="6"/>
  <c r="Q326" i="6"/>
  <c r="Q91" i="6"/>
  <c r="Q97" i="6"/>
  <c r="Q123" i="6"/>
  <c r="Q263" i="6"/>
  <c r="Q74" i="6"/>
  <c r="Q225" i="6"/>
  <c r="Q230" i="6"/>
  <c r="Q69" i="6"/>
  <c r="Q186" i="6"/>
  <c r="Q59" i="6"/>
  <c r="Q111" i="6"/>
  <c r="Q237" i="6"/>
  <c r="Q273" i="6"/>
  <c r="Q332" i="6"/>
  <c r="Q175" i="6"/>
  <c r="Q110" i="6"/>
  <c r="Q312" i="6"/>
  <c r="Q119" i="6"/>
  <c r="Q305" i="6"/>
  <c r="Q174" i="6"/>
  <c r="Q136" i="6"/>
  <c r="Q158" i="6"/>
  <c r="Q210" i="6"/>
  <c r="Q55" i="6"/>
  <c r="Q272" i="6"/>
  <c r="Q165" i="6"/>
  <c r="Q217" i="6"/>
  <c r="Q66" i="6"/>
  <c r="Q276" i="6"/>
  <c r="Q36" i="6"/>
  <c r="Q154" i="6"/>
  <c r="Q86" i="6"/>
  <c r="Q191" i="6"/>
  <c r="Q286" i="6"/>
  <c r="Q213" i="6"/>
  <c r="Q291" i="6"/>
  <c r="Q294" i="6"/>
  <c r="Q133" i="6"/>
  <c r="Q161" i="6"/>
  <c r="Q65" i="6"/>
  <c r="Q124" i="6"/>
  <c r="Q301" i="6"/>
  <c r="Q256" i="6"/>
  <c r="Q321" i="6"/>
  <c r="Q290" i="6"/>
  <c r="Q106" i="6"/>
  <c r="Q287" i="6"/>
  <c r="Q261" i="6"/>
  <c r="Q121" i="6"/>
  <c r="Q195" i="6"/>
  <c r="Q156" i="6"/>
  <c r="Q302" i="6"/>
  <c r="Q234" i="6"/>
  <c r="Q50" i="6"/>
  <c r="Q247" i="6"/>
  <c r="Q131" i="6"/>
  <c r="Q316" i="6"/>
  <c r="Q146" i="6"/>
  <c r="Q259" i="6"/>
  <c r="Q81" i="6"/>
  <c r="Q103" i="6"/>
  <c r="Q57" i="6"/>
  <c r="Q269" i="6"/>
  <c r="Q292" i="6"/>
  <c r="Q116" i="6"/>
  <c r="Q282" i="6"/>
  <c r="Q313" i="6"/>
  <c r="Q100" i="6"/>
  <c r="Q184" i="6"/>
  <c r="Q129" i="6"/>
  <c r="Q71" i="6"/>
  <c r="Q268" i="6"/>
  <c r="Q320" i="6"/>
  <c r="Q21" i="6"/>
  <c r="Q257" i="6"/>
  <c r="Q64" i="6"/>
  <c r="Q246" i="6"/>
  <c r="Q275" i="6"/>
  <c r="Q77" i="6"/>
  <c r="Q166" i="6"/>
  <c r="Q201" i="6"/>
  <c r="Q337" i="6"/>
  <c r="Q211" i="6"/>
  <c r="Q130" i="6"/>
  <c r="Q203" i="6"/>
  <c r="Q192" i="6"/>
  <c r="Q132" i="6"/>
  <c r="Q323" i="6"/>
  <c r="Q22" i="6"/>
  <c r="Q193" i="6"/>
  <c r="Q117" i="6"/>
  <c r="Q190" i="6"/>
  <c r="Q324" i="6"/>
  <c r="Q172" i="6"/>
  <c r="Q199" i="6"/>
  <c r="Q330" i="6"/>
  <c r="Q104" i="6"/>
  <c r="Q214" i="6"/>
  <c r="Q31" i="6"/>
  <c r="Q122" i="6"/>
  <c r="Q251" i="6"/>
  <c r="Q231" i="6"/>
  <c r="Q78" i="6"/>
  <c r="Q304" i="6"/>
  <c r="Q194" i="6"/>
  <c r="Q289" i="6"/>
  <c r="Q322" i="6"/>
  <c r="Q107" i="6"/>
  <c r="Q319" i="6"/>
  <c r="Q325" i="6"/>
  <c r="Q23" i="6"/>
  <c r="Q248" i="6"/>
  <c r="Q79" i="6"/>
  <c r="Q334" i="6"/>
  <c r="Q260" i="6"/>
  <c r="Q88" i="6"/>
  <c r="Q224" i="6"/>
  <c r="Q41" i="6"/>
  <c r="Q253" i="6"/>
  <c r="Q167" i="6"/>
  <c r="Q283" i="6"/>
  <c r="Q105" i="6"/>
  <c r="Q153" i="6"/>
  <c r="Q249" i="6"/>
  <c r="Q45" i="6"/>
  <c r="Q157" i="6"/>
  <c r="Q285" i="6"/>
  <c r="Q25" i="6"/>
  <c r="Q144" i="6"/>
  <c r="Q315" i="6"/>
  <c r="Q295" i="6"/>
  <c r="Q80" i="6"/>
  <c r="Q279" i="6"/>
  <c r="Q229" i="6"/>
  <c r="Q89" i="6"/>
  <c r="Q180" i="6"/>
  <c r="Q120" i="6"/>
  <c r="Q278" i="6"/>
  <c r="Q339" i="6"/>
  <c r="Q141" i="6"/>
  <c r="Q223" i="6"/>
  <c r="Q160" i="6"/>
  <c r="Q297" i="6"/>
  <c r="Q266" i="6"/>
  <c r="Q28" i="6"/>
  <c r="Q147" i="6"/>
  <c r="Q328" i="6"/>
  <c r="Q75" i="6"/>
  <c r="Q284" i="6"/>
  <c r="Q205" i="6"/>
  <c r="Q187" i="6"/>
  <c r="Q94" i="6"/>
  <c r="Q212" i="6"/>
  <c r="Q232" i="6"/>
  <c r="Q113" i="6"/>
  <c r="Q221" i="6"/>
  <c r="Q208" i="6"/>
  <c r="Q85" i="6"/>
  <c r="Q96" i="6"/>
  <c r="Q242" i="6"/>
  <c r="Q183" i="6"/>
  <c r="Q197" i="6"/>
  <c r="Q238" i="6"/>
  <c r="Q243" i="6"/>
  <c r="Q49" i="6"/>
  <c r="Q336" i="6"/>
  <c r="Q169" i="6"/>
  <c r="Q329" i="6"/>
  <c r="Q207" i="6"/>
  <c r="Q90" i="6"/>
  <c r="Q163" i="6"/>
  <c r="Q228" i="6"/>
  <c r="Q51" i="6"/>
  <c r="Q233" i="6"/>
  <c r="E6" i="2"/>
  <c r="E9" i="2" s="1"/>
  <c r="E10" i="2" s="1"/>
  <c r="O108" i="6"/>
  <c r="O98" i="6"/>
  <c r="O251" i="6"/>
  <c r="O223" i="6"/>
  <c r="O314" i="6"/>
  <c r="O76" i="6"/>
  <c r="O227" i="6"/>
  <c r="O225" i="6"/>
  <c r="O320" i="6"/>
  <c r="O316" i="6"/>
  <c r="O26" i="6"/>
  <c r="O191" i="6"/>
  <c r="O312" i="6"/>
  <c r="O27" i="6"/>
  <c r="O118" i="6"/>
  <c r="O228" i="6"/>
  <c r="O278" i="6"/>
  <c r="O83" i="6"/>
  <c r="O85" i="6"/>
  <c r="O315" i="6"/>
  <c r="O188" i="6"/>
  <c r="O336" i="6"/>
  <c r="O49" i="6"/>
  <c r="O144" i="6"/>
  <c r="O283" i="6"/>
  <c r="O255" i="6"/>
  <c r="O328" i="6"/>
  <c r="O126" i="6"/>
  <c r="O158" i="6"/>
  <c r="O271" i="6"/>
  <c r="O37" i="6"/>
  <c r="O120" i="6"/>
  <c r="O307" i="6"/>
  <c r="O214" i="6"/>
  <c r="O55" i="6"/>
  <c r="O105" i="6"/>
  <c r="O233" i="6"/>
  <c r="O244" i="6"/>
  <c r="O99" i="6"/>
  <c r="O121" i="6"/>
  <c r="O264" i="6"/>
  <c r="O335" i="6"/>
  <c r="O157" i="6"/>
  <c r="O198" i="6"/>
  <c r="O226" i="6"/>
  <c r="O79" i="6"/>
  <c r="O187" i="6"/>
  <c r="O204" i="6"/>
  <c r="O261" i="6"/>
  <c r="O36" i="6"/>
  <c r="O90" i="6"/>
  <c r="O184" i="6"/>
  <c r="O185" i="6"/>
  <c r="O326" i="6"/>
  <c r="O43" i="6"/>
  <c r="O50" i="6"/>
  <c r="O152" i="6"/>
  <c r="O282" i="6"/>
  <c r="O294" i="6"/>
  <c r="O21" i="6"/>
  <c r="O116" i="6"/>
  <c r="O299" i="6"/>
  <c r="O181" i="6"/>
  <c r="O47" i="6"/>
  <c r="O170" i="6"/>
  <c r="O224" i="6"/>
  <c r="O48" i="6"/>
  <c r="O195" i="6"/>
  <c r="O178" i="6"/>
  <c r="O288" i="6"/>
  <c r="O284" i="6"/>
  <c r="O61" i="6"/>
  <c r="O163" i="6"/>
  <c r="O182" i="6"/>
  <c r="O256" i="6"/>
  <c r="O252" i="6"/>
  <c r="O67" i="6"/>
  <c r="O89" i="6"/>
  <c r="O232" i="6"/>
  <c r="O306" i="6"/>
  <c r="O132" i="6"/>
  <c r="O166" i="6"/>
  <c r="O279" i="6"/>
  <c r="O45" i="6"/>
  <c r="O155" i="6"/>
  <c r="O323" i="6"/>
  <c r="O229" i="6"/>
  <c r="O24" i="6"/>
  <c r="O133" i="6"/>
  <c r="O241" i="6"/>
  <c r="O260" i="6"/>
  <c r="O107" i="6"/>
  <c r="O151" i="6"/>
  <c r="O272" i="6"/>
  <c r="O311" i="6"/>
  <c r="O165" i="6"/>
  <c r="O164" i="6"/>
  <c r="O238" i="6"/>
  <c r="O127" i="6"/>
  <c r="O207" i="6"/>
  <c r="O309" i="6"/>
  <c r="O62" i="6"/>
  <c r="O281" i="6"/>
  <c r="O39" i="6"/>
  <c r="O218" i="6"/>
  <c r="O75" i="6"/>
  <c r="O240" i="6"/>
  <c r="O92" i="6"/>
  <c r="O215" i="6"/>
  <c r="O286" i="6"/>
  <c r="O58" i="6"/>
  <c r="O243" i="6"/>
  <c r="O325" i="6"/>
  <c r="O64" i="6"/>
  <c r="O161" i="6"/>
  <c r="O339" i="6"/>
  <c r="O112" i="6"/>
  <c r="O153" i="6"/>
  <c r="O44" i="6"/>
  <c r="O88" i="6"/>
  <c r="O275" i="6"/>
  <c r="O334" i="6"/>
  <c r="O23" i="6"/>
  <c r="O154" i="6"/>
  <c r="O201" i="6"/>
  <c r="O212" i="6"/>
  <c r="O149" i="6"/>
  <c r="O249" i="6"/>
  <c r="O29" i="6"/>
  <c r="O106" i="6"/>
  <c r="O196" i="6"/>
  <c r="O219" i="6"/>
  <c r="O293" i="6"/>
  <c r="O129" i="6"/>
  <c r="O236" i="6"/>
  <c r="O136" i="6"/>
  <c r="O274" i="6"/>
  <c r="O330" i="6"/>
  <c r="O171" i="6"/>
  <c r="O329" i="6"/>
  <c r="O71" i="6"/>
  <c r="O137" i="6"/>
  <c r="O231" i="6"/>
  <c r="O40" i="6"/>
  <c r="O159" i="6"/>
  <c r="O318" i="6"/>
  <c r="O56" i="6"/>
  <c r="O86" i="6"/>
  <c r="O273" i="6"/>
  <c r="O292" i="6"/>
  <c r="O139" i="6"/>
  <c r="O183" i="6"/>
  <c r="O304" i="6"/>
  <c r="O287" i="6"/>
  <c r="O122" i="6"/>
  <c r="O313" i="6"/>
  <c r="O95" i="6"/>
  <c r="O175" i="6"/>
  <c r="O277" i="6"/>
  <c r="O162" i="6"/>
  <c r="O222" i="6"/>
  <c r="O110" i="6"/>
  <c r="O324" i="6"/>
  <c r="O124" i="6"/>
  <c r="O321" i="6"/>
  <c r="O51" i="6"/>
  <c r="O81" i="6"/>
  <c r="O209" i="6"/>
  <c r="O30" i="6"/>
  <c r="O168" i="6"/>
  <c r="O310" i="6"/>
  <c r="O33" i="6"/>
  <c r="O134" i="6"/>
  <c r="O206" i="6"/>
  <c r="O41" i="6"/>
  <c r="O192" i="6"/>
  <c r="O193" i="6"/>
  <c r="O319" i="6"/>
  <c r="O104" i="6"/>
  <c r="O140" i="6"/>
  <c r="O263" i="6"/>
  <c r="O63" i="6"/>
  <c r="O146" i="6"/>
  <c r="O245" i="6"/>
  <c r="O130" i="6"/>
  <c r="O221" i="6"/>
  <c r="O111" i="6"/>
  <c r="O258" i="6"/>
  <c r="O84" i="6"/>
  <c r="O305" i="6"/>
  <c r="O135" i="6"/>
  <c r="O117" i="6"/>
  <c r="O217" i="6"/>
  <c r="O100" i="6"/>
  <c r="O190" i="6"/>
  <c r="O237" i="6"/>
  <c r="O66" i="6"/>
  <c r="O169" i="6"/>
  <c r="O268" i="6"/>
  <c r="O78" i="6"/>
  <c r="O265" i="6"/>
  <c r="O338" i="6"/>
  <c r="O173" i="6"/>
  <c r="O197" i="6"/>
  <c r="O246" i="6"/>
  <c r="O103" i="6"/>
  <c r="O211" i="6"/>
  <c r="O242" i="6"/>
  <c r="O285" i="6"/>
  <c r="O213" i="6"/>
  <c r="O113" i="6"/>
  <c r="O125" i="6"/>
  <c r="O199" i="6"/>
  <c r="O77" i="6"/>
  <c r="O53" i="6"/>
  <c r="O220" i="6"/>
  <c r="O93" i="6"/>
  <c r="O123" i="6"/>
  <c r="O276" i="6"/>
  <c r="O167" i="6"/>
  <c r="O298" i="6"/>
  <c r="O200" i="6"/>
  <c r="O262" i="6"/>
  <c r="O186" i="6"/>
  <c r="O208" i="6"/>
  <c r="O266" i="6"/>
  <c r="O143" i="6"/>
  <c r="O22" i="6"/>
  <c r="O302" i="6"/>
  <c r="O259" i="6"/>
  <c r="O74" i="6"/>
  <c r="O290" i="6"/>
  <c r="O138" i="6"/>
  <c r="O52" i="6"/>
  <c r="O291" i="6"/>
  <c r="O31" i="6"/>
  <c r="O216" i="6"/>
  <c r="O145" i="6"/>
  <c r="O297" i="6"/>
  <c r="O180" i="6"/>
  <c r="O174" i="6"/>
  <c r="O142" i="6"/>
  <c r="O303" i="6"/>
  <c r="O257" i="6"/>
  <c r="O82" i="6"/>
  <c r="O87" i="6"/>
  <c r="O234" i="6"/>
  <c r="O60" i="6"/>
  <c r="O289" i="6"/>
  <c r="O114" i="6"/>
  <c r="O38" i="6"/>
  <c r="O189" i="6"/>
  <c r="O308" i="6"/>
  <c r="O327" i="6"/>
  <c r="O248" i="6"/>
  <c r="O160" i="6"/>
  <c r="O32" i="6"/>
  <c r="O253" i="6"/>
  <c r="O267" i="6"/>
  <c r="O131" i="6"/>
  <c r="O296" i="6"/>
  <c r="O70" i="6"/>
  <c r="O254" i="6"/>
  <c r="O109" i="6"/>
  <c r="O115" i="6"/>
  <c r="O322" i="6"/>
  <c r="O119" i="6"/>
  <c r="O35" i="6"/>
  <c r="O205" i="6"/>
  <c r="O80" i="6"/>
  <c r="O25" i="6"/>
  <c r="O333" i="6"/>
  <c r="O177" i="6"/>
  <c r="O94" i="6"/>
  <c r="O247" i="6"/>
  <c r="O101" i="6"/>
  <c r="O172" i="6"/>
  <c r="O230" i="6"/>
  <c r="O42" i="6"/>
  <c r="O179" i="6"/>
  <c r="O54" i="6"/>
  <c r="O73" i="6"/>
  <c r="O68" i="6"/>
  <c r="O235" i="6"/>
  <c r="O102" i="6"/>
  <c r="O203" i="6"/>
  <c r="O202" i="6"/>
  <c r="O147" i="6"/>
  <c r="O97" i="6"/>
  <c r="O317" i="6"/>
  <c r="O337" i="6"/>
  <c r="O141" i="6"/>
  <c r="O300" i="6"/>
  <c r="O150" i="6"/>
  <c r="O270" i="6"/>
  <c r="O332" i="6"/>
  <c r="O28" i="6"/>
  <c r="O194" i="6"/>
  <c r="O295" i="6"/>
  <c r="O250" i="6"/>
  <c r="O34" i="6"/>
  <c r="O128" i="6"/>
  <c r="O46" i="6"/>
  <c r="O269" i="6"/>
  <c r="O331" i="6"/>
  <c r="O72" i="6"/>
  <c r="O156" i="6"/>
  <c r="O176" i="6"/>
  <c r="O210" i="6"/>
  <c r="O69" i="6"/>
  <c r="O57" i="6"/>
  <c r="O65" i="6"/>
  <c r="O96" i="6"/>
  <c r="O301" i="6"/>
  <c r="O91" i="6"/>
  <c r="O148" i="6"/>
  <c r="O59" i="6"/>
  <c r="O280" i="6"/>
  <c r="O239" i="6"/>
  <c r="O7" i="6"/>
  <c r="E6" i="6" s="1"/>
  <c r="E9" i="6" s="1"/>
  <c r="E10" i="6" s="1"/>
  <c r="Q97" i="12"/>
  <c r="Q175" i="12"/>
  <c r="Q224" i="12"/>
  <c r="Q306" i="12"/>
  <c r="Q270" i="12"/>
  <c r="Q226" i="12"/>
  <c r="Q61" i="12"/>
  <c r="Q317" i="12"/>
  <c r="Q178" i="12"/>
  <c r="Q29" i="12"/>
  <c r="Q285" i="12"/>
  <c r="Q204" i="12"/>
  <c r="Q39" i="12"/>
  <c r="Q34" i="12"/>
  <c r="Q93" i="12"/>
  <c r="Q169" i="12"/>
  <c r="Q289" i="12"/>
  <c r="Q79" i="12"/>
  <c r="Q27" i="12"/>
  <c r="Q190" i="12"/>
  <c r="Q300" i="12"/>
  <c r="Q55" i="12"/>
  <c r="Q59" i="12"/>
  <c r="Q222" i="12"/>
  <c r="Q332" i="12"/>
  <c r="Q31" i="12"/>
  <c r="Q158" i="12"/>
  <c r="Q179" i="12"/>
  <c r="Q96" i="12"/>
  <c r="Q207" i="12"/>
  <c r="Q225" i="12"/>
  <c r="Q280" i="12"/>
  <c r="Q122" i="12"/>
  <c r="Q166" i="12"/>
  <c r="Q291" i="12"/>
  <c r="Q294" i="12"/>
  <c r="Q36" i="12"/>
  <c r="Q264" i="12"/>
  <c r="Q195" i="12"/>
  <c r="Q52" i="12"/>
  <c r="Q269" i="12"/>
  <c r="Q203" i="12"/>
  <c r="Q60" i="12"/>
  <c r="Q277" i="12"/>
  <c r="Q238" i="12"/>
  <c r="Q186" i="12"/>
  <c r="Q206" i="12"/>
  <c r="Q331" i="12"/>
  <c r="Q342" i="12"/>
  <c r="Q84" i="12"/>
  <c r="Q301" i="12"/>
  <c r="Q253" i="12"/>
  <c r="Q152" i="12"/>
  <c r="Q227" i="12"/>
  <c r="Q63" i="12"/>
  <c r="Q100" i="12"/>
  <c r="Q325" i="12"/>
  <c r="Q265" i="12"/>
  <c r="Q295" i="12"/>
  <c r="Q296" i="12"/>
  <c r="Q64" i="12"/>
  <c r="Q145" i="12"/>
  <c r="Q65" i="12"/>
  <c r="Q132" i="12"/>
  <c r="Q78" i="12"/>
  <c r="Q256" i="12"/>
  <c r="Q49" i="12"/>
  <c r="Q126" i="12"/>
  <c r="Q275" i="12"/>
  <c r="Q219" i="12"/>
  <c r="Q242" i="12"/>
  <c r="Q38" i="12"/>
  <c r="Q254" i="12"/>
  <c r="Q95" i="12"/>
  <c r="Q127" i="12"/>
  <c r="Q341" i="12"/>
  <c r="Q116" i="12"/>
  <c r="Q135" i="12"/>
  <c r="Q171" i="12"/>
  <c r="Q124" i="12"/>
  <c r="Q151" i="12"/>
  <c r="Q193" i="12"/>
  <c r="Q304" i="12"/>
  <c r="Q58" i="12"/>
  <c r="Q86" i="12"/>
  <c r="Q290" i="12"/>
  <c r="Q148" i="12"/>
  <c r="Q167" i="12"/>
  <c r="Q217" i="12"/>
  <c r="Q23" i="12"/>
  <c r="Q92" i="12"/>
  <c r="Q309" i="12"/>
  <c r="Q24" i="12"/>
  <c r="Q191" i="12"/>
  <c r="Q236" i="12"/>
  <c r="Q262" i="12"/>
  <c r="Q318" i="12"/>
  <c r="Q237" i="12"/>
  <c r="Q72" i="12"/>
  <c r="Q90" i="12"/>
  <c r="Q48" i="12"/>
  <c r="Q141" i="12"/>
  <c r="Q312" i="12"/>
  <c r="Q146" i="12"/>
  <c r="Q46" i="12"/>
  <c r="Q339" i="12"/>
  <c r="Q319" i="12"/>
  <c r="Q121" i="12"/>
  <c r="Q125" i="12"/>
  <c r="Q330" i="12"/>
  <c r="Q40" i="12"/>
  <c r="Q215" i="12"/>
  <c r="Q284" i="12"/>
  <c r="Q56" i="12"/>
  <c r="Q223" i="12"/>
  <c r="Q292" i="12"/>
  <c r="Q80" i="12"/>
  <c r="Q21" i="12"/>
  <c r="Q308" i="12"/>
  <c r="Q303" i="12"/>
  <c r="Q43" i="12"/>
  <c r="Q165" i="12"/>
  <c r="Q212" i="12"/>
  <c r="Q104" i="12"/>
  <c r="Q45" i="12"/>
  <c r="Q324" i="12"/>
  <c r="Q156" i="12"/>
  <c r="Q183" i="12"/>
  <c r="Q233" i="12"/>
  <c r="Q115" i="12"/>
  <c r="Q69" i="12"/>
  <c r="Q184" i="12"/>
  <c r="Q155" i="12"/>
  <c r="Q337" i="12"/>
  <c r="Q328" i="12"/>
  <c r="Q123" i="12"/>
  <c r="Q82" i="12"/>
  <c r="Q139" i="12"/>
  <c r="Q205" i="12"/>
  <c r="Q287" i="12"/>
  <c r="Q66" i="12"/>
  <c r="Q110" i="12"/>
  <c r="Q274" i="12"/>
  <c r="Q240" i="12"/>
  <c r="Q83" i="12"/>
  <c r="Q213" i="12"/>
  <c r="Q273" i="12"/>
  <c r="Q33" i="12"/>
  <c r="Q85" i="12"/>
  <c r="Q239" i="12"/>
  <c r="Q41" i="12"/>
  <c r="Q101" i="12"/>
  <c r="Q245" i="12"/>
  <c r="Q57" i="12"/>
  <c r="Q109" i="12"/>
  <c r="Q248" i="12"/>
  <c r="Q243" i="12"/>
  <c r="Q136" i="12"/>
  <c r="Q208" i="12"/>
  <c r="Q313" i="12"/>
  <c r="Q89" i="12"/>
  <c r="Q134" i="12"/>
  <c r="Q260" i="12"/>
  <c r="Q112" i="12"/>
  <c r="Q53" i="12"/>
  <c r="Q340" i="12"/>
  <c r="Q114" i="12"/>
  <c r="Q150" i="12"/>
  <c r="Q283" i="12"/>
  <c r="Q286" i="12"/>
  <c r="Q327" i="12"/>
  <c r="Q252" i="12"/>
  <c r="Q172" i="12"/>
  <c r="Q202" i="12"/>
  <c r="Q113" i="12"/>
  <c r="Q268" i="12"/>
  <c r="Q220" i="12"/>
  <c r="Q91" i="12"/>
  <c r="Q128" i="12"/>
  <c r="Q251" i="12"/>
  <c r="Q334" i="12"/>
  <c r="Q160" i="12"/>
  <c r="Q192" i="12"/>
  <c r="Q241" i="12"/>
  <c r="Q71" i="12"/>
  <c r="Q119" i="12"/>
  <c r="Q333" i="12"/>
  <c r="Q272" i="12"/>
  <c r="Q250" i="12"/>
  <c r="Q54" i="12"/>
  <c r="Q263" i="12"/>
  <c r="Q42" i="12"/>
  <c r="Q62" i="12"/>
  <c r="Q266" i="12"/>
  <c r="Q50" i="12"/>
  <c r="Q70" i="12"/>
  <c r="Q282" i="12"/>
  <c r="Q140" i="12"/>
  <c r="Q159" i="12"/>
  <c r="Q201" i="12"/>
  <c r="Q320" i="12"/>
  <c r="Q74" i="12"/>
  <c r="Q94" i="12"/>
  <c r="Q298" i="12"/>
  <c r="Q218" i="12"/>
  <c r="Q22" i="12"/>
  <c r="Q185" i="12"/>
  <c r="Q106" i="12"/>
  <c r="Q117" i="12"/>
  <c r="Q322" i="12"/>
  <c r="Q278" i="12"/>
  <c r="Q335" i="12"/>
  <c r="Q194" i="12"/>
  <c r="Q111" i="12"/>
  <c r="Q138" i="12"/>
  <c r="Q44" i="12"/>
  <c r="Q307" i="12"/>
  <c r="Q87" i="12"/>
  <c r="Q76" i="12"/>
  <c r="Q261" i="12"/>
  <c r="Q321" i="12"/>
  <c r="Q32" i="12"/>
  <c r="Q199" i="12"/>
  <c r="Q276" i="12"/>
  <c r="Q271" i="12"/>
  <c r="Q129" i="12"/>
  <c r="Q133" i="12"/>
  <c r="Q177" i="12"/>
  <c r="Q137" i="12"/>
  <c r="Q149" i="12"/>
  <c r="Q188" i="12"/>
  <c r="Q35" i="12"/>
  <c r="Q157" i="12"/>
  <c r="Q196" i="12"/>
  <c r="Q88" i="12"/>
  <c r="Q37" i="12"/>
  <c r="Q316" i="12"/>
  <c r="Q311" i="12"/>
  <c r="Q51" i="12"/>
  <c r="Q181" i="12"/>
  <c r="Q232" i="12"/>
  <c r="Q98" i="12"/>
  <c r="Q102" i="12"/>
  <c r="Q314" i="12"/>
  <c r="Q75" i="12"/>
  <c r="Q197" i="12"/>
  <c r="Q244" i="12"/>
  <c r="Q279" i="12"/>
  <c r="Q288" i="12"/>
  <c r="Q26" i="12"/>
  <c r="Q103" i="12"/>
  <c r="Q130" i="12"/>
  <c r="Q173" i="12"/>
  <c r="Q255" i="12"/>
  <c r="Q299" i="12"/>
  <c r="Q170" i="12"/>
  <c r="Q68" i="12"/>
  <c r="Q214" i="12"/>
  <c r="Q267" i="12"/>
  <c r="Q336" i="12"/>
  <c r="Q258" i="12"/>
  <c r="Q209" i="12"/>
  <c r="Q221" i="12"/>
  <c r="Q281" i="12"/>
  <c r="Q120" i="12"/>
  <c r="Q118" i="12"/>
  <c r="Q216" i="12"/>
  <c r="Q235" i="12"/>
  <c r="Q310" i="12"/>
  <c r="Q73" i="12"/>
  <c r="Q338" i="12"/>
  <c r="Q187" i="12"/>
  <c r="Q162" i="12"/>
  <c r="Q198" i="12"/>
  <c r="Q293" i="12"/>
  <c r="Q176" i="12"/>
  <c r="Q234" i="12"/>
  <c r="Q259" i="12"/>
  <c r="Q211" i="12"/>
  <c r="Q229" i="12"/>
  <c r="Q107" i="12"/>
  <c r="Q200" i="12"/>
  <c r="Q257" i="12"/>
  <c r="Q329" i="12"/>
  <c r="Q168" i="12"/>
  <c r="Q231" i="12"/>
  <c r="Q108" i="12"/>
  <c r="Q302" i="12"/>
  <c r="Q154" i="12"/>
  <c r="Q182" i="12"/>
  <c r="Q323" i="12"/>
  <c r="Q247" i="12"/>
  <c r="Q105" i="12"/>
  <c r="Q30" i="12"/>
  <c r="Q131" i="12"/>
  <c r="Q230" i="12"/>
  <c r="Q25" i="12"/>
  <c r="Q99" i="12"/>
  <c r="Q163" i="12"/>
  <c r="Q305" i="12"/>
  <c r="Q249" i="12"/>
  <c r="Q67" i="12"/>
  <c r="Q246" i="12"/>
  <c r="Q47" i="12"/>
  <c r="Q180" i="12"/>
  <c r="Q28" i="12"/>
  <c r="Q174" i="12"/>
  <c r="Q315" i="12"/>
  <c r="Q326" i="12"/>
  <c r="Q210" i="12"/>
  <c r="Q142" i="12"/>
  <c r="Q228" i="12"/>
  <c r="Q164" i="12"/>
  <c r="Q143" i="12"/>
  <c r="Q77" i="12"/>
  <c r="Q161" i="12"/>
  <c r="Q297" i="12"/>
  <c r="Q81" i="12"/>
  <c r="Q144" i="12"/>
  <c r="Q189" i="12"/>
  <c r="Q147" i="12"/>
  <c r="Q153" i="12"/>
  <c r="O248" i="12"/>
  <c r="O152" i="12"/>
  <c r="O146" i="12"/>
  <c r="O49" i="12"/>
  <c r="O36" i="12"/>
  <c r="O81" i="12"/>
  <c r="O178" i="12"/>
  <c r="O113" i="12"/>
  <c r="O33" i="12"/>
  <c r="O29" i="12"/>
  <c r="O164" i="12"/>
  <c r="O282" i="12"/>
  <c r="O278" i="12"/>
  <c r="O50" i="12"/>
  <c r="O166" i="12"/>
  <c r="O96" i="12"/>
  <c r="O273" i="12"/>
  <c r="O255" i="12"/>
  <c r="O128" i="12"/>
  <c r="O82" i="12"/>
  <c r="O30" i="12"/>
  <c r="O115" i="12"/>
  <c r="O297" i="12"/>
  <c r="O269" i="12"/>
  <c r="O144" i="12"/>
  <c r="O165" i="12"/>
  <c r="O209" i="12"/>
  <c r="O296" i="12"/>
  <c r="O268" i="12"/>
  <c r="O112" i="12"/>
  <c r="O261" i="12"/>
  <c r="O131" i="12"/>
  <c r="O285" i="12"/>
  <c r="O139" i="12"/>
  <c r="O293" i="12"/>
  <c r="O40" i="12"/>
  <c r="O191" i="12"/>
  <c r="O124" i="12"/>
  <c r="O234" i="12"/>
  <c r="O23" i="12"/>
  <c r="O262" i="12"/>
  <c r="O117" i="12"/>
  <c r="O250" i="12"/>
  <c r="O141" i="12"/>
  <c r="O272" i="12"/>
  <c r="O42" i="12"/>
  <c r="O74" i="12"/>
  <c r="O75" i="12"/>
  <c r="O122" i="12"/>
  <c r="O93" i="12"/>
  <c r="O24" i="12"/>
  <c r="O175" i="12"/>
  <c r="O342" i="12"/>
  <c r="O129" i="12"/>
  <c r="O70" i="12"/>
  <c r="O155" i="12"/>
  <c r="O337" i="12"/>
  <c r="O309" i="12"/>
  <c r="O208" i="12"/>
  <c r="O43" i="12"/>
  <c r="O94" i="12"/>
  <c r="O179" i="12"/>
  <c r="O238" i="12"/>
  <c r="O333" i="12"/>
  <c r="O232" i="12"/>
  <c r="O229" i="12"/>
  <c r="O267" i="12"/>
  <c r="O226" i="12"/>
  <c r="O332" i="12"/>
  <c r="O193" i="12"/>
  <c r="O214" i="12"/>
  <c r="O217" i="12"/>
  <c r="O276" i="12"/>
  <c r="O233" i="12"/>
  <c r="O284" i="12"/>
  <c r="O163" i="12"/>
  <c r="O317" i="12"/>
  <c r="O48" i="12"/>
  <c r="O199" i="12"/>
  <c r="O148" i="12"/>
  <c r="O252" i="12"/>
  <c r="O31" i="12"/>
  <c r="O265" i="12"/>
  <c r="O55" i="12"/>
  <c r="O287" i="12"/>
  <c r="O106" i="12"/>
  <c r="O137" i="12"/>
  <c r="O168" i="12"/>
  <c r="O34" i="12"/>
  <c r="O158" i="12"/>
  <c r="O88" i="12"/>
  <c r="O244" i="12"/>
  <c r="O249" i="12"/>
  <c r="O99" i="12"/>
  <c r="O133" i="12"/>
  <c r="O159" i="12"/>
  <c r="O259" i="12"/>
  <c r="O198" i="12"/>
  <c r="O52" i="12"/>
  <c r="O136" i="12"/>
  <c r="O157" i="12"/>
  <c r="O201" i="12"/>
  <c r="O288" i="12"/>
  <c r="O236" i="12"/>
  <c r="O76" i="12"/>
  <c r="O79" i="12"/>
  <c r="O331" i="12"/>
  <c r="O311" i="12"/>
  <c r="O98" i="12"/>
  <c r="O315" i="12"/>
  <c r="O27" i="12"/>
  <c r="O339" i="12"/>
  <c r="O67" i="12"/>
  <c r="O167" i="12"/>
  <c r="O57" i="12"/>
  <c r="O245" i="12"/>
  <c r="O308" i="12"/>
  <c r="O171" i="12"/>
  <c r="O325" i="12"/>
  <c r="O72" i="12"/>
  <c r="O227" i="12"/>
  <c r="O156" i="12"/>
  <c r="O270" i="12"/>
  <c r="O180" i="12"/>
  <c r="O294" i="12"/>
  <c r="O51" i="12"/>
  <c r="O83" i="12"/>
  <c r="O256" i="12"/>
  <c r="O121" i="12"/>
  <c r="O62" i="12"/>
  <c r="O147" i="12"/>
  <c r="O329" i="12"/>
  <c r="O301" i="12"/>
  <c r="O192" i="12"/>
  <c r="O197" i="12"/>
  <c r="O242" i="12"/>
  <c r="O328" i="12"/>
  <c r="O300" i="12"/>
  <c r="O127" i="12"/>
  <c r="O224" i="12"/>
  <c r="O221" i="12"/>
  <c r="O260" i="12"/>
  <c r="O222" i="12"/>
  <c r="O324" i="12"/>
  <c r="O143" i="12"/>
  <c r="O140" i="12"/>
  <c r="O263" i="12"/>
  <c r="O243" i="12"/>
  <c r="O84" i="12"/>
  <c r="O306" i="12"/>
  <c r="O119" i="12"/>
  <c r="O330" i="12"/>
  <c r="O151" i="12"/>
  <c r="O338" i="12"/>
  <c r="O107" i="12"/>
  <c r="O228" i="12"/>
  <c r="O97" i="12"/>
  <c r="O251" i="12"/>
  <c r="O316" i="12"/>
  <c r="O195" i="12"/>
  <c r="O153" i="12"/>
  <c r="O80" i="12"/>
  <c r="O246" i="12"/>
  <c r="O104" i="12"/>
  <c r="O258" i="12"/>
  <c r="O120" i="12"/>
  <c r="O216" i="12"/>
  <c r="O92" i="12"/>
  <c r="O91" i="12"/>
  <c r="O125" i="12"/>
  <c r="O211" i="12"/>
  <c r="O253" i="12"/>
  <c r="O190" i="12"/>
  <c r="O28" i="12"/>
  <c r="O47" i="12"/>
  <c r="O299" i="12"/>
  <c r="O279" i="12"/>
  <c r="O65" i="12"/>
  <c r="O53" i="12"/>
  <c r="O60" i="12"/>
  <c r="O71" i="12"/>
  <c r="O323" i="12"/>
  <c r="O303" i="12"/>
  <c r="O89" i="12"/>
  <c r="O69" i="12"/>
  <c r="O204" i="12"/>
  <c r="O322" i="12"/>
  <c r="O318" i="12"/>
  <c r="O22" i="12"/>
  <c r="O289" i="12"/>
  <c r="O46" i="12"/>
  <c r="O313" i="12"/>
  <c r="O54" i="12"/>
  <c r="O321" i="12"/>
  <c r="O45" i="12"/>
  <c r="O194" i="12"/>
  <c r="O160" i="12"/>
  <c r="O254" i="12"/>
  <c r="O138" i="12"/>
  <c r="O275" i="12"/>
  <c r="O340" i="12"/>
  <c r="O203" i="12"/>
  <c r="O161" i="12"/>
  <c r="O169" i="12"/>
  <c r="O206" i="12"/>
  <c r="O184" i="12"/>
  <c r="O25" i="12"/>
  <c r="O21" i="12"/>
  <c r="O176" i="12"/>
  <c r="O189" i="12"/>
  <c r="O239" i="12"/>
  <c r="O320" i="12"/>
  <c r="O292" i="12"/>
  <c r="O108" i="12"/>
  <c r="O111" i="12"/>
  <c r="O225" i="12"/>
  <c r="O223" i="12"/>
  <c r="O154" i="12"/>
  <c r="O118" i="12"/>
  <c r="O135" i="12"/>
  <c r="O132" i="12"/>
  <c r="O257" i="12"/>
  <c r="O237" i="12"/>
  <c r="O170" i="12"/>
  <c r="O134" i="12"/>
  <c r="O64" i="12"/>
  <c r="O218" i="12"/>
  <c r="O215" i="12"/>
  <c r="O149" i="12"/>
  <c r="O280" i="12"/>
  <c r="O173" i="12"/>
  <c r="O304" i="12"/>
  <c r="O181" i="12"/>
  <c r="O312" i="12"/>
  <c r="O68" i="12"/>
  <c r="O105" i="12"/>
  <c r="O85" i="12"/>
  <c r="O264" i="12"/>
  <c r="O39" i="12"/>
  <c r="O291" i="12"/>
  <c r="O271" i="12"/>
  <c r="O41" i="12"/>
  <c r="O37" i="12"/>
  <c r="O172" i="12"/>
  <c r="O290" i="12"/>
  <c r="O286" i="12"/>
  <c r="O66" i="12"/>
  <c r="O73" i="12"/>
  <c r="O61" i="12"/>
  <c r="O196" i="12"/>
  <c r="O314" i="12"/>
  <c r="O310" i="12"/>
  <c r="O90" i="12"/>
  <c r="O38" i="12"/>
  <c r="O123" i="12"/>
  <c r="O305" i="12"/>
  <c r="O277" i="12"/>
  <c r="O63" i="12"/>
  <c r="O295" i="12"/>
  <c r="O87" i="12"/>
  <c r="O319" i="12"/>
  <c r="O95" i="12"/>
  <c r="O327" i="12"/>
  <c r="O114" i="12"/>
  <c r="O26" i="12"/>
  <c r="O150" i="12"/>
  <c r="O100" i="12"/>
  <c r="O103" i="12"/>
  <c r="O183" i="12"/>
  <c r="O335" i="12"/>
  <c r="O130" i="12"/>
  <c r="O101" i="12"/>
  <c r="O32" i="12"/>
  <c r="O185" i="12"/>
  <c r="O145" i="12"/>
  <c r="O35" i="12"/>
  <c r="O162" i="12"/>
  <c r="O126" i="12"/>
  <c r="O56" i="12"/>
  <c r="O210" i="12"/>
  <c r="O187" i="12"/>
  <c r="O334" i="12"/>
  <c r="O86" i="12"/>
  <c r="O266" i="12"/>
  <c r="O235" i="12"/>
  <c r="O241" i="12"/>
  <c r="O78" i="12"/>
  <c r="O213" i="12"/>
  <c r="O230" i="12"/>
  <c r="O58" i="12"/>
  <c r="O341" i="12"/>
  <c r="O205" i="12"/>
  <c r="O202" i="12"/>
  <c r="O247" i="12"/>
  <c r="O44" i="12"/>
  <c r="O188" i="12"/>
  <c r="O116" i="12"/>
  <c r="O182" i="12"/>
  <c r="O186" i="12"/>
  <c r="O174" i="12"/>
  <c r="O302" i="12"/>
  <c r="O177" i="12"/>
  <c r="O219" i="12"/>
  <c r="O240" i="12"/>
  <c r="O307" i="12"/>
  <c r="O207" i="12"/>
  <c r="O212" i="12"/>
  <c r="O336" i="12"/>
  <c r="O200" i="12"/>
  <c r="O142" i="12"/>
  <c r="O298" i="12"/>
  <c r="O59" i="12"/>
  <c r="O326" i="12"/>
  <c r="O231" i="12"/>
  <c r="O109" i="12"/>
  <c r="O283" i="12"/>
  <c r="O281" i="12"/>
  <c r="O102" i="12"/>
  <c r="O220" i="12"/>
  <c r="O77" i="12"/>
  <c r="O110" i="12"/>
  <c r="O274" i="12"/>
  <c r="O7" i="12"/>
  <c r="E4" i="12" s="1"/>
  <c r="P171" i="12"/>
  <c r="P136" i="12"/>
  <c r="P157" i="12"/>
  <c r="P37" i="12"/>
  <c r="P32" i="12"/>
  <c r="P189" i="12"/>
  <c r="P122" i="12"/>
  <c r="P150" i="12"/>
  <c r="P129" i="12"/>
  <c r="P105" i="12"/>
  <c r="P212" i="12"/>
  <c r="P161" i="12"/>
  <c r="P142" i="12"/>
  <c r="P268" i="12"/>
  <c r="P87" i="12"/>
  <c r="P75" i="12"/>
  <c r="P130" i="12"/>
  <c r="P174" i="12"/>
  <c r="P139" i="12"/>
  <c r="P159" i="12"/>
  <c r="P36" i="12"/>
  <c r="P57" i="12"/>
  <c r="P331" i="12"/>
  <c r="P319" i="12"/>
  <c r="P163" i="12"/>
  <c r="P167" i="12"/>
  <c r="P316" i="12"/>
  <c r="P259" i="12"/>
  <c r="P301" i="12"/>
  <c r="P151" i="12"/>
  <c r="P339" i="12"/>
  <c r="P342" i="12"/>
  <c r="P79" i="12"/>
  <c r="P324" i="12"/>
  <c r="P335" i="12"/>
  <c r="P113" i="12"/>
  <c r="P91" i="12"/>
  <c r="P280" i="12"/>
  <c r="P29" i="12"/>
  <c r="P74" i="12"/>
  <c r="P281" i="12"/>
  <c r="P325" i="12"/>
  <c r="P65" i="12"/>
  <c r="P263" i="12"/>
  <c r="P199" i="12"/>
  <c r="P144" i="12"/>
  <c r="P239" i="12"/>
  <c r="P231" i="12"/>
  <c r="P31" i="12"/>
  <c r="P284" i="12"/>
  <c r="P303" i="12"/>
  <c r="P78" i="12"/>
  <c r="P43" i="12"/>
  <c r="P253" i="12"/>
  <c r="P70" i="12"/>
  <c r="P26" i="12"/>
  <c r="P101" i="12"/>
  <c r="P73" i="12"/>
  <c r="P123" i="12"/>
  <c r="P230" i="12"/>
  <c r="P274" i="12"/>
  <c r="P234" i="12"/>
  <c r="P85" i="12"/>
  <c r="P97" i="12"/>
  <c r="P245" i="12"/>
  <c r="P328" i="12"/>
  <c r="P52" i="12"/>
  <c r="P126" i="12"/>
  <c r="P298" i="12"/>
  <c r="P224" i="12"/>
  <c r="P56" i="12"/>
  <c r="P260" i="12"/>
  <c r="P270" i="12"/>
  <c r="P233" i="12"/>
  <c r="P196" i="12"/>
  <c r="P262" i="12"/>
  <c r="P22" i="12"/>
  <c r="P181" i="12"/>
  <c r="P203" i="12"/>
  <c r="P100" i="12"/>
  <c r="P182" i="12"/>
  <c r="P175" i="12"/>
  <c r="P261" i="12"/>
  <c r="P112" i="12"/>
  <c r="P307" i="12"/>
  <c r="P310" i="12"/>
  <c r="P152" i="12"/>
  <c r="P242" i="12"/>
  <c r="P237" i="12"/>
  <c r="P185" i="12"/>
  <c r="P156" i="12"/>
  <c r="P336" i="12"/>
  <c r="P257" i="12"/>
  <c r="P221" i="12"/>
  <c r="P102" i="12"/>
  <c r="P58" i="12"/>
  <c r="P86" i="12"/>
  <c r="P197" i="12"/>
  <c r="P244" i="12"/>
  <c r="P160" i="12"/>
  <c r="P121" i="12"/>
  <c r="P66" i="12"/>
  <c r="P228" i="12"/>
  <c r="P220" i="12"/>
  <c r="P109" i="12"/>
  <c r="P141" i="12"/>
  <c r="P337" i="12"/>
  <c r="P60" i="12"/>
  <c r="P134" i="12"/>
  <c r="P314" i="12"/>
  <c r="P227" i="12"/>
  <c r="P72" i="12"/>
  <c r="P275" i="12"/>
  <c r="P278" i="12"/>
  <c r="P241" i="12"/>
  <c r="P162" i="12"/>
  <c r="P108" i="12"/>
  <c r="P83" i="12"/>
  <c r="P96" i="12"/>
  <c r="P249" i="12"/>
  <c r="P338" i="12"/>
  <c r="P333" i="12"/>
  <c r="P149" i="12"/>
  <c r="P195" i="12"/>
  <c r="P201" i="12"/>
  <c r="P232" i="12"/>
  <c r="P110" i="12"/>
  <c r="P235" i="12"/>
  <c r="P138" i="12"/>
  <c r="P322" i="12"/>
  <c r="P137" i="12"/>
  <c r="P254" i="12"/>
  <c r="P53" i="12"/>
  <c r="P107" i="12"/>
  <c r="P229" i="12"/>
  <c r="P81" i="12"/>
  <c r="P305" i="12"/>
  <c r="P62" i="12"/>
  <c r="P315" i="12"/>
  <c r="P277" i="12"/>
  <c r="P222" i="12"/>
  <c r="P311" i="12"/>
  <c r="P69" i="12"/>
  <c r="P148" i="12"/>
  <c r="P206" i="12"/>
  <c r="P40" i="12"/>
  <c r="P329" i="12"/>
  <c r="P84" i="12"/>
  <c r="P35" i="12"/>
  <c r="P287" i="12"/>
  <c r="P63" i="12"/>
  <c r="P256" i="12"/>
  <c r="P217" i="12"/>
  <c r="P186" i="12"/>
  <c r="P95" i="12"/>
  <c r="P273" i="12"/>
  <c r="P111" i="12"/>
  <c r="P330" i="12"/>
  <c r="P30" i="12"/>
  <c r="P168" i="12"/>
  <c r="P302" i="12"/>
  <c r="P198" i="12"/>
  <c r="P238" i="12"/>
  <c r="P177" i="12"/>
  <c r="P282" i="12"/>
  <c r="P28" i="12"/>
  <c r="P133" i="12"/>
  <c r="P240" i="12"/>
  <c r="P193" i="12"/>
  <c r="P300" i="12"/>
  <c r="P125" i="12"/>
  <c r="P119" i="12"/>
  <c r="P247" i="12"/>
  <c r="P46" i="12"/>
  <c r="P124" i="12"/>
  <c r="P252" i="12"/>
  <c r="P48" i="12"/>
  <c r="P178" i="12"/>
  <c r="P25" i="12"/>
  <c r="P272" i="12"/>
  <c r="P33" i="12"/>
  <c r="P187" i="12"/>
  <c r="P88" i="12"/>
  <c r="P288" i="12"/>
  <c r="P145" i="12"/>
  <c r="P184" i="12"/>
  <c r="P341" i="12"/>
  <c r="P98" i="12"/>
  <c r="P312" i="12"/>
  <c r="P135" i="12"/>
  <c r="P202" i="12"/>
  <c r="P147" i="12"/>
  <c r="P292" i="12"/>
  <c r="P334" i="12"/>
  <c r="P71" i="12"/>
  <c r="P76" i="12"/>
  <c r="P51" i="12"/>
  <c r="P106" i="12"/>
  <c r="P296" i="12"/>
  <c r="P209" i="12"/>
  <c r="P204" i="12"/>
  <c r="P326" i="12"/>
  <c r="P34" i="12"/>
  <c r="P327" i="12"/>
  <c r="P42" i="12"/>
  <c r="P219" i="12"/>
  <c r="P158" i="12"/>
  <c r="P146" i="12"/>
  <c r="P49" i="12"/>
  <c r="P271" i="12"/>
  <c r="P265" i="12"/>
  <c r="P291" i="12"/>
  <c r="P115" i="12"/>
  <c r="P213" i="12"/>
  <c r="P295" i="12"/>
  <c r="P89" i="12"/>
  <c r="P313" i="12"/>
  <c r="P93" i="12"/>
  <c r="P248" i="12"/>
  <c r="P215" i="12"/>
  <c r="P64" i="12"/>
  <c r="P38" i="12"/>
  <c r="P116" i="12"/>
  <c r="P164" i="12"/>
  <c r="P226" i="12"/>
  <c r="P47" i="12"/>
  <c r="P299" i="12"/>
  <c r="P200" i="12"/>
  <c r="P59" i="12"/>
  <c r="P243" i="12"/>
  <c r="P165" i="12"/>
  <c r="P154" i="12"/>
  <c r="P50" i="12"/>
  <c r="P191" i="12"/>
  <c r="P166" i="12"/>
  <c r="P223" i="12"/>
  <c r="P120" i="12"/>
  <c r="P289" i="12"/>
  <c r="P61" i="12"/>
  <c r="P132" i="12"/>
  <c r="P207" i="12"/>
  <c r="P214" i="12"/>
  <c r="P250" i="12"/>
  <c r="P55" i="12"/>
  <c r="P323" i="12"/>
  <c r="P285" i="12"/>
  <c r="P127" i="12"/>
  <c r="P225" i="12"/>
  <c r="P180" i="12"/>
  <c r="P276" i="12"/>
  <c r="P294" i="12"/>
  <c r="P128" i="12"/>
  <c r="P306" i="12"/>
  <c r="P255" i="12"/>
  <c r="P172" i="12"/>
  <c r="P293" i="12"/>
  <c r="P67" i="12"/>
  <c r="P309" i="12"/>
  <c r="P173" i="12"/>
  <c r="P246" i="12"/>
  <c r="P99" i="12"/>
  <c r="P286" i="12"/>
  <c r="P104" i="12"/>
  <c r="P211" i="12"/>
  <c r="P54" i="12"/>
  <c r="P236" i="12"/>
  <c r="P264" i="12"/>
  <c r="P117" i="12"/>
  <c r="P320" i="12"/>
  <c r="P24" i="12"/>
  <c r="P290" i="12"/>
  <c r="P39" i="12"/>
  <c r="P80" i="12"/>
  <c r="P179" i="12"/>
  <c r="P317" i="12"/>
  <c r="P304" i="12"/>
  <c r="P27" i="12"/>
  <c r="P103" i="12"/>
  <c r="P190" i="12"/>
  <c r="P114" i="12"/>
  <c r="P92" i="12"/>
  <c r="P279" i="12"/>
  <c r="P140" i="12"/>
  <c r="P45" i="12"/>
  <c r="P210" i="12"/>
  <c r="P188" i="12"/>
  <c r="P340" i="12"/>
  <c r="P153" i="12"/>
  <c r="P318" i="12"/>
  <c r="P169" i="12"/>
  <c r="P297" i="12"/>
  <c r="P176" i="12"/>
  <c r="P283" i="12"/>
  <c r="P23" i="12"/>
  <c r="P208" i="12"/>
  <c r="P170" i="12"/>
  <c r="P155" i="12"/>
  <c r="P68" i="12"/>
  <c r="P192" i="12"/>
  <c r="P266" i="12"/>
  <c r="P143" i="12"/>
  <c r="P44" i="12"/>
  <c r="P267" i="12"/>
  <c r="P94" i="12"/>
  <c r="P21" i="12"/>
  <c r="P258" i="12"/>
  <c r="P194" i="12"/>
  <c r="P118" i="12"/>
  <c r="P41" i="12"/>
  <c r="P216" i="12"/>
  <c r="P308" i="12"/>
  <c r="P332" i="12"/>
  <c r="P82" i="12"/>
  <c r="P131" i="12"/>
  <c r="P218" i="12"/>
  <c r="P90" i="12"/>
  <c r="P269" i="12"/>
  <c r="P251" i="12"/>
  <c r="P183" i="12"/>
  <c r="P205" i="12"/>
  <c r="P77" i="12"/>
  <c r="P321" i="12"/>
  <c r="E4" i="2"/>
  <c r="P130" i="8"/>
  <c r="P32" i="8"/>
  <c r="P209" i="8"/>
  <c r="P177" i="8"/>
  <c r="P332" i="8"/>
  <c r="P65" i="8"/>
  <c r="P101" i="8"/>
  <c r="P257" i="8"/>
  <c r="P238" i="8"/>
  <c r="P205" i="8"/>
  <c r="P36" i="8"/>
  <c r="P168" i="8"/>
  <c r="P123" i="8"/>
  <c r="P302" i="8"/>
  <c r="P234" i="8"/>
  <c r="P200" i="8"/>
  <c r="P26" i="8"/>
  <c r="P304" i="8"/>
  <c r="P309" i="8"/>
  <c r="P266" i="8"/>
  <c r="P39" i="8"/>
  <c r="P265" i="8"/>
  <c r="P261" i="8"/>
  <c r="P43" i="8"/>
  <c r="P117" i="8"/>
  <c r="P264" i="8"/>
  <c r="P89" i="8"/>
  <c r="P164" i="8"/>
  <c r="P295" i="8"/>
  <c r="P184" i="8"/>
  <c r="P179" i="8"/>
  <c r="P278" i="8"/>
  <c r="P250" i="8"/>
  <c r="P86" i="8"/>
  <c r="P305" i="8"/>
  <c r="P301" i="8"/>
  <c r="P44" i="8"/>
  <c r="P108" i="8"/>
  <c r="P239" i="8"/>
  <c r="P216" i="8"/>
  <c r="P167" i="8"/>
  <c r="P310" i="8"/>
  <c r="P118" i="8"/>
  <c r="P337" i="8"/>
  <c r="P333" i="8"/>
  <c r="P145" i="8"/>
  <c r="P181" i="8"/>
  <c r="P334" i="8"/>
  <c r="P227" i="8"/>
  <c r="P275" i="8"/>
  <c r="P30" i="8"/>
  <c r="P187" i="8"/>
  <c r="P188" i="8"/>
  <c r="P298" i="8"/>
  <c r="P63" i="8"/>
  <c r="P91" i="8"/>
  <c r="P211" i="8"/>
  <c r="P161" i="8"/>
  <c r="P330" i="8"/>
  <c r="P126" i="8"/>
  <c r="P134" i="8"/>
  <c r="P137" i="8"/>
  <c r="P122" i="8"/>
  <c r="P68" i="8"/>
  <c r="P198" i="8"/>
  <c r="P88" i="8"/>
  <c r="P83" i="8"/>
  <c r="P186" i="8"/>
  <c r="P71" i="8"/>
  <c r="P215" i="8"/>
  <c r="P178" i="8"/>
  <c r="P338" i="8"/>
  <c r="P61" i="8"/>
  <c r="P206" i="8"/>
  <c r="P165" i="8"/>
  <c r="P37" i="8"/>
  <c r="P34" i="8"/>
  <c r="P327" i="8"/>
  <c r="P23" i="8"/>
  <c r="P241" i="8"/>
  <c r="P237" i="8"/>
  <c r="P93" i="8"/>
  <c r="P248" i="8"/>
  <c r="P220" i="8"/>
  <c r="P324" i="8"/>
  <c r="P182" i="8"/>
  <c r="P269" i="8"/>
  <c r="P242" i="8"/>
  <c r="P282" i="8"/>
  <c r="P95" i="8"/>
  <c r="P321" i="8"/>
  <c r="P277" i="8"/>
  <c r="P320" i="8"/>
  <c r="P47" i="8"/>
  <c r="P155" i="8"/>
  <c r="P279" i="8"/>
  <c r="P236" i="8"/>
  <c r="P27" i="8"/>
  <c r="P109" i="8"/>
  <c r="P256" i="8"/>
  <c r="P228" i="8"/>
  <c r="P81" i="8"/>
  <c r="P148" i="8"/>
  <c r="P287" i="8"/>
  <c r="P176" i="8"/>
  <c r="P171" i="8"/>
  <c r="P262" i="8"/>
  <c r="P70" i="8"/>
  <c r="P297" i="8"/>
  <c r="P293" i="8"/>
  <c r="P74" i="8"/>
  <c r="P149" i="8"/>
  <c r="P296" i="8"/>
  <c r="P276" i="8"/>
  <c r="P120" i="8"/>
  <c r="P115" i="8"/>
  <c r="P217" i="8"/>
  <c r="P102" i="8"/>
  <c r="P329" i="8"/>
  <c r="P106" i="8"/>
  <c r="P41" i="8"/>
  <c r="P111" i="8"/>
  <c r="P308" i="8"/>
  <c r="P307" i="8"/>
  <c r="P159" i="8"/>
  <c r="P244" i="8"/>
  <c r="P317" i="8"/>
  <c r="P78" i="8"/>
  <c r="P202" i="8"/>
  <c r="P121" i="8"/>
  <c r="P35" i="8"/>
  <c r="P110" i="8"/>
  <c r="P170" i="8"/>
  <c r="P105" i="8"/>
  <c r="P300" i="8"/>
  <c r="P114" i="8"/>
  <c r="P49" i="8"/>
  <c r="P194" i="8"/>
  <c r="P316" i="8"/>
  <c r="P80" i="8"/>
  <c r="P75" i="8"/>
  <c r="P154" i="8"/>
  <c r="P55" i="8"/>
  <c r="P212" i="8"/>
  <c r="P175" i="8"/>
  <c r="P48" i="8"/>
  <c r="P173" i="8"/>
  <c r="P162" i="8"/>
  <c r="P28" i="8"/>
  <c r="P100" i="8"/>
  <c r="P231" i="8"/>
  <c r="P158" i="8"/>
  <c r="P208" i="8"/>
  <c r="P203" i="8"/>
  <c r="P25" i="8"/>
  <c r="P272" i="8"/>
  <c r="P207" i="8"/>
  <c r="P98" i="8"/>
  <c r="P69" i="8"/>
  <c r="P225" i="8"/>
  <c r="P214" i="8"/>
  <c r="P166" i="8"/>
  <c r="P73" i="8"/>
  <c r="P140" i="8"/>
  <c r="P271" i="8"/>
  <c r="P213" i="8"/>
  <c r="P160" i="8"/>
  <c r="P163" i="8"/>
  <c r="P254" i="8"/>
  <c r="P62" i="8"/>
  <c r="P281" i="8"/>
  <c r="P58" i="8"/>
  <c r="P141" i="8"/>
  <c r="P288" i="8"/>
  <c r="P260" i="8"/>
  <c r="P29" i="8"/>
  <c r="P180" i="8"/>
  <c r="P319" i="8"/>
  <c r="P251" i="8"/>
  <c r="P87" i="8"/>
  <c r="P233" i="8"/>
  <c r="P90" i="8"/>
  <c r="P33" i="8"/>
  <c r="P103" i="8"/>
  <c r="P56" i="8"/>
  <c r="P50" i="8"/>
  <c r="P119" i="8"/>
  <c r="P283" i="8"/>
  <c r="P151" i="8"/>
  <c r="P229" i="8"/>
  <c r="P226" i="8"/>
  <c r="P259" i="8"/>
  <c r="P66" i="8"/>
  <c r="P92" i="8"/>
  <c r="P174" i="8"/>
  <c r="P268" i="8"/>
  <c r="P97" i="8"/>
  <c r="P133" i="8"/>
  <c r="P289" i="8"/>
  <c r="P270" i="8"/>
  <c r="P235" i="8"/>
  <c r="P64" i="8"/>
  <c r="P67" i="8"/>
  <c r="P153" i="8"/>
  <c r="P291" i="8"/>
  <c r="P46" i="8"/>
  <c r="P189" i="8"/>
  <c r="P150" i="8"/>
  <c r="P40" i="8"/>
  <c r="P143" i="8"/>
  <c r="P146" i="8"/>
  <c r="P84" i="8"/>
  <c r="P223" i="8"/>
  <c r="P129" i="8"/>
  <c r="P112" i="8"/>
  <c r="P107" i="8"/>
  <c r="P196" i="8"/>
  <c r="P339" i="8"/>
  <c r="P94" i="8"/>
  <c r="P313" i="8"/>
  <c r="P52" i="8"/>
  <c r="P116" i="8"/>
  <c r="P255" i="8"/>
  <c r="P144" i="8"/>
  <c r="P45" i="8"/>
  <c r="P72" i="8"/>
  <c r="P299" i="8"/>
  <c r="P197" i="8"/>
  <c r="P125" i="8"/>
  <c r="P303" i="8"/>
  <c r="P286" i="8"/>
  <c r="P294" i="8"/>
  <c r="P222" i="8"/>
  <c r="P263" i="8"/>
  <c r="P314" i="8"/>
  <c r="P219" i="8"/>
  <c r="P104" i="8"/>
  <c r="P136" i="8"/>
  <c r="P191" i="8"/>
  <c r="P306" i="8"/>
  <c r="P76" i="8"/>
  <c r="P190" i="8"/>
  <c r="P221" i="8"/>
  <c r="P53" i="8"/>
  <c r="P57" i="8"/>
  <c r="P230" i="8"/>
  <c r="P340" i="8"/>
  <c r="P328" i="8"/>
  <c r="P156" i="8"/>
  <c r="P60" i="8"/>
  <c r="P152" i="8"/>
  <c r="P54" i="8"/>
  <c r="P280" i="8"/>
  <c r="P243" i="8"/>
  <c r="P258" i="8"/>
  <c r="P128" i="8"/>
  <c r="P22" i="8"/>
  <c r="P318" i="8"/>
  <c r="P315" i="8"/>
  <c r="P285" i="8"/>
  <c r="P59" i="8"/>
  <c r="P124" i="8"/>
  <c r="P38" i="8"/>
  <c r="P24" i="8"/>
  <c r="P204" i="8"/>
  <c r="P323" i="8"/>
  <c r="P82" i="8"/>
  <c r="P85" i="8"/>
  <c r="P31" i="8"/>
  <c r="P253" i="8"/>
  <c r="P322" i="8"/>
  <c r="P252" i="8"/>
  <c r="P247" i="8"/>
  <c r="P135" i="8"/>
  <c r="P147" i="8"/>
  <c r="P273" i="8"/>
  <c r="P21" i="8"/>
  <c r="P192" i="8"/>
  <c r="P77" i="8"/>
  <c r="P42" i="8"/>
  <c r="P132" i="8"/>
  <c r="P201" i="8"/>
  <c r="P326" i="8"/>
  <c r="P284" i="8"/>
  <c r="P311" i="8"/>
  <c r="P240" i="8"/>
  <c r="P185" i="8"/>
  <c r="P142" i="8"/>
  <c r="P96" i="8"/>
  <c r="P79" i="8"/>
  <c r="P157" i="8"/>
  <c r="P131" i="8"/>
  <c r="P139" i="8"/>
  <c r="P193" i="8"/>
  <c r="P210" i="8"/>
  <c r="P274" i="8"/>
  <c r="P267" i="8"/>
  <c r="P127" i="8"/>
  <c r="P246" i="8"/>
  <c r="P51" i="8"/>
  <c r="P172" i="8"/>
  <c r="P195" i="8"/>
  <c r="P224" i="8"/>
  <c r="P232" i="8"/>
  <c r="P183" i="8"/>
  <c r="P290" i="8"/>
  <c r="P199" i="8"/>
  <c r="P325" i="8"/>
  <c r="P331" i="8"/>
  <c r="P249" i="8"/>
  <c r="P245" i="8"/>
  <c r="P336" i="8"/>
  <c r="P113" i="8"/>
  <c r="P169" i="8"/>
  <c r="P138" i="8"/>
  <c r="P292" i="8"/>
  <c r="P99" i="8"/>
  <c r="P218" i="8"/>
  <c r="P312" i="8"/>
  <c r="P335" i="8"/>
  <c r="P18" i="6"/>
  <c r="O18" i="12"/>
  <c r="P18" i="8"/>
  <c r="O18" i="6"/>
  <c r="P18" i="12"/>
  <c r="Q18" i="8"/>
  <c r="O18" i="8"/>
  <c r="Q18" i="12"/>
  <c r="Q18" i="6"/>
  <c r="E5" i="8" l="1"/>
  <c r="E14" i="1"/>
  <c r="E4" i="8"/>
  <c r="E4" i="6"/>
  <c r="E5" i="12"/>
  <c r="E5" i="6"/>
  <c r="M136" i="6" s="1"/>
  <c r="M145" i="2"/>
  <c r="M91" i="2"/>
  <c r="M76" i="2"/>
  <c r="M58" i="2"/>
  <c r="M170" i="2"/>
  <c r="M44" i="2"/>
  <c r="V5" i="2"/>
  <c r="M38" i="2"/>
  <c r="V11" i="2"/>
  <c r="M128" i="2"/>
  <c r="M113" i="2"/>
  <c r="M111" i="2"/>
  <c r="M96" i="2"/>
  <c r="M26" i="2"/>
  <c r="M141" i="2"/>
  <c r="M64" i="2"/>
  <c r="M167" i="2"/>
  <c r="M183" i="2"/>
  <c r="M142" i="2"/>
  <c r="M116" i="2"/>
  <c r="V10" i="2"/>
  <c r="M191" i="2"/>
  <c r="M84" i="2"/>
  <c r="M135" i="2"/>
  <c r="M54" i="2"/>
  <c r="M52" i="2"/>
  <c r="M53" i="2"/>
  <c r="M131" i="2"/>
  <c r="M127" i="2"/>
  <c r="M72" i="2"/>
  <c r="M49" i="2"/>
  <c r="M155" i="2"/>
  <c r="M40" i="2"/>
  <c r="M190" i="2"/>
  <c r="M23" i="2"/>
  <c r="M154" i="2"/>
  <c r="M134" i="2"/>
  <c r="M80" i="2"/>
  <c r="M67" i="2"/>
  <c r="M178" i="2"/>
  <c r="M48" i="2"/>
  <c r="V8" i="2"/>
  <c r="M46" i="2"/>
  <c r="V18" i="2"/>
  <c r="M104" i="2"/>
  <c r="M132" i="2"/>
  <c r="M122" i="2"/>
  <c r="M119" i="2"/>
  <c r="M100" i="2"/>
  <c r="M35" i="2"/>
  <c r="M147" i="2"/>
  <c r="M68" i="2"/>
  <c r="M181" i="2"/>
  <c r="M189" i="2"/>
  <c r="M150" i="2"/>
  <c r="M88" i="2"/>
  <c r="M62" i="2"/>
  <c r="M117" i="2"/>
  <c r="M31" i="2"/>
  <c r="V15" i="2"/>
  <c r="M175" i="2"/>
  <c r="M159" i="2"/>
  <c r="M66" i="2"/>
  <c r="M45" i="2"/>
  <c r="V12" i="2"/>
  <c r="M176" i="2"/>
  <c r="M73" i="2"/>
  <c r="M179" i="2"/>
  <c r="M144" i="2"/>
  <c r="M160" i="2"/>
  <c r="M42" i="2"/>
  <c r="M69" i="2"/>
  <c r="M124" i="2"/>
  <c r="M158" i="2"/>
  <c r="M32" i="2"/>
  <c r="M85" i="2"/>
  <c r="M51" i="2"/>
  <c r="M39" i="2"/>
  <c r="M118" i="2"/>
  <c r="M187" i="2"/>
  <c r="M121" i="2"/>
  <c r="M146" i="2"/>
  <c r="M157" i="2"/>
  <c r="M34" i="2"/>
  <c r="M182" i="2"/>
  <c r="V3" i="2"/>
  <c r="M55" i="2"/>
  <c r="M148" i="2"/>
  <c r="M81" i="2"/>
  <c r="M120" i="2"/>
  <c r="M149" i="2"/>
  <c r="M82" i="2"/>
  <c r="V9" i="2"/>
  <c r="M130" i="2"/>
  <c r="V4" i="2"/>
  <c r="M171" i="2"/>
  <c r="M87" i="2"/>
  <c r="M86" i="2"/>
  <c r="M89" i="2"/>
  <c r="M123" i="2"/>
  <c r="V13" i="2"/>
  <c r="M184" i="2"/>
  <c r="M177" i="2"/>
  <c r="V20" i="2"/>
  <c r="M105" i="2"/>
  <c r="M103" i="2"/>
  <c r="M102" i="2"/>
  <c r="M169" i="2"/>
  <c r="V16" i="2"/>
  <c r="M57" i="2"/>
  <c r="M37" i="2"/>
  <c r="M137" i="2"/>
  <c r="M172" i="2"/>
  <c r="M65" i="2"/>
  <c r="M173" i="2"/>
  <c r="M140" i="2"/>
  <c r="M106" i="2"/>
  <c r="M156" i="2"/>
  <c r="M99" i="2"/>
  <c r="V14" i="2"/>
  <c r="M97" i="2"/>
  <c r="M133" i="2"/>
  <c r="M28" i="2"/>
  <c r="M153" i="2"/>
  <c r="M30" i="2"/>
  <c r="M110" i="2"/>
  <c r="M129" i="2"/>
  <c r="M107" i="2"/>
  <c r="M138" i="2"/>
  <c r="M114" i="2"/>
  <c r="M25" i="2"/>
  <c r="M174" i="2"/>
  <c r="V19" i="2"/>
  <c r="M109" i="2"/>
  <c r="M47" i="2"/>
  <c r="M112" i="2"/>
  <c r="M61" i="2"/>
  <c r="M60" i="2"/>
  <c r="M126" i="2"/>
  <c r="M74" i="2"/>
  <c r="M151" i="2"/>
  <c r="V17" i="2"/>
  <c r="M162" i="2"/>
  <c r="M79" i="2"/>
  <c r="M27" i="2"/>
  <c r="M75" i="2"/>
  <c r="M115" i="2"/>
  <c r="V6" i="2"/>
  <c r="M180" i="2"/>
  <c r="M163" i="2"/>
  <c r="M164" i="2"/>
  <c r="M50" i="2"/>
  <c r="M77" i="2"/>
  <c r="V2" i="2"/>
  <c r="M56" i="2"/>
  <c r="M36" i="2"/>
  <c r="M94" i="2"/>
  <c r="M59" i="2"/>
  <c r="M161" i="2"/>
  <c r="M78" i="2"/>
  <c r="M43" i="2"/>
  <c r="M29" i="2"/>
  <c r="M165" i="2"/>
  <c r="M168" i="2"/>
  <c r="M22" i="2"/>
  <c r="M33" i="2"/>
  <c r="M136" i="2"/>
  <c r="M63" i="2"/>
  <c r="M152" i="2"/>
  <c r="M90" i="2"/>
  <c r="M71" i="2"/>
  <c r="M41" i="2"/>
  <c r="M125" i="2"/>
  <c r="V7" i="2"/>
  <c r="M83" i="2"/>
  <c r="M24" i="2"/>
  <c r="M21" i="2"/>
  <c r="M108" i="2"/>
  <c r="M139" i="2"/>
  <c r="M95" i="2"/>
  <c r="M143" i="2"/>
  <c r="M98" i="2"/>
  <c r="M70" i="2"/>
  <c r="M92" i="2"/>
  <c r="M186" i="2"/>
  <c r="M93" i="2"/>
  <c r="M101" i="2"/>
  <c r="M166" i="2"/>
  <c r="M185" i="2"/>
  <c r="M188" i="2"/>
  <c r="E6" i="12"/>
  <c r="E9" i="12" s="1"/>
  <c r="E10" i="12" s="1"/>
  <c r="M98" i="4"/>
  <c r="M26" i="4"/>
  <c r="M82" i="4"/>
  <c r="M97" i="4"/>
  <c r="M142" i="4"/>
  <c r="M40" i="4"/>
  <c r="M151" i="4"/>
  <c r="M43" i="4"/>
  <c r="M131" i="4"/>
  <c r="M190" i="4"/>
  <c r="M39" i="4"/>
  <c r="M119" i="4"/>
  <c r="M45" i="4"/>
  <c r="M46" i="4"/>
  <c r="M176" i="4"/>
  <c r="M177" i="4"/>
  <c r="M135" i="4"/>
  <c r="M115" i="4"/>
  <c r="M78" i="4"/>
  <c r="M44" i="4"/>
  <c r="M161" i="4"/>
  <c r="M99" i="4"/>
  <c r="M62" i="4"/>
  <c r="M55" i="4"/>
  <c r="M64" i="4"/>
  <c r="M163" i="4"/>
  <c r="M187" i="4"/>
  <c r="M52" i="4"/>
  <c r="M140" i="4"/>
  <c r="M32" i="4"/>
  <c r="M96" i="4"/>
  <c r="M165" i="4"/>
  <c r="M91" i="4"/>
  <c r="M107" i="4"/>
  <c r="M42" i="4"/>
  <c r="M50" i="4"/>
  <c r="M36" i="4"/>
  <c r="M184" i="4"/>
  <c r="M154" i="4"/>
  <c r="M152" i="4"/>
  <c r="M75" i="4"/>
  <c r="M37" i="4"/>
  <c r="M178" i="4"/>
  <c r="M171" i="4"/>
  <c r="M22" i="4"/>
  <c r="M60" i="4"/>
  <c r="M56" i="4"/>
  <c r="M136" i="4"/>
  <c r="M162" i="4"/>
  <c r="M145" i="4"/>
  <c r="M158" i="4"/>
  <c r="M106" i="4"/>
  <c r="M104" i="4"/>
  <c r="M166" i="4"/>
  <c r="M113" i="4"/>
  <c r="M172" i="4"/>
  <c r="M110" i="4"/>
  <c r="M54" i="4"/>
  <c r="M28" i="4"/>
  <c r="M58" i="4"/>
  <c r="M168" i="4"/>
  <c r="M143" i="4"/>
  <c r="M139" i="4"/>
  <c r="M89" i="4"/>
  <c r="M31" i="4"/>
  <c r="M122" i="4"/>
  <c r="M101" i="4"/>
  <c r="M48" i="4"/>
  <c r="M86" i="4"/>
  <c r="M114" i="4"/>
  <c r="M90" i="4"/>
  <c r="M118" i="4"/>
  <c r="M180" i="4"/>
  <c r="M27" i="4"/>
  <c r="M76" i="4"/>
  <c r="M49" i="4"/>
  <c r="M87" i="4"/>
  <c r="M191" i="4"/>
  <c r="M59" i="4"/>
  <c r="M81" i="4"/>
  <c r="M72" i="4"/>
  <c r="M63" i="4"/>
  <c r="M169" i="4"/>
  <c r="M157" i="4"/>
  <c r="M117" i="4"/>
  <c r="M83" i="4"/>
  <c r="M7" i="4"/>
  <c r="E4" i="4" s="1"/>
  <c r="M124" i="4"/>
  <c r="M51" i="4"/>
  <c r="M38" i="4"/>
  <c r="M61" i="4"/>
  <c r="M127" i="4"/>
  <c r="M25" i="4"/>
  <c r="M123" i="4"/>
  <c r="M182" i="4"/>
  <c r="M69" i="4"/>
  <c r="M159" i="4"/>
  <c r="M74" i="4"/>
  <c r="M94" i="4"/>
  <c r="M185" i="4"/>
  <c r="M130" i="4"/>
  <c r="M112" i="4"/>
  <c r="M92" i="4"/>
  <c r="M71" i="4"/>
  <c r="M24" i="4"/>
  <c r="M174" i="4"/>
  <c r="M84" i="4"/>
  <c r="M147" i="4"/>
  <c r="M134" i="4"/>
  <c r="M80" i="4"/>
  <c r="M29" i="4"/>
  <c r="M100" i="4"/>
  <c r="M116" i="4"/>
  <c r="M34" i="4"/>
  <c r="M70" i="4"/>
  <c r="M141" i="4"/>
  <c r="M67" i="4"/>
  <c r="M148" i="4"/>
  <c r="M53" i="4"/>
  <c r="M155" i="4"/>
  <c r="M179" i="4"/>
  <c r="M132" i="4"/>
  <c r="M109" i="4"/>
  <c r="M120" i="4"/>
  <c r="M129" i="4"/>
  <c r="M68" i="4"/>
  <c r="M181" i="4"/>
  <c r="M175" i="4"/>
  <c r="M73" i="4"/>
  <c r="M125" i="4"/>
  <c r="M65" i="4"/>
  <c r="M102" i="4"/>
  <c r="M121" i="4"/>
  <c r="M149" i="4"/>
  <c r="M21" i="4"/>
  <c r="M95" i="4"/>
  <c r="M189" i="4"/>
  <c r="M153" i="4"/>
  <c r="M170" i="4"/>
  <c r="M47" i="4"/>
  <c r="M128" i="4"/>
  <c r="M150" i="4"/>
  <c r="M167" i="4"/>
  <c r="M156" i="4"/>
  <c r="M111" i="4"/>
  <c r="M108" i="4"/>
  <c r="M93" i="4"/>
  <c r="M35" i="4"/>
  <c r="M146" i="4"/>
  <c r="M105" i="4"/>
  <c r="M66" i="4"/>
  <c r="M188" i="4"/>
  <c r="M137" i="4"/>
  <c r="M103" i="4"/>
  <c r="M77" i="4"/>
  <c r="M23" i="4"/>
  <c r="M88" i="4"/>
  <c r="M85" i="4"/>
  <c r="M173" i="4"/>
  <c r="M126" i="4"/>
  <c r="M186" i="4"/>
  <c r="M183" i="4"/>
  <c r="M79" i="4"/>
  <c r="M133" i="4"/>
  <c r="M30" i="4"/>
  <c r="M138" i="4"/>
  <c r="M160" i="4"/>
  <c r="M33" i="4"/>
  <c r="M57" i="4"/>
  <c r="M144" i="4"/>
  <c r="M41" i="4"/>
  <c r="M164" i="4"/>
  <c r="N93" i="4"/>
  <c r="N103" i="4"/>
  <c r="N157" i="4"/>
  <c r="N43" i="4"/>
  <c r="N166" i="4"/>
  <c r="N168" i="4"/>
  <c r="N21" i="4"/>
  <c r="N35" i="4"/>
  <c r="N104" i="4"/>
  <c r="N61" i="4"/>
  <c r="N132" i="4"/>
  <c r="N129" i="4"/>
  <c r="N70" i="4"/>
  <c r="N97" i="4"/>
  <c r="N161" i="4"/>
  <c r="N25" i="4"/>
  <c r="N37" i="4"/>
  <c r="N76" i="4"/>
  <c r="N122" i="4"/>
  <c r="N38" i="4"/>
  <c r="N148" i="4"/>
  <c r="N133" i="4"/>
  <c r="N41" i="4"/>
  <c r="N99" i="4"/>
  <c r="N188" i="4"/>
  <c r="N92" i="4"/>
  <c r="N131" i="4"/>
  <c r="N165" i="4"/>
  <c r="N73" i="4"/>
  <c r="N75" i="4"/>
  <c r="N130" i="4"/>
  <c r="N40" i="4"/>
  <c r="N88" i="4"/>
  <c r="N183" i="4"/>
  <c r="N56" i="4"/>
  <c r="N78" i="4"/>
  <c r="N145" i="4"/>
  <c r="N26" i="4"/>
  <c r="N58" i="4"/>
  <c r="N167" i="4"/>
  <c r="N160" i="4"/>
  <c r="N108" i="4"/>
  <c r="N86" i="4"/>
  <c r="N153" i="4"/>
  <c r="N29" i="4"/>
  <c r="N158" i="4"/>
  <c r="N164" i="4"/>
  <c r="N79" i="4"/>
  <c r="N112" i="4"/>
  <c r="N189" i="4"/>
  <c r="N64" i="4"/>
  <c r="N71" i="4"/>
  <c r="N135" i="4"/>
  <c r="N52" i="4"/>
  <c r="N126" i="4"/>
  <c r="N177" i="4"/>
  <c r="N24" i="4"/>
  <c r="N125" i="4"/>
  <c r="N77" i="4"/>
  <c r="N85" i="4"/>
  <c r="N89" i="4"/>
  <c r="N156" i="4"/>
  <c r="N142" i="4"/>
  <c r="N159" i="4"/>
  <c r="N149" i="4"/>
  <c r="N83" i="4"/>
  <c r="N123" i="4"/>
  <c r="N141" i="4"/>
  <c r="N57" i="4"/>
  <c r="N114" i="4"/>
  <c r="N50" i="4"/>
  <c r="N53" i="4"/>
  <c r="N124" i="4"/>
  <c r="N186" i="4"/>
  <c r="N59" i="4"/>
  <c r="N94" i="4"/>
  <c r="N190" i="4"/>
  <c r="N95" i="4"/>
  <c r="N146" i="4"/>
  <c r="N23" i="4"/>
  <c r="N32" i="4"/>
  <c r="N98" i="4"/>
  <c r="N180" i="4"/>
  <c r="N154" i="4"/>
  <c r="N179" i="4"/>
  <c r="N162" i="4"/>
  <c r="N68" i="4"/>
  <c r="N106" i="4"/>
  <c r="N181" i="4"/>
  <c r="N51" i="4"/>
  <c r="N119" i="4"/>
  <c r="N22" i="4"/>
  <c r="N31" i="4"/>
  <c r="N87" i="4"/>
  <c r="N175" i="4"/>
  <c r="N45" i="4"/>
  <c r="N155" i="4"/>
  <c r="N184" i="4"/>
  <c r="N27" i="4"/>
  <c r="N151" i="4"/>
  <c r="N65" i="4"/>
  <c r="N67" i="4"/>
  <c r="N150" i="4"/>
  <c r="N136" i="4"/>
  <c r="N128" i="4"/>
  <c r="N116" i="4"/>
  <c r="N121" i="4"/>
  <c r="N54" i="4"/>
  <c r="N102" i="4"/>
  <c r="N42" i="4"/>
  <c r="N107" i="4"/>
  <c r="N173" i="4"/>
  <c r="N28" i="4"/>
  <c r="N39" i="4"/>
  <c r="N118" i="4"/>
  <c r="N171" i="4"/>
  <c r="N46" i="4"/>
  <c r="N117" i="4"/>
  <c r="N69" i="4"/>
  <c r="N140" i="4"/>
  <c r="N137" i="4"/>
  <c r="N72" i="4"/>
  <c r="N81" i="4"/>
  <c r="N115" i="4"/>
  <c r="N187" i="4"/>
  <c r="N74" i="4"/>
  <c r="N139" i="4"/>
  <c r="N120" i="4"/>
  <c r="N48" i="4"/>
  <c r="N111" i="4"/>
  <c r="N101" i="4"/>
  <c r="N113" i="4"/>
  <c r="N163" i="4"/>
  <c r="N30" i="4"/>
  <c r="N44" i="4"/>
  <c r="N80" i="4"/>
  <c r="N182" i="4"/>
  <c r="N84" i="4"/>
  <c r="N138" i="4"/>
  <c r="N49" i="4"/>
  <c r="N90" i="4"/>
  <c r="N191" i="4"/>
  <c r="N60" i="4"/>
  <c r="N63" i="4"/>
  <c r="N96" i="4"/>
  <c r="N169" i="4"/>
  <c r="N127" i="4"/>
  <c r="N178" i="4"/>
  <c r="N170" i="4"/>
  <c r="N34" i="4"/>
  <c r="N147" i="4"/>
  <c r="N47" i="4"/>
  <c r="N105" i="4"/>
  <c r="N176" i="4"/>
  <c r="N66" i="4"/>
  <c r="N144" i="4"/>
  <c r="N82" i="4"/>
  <c r="N110" i="4"/>
  <c r="N55" i="4"/>
  <c r="N143" i="4"/>
  <c r="N174" i="4"/>
  <c r="N100" i="4"/>
  <c r="N62" i="4"/>
  <c r="N172" i="4"/>
  <c r="N152" i="4"/>
  <c r="N134" i="4"/>
  <c r="N91" i="4"/>
  <c r="N33" i="4"/>
  <c r="N36" i="4"/>
  <c r="N185" i="4"/>
  <c r="N109" i="4"/>
  <c r="E5" i="4"/>
  <c r="O86" i="4"/>
  <c r="O79" i="4"/>
  <c r="O176" i="4"/>
  <c r="O63" i="4"/>
  <c r="O138" i="4"/>
  <c r="O53" i="4"/>
  <c r="O141" i="4"/>
  <c r="O26" i="4"/>
  <c r="O112" i="4"/>
  <c r="O40" i="4"/>
  <c r="O120" i="4"/>
  <c r="O28" i="4"/>
  <c r="O136" i="4"/>
  <c r="O74" i="4"/>
  <c r="O77" i="4"/>
  <c r="O94" i="4"/>
  <c r="O85" i="4"/>
  <c r="O104" i="4"/>
  <c r="O125" i="4"/>
  <c r="O42" i="4"/>
  <c r="O133" i="4"/>
  <c r="O73" i="4"/>
  <c r="O117" i="4"/>
  <c r="O72" i="4"/>
  <c r="O65" i="4"/>
  <c r="O166" i="4"/>
  <c r="O97" i="4"/>
  <c r="O154" i="4"/>
  <c r="O70" i="4"/>
  <c r="O157" i="4"/>
  <c r="O83" i="4"/>
  <c r="O60" i="4"/>
  <c r="O32" i="4"/>
  <c r="O102" i="4"/>
  <c r="O44" i="4"/>
  <c r="O114" i="4"/>
  <c r="O33" i="4"/>
  <c r="O122" i="4"/>
  <c r="O45" i="4"/>
  <c r="O130" i="4"/>
  <c r="O66" i="4"/>
  <c r="O146" i="4"/>
  <c r="O51" i="4"/>
  <c r="O109" i="4"/>
  <c r="O30" i="4"/>
  <c r="O89" i="4"/>
  <c r="O131" i="4"/>
  <c r="O93" i="4"/>
  <c r="O173" i="4"/>
  <c r="O99" i="4"/>
  <c r="O162" i="4"/>
  <c r="O23" i="4"/>
  <c r="O132" i="4"/>
  <c r="O46" i="4"/>
  <c r="O140" i="4"/>
  <c r="O54" i="4"/>
  <c r="O155" i="4"/>
  <c r="O61" i="4"/>
  <c r="O181" i="4"/>
  <c r="O75" i="4"/>
  <c r="O189" i="4"/>
  <c r="O84" i="4"/>
  <c r="O144" i="4"/>
  <c r="O35" i="4"/>
  <c r="O127" i="4"/>
  <c r="O170" i="4"/>
  <c r="O58" i="4"/>
  <c r="O161" i="4"/>
  <c r="O183" i="4"/>
  <c r="O111" i="4"/>
  <c r="O175" i="4"/>
  <c r="O24" i="4"/>
  <c r="O178" i="4"/>
  <c r="O36" i="4"/>
  <c r="O186" i="4"/>
  <c r="O49" i="4"/>
  <c r="O139" i="4"/>
  <c r="O69" i="4"/>
  <c r="O147" i="4"/>
  <c r="O71" i="4"/>
  <c r="O156" i="4"/>
  <c r="O55" i="4"/>
  <c r="O163" i="4"/>
  <c r="O76" i="4"/>
  <c r="O167" i="4"/>
  <c r="O29" i="4"/>
  <c r="O124" i="4"/>
  <c r="O158" i="4"/>
  <c r="O31" i="4"/>
  <c r="O100" i="4"/>
  <c r="O171" i="4"/>
  <c r="O62" i="4"/>
  <c r="O185" i="4"/>
  <c r="O119" i="4"/>
  <c r="O191" i="4"/>
  <c r="O135" i="4"/>
  <c r="O148" i="4"/>
  <c r="O143" i="4"/>
  <c r="O180" i="4"/>
  <c r="O151" i="4"/>
  <c r="O123" i="4"/>
  <c r="O105" i="4"/>
  <c r="O152" i="4"/>
  <c r="O107" i="4"/>
  <c r="O160" i="4"/>
  <c r="O116" i="4"/>
  <c r="O177" i="4"/>
  <c r="O59" i="4"/>
  <c r="O129" i="4"/>
  <c r="O159" i="4"/>
  <c r="O22" i="4"/>
  <c r="O101" i="4"/>
  <c r="O179" i="4"/>
  <c r="O153" i="4"/>
  <c r="O184" i="4"/>
  <c r="O68" i="4"/>
  <c r="O164" i="4"/>
  <c r="O82" i="4"/>
  <c r="O174" i="4"/>
  <c r="O103" i="4"/>
  <c r="O182" i="4"/>
  <c r="O113" i="4"/>
  <c r="O190" i="4"/>
  <c r="O121" i="4"/>
  <c r="O187" i="4"/>
  <c r="O137" i="4"/>
  <c r="O165" i="4"/>
  <c r="O145" i="4"/>
  <c r="O172" i="4"/>
  <c r="O41" i="4"/>
  <c r="O90" i="4"/>
  <c r="O188" i="4"/>
  <c r="O34" i="4"/>
  <c r="O128" i="4"/>
  <c r="O38" i="4"/>
  <c r="O118" i="4"/>
  <c r="O27" i="4"/>
  <c r="O169" i="4"/>
  <c r="O43" i="4"/>
  <c r="O67" i="4"/>
  <c r="O56" i="4"/>
  <c r="O87" i="4"/>
  <c r="O64" i="4"/>
  <c r="O91" i="4"/>
  <c r="O80" i="4"/>
  <c r="O92" i="4"/>
  <c r="O88" i="4"/>
  <c r="O98" i="4"/>
  <c r="O96" i="4"/>
  <c r="O110" i="4"/>
  <c r="O149" i="4"/>
  <c r="O150" i="4"/>
  <c r="O78" i="4"/>
  <c r="O50" i="4"/>
  <c r="O48" i="4"/>
  <c r="O106" i="4"/>
  <c r="O52" i="4"/>
  <c r="O47" i="4"/>
  <c r="O57" i="4"/>
  <c r="O81" i="4"/>
  <c r="O126" i="4"/>
  <c r="O108" i="4"/>
  <c r="O134" i="4"/>
  <c r="O21" i="4"/>
  <c r="O25" i="4"/>
  <c r="O95" i="4"/>
  <c r="O39" i="4"/>
  <c r="O37" i="4"/>
  <c r="O168" i="4"/>
  <c r="O142" i="4"/>
  <c r="O115" i="4"/>
  <c r="E6" i="4"/>
  <c r="E9" i="4" s="1"/>
  <c r="E10" i="4" s="1"/>
  <c r="M38" i="6"/>
  <c r="M112" i="6"/>
  <c r="M257" i="6"/>
  <c r="M105" i="6"/>
  <c r="M122" i="6"/>
  <c r="M44" i="6"/>
  <c r="M134" i="6"/>
  <c r="M130" i="6"/>
  <c r="M67" i="6"/>
  <c r="M200" i="6"/>
  <c r="M328" i="6"/>
  <c r="V10" i="6"/>
  <c r="M253" i="6"/>
  <c r="M25" i="6"/>
  <c r="M312" i="6"/>
  <c r="M160" i="6"/>
  <c r="M234" i="6"/>
  <c r="M57" i="6"/>
  <c r="M72" i="6"/>
  <c r="M65" i="6"/>
  <c r="M131" i="6"/>
  <c r="M22" i="6"/>
  <c r="M248" i="6"/>
  <c r="M269" i="6"/>
  <c r="M302" i="6"/>
  <c r="M115" i="6"/>
  <c r="M221" i="6"/>
  <c r="M197" i="6"/>
  <c r="M186" i="6"/>
  <c r="M121" i="8"/>
  <c r="M146" i="8"/>
  <c r="M111" i="8"/>
  <c r="M81" i="8"/>
  <c r="M62" i="8"/>
  <c r="M129" i="8"/>
  <c r="M175" i="8"/>
  <c r="M234" i="8"/>
  <c r="M303" i="8"/>
  <c r="M173" i="8"/>
  <c r="M27" i="8"/>
  <c r="M163" i="8"/>
  <c r="M226" i="8"/>
  <c r="M164" i="8"/>
  <c r="M40" i="8"/>
  <c r="M280" i="8"/>
  <c r="M168" i="8"/>
  <c r="M30" i="8"/>
  <c r="M59" i="8"/>
  <c r="M189" i="8"/>
  <c r="M162" i="8"/>
  <c r="M207" i="8"/>
  <c r="M213" i="8"/>
  <c r="V10" i="8"/>
  <c r="M270" i="8"/>
  <c r="M88" i="8"/>
  <c r="M171" i="8"/>
  <c r="M230" i="8"/>
  <c r="M301" i="8"/>
  <c r="M192" i="8"/>
  <c r="M41" i="8"/>
  <c r="M87" i="8"/>
  <c r="M99" i="8"/>
  <c r="V8" i="8"/>
  <c r="M34" i="8"/>
  <c r="M138" i="8"/>
  <c r="M141" i="8"/>
  <c r="M52" i="8"/>
  <c r="M32" i="8"/>
  <c r="M190" i="8"/>
  <c r="V7" i="8"/>
  <c r="V2" i="8"/>
  <c r="M161" i="8"/>
  <c r="M215" i="8"/>
  <c r="V14" i="8"/>
  <c r="M255" i="8"/>
  <c r="M333" i="8"/>
  <c r="V15" i="8"/>
  <c r="M112" i="8"/>
  <c r="M276" i="8"/>
  <c r="M251" i="8"/>
  <c r="M178" i="8"/>
  <c r="M137" i="8"/>
  <c r="M42" i="8"/>
  <c r="M335" i="8"/>
  <c r="M253" i="8"/>
  <c r="M154" i="8"/>
  <c r="M239" i="8"/>
  <c r="M195" i="8"/>
  <c r="V12" i="8"/>
  <c r="V18" i="8"/>
  <c r="M37" i="8"/>
  <c r="M233" i="8"/>
  <c r="M115" i="8"/>
  <c r="M299" i="8"/>
  <c r="M329" i="8"/>
  <c r="M305" i="8"/>
  <c r="M128" i="8"/>
  <c r="M227" i="8"/>
  <c r="M321" i="8"/>
  <c r="M328" i="8"/>
  <c r="M331" i="8"/>
  <c r="M135" i="8"/>
  <c r="M116" i="8"/>
  <c r="M114" i="8"/>
  <c r="M208" i="8"/>
  <c r="M212" i="8"/>
  <c r="M265" i="8"/>
  <c r="M145" i="8"/>
  <c r="M203" i="8"/>
  <c r="M292" i="8"/>
  <c r="M220" i="8"/>
  <c r="M258" i="8"/>
  <c r="M69" i="8"/>
  <c r="M72" i="8"/>
  <c r="M79" i="8"/>
  <c r="M101" i="8"/>
  <c r="M198" i="8"/>
  <c r="M221" i="8"/>
  <c r="V11" i="8"/>
  <c r="M122" i="8"/>
  <c r="M43" i="8"/>
  <c r="M136" i="8"/>
  <c r="M113" i="8"/>
  <c r="M158" i="8"/>
  <c r="M324" i="8"/>
  <c r="M317" i="8"/>
  <c r="M80" i="8"/>
  <c r="M283" i="8"/>
  <c r="M140" i="8"/>
  <c r="M278" i="8"/>
  <c r="M302" i="8"/>
  <c r="M204" i="8"/>
  <c r="M187" i="8"/>
  <c r="M307" i="8"/>
  <c r="M311" i="8"/>
  <c r="M110" i="8"/>
  <c r="M96" i="8"/>
  <c r="M214" i="8"/>
  <c r="M183" i="8"/>
  <c r="M296" i="8"/>
  <c r="M244" i="8"/>
  <c r="M196" i="8"/>
  <c r="M39" i="8"/>
  <c r="M209" i="8"/>
  <c r="M188" i="8"/>
  <c r="M63" i="8"/>
  <c r="M281" i="8"/>
  <c r="M310" i="8"/>
  <c r="M313" i="8"/>
  <c r="M261" i="8"/>
  <c r="M199" i="8"/>
  <c r="M76" i="8"/>
  <c r="M93" i="8"/>
  <c r="M92" i="8"/>
  <c r="V16" i="8"/>
  <c r="M257" i="8"/>
  <c r="M124" i="8"/>
  <c r="M105" i="8"/>
  <c r="M304" i="8"/>
  <c r="M60" i="8"/>
  <c r="M235" i="8"/>
  <c r="M241" i="8"/>
  <c r="M249" i="8"/>
  <c r="M56" i="8"/>
  <c r="M55" i="8"/>
  <c r="M320" i="8"/>
  <c r="M184" i="8"/>
  <c r="M275" i="8"/>
  <c r="M289" i="8"/>
  <c r="M242" i="8"/>
  <c r="M126" i="8"/>
  <c r="M306" i="8"/>
  <c r="M29" i="8"/>
  <c r="M285" i="8"/>
  <c r="M224" i="8"/>
  <c r="M102" i="8"/>
  <c r="M268" i="8"/>
  <c r="M33" i="8"/>
  <c r="M252" i="8"/>
  <c r="M308" i="8"/>
  <c r="M118" i="8"/>
  <c r="M107" i="8"/>
  <c r="M181" i="8"/>
  <c r="M97" i="8"/>
  <c r="M247" i="8"/>
  <c r="M180" i="8"/>
  <c r="M259" i="8"/>
  <c r="M338" i="8"/>
  <c r="M223" i="8"/>
  <c r="M260" i="8"/>
  <c r="M64" i="8"/>
  <c r="M38" i="8"/>
  <c r="M51" i="8"/>
  <c r="M202" i="8"/>
  <c r="V6" i="8"/>
  <c r="V3" i="8"/>
  <c r="M174" i="8"/>
  <c r="M149" i="8"/>
  <c r="M89" i="8"/>
  <c r="M325" i="8"/>
  <c r="M123" i="8"/>
  <c r="M222" i="8"/>
  <c r="M91" i="8"/>
  <c r="M274" i="8"/>
  <c r="M330" i="8"/>
  <c r="V13" i="8"/>
  <c r="M117" i="8"/>
  <c r="M156" i="8"/>
  <c r="M70" i="8"/>
  <c r="M85" i="8"/>
  <c r="M217" i="8"/>
  <c r="M66" i="8"/>
  <c r="M73" i="8"/>
  <c r="M172" i="8"/>
  <c r="M243" i="8"/>
  <c r="M22" i="8"/>
  <c r="M318" i="8"/>
  <c r="M50" i="8"/>
  <c r="M26" i="8"/>
  <c r="M246" i="8"/>
  <c r="V19" i="8"/>
  <c r="M334" i="8"/>
  <c r="M130" i="8"/>
  <c r="M298" i="8"/>
  <c r="M219" i="8"/>
  <c r="M132" i="8"/>
  <c r="M68" i="8"/>
  <c r="M297" i="8"/>
  <c r="M134" i="8"/>
  <c r="M266" i="8"/>
  <c r="M100" i="8"/>
  <c r="M82" i="8"/>
  <c r="M54" i="8"/>
  <c r="V17" i="8"/>
  <c r="M131" i="8"/>
  <c r="M179" i="8"/>
  <c r="M205" i="8"/>
  <c r="M170" i="8"/>
  <c r="M322" i="8"/>
  <c r="M139" i="8"/>
  <c r="M316" i="8"/>
  <c r="M147" i="8"/>
  <c r="M263" i="8"/>
  <c r="M291" i="8"/>
  <c r="M21" i="8"/>
  <c r="M127" i="8"/>
  <c r="M120" i="8"/>
  <c r="M45" i="8"/>
  <c r="M49" i="8"/>
  <c r="M186" i="8"/>
  <c r="M150" i="8"/>
  <c r="M229" i="8"/>
  <c r="M240" i="8"/>
  <c r="M35" i="8"/>
  <c r="M295" i="8"/>
  <c r="V5" i="8"/>
  <c r="M160" i="8"/>
  <c r="M84" i="8"/>
  <c r="M273" i="8"/>
  <c r="M90" i="8"/>
  <c r="M46" i="8"/>
  <c r="V4" i="8"/>
  <c r="M151" i="8"/>
  <c r="M293" i="8"/>
  <c r="M28" i="8"/>
  <c r="M125" i="8"/>
  <c r="M165" i="8"/>
  <c r="M282" i="8"/>
  <c r="M119" i="8"/>
  <c r="M144" i="8"/>
  <c r="M25" i="8"/>
  <c r="M238" i="8"/>
  <c r="M279" i="8"/>
  <c r="M191" i="8"/>
  <c r="M159" i="8"/>
  <c r="M169" i="8"/>
  <c r="M104" i="8"/>
  <c r="M284" i="8"/>
  <c r="M206" i="8"/>
  <c r="M197" i="8"/>
  <c r="M74" i="8"/>
  <c r="M211" i="8"/>
  <c r="M77" i="8"/>
  <c r="M201" i="8"/>
  <c r="M36" i="8"/>
  <c r="M103" i="8"/>
  <c r="M286" i="8"/>
  <c r="M155" i="8"/>
  <c r="M83" i="8"/>
  <c r="M193" i="8"/>
  <c r="M194" i="8"/>
  <c r="M312" i="8"/>
  <c r="M272" i="8"/>
  <c r="V9" i="8"/>
  <c r="M319" i="8"/>
  <c r="M65" i="8"/>
  <c r="M58" i="8"/>
  <c r="M254" i="8"/>
  <c r="M248" i="8"/>
  <c r="M256" i="8"/>
  <c r="M31" i="8"/>
  <c r="M271" i="8"/>
  <c r="M75" i="8"/>
  <c r="M47" i="8"/>
  <c r="V20" i="8"/>
  <c r="M232" i="8"/>
  <c r="M315" i="8"/>
  <c r="M185" i="8"/>
  <c r="M86" i="8"/>
  <c r="M340" i="8"/>
  <c r="M142" i="8"/>
  <c r="M228" i="8"/>
  <c r="M210" i="8"/>
  <c r="M78" i="8"/>
  <c r="M106" i="8"/>
  <c r="M309" i="8"/>
  <c r="M288" i="8"/>
  <c r="M218" i="8"/>
  <c r="M24" i="8"/>
  <c r="M176" i="8"/>
  <c r="M177" i="8"/>
  <c r="M236" i="8"/>
  <c r="M200" i="8"/>
  <c r="M300" i="8"/>
  <c r="M108" i="8"/>
  <c r="M269" i="8"/>
  <c r="M166" i="8"/>
  <c r="M294" i="8"/>
  <c r="M44" i="8"/>
  <c r="M71" i="8"/>
  <c r="M326" i="8"/>
  <c r="M337" i="8"/>
  <c r="M53" i="8"/>
  <c r="M167" i="8"/>
  <c r="M109" i="8"/>
  <c r="M153" i="8"/>
  <c r="M332" i="8"/>
  <c r="M267" i="8"/>
  <c r="M262" i="8"/>
  <c r="M133" i="8"/>
  <c r="M182" i="8"/>
  <c r="M98" i="8"/>
  <c r="M314" i="8"/>
  <c r="M245" i="8"/>
  <c r="M264" i="8"/>
  <c r="M94" i="8"/>
  <c r="M152" i="8"/>
  <c r="M339" i="8"/>
  <c r="M148" i="8"/>
  <c r="M231" i="8"/>
  <c r="M290" i="8"/>
  <c r="M225" i="8"/>
  <c r="M277" i="8"/>
  <c r="M323" i="8"/>
  <c r="M327" i="8"/>
  <c r="M237" i="8"/>
  <c r="M67" i="8"/>
  <c r="M287" i="8"/>
  <c r="M61" i="8"/>
  <c r="M57" i="8"/>
  <c r="M23" i="8"/>
  <c r="M95" i="8"/>
  <c r="M250" i="8"/>
  <c r="M48" i="8"/>
  <c r="M216" i="8"/>
  <c r="M143" i="8"/>
  <c r="M336" i="8"/>
  <c r="M157" i="8"/>
  <c r="N18" i="4"/>
  <c r="M18" i="4"/>
  <c r="O18" i="4"/>
  <c r="M286" i="6" l="1"/>
  <c r="M319" i="6"/>
  <c r="M129" i="6"/>
  <c r="M187" i="6"/>
  <c r="M147" i="6"/>
  <c r="M239" i="6"/>
  <c r="M56" i="6"/>
  <c r="M146" i="6"/>
  <c r="R146" i="6" s="1"/>
  <c r="M99" i="6"/>
  <c r="V16" i="6"/>
  <c r="M209" i="6"/>
  <c r="M247" i="6"/>
  <c r="M23" i="6"/>
  <c r="M79" i="6"/>
  <c r="M199" i="6"/>
  <c r="M97" i="6"/>
  <c r="R97" i="6" s="1"/>
  <c r="M58" i="6"/>
  <c r="M21" i="6"/>
  <c r="M291" i="6"/>
  <c r="M106" i="6"/>
  <c r="M311" i="6"/>
  <c r="M178" i="6"/>
  <c r="M150" i="6"/>
  <c r="M100" i="6"/>
  <c r="N100" i="6" s="1"/>
  <c r="M113" i="6"/>
  <c r="N113" i="6" s="1"/>
  <c r="M93" i="6"/>
  <c r="M117" i="6"/>
  <c r="M196" i="6"/>
  <c r="M295" i="6"/>
  <c r="M64" i="6"/>
  <c r="M194" i="6"/>
  <c r="M152" i="6"/>
  <c r="N152" i="6" s="1"/>
  <c r="M265" i="6"/>
  <c r="M272" i="6"/>
  <c r="M54" i="6"/>
  <c r="M336" i="6"/>
  <c r="M303" i="6"/>
  <c r="M176" i="6"/>
  <c r="M92" i="6"/>
  <c r="M175" i="6"/>
  <c r="N175" i="6" s="1"/>
  <c r="M293" i="6"/>
  <c r="M244" i="6"/>
  <c r="M198" i="6"/>
  <c r="M307" i="6"/>
  <c r="M165" i="6"/>
  <c r="M124" i="6"/>
  <c r="M321" i="6"/>
  <c r="M28" i="6"/>
  <c r="R28" i="6" s="1"/>
  <c r="M132" i="6"/>
  <c r="R132" i="6" s="1"/>
  <c r="M258" i="6"/>
  <c r="M185" i="6"/>
  <c r="M182" i="6"/>
  <c r="M110" i="6"/>
  <c r="M245" i="6"/>
  <c r="M238" i="6"/>
  <c r="M276" i="6"/>
  <c r="R276" i="6" s="1"/>
  <c r="M309" i="6"/>
  <c r="R309" i="6" s="1"/>
  <c r="M30" i="6"/>
  <c r="M277" i="6"/>
  <c r="M111" i="6"/>
  <c r="M161" i="6"/>
  <c r="V12" i="6"/>
  <c r="M217" i="6"/>
  <c r="M181" i="6"/>
  <c r="N181" i="6" s="1"/>
  <c r="M34" i="6"/>
  <c r="M148" i="6"/>
  <c r="M191" i="6"/>
  <c r="M202" i="6"/>
  <c r="M119" i="6"/>
  <c r="M205" i="6"/>
  <c r="M290" i="6"/>
  <c r="M330" i="6"/>
  <c r="N330" i="6" s="1"/>
  <c r="V19" i="6"/>
  <c r="M210" i="6"/>
  <c r="M305" i="6"/>
  <c r="M324" i="6"/>
  <c r="M36" i="6"/>
  <c r="M332" i="6"/>
  <c r="V14" i="6"/>
  <c r="M53" i="6"/>
  <c r="R53" i="6" s="1"/>
  <c r="V6" i="6"/>
  <c r="M323" i="6"/>
  <c r="M159" i="6"/>
  <c r="M123" i="6"/>
  <c r="M51" i="6"/>
  <c r="M304" i="6"/>
  <c r="M287" i="6"/>
  <c r="M316" i="6"/>
  <c r="R316" i="6" s="1"/>
  <c r="M179" i="6"/>
  <c r="M42" i="6"/>
  <c r="M63" i="6"/>
  <c r="M292" i="6"/>
  <c r="M88" i="6"/>
  <c r="M128" i="6"/>
  <c r="M163" i="6"/>
  <c r="M273" i="6"/>
  <c r="N273" i="6" s="1"/>
  <c r="M140" i="6"/>
  <c r="M157" i="6"/>
  <c r="M289" i="6"/>
  <c r="M231" i="6"/>
  <c r="M33" i="6"/>
  <c r="M35" i="6"/>
  <c r="M254" i="6"/>
  <c r="M71" i="6"/>
  <c r="R71" i="6" s="1"/>
  <c r="M109" i="6"/>
  <c r="R109" i="6" s="1"/>
  <c r="M151" i="6"/>
  <c r="M82" i="6"/>
  <c r="M240" i="6"/>
  <c r="N240" i="6" s="1"/>
  <c r="M125" i="6"/>
  <c r="M331" i="6"/>
  <c r="M218" i="6"/>
  <c r="N218" i="6" s="1"/>
  <c r="M279" i="6"/>
  <c r="R279" i="6" s="1"/>
  <c r="M249" i="6"/>
  <c r="M308" i="6"/>
  <c r="M297" i="6"/>
  <c r="M76" i="6"/>
  <c r="M225" i="6"/>
  <c r="M220" i="6"/>
  <c r="M118" i="6"/>
  <c r="M215" i="6"/>
  <c r="R215" i="6" s="1"/>
  <c r="M46" i="6"/>
  <c r="R46" i="6" s="1"/>
  <c r="M266" i="6"/>
  <c r="N266" i="6" s="1"/>
  <c r="M107" i="6"/>
  <c r="R107" i="6" s="1"/>
  <c r="M310" i="6"/>
  <c r="N310" i="6" s="1"/>
  <c r="M104" i="6"/>
  <c r="N104" i="6" s="1"/>
  <c r="M137" i="6"/>
  <c r="R137" i="6" s="1"/>
  <c r="M45" i="6"/>
  <c r="R45" i="6" s="1"/>
  <c r="M138" i="6"/>
  <c r="R138" i="6" s="1"/>
  <c r="M204" i="6"/>
  <c r="N204" i="6" s="1"/>
  <c r="M154" i="6"/>
  <c r="M177" i="6"/>
  <c r="M41" i="6"/>
  <c r="N41" i="6" s="1"/>
  <c r="M255" i="6"/>
  <c r="R255" i="6" s="1"/>
  <c r="V2" i="6"/>
  <c r="M259" i="6"/>
  <c r="N259" i="6" s="1"/>
  <c r="M37" i="6"/>
  <c r="N37" i="6" s="1"/>
  <c r="M81" i="6"/>
  <c r="R81" i="6" s="1"/>
  <c r="M270" i="6"/>
  <c r="M158" i="6"/>
  <c r="M62" i="6"/>
  <c r="M298" i="6"/>
  <c r="N298" i="6" s="1"/>
  <c r="V3" i="6"/>
  <c r="V8" i="6"/>
  <c r="M325" i="6"/>
  <c r="N325" i="6" s="1"/>
  <c r="M206" i="6"/>
  <c r="N206" i="6" s="1"/>
  <c r="M39" i="6"/>
  <c r="M169" i="6"/>
  <c r="M236" i="6"/>
  <c r="N236" i="6" s="1"/>
  <c r="M268" i="6"/>
  <c r="N268" i="6" s="1"/>
  <c r="M327" i="6"/>
  <c r="N327" i="6" s="1"/>
  <c r="M59" i="6"/>
  <c r="N59" i="6" s="1"/>
  <c r="M126" i="6"/>
  <c r="N126" i="6" s="1"/>
  <c r="M74" i="6"/>
  <c r="N74" i="6" s="1"/>
  <c r="M139" i="6"/>
  <c r="M212" i="6"/>
  <c r="M314" i="6"/>
  <c r="M241" i="6"/>
  <c r="R241" i="6" s="1"/>
  <c r="M230" i="6"/>
  <c r="R230" i="6" s="1"/>
  <c r="M320" i="6"/>
  <c r="R320" i="6" s="1"/>
  <c r="M337" i="6"/>
  <c r="R337" i="6" s="1"/>
  <c r="M171" i="6"/>
  <c r="N171" i="6" s="1"/>
  <c r="V5" i="6"/>
  <c r="M263" i="6"/>
  <c r="M190" i="6"/>
  <c r="R190" i="6" s="1"/>
  <c r="M252" i="6"/>
  <c r="N252" i="6" s="1"/>
  <c r="M167" i="6"/>
  <c r="R167" i="6" s="1"/>
  <c r="M143" i="6"/>
  <c r="R143" i="6" s="1"/>
  <c r="M267" i="6"/>
  <c r="N267" i="6" s="1"/>
  <c r="M243" i="6"/>
  <c r="R243" i="6" s="1"/>
  <c r="M66" i="6"/>
  <c r="M233" i="6"/>
  <c r="M83" i="6"/>
  <c r="M219" i="6"/>
  <c r="N219" i="6" s="1"/>
  <c r="M29" i="6"/>
  <c r="N29" i="6" s="1"/>
  <c r="M242" i="6"/>
  <c r="N242" i="6" s="1"/>
  <c r="M188" i="6"/>
  <c r="R188" i="6" s="1"/>
  <c r="M237" i="6"/>
  <c r="M168" i="6"/>
  <c r="M322" i="6"/>
  <c r="M251" i="6"/>
  <c r="M108" i="6"/>
  <c r="R108" i="6" s="1"/>
  <c r="M283" i="6"/>
  <c r="N283" i="6" s="1"/>
  <c r="M60" i="6"/>
  <c r="N60" i="6" s="1"/>
  <c r="M260" i="6"/>
  <c r="N260" i="6" s="1"/>
  <c r="M211" i="6"/>
  <c r="M102" i="6"/>
  <c r="M296" i="6"/>
  <c r="M50" i="6"/>
  <c r="M69" i="6"/>
  <c r="R69" i="6" s="1"/>
  <c r="M91" i="6"/>
  <c r="N91" i="6" s="1"/>
  <c r="M223" i="6"/>
  <c r="R223" i="6" s="1"/>
  <c r="M75" i="6"/>
  <c r="R75" i="6" s="1"/>
  <c r="M27" i="6"/>
  <c r="N27" i="6" s="1"/>
  <c r="M256" i="6"/>
  <c r="M156" i="6"/>
  <c r="M98" i="6"/>
  <c r="M84" i="6"/>
  <c r="N84" i="6" s="1"/>
  <c r="M214" i="6"/>
  <c r="R214" i="6" s="1"/>
  <c r="M142" i="6"/>
  <c r="R142" i="6" s="1"/>
  <c r="M32" i="6"/>
  <c r="N32" i="6" s="1"/>
  <c r="M228" i="6"/>
  <c r="R228" i="6" s="1"/>
  <c r="M49" i="6"/>
  <c r="M90" i="6"/>
  <c r="M282" i="6"/>
  <c r="M203" i="6"/>
  <c r="R203" i="6" s="1"/>
  <c r="M284" i="6"/>
  <c r="N284" i="6" s="1"/>
  <c r="M285" i="6"/>
  <c r="R285" i="6" s="1"/>
  <c r="M300" i="6"/>
  <c r="N300" i="6" s="1"/>
  <c r="M301" i="6"/>
  <c r="R301" i="6" s="1"/>
  <c r="M24" i="6"/>
  <c r="M145" i="6"/>
  <c r="M189" i="6"/>
  <c r="M73" i="6"/>
  <c r="N73" i="6" s="1"/>
  <c r="M86" i="6"/>
  <c r="M78" i="6"/>
  <c r="N78" i="6" s="1"/>
  <c r="M103" i="6"/>
  <c r="N103" i="6" s="1"/>
  <c r="M170" i="6"/>
  <c r="M164" i="6"/>
  <c r="M213" i="6"/>
  <c r="M80" i="6"/>
  <c r="M70" i="6"/>
  <c r="R70" i="6" s="1"/>
  <c r="M141" i="6"/>
  <c r="R141" i="6" s="1"/>
  <c r="M338" i="6"/>
  <c r="N338" i="6" s="1"/>
  <c r="M52" i="6"/>
  <c r="N52" i="6" s="1"/>
  <c r="M207" i="6"/>
  <c r="M299" i="6"/>
  <c r="M85" i="6"/>
  <c r="M224" i="6"/>
  <c r="M184" i="6"/>
  <c r="N184" i="6" s="1"/>
  <c r="M149" i="6"/>
  <c r="M153" i="6"/>
  <c r="N153" i="6" s="1"/>
  <c r="M144" i="6"/>
  <c r="N144" i="6" s="1"/>
  <c r="M172" i="6"/>
  <c r="M47" i="6"/>
  <c r="M96" i="6"/>
  <c r="M235" i="6"/>
  <c r="M262" i="6"/>
  <c r="N262" i="6" s="1"/>
  <c r="M329" i="6"/>
  <c r="R329" i="6" s="1"/>
  <c r="M226" i="6"/>
  <c r="R226" i="6" s="1"/>
  <c r="M40" i="6"/>
  <c r="N40" i="6" s="1"/>
  <c r="M120" i="6"/>
  <c r="M280" i="6"/>
  <c r="M318" i="6"/>
  <c r="M333" i="6"/>
  <c r="M48" i="6"/>
  <c r="R48" i="6" s="1"/>
  <c r="V11" i="6"/>
  <c r="M246" i="6"/>
  <c r="N246" i="6" s="1"/>
  <c r="M121" i="6"/>
  <c r="R121" i="6" s="1"/>
  <c r="M116" i="6"/>
  <c r="M201" i="6"/>
  <c r="V15" i="6"/>
  <c r="M335" i="6"/>
  <c r="M271" i="6"/>
  <c r="R271" i="6" s="1"/>
  <c r="M89" i="6"/>
  <c r="M195" i="6"/>
  <c r="R195" i="6" s="1"/>
  <c r="M135" i="6"/>
  <c r="N135" i="6" s="1"/>
  <c r="M315" i="6"/>
  <c r="N315" i="6" s="1"/>
  <c r="M43" i="6"/>
  <c r="N43" i="6" s="1"/>
  <c r="M26" i="6"/>
  <c r="R26" i="6" s="1"/>
  <c r="V9" i="6"/>
  <c r="M294" i="6"/>
  <c r="N294" i="6" s="1"/>
  <c r="M264" i="6"/>
  <c r="N264" i="6" s="1"/>
  <c r="M326" i="6"/>
  <c r="R326" i="6" s="1"/>
  <c r="V4" i="6"/>
  <c r="M288" i="6"/>
  <c r="N288" i="6" s="1"/>
  <c r="M274" i="6"/>
  <c r="R274" i="6" s="1"/>
  <c r="M174" i="6"/>
  <c r="R174" i="6" s="1"/>
  <c r="V17" i="6"/>
  <c r="M216" i="6"/>
  <c r="R216" i="6" s="1"/>
  <c r="M173" i="6"/>
  <c r="N173" i="6" s="1"/>
  <c r="M275" i="6"/>
  <c r="N275" i="6" s="1"/>
  <c r="M222" i="6"/>
  <c r="R222" i="6" s="1"/>
  <c r="M155" i="6"/>
  <c r="R155" i="6" s="1"/>
  <c r="M278" i="6"/>
  <c r="N278" i="6" s="1"/>
  <c r="M208" i="6"/>
  <c r="M229" i="6"/>
  <c r="N229" i="6" s="1"/>
  <c r="M101" i="6"/>
  <c r="N101" i="6" s="1"/>
  <c r="V20" i="6"/>
  <c r="M114" i="6"/>
  <c r="N114" i="6" s="1"/>
  <c r="M162" i="6"/>
  <c r="R162" i="6" s="1"/>
  <c r="M183" i="6"/>
  <c r="R183" i="6" s="1"/>
  <c r="M133" i="6"/>
  <c r="M261" i="6"/>
  <c r="N261" i="6" s="1"/>
  <c r="M227" i="6"/>
  <c r="R227" i="6" s="1"/>
  <c r="M313" i="6"/>
  <c r="R313" i="6" s="1"/>
  <c r="M317" i="6"/>
  <c r="R317" i="6" s="1"/>
  <c r="M127" i="6"/>
  <c r="N127" i="6" s="1"/>
  <c r="M334" i="6"/>
  <c r="N334" i="6" s="1"/>
  <c r="V18" i="6"/>
  <c r="M55" i="6"/>
  <c r="N55" i="6" s="1"/>
  <c r="M95" i="6"/>
  <c r="N95" i="6" s="1"/>
  <c r="M306" i="6"/>
  <c r="R306" i="6" s="1"/>
  <c r="M77" i="6"/>
  <c r="N77" i="6" s="1"/>
  <c r="M31" i="6"/>
  <c r="R31" i="6" s="1"/>
  <c r="M68" i="6"/>
  <c r="R68" i="6" s="1"/>
  <c r="M94" i="6"/>
  <c r="N94" i="6" s="1"/>
  <c r="M250" i="6"/>
  <c r="R250" i="6" s="1"/>
  <c r="M281" i="6"/>
  <c r="R281" i="6" s="1"/>
  <c r="V7" i="6"/>
  <c r="M232" i="6"/>
  <c r="N232" i="6" s="1"/>
  <c r="M61" i="6"/>
  <c r="R61" i="6" s="1"/>
  <c r="M180" i="6"/>
  <c r="R180" i="6" s="1"/>
  <c r="M166" i="6"/>
  <c r="N166" i="6" s="1"/>
  <c r="M87" i="6"/>
  <c r="N87" i="6" s="1"/>
  <c r="M192" i="6"/>
  <c r="R192" i="6" s="1"/>
  <c r="V13" i="6"/>
  <c r="M193" i="6"/>
  <c r="R193" i="6" s="1"/>
  <c r="M339" i="6"/>
  <c r="R339" i="6" s="1"/>
  <c r="M60" i="12"/>
  <c r="R60" i="12" s="1"/>
  <c r="M80" i="12"/>
  <c r="N80" i="12" s="1"/>
  <c r="M271" i="12"/>
  <c r="N271" i="12" s="1"/>
  <c r="M301" i="12"/>
  <c r="R301" i="12" s="1"/>
  <c r="M134" i="12"/>
  <c r="N134" i="12" s="1"/>
  <c r="M267" i="12"/>
  <c r="M313" i="12"/>
  <c r="N313" i="12" s="1"/>
  <c r="M265" i="12"/>
  <c r="N265" i="12" s="1"/>
  <c r="M154" i="12"/>
  <c r="R154" i="12" s="1"/>
  <c r="M210" i="12"/>
  <c r="N210" i="12" s="1"/>
  <c r="M42" i="12"/>
  <c r="R42" i="12" s="1"/>
  <c r="M177" i="12"/>
  <c r="R177" i="12" s="1"/>
  <c r="M55" i="12"/>
  <c r="N55" i="12" s="1"/>
  <c r="M305" i="12"/>
  <c r="M82" i="12"/>
  <c r="R82" i="12" s="1"/>
  <c r="M235" i="12"/>
  <c r="R235" i="12" s="1"/>
  <c r="M198" i="12"/>
  <c r="R198" i="12" s="1"/>
  <c r="M28" i="12"/>
  <c r="R28" i="12" s="1"/>
  <c r="M96" i="12"/>
  <c r="R96" i="12" s="1"/>
  <c r="M176" i="12"/>
  <c r="N176" i="12" s="1"/>
  <c r="M49" i="12"/>
  <c r="M39" i="12"/>
  <c r="M121" i="12"/>
  <c r="R121" i="12" s="1"/>
  <c r="V14" i="12"/>
  <c r="M54" i="12"/>
  <c r="N54" i="12" s="1"/>
  <c r="M264" i="12"/>
  <c r="N264" i="12" s="1"/>
  <c r="M22" i="12"/>
  <c r="R22" i="12" s="1"/>
  <c r="M179" i="12"/>
  <c r="N179" i="12" s="1"/>
  <c r="V5" i="12"/>
  <c r="M225" i="12"/>
  <c r="M81" i="12"/>
  <c r="N81" i="12" s="1"/>
  <c r="M145" i="12"/>
  <c r="N145" i="12" s="1"/>
  <c r="M143" i="12"/>
  <c r="N143" i="12" s="1"/>
  <c r="M77" i="12"/>
  <c r="N77" i="12" s="1"/>
  <c r="M251" i="12"/>
  <c r="R251" i="12" s="1"/>
  <c r="M325" i="12"/>
  <c r="N325" i="12" s="1"/>
  <c r="M125" i="12"/>
  <c r="R125" i="12" s="1"/>
  <c r="M33" i="12"/>
  <c r="M221" i="12"/>
  <c r="R221" i="12" s="1"/>
  <c r="M110" i="12"/>
  <c r="N110" i="12" s="1"/>
  <c r="M163" i="12"/>
  <c r="R163" i="12" s="1"/>
  <c r="V8" i="12"/>
  <c r="R48" i="8"/>
  <c r="N48" i="8"/>
  <c r="R339" i="8"/>
  <c r="N339" i="8"/>
  <c r="R337" i="8"/>
  <c r="N337" i="8"/>
  <c r="N309" i="8"/>
  <c r="R309" i="8"/>
  <c r="N256" i="8"/>
  <c r="R256" i="8"/>
  <c r="R201" i="8"/>
  <c r="N201" i="8"/>
  <c r="R282" i="8"/>
  <c r="N282" i="8"/>
  <c r="R229" i="8"/>
  <c r="N229" i="8"/>
  <c r="N179" i="8"/>
  <c r="R179" i="8"/>
  <c r="N297" i="8"/>
  <c r="R297" i="8"/>
  <c r="R66" i="8"/>
  <c r="N66" i="8"/>
  <c r="N274" i="8"/>
  <c r="R274" i="8"/>
  <c r="N338" i="8"/>
  <c r="R338" i="8"/>
  <c r="R308" i="8"/>
  <c r="N308" i="8"/>
  <c r="N306" i="8"/>
  <c r="R306" i="8"/>
  <c r="N56" i="8"/>
  <c r="R56" i="8"/>
  <c r="N257" i="8"/>
  <c r="R257" i="8"/>
  <c r="N310" i="8"/>
  <c r="R310" i="8"/>
  <c r="R296" i="8"/>
  <c r="N296" i="8"/>
  <c r="R204" i="8"/>
  <c r="N204" i="8"/>
  <c r="R158" i="8"/>
  <c r="N158" i="8"/>
  <c r="R101" i="8"/>
  <c r="N101" i="8"/>
  <c r="N145" i="8"/>
  <c r="R145" i="8"/>
  <c r="R328" i="8"/>
  <c r="N328" i="8"/>
  <c r="R233" i="8"/>
  <c r="N233" i="8"/>
  <c r="R335" i="8"/>
  <c r="N335" i="8"/>
  <c r="R333" i="8"/>
  <c r="N333" i="8"/>
  <c r="N32" i="8"/>
  <c r="R32" i="8"/>
  <c r="N41" i="8"/>
  <c r="R41" i="8"/>
  <c r="R213" i="8"/>
  <c r="N213" i="8"/>
  <c r="R40" i="8"/>
  <c r="N40" i="8"/>
  <c r="R186" i="6"/>
  <c r="N186" i="6"/>
  <c r="N35" i="6"/>
  <c r="R35" i="6"/>
  <c r="N221" i="6"/>
  <c r="R221" i="6"/>
  <c r="R254" i="6"/>
  <c r="N254" i="6"/>
  <c r="R269" i="6"/>
  <c r="N269" i="6"/>
  <c r="R22" i="6"/>
  <c r="N22" i="6"/>
  <c r="N65" i="6"/>
  <c r="R65" i="6"/>
  <c r="R151" i="6"/>
  <c r="N151" i="6"/>
  <c r="N57" i="6"/>
  <c r="R57" i="6"/>
  <c r="N82" i="6"/>
  <c r="R82" i="6"/>
  <c r="R160" i="6"/>
  <c r="N160" i="6"/>
  <c r="N25" i="6"/>
  <c r="R25" i="6"/>
  <c r="R125" i="6"/>
  <c r="N125" i="6"/>
  <c r="N331" i="6"/>
  <c r="R331" i="6"/>
  <c r="R328" i="6"/>
  <c r="N328" i="6"/>
  <c r="R218" i="6"/>
  <c r="N239" i="6"/>
  <c r="R239" i="6"/>
  <c r="N130" i="6"/>
  <c r="R130" i="6"/>
  <c r="R266" i="6"/>
  <c r="N107" i="6"/>
  <c r="N274" i="6"/>
  <c r="N185" i="2"/>
  <c r="R185" i="2"/>
  <c r="R143" i="2"/>
  <c r="N143" i="2"/>
  <c r="R125" i="2"/>
  <c r="N125" i="2"/>
  <c r="R22" i="2"/>
  <c r="N22" i="2"/>
  <c r="N94" i="2"/>
  <c r="R94" i="2"/>
  <c r="N180" i="2"/>
  <c r="R180" i="2"/>
  <c r="N151" i="2"/>
  <c r="R151" i="2"/>
  <c r="R30" i="2"/>
  <c r="N30" i="2"/>
  <c r="N106" i="2"/>
  <c r="R106" i="2"/>
  <c r="N182" i="2"/>
  <c r="R182" i="2"/>
  <c r="N51" i="2"/>
  <c r="R51" i="2"/>
  <c r="R144" i="2"/>
  <c r="N144" i="2"/>
  <c r="R175" i="2"/>
  <c r="N175" i="2"/>
  <c r="N181" i="2"/>
  <c r="R181" i="2"/>
  <c r="R104" i="2"/>
  <c r="N104" i="2"/>
  <c r="N134" i="2"/>
  <c r="R134" i="2"/>
  <c r="N127" i="2"/>
  <c r="R127" i="2"/>
  <c r="N96" i="2"/>
  <c r="R96" i="2"/>
  <c r="N170" i="2"/>
  <c r="R170" i="2"/>
  <c r="M101" i="12"/>
  <c r="M207" i="12"/>
  <c r="M140" i="12"/>
  <c r="M166" i="12"/>
  <c r="M116" i="12"/>
  <c r="M133" i="12"/>
  <c r="V13" i="12"/>
  <c r="M274" i="12"/>
  <c r="V3" i="12"/>
  <c r="M245" i="12"/>
  <c r="M37" i="12"/>
  <c r="M43" i="12"/>
  <c r="M97" i="12"/>
  <c r="M233" i="12"/>
  <c r="M182" i="12"/>
  <c r="M23" i="12"/>
  <c r="M188" i="12"/>
  <c r="M65" i="12"/>
  <c r="M258" i="12"/>
  <c r="V12" i="12"/>
  <c r="M339" i="12"/>
  <c r="M136" i="12"/>
  <c r="M51" i="12"/>
  <c r="M202" i="12"/>
  <c r="M139" i="12"/>
  <c r="M293" i="12"/>
  <c r="M281" i="12"/>
  <c r="M237" i="12"/>
  <c r="M30" i="12"/>
  <c r="M158" i="12"/>
  <c r="M186" i="12"/>
  <c r="M35" i="12"/>
  <c r="M189" i="12"/>
  <c r="M36" i="12"/>
  <c r="M272" i="12"/>
  <c r="M211" i="12"/>
  <c r="M292" i="12"/>
  <c r="M47" i="12"/>
  <c r="M262" i="12"/>
  <c r="V11" i="12"/>
  <c r="M287" i="12"/>
  <c r="M32" i="12"/>
  <c r="M244" i="12"/>
  <c r="R133" i="2"/>
  <c r="N133" i="2"/>
  <c r="R250" i="8"/>
  <c r="N250" i="8"/>
  <c r="N327" i="8"/>
  <c r="R327" i="8"/>
  <c r="R152" i="8"/>
  <c r="N152" i="8"/>
  <c r="N262" i="8"/>
  <c r="R262" i="8"/>
  <c r="R326" i="8"/>
  <c r="N326" i="8"/>
  <c r="N200" i="8"/>
  <c r="R200" i="8"/>
  <c r="R106" i="8"/>
  <c r="N106" i="8"/>
  <c r="R315" i="8"/>
  <c r="N315" i="8"/>
  <c r="R248" i="8"/>
  <c r="N248" i="8"/>
  <c r="N194" i="8"/>
  <c r="R194" i="8"/>
  <c r="R77" i="8"/>
  <c r="N77" i="8"/>
  <c r="N159" i="8"/>
  <c r="R159" i="8"/>
  <c r="N165" i="8"/>
  <c r="R165" i="8"/>
  <c r="N273" i="8"/>
  <c r="R273" i="8"/>
  <c r="N150" i="8"/>
  <c r="R150" i="8"/>
  <c r="N263" i="8"/>
  <c r="R263" i="8"/>
  <c r="N131" i="8"/>
  <c r="R131" i="8"/>
  <c r="N68" i="8"/>
  <c r="R68" i="8"/>
  <c r="N26" i="8"/>
  <c r="R26" i="8"/>
  <c r="R217" i="8"/>
  <c r="N217" i="8"/>
  <c r="R91" i="8"/>
  <c r="N91" i="8"/>
  <c r="N259" i="8"/>
  <c r="R259" i="8"/>
  <c r="N252" i="8"/>
  <c r="R252" i="8"/>
  <c r="R126" i="8"/>
  <c r="N126" i="8"/>
  <c r="N249" i="8"/>
  <c r="R249" i="8"/>
  <c r="N281" i="8"/>
  <c r="R281" i="8"/>
  <c r="N183" i="8"/>
  <c r="R183" i="8"/>
  <c r="N302" i="8"/>
  <c r="R302" i="8"/>
  <c r="N113" i="8"/>
  <c r="R113" i="8"/>
  <c r="R79" i="8"/>
  <c r="N79" i="8"/>
  <c r="N265" i="8"/>
  <c r="R265" i="8"/>
  <c r="R321" i="8"/>
  <c r="N321" i="8"/>
  <c r="N37" i="8"/>
  <c r="R37" i="8"/>
  <c r="R42" i="8"/>
  <c r="N42" i="8"/>
  <c r="N255" i="8"/>
  <c r="R255" i="8"/>
  <c r="N52" i="8"/>
  <c r="R52" i="8"/>
  <c r="R192" i="8"/>
  <c r="N192" i="8"/>
  <c r="N207" i="8"/>
  <c r="R207" i="8"/>
  <c r="R164" i="8"/>
  <c r="N164" i="8"/>
  <c r="N129" i="8"/>
  <c r="R129" i="8"/>
  <c r="R278" i="6"/>
  <c r="R208" i="6"/>
  <c r="N208" i="6"/>
  <c r="N183" i="6"/>
  <c r="N133" i="6"/>
  <c r="R133" i="6"/>
  <c r="R55" i="6"/>
  <c r="R95" i="6"/>
  <c r="N250" i="6"/>
  <c r="N193" i="6"/>
  <c r="K84" i="4"/>
  <c r="K88" i="4"/>
  <c r="K126" i="4"/>
  <c r="K34" i="4"/>
  <c r="K74" i="4"/>
  <c r="K177" i="4"/>
  <c r="K31" i="4"/>
  <c r="K101" i="4"/>
  <c r="K168" i="4"/>
  <c r="K73" i="4"/>
  <c r="K165" i="4"/>
  <c r="K162" i="4"/>
  <c r="K75" i="4"/>
  <c r="K173" i="4"/>
  <c r="K172" i="4"/>
  <c r="K21" i="4"/>
  <c r="K86" i="4"/>
  <c r="K189" i="4"/>
  <c r="K100" i="4"/>
  <c r="K139" i="4"/>
  <c r="K185" i="4"/>
  <c r="V3" i="4"/>
  <c r="K117" i="4"/>
  <c r="K176" i="4"/>
  <c r="K25" i="4"/>
  <c r="K53" i="4"/>
  <c r="K159" i="4"/>
  <c r="K56" i="4"/>
  <c r="K80" i="4"/>
  <c r="K152" i="4"/>
  <c r="K66" i="4"/>
  <c r="K157" i="4"/>
  <c r="K184" i="4"/>
  <c r="K27" i="4"/>
  <c r="K138" i="4"/>
  <c r="K135" i="4"/>
  <c r="K33" i="4"/>
  <c r="K146" i="4"/>
  <c r="K155" i="4"/>
  <c r="V14" i="4"/>
  <c r="K79" i="4"/>
  <c r="K175" i="4"/>
  <c r="V13" i="4"/>
  <c r="K154" i="4"/>
  <c r="K144" i="4"/>
  <c r="K85" i="4"/>
  <c r="K129" i="4"/>
  <c r="V4" i="4"/>
  <c r="K71" i="4"/>
  <c r="K148" i="4"/>
  <c r="K54" i="4"/>
  <c r="K141" i="4"/>
  <c r="K161" i="4"/>
  <c r="K61" i="4"/>
  <c r="K130" i="4"/>
  <c r="K127" i="4"/>
  <c r="K58" i="4"/>
  <c r="K64" i="4"/>
  <c r="K167" i="4"/>
  <c r="K65" i="4"/>
  <c r="K77" i="4"/>
  <c r="K180" i="4"/>
  <c r="K35" i="4"/>
  <c r="K107" i="4"/>
  <c r="K68" i="4"/>
  <c r="K99" i="4"/>
  <c r="K143" i="4"/>
  <c r="K42" i="4"/>
  <c r="V5" i="4"/>
  <c r="K133" i="4"/>
  <c r="K151" i="4"/>
  <c r="K45" i="4"/>
  <c r="K114" i="4"/>
  <c r="K178" i="4"/>
  <c r="V15" i="4"/>
  <c r="K119" i="4"/>
  <c r="K163" i="4"/>
  <c r="K94" i="4"/>
  <c r="K113" i="4"/>
  <c r="K24" i="4"/>
  <c r="K96" i="4"/>
  <c r="K121" i="4"/>
  <c r="K32" i="4"/>
  <c r="K23" i="4"/>
  <c r="K137" i="4"/>
  <c r="K108" i="4"/>
  <c r="K122" i="4"/>
  <c r="K170" i="4"/>
  <c r="K67" i="4"/>
  <c r="K132" i="4"/>
  <c r="K44" i="4"/>
  <c r="K39" i="4"/>
  <c r="K95" i="4"/>
  <c r="K169" i="4"/>
  <c r="K46" i="4"/>
  <c r="K109" i="4"/>
  <c r="K191" i="4"/>
  <c r="K87" i="4"/>
  <c r="K140" i="4"/>
  <c r="K52" i="4"/>
  <c r="K70" i="4"/>
  <c r="K83" i="4"/>
  <c r="K60" i="4"/>
  <c r="K72" i="4"/>
  <c r="K103" i="4"/>
  <c r="K76" i="4"/>
  <c r="K81" i="4"/>
  <c r="K118" i="4"/>
  <c r="K51" i="4"/>
  <c r="K142" i="4"/>
  <c r="K43" i="4"/>
  <c r="K112" i="4"/>
  <c r="K164" i="4"/>
  <c r="K57" i="4"/>
  <c r="K41" i="4"/>
  <c r="K116" i="4"/>
  <c r="K40" i="4"/>
  <c r="V16" i="4"/>
  <c r="K153" i="4"/>
  <c r="K29" i="4"/>
  <c r="K115" i="4"/>
  <c r="K150" i="4"/>
  <c r="V12" i="4"/>
  <c r="K91" i="4"/>
  <c r="K171" i="4"/>
  <c r="V2" i="4"/>
  <c r="K97" i="4"/>
  <c r="K174" i="4"/>
  <c r="K49" i="4"/>
  <c r="K120" i="4"/>
  <c r="K190" i="4"/>
  <c r="K110" i="4"/>
  <c r="V8" i="4"/>
  <c r="K82" i="4"/>
  <c r="K62" i="4"/>
  <c r="K69" i="4"/>
  <c r="K47" i="4"/>
  <c r="K147" i="4"/>
  <c r="V9" i="4"/>
  <c r="K98" i="4"/>
  <c r="K36" i="4"/>
  <c r="K89" i="4"/>
  <c r="K160" i="4"/>
  <c r="V10" i="4"/>
  <c r="K125" i="4"/>
  <c r="K111" i="4"/>
  <c r="K128" i="4"/>
  <c r="K22" i="4"/>
  <c r="K124" i="4"/>
  <c r="K38" i="4"/>
  <c r="K131" i="4"/>
  <c r="K156" i="4"/>
  <c r="K105" i="4"/>
  <c r="K55" i="4"/>
  <c r="K30" i="4"/>
  <c r="K134" i="4"/>
  <c r="K37" i="4"/>
  <c r="K106" i="4"/>
  <c r="K136" i="4"/>
  <c r="K182" i="4"/>
  <c r="K149" i="4"/>
  <c r="K102" i="4"/>
  <c r="K48" i="4"/>
  <c r="K123" i="4"/>
  <c r="K166" i="4"/>
  <c r="K78" i="4"/>
  <c r="K188" i="4"/>
  <c r="K63" i="4"/>
  <c r="K145" i="4"/>
  <c r="V7" i="4"/>
  <c r="K104" i="4"/>
  <c r="K187" i="4"/>
  <c r="K181" i="4"/>
  <c r="K93" i="4"/>
  <c r="K92" i="4"/>
  <c r="K90" i="4"/>
  <c r="K179" i="4"/>
  <c r="K50" i="4"/>
  <c r="V6" i="4"/>
  <c r="K26" i="4"/>
  <c r="K183" i="4"/>
  <c r="K59" i="4"/>
  <c r="K158" i="4"/>
  <c r="V11" i="4"/>
  <c r="K186" i="4"/>
  <c r="K28" i="4"/>
  <c r="N166" i="2"/>
  <c r="R166" i="2"/>
  <c r="N95" i="2"/>
  <c r="R95" i="2"/>
  <c r="N41" i="2"/>
  <c r="R41" i="2"/>
  <c r="N168" i="2"/>
  <c r="R168" i="2"/>
  <c r="N36" i="2"/>
  <c r="R36" i="2"/>
  <c r="N74" i="2"/>
  <c r="R74" i="2"/>
  <c r="N174" i="2"/>
  <c r="R174" i="2"/>
  <c r="R153" i="2"/>
  <c r="N153" i="2"/>
  <c r="N140" i="2"/>
  <c r="R140" i="2"/>
  <c r="N169" i="2"/>
  <c r="R169" i="2"/>
  <c r="R123" i="2"/>
  <c r="N123" i="2"/>
  <c r="N82" i="2"/>
  <c r="R82" i="2"/>
  <c r="R34" i="2"/>
  <c r="N34" i="2"/>
  <c r="N85" i="2"/>
  <c r="R85" i="2"/>
  <c r="N179" i="2"/>
  <c r="R179" i="2"/>
  <c r="N68" i="2"/>
  <c r="R68" i="2"/>
  <c r="N154" i="2"/>
  <c r="R154" i="2"/>
  <c r="R131" i="2"/>
  <c r="N131" i="2"/>
  <c r="N116" i="2"/>
  <c r="R116" i="2"/>
  <c r="N111" i="2"/>
  <c r="R111" i="2"/>
  <c r="R58" i="2"/>
  <c r="N58" i="2"/>
  <c r="M278" i="12"/>
  <c r="M316" i="12"/>
  <c r="M74" i="12"/>
  <c r="M26" i="12"/>
  <c r="M150" i="12"/>
  <c r="M72" i="12"/>
  <c r="M331" i="12"/>
  <c r="M27" i="12"/>
  <c r="M213" i="12"/>
  <c r="M181" i="12"/>
  <c r="M61" i="12"/>
  <c r="V7" i="12"/>
  <c r="M205" i="12"/>
  <c r="M29" i="12"/>
  <c r="M229" i="12"/>
  <c r="M146" i="12"/>
  <c r="M89" i="12"/>
  <c r="M127" i="12"/>
  <c r="M114" i="12"/>
  <c r="M48" i="12"/>
  <c r="M157" i="12"/>
  <c r="M106" i="12"/>
  <c r="M332" i="12"/>
  <c r="M228" i="12"/>
  <c r="M144" i="12"/>
  <c r="M304" i="12"/>
  <c r="M155" i="12"/>
  <c r="M109" i="12"/>
  <c r="V16" i="12"/>
  <c r="M248" i="12"/>
  <c r="M95" i="12"/>
  <c r="M308" i="12"/>
  <c r="M218" i="12"/>
  <c r="M184" i="12"/>
  <c r="M78" i="12"/>
  <c r="M38" i="12"/>
  <c r="M320" i="12"/>
  <c r="M328" i="12"/>
  <c r="M330" i="12"/>
  <c r="M92" i="12"/>
  <c r="M57" i="12"/>
  <c r="M338" i="12"/>
  <c r="M111" i="12"/>
  <c r="N23" i="8"/>
  <c r="R23" i="8"/>
  <c r="N177" i="8"/>
  <c r="R177" i="8"/>
  <c r="N83" i="8"/>
  <c r="R83" i="8"/>
  <c r="N160" i="8"/>
  <c r="R160" i="8"/>
  <c r="N318" i="8"/>
  <c r="R318" i="8"/>
  <c r="R247" i="8"/>
  <c r="N247" i="8"/>
  <c r="N93" i="8"/>
  <c r="R93" i="8"/>
  <c r="R140" i="8"/>
  <c r="N140" i="8"/>
  <c r="N138" i="8"/>
  <c r="R138" i="8"/>
  <c r="R81" i="8"/>
  <c r="N81" i="8"/>
  <c r="R302" i="6"/>
  <c r="N302" i="6"/>
  <c r="R323" i="6"/>
  <c r="N323" i="6"/>
  <c r="N312" i="6"/>
  <c r="R312" i="6"/>
  <c r="N182" i="6"/>
  <c r="R182" i="6"/>
  <c r="R245" i="6"/>
  <c r="N245" i="6"/>
  <c r="N305" i="6"/>
  <c r="R305" i="6"/>
  <c r="R161" i="6"/>
  <c r="N161" i="6"/>
  <c r="N190" i="2"/>
  <c r="R190" i="2"/>
  <c r="R237" i="8"/>
  <c r="N237" i="8"/>
  <c r="R133" i="8"/>
  <c r="N133" i="8"/>
  <c r="N300" i="8"/>
  <c r="R300" i="8"/>
  <c r="N185" i="8"/>
  <c r="R185" i="8"/>
  <c r="N312" i="8"/>
  <c r="R312" i="8"/>
  <c r="N169" i="8"/>
  <c r="R169" i="8"/>
  <c r="R90" i="8"/>
  <c r="N90" i="8"/>
  <c r="R291" i="8"/>
  <c r="N291" i="8"/>
  <c r="R246" i="8"/>
  <c r="N246" i="8"/>
  <c r="R175" i="8"/>
  <c r="N175" i="8"/>
  <c r="N95" i="8"/>
  <c r="R95" i="8"/>
  <c r="R323" i="8"/>
  <c r="N323" i="8"/>
  <c r="R94" i="8"/>
  <c r="N94" i="8"/>
  <c r="R267" i="8"/>
  <c r="N267" i="8"/>
  <c r="R71" i="8"/>
  <c r="N71" i="8"/>
  <c r="N236" i="8"/>
  <c r="R236" i="8"/>
  <c r="R78" i="8"/>
  <c r="N78" i="8"/>
  <c r="R232" i="8"/>
  <c r="N232" i="8"/>
  <c r="N254" i="8"/>
  <c r="R254" i="8"/>
  <c r="R193" i="8"/>
  <c r="N193" i="8"/>
  <c r="R211" i="8"/>
  <c r="N211" i="8"/>
  <c r="N191" i="8"/>
  <c r="R191" i="8"/>
  <c r="R125" i="8"/>
  <c r="N125" i="8"/>
  <c r="N84" i="8"/>
  <c r="R84" i="8"/>
  <c r="N186" i="8"/>
  <c r="R186" i="8"/>
  <c r="R147" i="8"/>
  <c r="N147" i="8"/>
  <c r="R132" i="8"/>
  <c r="N132" i="8"/>
  <c r="R50" i="8"/>
  <c r="N50" i="8"/>
  <c r="N85" i="8"/>
  <c r="R85" i="8"/>
  <c r="N222" i="8"/>
  <c r="R222" i="8"/>
  <c r="R202" i="8"/>
  <c r="N202" i="8"/>
  <c r="N180" i="8"/>
  <c r="R180" i="8"/>
  <c r="N33" i="8"/>
  <c r="R33" i="8"/>
  <c r="R242" i="8"/>
  <c r="N242" i="8"/>
  <c r="R241" i="8"/>
  <c r="N241" i="8"/>
  <c r="R92" i="8"/>
  <c r="N92" i="8"/>
  <c r="R63" i="8"/>
  <c r="N63" i="8"/>
  <c r="N214" i="8"/>
  <c r="R214" i="8"/>
  <c r="N278" i="8"/>
  <c r="R278" i="8"/>
  <c r="N136" i="8"/>
  <c r="R136" i="8"/>
  <c r="R72" i="8"/>
  <c r="N72" i="8"/>
  <c r="R212" i="8"/>
  <c r="N212" i="8"/>
  <c r="R227" i="8"/>
  <c r="N227" i="8"/>
  <c r="N137" i="8"/>
  <c r="R137" i="8"/>
  <c r="N141" i="8"/>
  <c r="R141" i="8"/>
  <c r="R301" i="8"/>
  <c r="N301" i="8"/>
  <c r="R162" i="8"/>
  <c r="N162" i="8"/>
  <c r="N226" i="8"/>
  <c r="R226" i="8"/>
  <c r="N62" i="8"/>
  <c r="R62" i="8"/>
  <c r="N154" i="6"/>
  <c r="R154" i="6"/>
  <c r="N177" i="6"/>
  <c r="R177" i="6"/>
  <c r="R270" i="6"/>
  <c r="N270" i="6"/>
  <c r="N158" i="6"/>
  <c r="R158" i="6"/>
  <c r="R62" i="6"/>
  <c r="N62" i="6"/>
  <c r="R206" i="6"/>
  <c r="N39" i="6"/>
  <c r="R39" i="6"/>
  <c r="N169" i="6"/>
  <c r="R169" i="6"/>
  <c r="R74" i="6"/>
  <c r="N139" i="6"/>
  <c r="R139" i="6"/>
  <c r="R212" i="6"/>
  <c r="N212" i="6"/>
  <c r="R314" i="6"/>
  <c r="N314" i="6"/>
  <c r="N337" i="6"/>
  <c r="R171" i="6"/>
  <c r="N263" i="6"/>
  <c r="R263" i="6"/>
  <c r="N190" i="6"/>
  <c r="N243" i="6"/>
  <c r="N101" i="2"/>
  <c r="R101" i="2"/>
  <c r="N139" i="2"/>
  <c r="R139" i="2"/>
  <c r="N71" i="2"/>
  <c r="R71" i="2"/>
  <c r="N165" i="2"/>
  <c r="R165" i="2"/>
  <c r="N56" i="2"/>
  <c r="R56" i="2"/>
  <c r="N115" i="2"/>
  <c r="R115" i="2"/>
  <c r="R126" i="2"/>
  <c r="N126" i="2"/>
  <c r="N25" i="2"/>
  <c r="R25" i="2"/>
  <c r="N28" i="2"/>
  <c r="R28" i="2"/>
  <c r="R173" i="2"/>
  <c r="N173" i="2"/>
  <c r="N102" i="2"/>
  <c r="R102" i="2"/>
  <c r="N89" i="2"/>
  <c r="R89" i="2"/>
  <c r="N149" i="2"/>
  <c r="R149" i="2"/>
  <c r="N157" i="2"/>
  <c r="R157" i="2"/>
  <c r="N32" i="2"/>
  <c r="R32" i="2"/>
  <c r="N73" i="2"/>
  <c r="R73" i="2"/>
  <c r="R31" i="2"/>
  <c r="N31" i="2"/>
  <c r="N147" i="2"/>
  <c r="R147" i="2"/>
  <c r="R46" i="2"/>
  <c r="N46" i="2"/>
  <c r="R23" i="2"/>
  <c r="N23" i="2"/>
  <c r="R53" i="2"/>
  <c r="N53" i="2"/>
  <c r="N142" i="2"/>
  <c r="R142" i="2"/>
  <c r="N113" i="2"/>
  <c r="R113" i="2"/>
  <c r="R76" i="2"/>
  <c r="N76" i="2"/>
  <c r="M234" i="12"/>
  <c r="M161" i="12"/>
  <c r="M280" i="12"/>
  <c r="M71" i="12"/>
  <c r="M46" i="12"/>
  <c r="M208" i="12"/>
  <c r="M326" i="12"/>
  <c r="M153" i="12"/>
  <c r="M175" i="12"/>
  <c r="M129" i="12"/>
  <c r="M159" i="12"/>
  <c r="M215" i="12"/>
  <c r="M212" i="12"/>
  <c r="M283" i="12"/>
  <c r="M147" i="12"/>
  <c r="M75" i="12"/>
  <c r="M289" i="12"/>
  <c r="M327" i="12"/>
  <c r="M294" i="12"/>
  <c r="M87" i="12"/>
  <c r="M253" i="12"/>
  <c r="V17" i="12"/>
  <c r="M249" i="12"/>
  <c r="M21" i="12"/>
  <c r="M232" i="12"/>
  <c r="M164" i="12"/>
  <c r="M64" i="12"/>
  <c r="M322" i="12"/>
  <c r="M76" i="12"/>
  <c r="M276" i="12"/>
  <c r="M319" i="12"/>
  <c r="M247" i="12"/>
  <c r="M126" i="12"/>
  <c r="M156" i="12"/>
  <c r="M148" i="12"/>
  <c r="M135" i="12"/>
  <c r="M62" i="12"/>
  <c r="M25" i="12"/>
  <c r="M268" i="12"/>
  <c r="M216" i="12"/>
  <c r="M169" i="12"/>
  <c r="M242" i="12"/>
  <c r="N264" i="8"/>
  <c r="R264" i="8"/>
  <c r="R58" i="8"/>
  <c r="N58" i="8"/>
  <c r="N316" i="8"/>
  <c r="R316" i="8"/>
  <c r="N123" i="8"/>
  <c r="R123" i="8"/>
  <c r="R235" i="8"/>
  <c r="N235" i="8"/>
  <c r="N43" i="8"/>
  <c r="R43" i="8"/>
  <c r="R215" i="8"/>
  <c r="N215" i="8"/>
  <c r="R124" i="6"/>
  <c r="N124" i="6"/>
  <c r="R248" i="6"/>
  <c r="N248" i="6"/>
  <c r="N132" i="6"/>
  <c r="N253" i="6"/>
  <c r="R253" i="6"/>
  <c r="R67" i="6"/>
  <c r="N67" i="6"/>
  <c r="N30" i="6"/>
  <c r="R30" i="6"/>
  <c r="R157" i="8"/>
  <c r="N157" i="8"/>
  <c r="R57" i="8"/>
  <c r="N57" i="8"/>
  <c r="N225" i="8"/>
  <c r="R225" i="8"/>
  <c r="N245" i="8"/>
  <c r="R245" i="8"/>
  <c r="N153" i="8"/>
  <c r="R153" i="8"/>
  <c r="R294" i="8"/>
  <c r="N294" i="8"/>
  <c r="R176" i="8"/>
  <c r="N176" i="8"/>
  <c r="N228" i="8"/>
  <c r="R228" i="8"/>
  <c r="R47" i="8"/>
  <c r="N47" i="8"/>
  <c r="R65" i="8"/>
  <c r="N65" i="8"/>
  <c r="R155" i="8"/>
  <c r="N155" i="8"/>
  <c r="R197" i="8"/>
  <c r="N197" i="8"/>
  <c r="R238" i="8"/>
  <c r="N238" i="8"/>
  <c r="N293" i="8"/>
  <c r="R293" i="8"/>
  <c r="R45" i="8"/>
  <c r="N45" i="8"/>
  <c r="R139" i="8"/>
  <c r="N139" i="8"/>
  <c r="R82" i="8"/>
  <c r="N82" i="8"/>
  <c r="N298" i="8"/>
  <c r="R298" i="8"/>
  <c r="R22" i="8"/>
  <c r="N22" i="8"/>
  <c r="N156" i="8"/>
  <c r="R156" i="8"/>
  <c r="R325" i="8"/>
  <c r="N325" i="8"/>
  <c r="N38" i="8"/>
  <c r="R38" i="8"/>
  <c r="R97" i="8"/>
  <c r="N97" i="8"/>
  <c r="R102" i="8"/>
  <c r="N102" i="8"/>
  <c r="R275" i="8"/>
  <c r="N275" i="8"/>
  <c r="N60" i="8"/>
  <c r="R60" i="8"/>
  <c r="N76" i="8"/>
  <c r="R76" i="8"/>
  <c r="R209" i="8"/>
  <c r="N209" i="8"/>
  <c r="N110" i="8"/>
  <c r="R110" i="8"/>
  <c r="N283" i="8"/>
  <c r="R283" i="8"/>
  <c r="R122" i="8"/>
  <c r="N122" i="8"/>
  <c r="R258" i="8"/>
  <c r="N258" i="8"/>
  <c r="R114" i="8"/>
  <c r="N114" i="8"/>
  <c r="R305" i="8"/>
  <c r="N305" i="8"/>
  <c r="R195" i="8"/>
  <c r="N195" i="8"/>
  <c r="R251" i="8"/>
  <c r="N251" i="8"/>
  <c r="R161" i="8"/>
  <c r="N161" i="8"/>
  <c r="N34" i="8"/>
  <c r="R34" i="8"/>
  <c r="R171" i="8"/>
  <c r="N171" i="8"/>
  <c r="R59" i="8"/>
  <c r="N59" i="8"/>
  <c r="N27" i="8"/>
  <c r="R27" i="8"/>
  <c r="R111" i="8"/>
  <c r="N111" i="8"/>
  <c r="N217" i="6"/>
  <c r="R217" i="6"/>
  <c r="R209" i="6"/>
  <c r="N209" i="6"/>
  <c r="R34" i="6"/>
  <c r="N34" i="6"/>
  <c r="N247" i="6"/>
  <c r="R247" i="6"/>
  <c r="R148" i="6"/>
  <c r="N148" i="6"/>
  <c r="R23" i="6"/>
  <c r="N23" i="6"/>
  <c r="R191" i="6"/>
  <c r="N191" i="6"/>
  <c r="N79" i="6"/>
  <c r="R79" i="6"/>
  <c r="N202" i="6"/>
  <c r="R202" i="6"/>
  <c r="N199" i="6"/>
  <c r="R199" i="6"/>
  <c r="N119" i="6"/>
  <c r="R119" i="6"/>
  <c r="R205" i="6"/>
  <c r="N205" i="6"/>
  <c r="N58" i="6"/>
  <c r="R58" i="6"/>
  <c r="N290" i="6"/>
  <c r="R290" i="6"/>
  <c r="N21" i="6"/>
  <c r="R21" i="6"/>
  <c r="R291" i="6"/>
  <c r="N291" i="6"/>
  <c r="N106" i="6"/>
  <c r="R106" i="6"/>
  <c r="N210" i="6"/>
  <c r="R210" i="6"/>
  <c r="N286" i="6"/>
  <c r="R286" i="6"/>
  <c r="R134" i="6"/>
  <c r="N134" i="6"/>
  <c r="R163" i="6"/>
  <c r="N163" i="6"/>
  <c r="R178" i="6"/>
  <c r="N178" i="6"/>
  <c r="R297" i="6"/>
  <c r="N297" i="6"/>
  <c r="R293" i="6"/>
  <c r="N293" i="6"/>
  <c r="N36" i="6"/>
  <c r="R36" i="6"/>
  <c r="N99" i="6"/>
  <c r="R99" i="6"/>
  <c r="R105" i="6"/>
  <c r="N105" i="6"/>
  <c r="R157" i="6"/>
  <c r="N157" i="6"/>
  <c r="N111" i="6"/>
  <c r="R111" i="6"/>
  <c r="N220" i="6"/>
  <c r="R220" i="6"/>
  <c r="R307" i="6"/>
  <c r="N307" i="6"/>
  <c r="R38" i="6"/>
  <c r="N38" i="6"/>
  <c r="R33" i="6"/>
  <c r="N33" i="6"/>
  <c r="R186" i="2"/>
  <c r="N186" i="2"/>
  <c r="N21" i="2"/>
  <c r="R21" i="2"/>
  <c r="R152" i="2"/>
  <c r="N152" i="2"/>
  <c r="R43" i="2"/>
  <c r="N43" i="2"/>
  <c r="R77" i="2"/>
  <c r="N77" i="2"/>
  <c r="N27" i="2"/>
  <c r="R27" i="2"/>
  <c r="R61" i="2"/>
  <c r="N61" i="2"/>
  <c r="N138" i="2"/>
  <c r="R138" i="2"/>
  <c r="R97" i="2"/>
  <c r="N97" i="2"/>
  <c r="N172" i="2"/>
  <c r="R172" i="2"/>
  <c r="N105" i="2"/>
  <c r="R105" i="2"/>
  <c r="N87" i="2"/>
  <c r="R87" i="2"/>
  <c r="N81" i="2"/>
  <c r="R81" i="2"/>
  <c r="N121" i="2"/>
  <c r="R121" i="2"/>
  <c r="N124" i="2"/>
  <c r="R124" i="2"/>
  <c r="R62" i="2"/>
  <c r="N62" i="2"/>
  <c r="N100" i="2"/>
  <c r="R100" i="2"/>
  <c r="R48" i="2"/>
  <c r="N48" i="2"/>
  <c r="N40" i="2"/>
  <c r="R40" i="2"/>
  <c r="N54" i="2"/>
  <c r="R54" i="2"/>
  <c r="N167" i="2"/>
  <c r="R167" i="2"/>
  <c r="N145" i="2"/>
  <c r="R145" i="2"/>
  <c r="M236" i="12"/>
  <c r="M307" i="12"/>
  <c r="M115" i="12"/>
  <c r="M138" i="12"/>
  <c r="V20" i="12"/>
  <c r="M254" i="12"/>
  <c r="M209" i="12"/>
  <c r="V10" i="12"/>
  <c r="M99" i="12"/>
  <c r="M270" i="12"/>
  <c r="M120" i="12"/>
  <c r="M104" i="12"/>
  <c r="M102" i="12"/>
  <c r="M306" i="12"/>
  <c r="M263" i="12"/>
  <c r="M324" i="12"/>
  <c r="M141" i="12"/>
  <c r="M257" i="12"/>
  <c r="M219" i="12"/>
  <c r="M151" i="12"/>
  <c r="M45" i="12"/>
  <c r="M340" i="12"/>
  <c r="M317" i="12"/>
  <c r="M246" i="12"/>
  <c r="M291" i="12"/>
  <c r="M312" i="12"/>
  <c r="M168" i="12"/>
  <c r="M183" i="12"/>
  <c r="M241" i="12"/>
  <c r="M108" i="12"/>
  <c r="M160" i="12"/>
  <c r="M337" i="12"/>
  <c r="M223" i="12"/>
  <c r="M200" i="12"/>
  <c r="M149" i="12"/>
  <c r="M239" i="12"/>
  <c r="M107" i="12"/>
  <c r="M172" i="12"/>
  <c r="M259" i="12"/>
  <c r="M300" i="12"/>
  <c r="M68" i="12"/>
  <c r="M284" i="12"/>
  <c r="N277" i="8"/>
  <c r="R277" i="8"/>
  <c r="R210" i="8"/>
  <c r="N210" i="8"/>
  <c r="R279" i="8"/>
  <c r="N279" i="8"/>
  <c r="R49" i="8"/>
  <c r="N49" i="8"/>
  <c r="N70" i="8"/>
  <c r="R70" i="8"/>
  <c r="N268" i="8"/>
  <c r="R268" i="8"/>
  <c r="R96" i="8"/>
  <c r="N96" i="8"/>
  <c r="N69" i="8"/>
  <c r="R69" i="8"/>
  <c r="R178" i="8"/>
  <c r="N178" i="8"/>
  <c r="N163" i="8"/>
  <c r="R163" i="8"/>
  <c r="R115" i="6"/>
  <c r="N115" i="6"/>
  <c r="N131" i="6"/>
  <c r="R131" i="6"/>
  <c r="N72" i="6"/>
  <c r="R72" i="6"/>
  <c r="R185" i="6"/>
  <c r="N185" i="6"/>
  <c r="R200" i="6"/>
  <c r="N200" i="6"/>
  <c r="N238" i="6"/>
  <c r="R238" i="6"/>
  <c r="N187" i="6"/>
  <c r="R187" i="6"/>
  <c r="N150" i="6"/>
  <c r="R150" i="6"/>
  <c r="R244" i="6"/>
  <c r="N244" i="6"/>
  <c r="N257" i="6"/>
  <c r="R257" i="6"/>
  <c r="N289" i="6"/>
  <c r="R289" i="6"/>
  <c r="R165" i="6"/>
  <c r="N165" i="6"/>
  <c r="R90" i="2"/>
  <c r="N90" i="2"/>
  <c r="R75" i="2"/>
  <c r="N75" i="2"/>
  <c r="N65" i="2"/>
  <c r="R65" i="2"/>
  <c r="R120" i="2"/>
  <c r="N120" i="2"/>
  <c r="R158" i="2"/>
  <c r="N158" i="2"/>
  <c r="N35" i="2"/>
  <c r="R35" i="2"/>
  <c r="N52" i="2"/>
  <c r="R52" i="2"/>
  <c r="R128" i="2"/>
  <c r="N128" i="2"/>
  <c r="N267" i="12"/>
  <c r="R267" i="12"/>
  <c r="N235" i="12"/>
  <c r="N305" i="12"/>
  <c r="R305" i="12"/>
  <c r="R336" i="8"/>
  <c r="N336" i="8"/>
  <c r="N61" i="8"/>
  <c r="R61" i="8"/>
  <c r="R290" i="8"/>
  <c r="N290" i="8"/>
  <c r="N314" i="8"/>
  <c r="R314" i="8"/>
  <c r="N109" i="8"/>
  <c r="R109" i="8"/>
  <c r="R166" i="8"/>
  <c r="N166" i="8"/>
  <c r="R24" i="8"/>
  <c r="N24" i="8"/>
  <c r="R142" i="8"/>
  <c r="N142" i="8"/>
  <c r="N75" i="8"/>
  <c r="R75" i="8"/>
  <c r="N319" i="8"/>
  <c r="R319" i="8"/>
  <c r="R286" i="8"/>
  <c r="N286" i="8"/>
  <c r="R206" i="8"/>
  <c r="N206" i="8"/>
  <c r="R25" i="8"/>
  <c r="N25" i="8"/>
  <c r="R151" i="8"/>
  <c r="N151" i="8"/>
  <c r="N295" i="8"/>
  <c r="R295" i="8"/>
  <c r="N120" i="8"/>
  <c r="R120" i="8"/>
  <c r="R322" i="8"/>
  <c r="N322" i="8"/>
  <c r="N100" i="8"/>
  <c r="R100" i="8"/>
  <c r="R130" i="8"/>
  <c r="N130" i="8"/>
  <c r="N243" i="8"/>
  <c r="R243" i="8"/>
  <c r="N117" i="8"/>
  <c r="R117" i="8"/>
  <c r="R89" i="8"/>
  <c r="N89" i="8"/>
  <c r="R64" i="8"/>
  <c r="N64" i="8"/>
  <c r="R181" i="8"/>
  <c r="N181" i="8"/>
  <c r="R224" i="8"/>
  <c r="N224" i="8"/>
  <c r="R184" i="8"/>
  <c r="N184" i="8"/>
  <c r="N304" i="8"/>
  <c r="R304" i="8"/>
  <c r="R199" i="8"/>
  <c r="N199" i="8"/>
  <c r="R39" i="8"/>
  <c r="N39" i="8"/>
  <c r="R311" i="8"/>
  <c r="N311" i="8"/>
  <c r="R80" i="8"/>
  <c r="N80" i="8"/>
  <c r="N220" i="8"/>
  <c r="R220" i="8"/>
  <c r="R116" i="8"/>
  <c r="N116" i="8"/>
  <c r="N329" i="8"/>
  <c r="R329" i="8"/>
  <c r="N239" i="8"/>
  <c r="R239" i="8"/>
  <c r="N276" i="8"/>
  <c r="R276" i="8"/>
  <c r="R88" i="8"/>
  <c r="N88" i="8"/>
  <c r="R30" i="8"/>
  <c r="N30" i="8"/>
  <c r="R173" i="8"/>
  <c r="N173" i="8"/>
  <c r="N146" i="8"/>
  <c r="R146" i="8"/>
  <c r="R66" i="6"/>
  <c r="N66" i="6"/>
  <c r="N233" i="6"/>
  <c r="R233" i="6"/>
  <c r="N83" i="6"/>
  <c r="R83" i="6"/>
  <c r="R237" i="6"/>
  <c r="N237" i="6"/>
  <c r="R168" i="6"/>
  <c r="N168" i="6"/>
  <c r="N322" i="6"/>
  <c r="R322" i="6"/>
  <c r="N251" i="6"/>
  <c r="R251" i="6"/>
  <c r="N211" i="6"/>
  <c r="R211" i="6"/>
  <c r="R102" i="6"/>
  <c r="N102" i="6"/>
  <c r="R296" i="6"/>
  <c r="N296" i="6"/>
  <c r="N50" i="6"/>
  <c r="R50" i="6"/>
  <c r="N256" i="6"/>
  <c r="R256" i="6"/>
  <c r="R156" i="6"/>
  <c r="N156" i="6"/>
  <c r="R98" i="6"/>
  <c r="N98" i="6"/>
  <c r="N214" i="6"/>
  <c r="N228" i="6"/>
  <c r="N49" i="6"/>
  <c r="R49" i="6"/>
  <c r="R90" i="6"/>
  <c r="N90" i="6"/>
  <c r="R282" i="6"/>
  <c r="N282" i="6"/>
  <c r="N301" i="6"/>
  <c r="R24" i="6"/>
  <c r="N24" i="6"/>
  <c r="R145" i="6"/>
  <c r="N145" i="6"/>
  <c r="N92" i="2"/>
  <c r="R92" i="2"/>
  <c r="R24" i="2"/>
  <c r="N24" i="2"/>
  <c r="R63" i="2"/>
  <c r="N63" i="2"/>
  <c r="N78" i="2"/>
  <c r="R78" i="2"/>
  <c r="N50" i="2"/>
  <c r="R50" i="2"/>
  <c r="N79" i="2"/>
  <c r="R79" i="2"/>
  <c r="R112" i="2"/>
  <c r="N112" i="2"/>
  <c r="N107" i="2"/>
  <c r="R107" i="2"/>
  <c r="N137" i="2"/>
  <c r="R137" i="2"/>
  <c r="N171" i="2"/>
  <c r="R171" i="2"/>
  <c r="N148" i="2"/>
  <c r="R148" i="2"/>
  <c r="R187" i="2"/>
  <c r="N187" i="2"/>
  <c r="R69" i="2"/>
  <c r="N69" i="2"/>
  <c r="R45" i="2"/>
  <c r="N45" i="2"/>
  <c r="N88" i="2"/>
  <c r="R88" i="2"/>
  <c r="N119" i="2"/>
  <c r="R119" i="2"/>
  <c r="N178" i="2"/>
  <c r="R178" i="2"/>
  <c r="R155" i="2"/>
  <c r="N155" i="2"/>
  <c r="N135" i="2"/>
  <c r="R135" i="2"/>
  <c r="N64" i="2"/>
  <c r="R64" i="2"/>
  <c r="N38" i="2"/>
  <c r="R38" i="2"/>
  <c r="M336" i="12"/>
  <c r="M196" i="12"/>
  <c r="M195" i="12"/>
  <c r="M69" i="12"/>
  <c r="M266" i="12"/>
  <c r="M282" i="12"/>
  <c r="M314" i="12"/>
  <c r="M56" i="12"/>
  <c r="M299" i="12"/>
  <c r="V4" i="12"/>
  <c r="M131" i="12"/>
  <c r="M224" i="12"/>
  <c r="M342" i="12"/>
  <c r="M206" i="12"/>
  <c r="M333" i="12"/>
  <c r="M88" i="12"/>
  <c r="M243" i="12"/>
  <c r="M58" i="12"/>
  <c r="M318" i="12"/>
  <c r="V19" i="12"/>
  <c r="M132" i="12"/>
  <c r="M315" i="12"/>
  <c r="M93" i="12"/>
  <c r="M178" i="12"/>
  <c r="M285" i="12"/>
  <c r="M192" i="12"/>
  <c r="M170" i="12"/>
  <c r="M298" i="12"/>
  <c r="M185" i="12"/>
  <c r="M203" i="12"/>
  <c r="M255" i="12"/>
  <c r="M323" i="12"/>
  <c r="M226" i="12"/>
  <c r="M91" i="12"/>
  <c r="M321" i="12"/>
  <c r="M261" i="12"/>
  <c r="M191" i="12"/>
  <c r="M103" i="12"/>
  <c r="M230" i="12"/>
  <c r="M124" i="12"/>
  <c r="M180" i="12"/>
  <c r="M122" i="12"/>
  <c r="M86" i="12"/>
  <c r="N44" i="8"/>
  <c r="R44" i="8"/>
  <c r="N28" i="8"/>
  <c r="R28" i="8"/>
  <c r="R54" i="8"/>
  <c r="N54" i="8"/>
  <c r="R51" i="8"/>
  <c r="N51" i="8"/>
  <c r="R188" i="8"/>
  <c r="N188" i="8"/>
  <c r="N128" i="8"/>
  <c r="R128" i="8"/>
  <c r="R230" i="8"/>
  <c r="N230" i="8"/>
  <c r="N197" i="6"/>
  <c r="R197" i="6"/>
  <c r="N234" i="6"/>
  <c r="R234" i="6"/>
  <c r="N129" i="6"/>
  <c r="R129" i="6"/>
  <c r="N249" i="6"/>
  <c r="R249" i="6"/>
  <c r="N44" i="6"/>
  <c r="R44" i="6"/>
  <c r="R76" i="6"/>
  <c r="N76" i="6"/>
  <c r="N319" i="6"/>
  <c r="R319" i="6"/>
  <c r="R93" i="6"/>
  <c r="N93" i="6"/>
  <c r="R108" i="2"/>
  <c r="N108" i="2"/>
  <c r="N114" i="2"/>
  <c r="R114" i="2"/>
  <c r="R86" i="2"/>
  <c r="N86" i="2"/>
  <c r="N117" i="2"/>
  <c r="R117" i="2"/>
  <c r="R264" i="12"/>
  <c r="R49" i="12"/>
  <c r="N49" i="12"/>
  <c r="N39" i="12"/>
  <c r="R39" i="12"/>
  <c r="N225" i="12"/>
  <c r="R225" i="12"/>
  <c r="R143" i="8"/>
  <c r="N143" i="8"/>
  <c r="N287" i="8"/>
  <c r="R287" i="8"/>
  <c r="N231" i="8"/>
  <c r="R231" i="8"/>
  <c r="N98" i="8"/>
  <c r="R98" i="8"/>
  <c r="R167" i="8"/>
  <c r="N167" i="8"/>
  <c r="R269" i="8"/>
  <c r="N269" i="8"/>
  <c r="N218" i="8"/>
  <c r="R218" i="8"/>
  <c r="R340" i="8"/>
  <c r="N340" i="8"/>
  <c r="N271" i="8"/>
  <c r="R271" i="8"/>
  <c r="N103" i="8"/>
  <c r="R103" i="8"/>
  <c r="N284" i="8"/>
  <c r="R284" i="8"/>
  <c r="R144" i="8"/>
  <c r="N144" i="8"/>
  <c r="R35" i="8"/>
  <c r="N35" i="8"/>
  <c r="R127" i="8"/>
  <c r="N127" i="8"/>
  <c r="R170" i="8"/>
  <c r="N170" i="8"/>
  <c r="N266" i="8"/>
  <c r="R266" i="8"/>
  <c r="R334" i="8"/>
  <c r="N334" i="8"/>
  <c r="N172" i="8"/>
  <c r="R172" i="8"/>
  <c r="R149" i="8"/>
  <c r="N149" i="8"/>
  <c r="R260" i="8"/>
  <c r="N260" i="8"/>
  <c r="R107" i="8"/>
  <c r="N107" i="8"/>
  <c r="R285" i="8"/>
  <c r="N285" i="8"/>
  <c r="N320" i="8"/>
  <c r="R320" i="8"/>
  <c r="N105" i="8"/>
  <c r="R105" i="8"/>
  <c r="N261" i="8"/>
  <c r="R261" i="8"/>
  <c r="R196" i="8"/>
  <c r="N196" i="8"/>
  <c r="N307" i="8"/>
  <c r="R307" i="8"/>
  <c r="N317" i="8"/>
  <c r="R317" i="8"/>
  <c r="N221" i="8"/>
  <c r="R221" i="8"/>
  <c r="R292" i="8"/>
  <c r="N292" i="8"/>
  <c r="R135" i="8"/>
  <c r="N135" i="8"/>
  <c r="N299" i="8"/>
  <c r="R299" i="8"/>
  <c r="N154" i="8"/>
  <c r="R154" i="8"/>
  <c r="N112" i="8"/>
  <c r="R112" i="8"/>
  <c r="R99" i="8"/>
  <c r="N99" i="8"/>
  <c r="N270" i="8"/>
  <c r="R270" i="8"/>
  <c r="N168" i="8"/>
  <c r="R168" i="8"/>
  <c r="N303" i="8"/>
  <c r="R303" i="8"/>
  <c r="R121" i="8"/>
  <c r="N121" i="8"/>
  <c r="N159" i="6"/>
  <c r="R159" i="6"/>
  <c r="N196" i="6"/>
  <c r="R196" i="6"/>
  <c r="R123" i="6"/>
  <c r="N123" i="6"/>
  <c r="R295" i="6"/>
  <c r="N295" i="6"/>
  <c r="R51" i="6"/>
  <c r="N51" i="6"/>
  <c r="R64" i="6"/>
  <c r="N64" i="6"/>
  <c r="N304" i="6"/>
  <c r="R304" i="6"/>
  <c r="N194" i="6"/>
  <c r="R194" i="6"/>
  <c r="N287" i="6"/>
  <c r="R287" i="6"/>
  <c r="R265" i="6"/>
  <c r="N265" i="6"/>
  <c r="N179" i="6"/>
  <c r="R179" i="6"/>
  <c r="N272" i="6"/>
  <c r="R272" i="6"/>
  <c r="N42" i="6"/>
  <c r="R42" i="6"/>
  <c r="N54" i="6"/>
  <c r="R54" i="6"/>
  <c r="N63" i="6"/>
  <c r="R63" i="6"/>
  <c r="N336" i="6"/>
  <c r="R336" i="6"/>
  <c r="N292" i="6"/>
  <c r="R292" i="6"/>
  <c r="R303" i="6"/>
  <c r="N303" i="6"/>
  <c r="R88" i="6"/>
  <c r="N88" i="6"/>
  <c r="R176" i="6"/>
  <c r="N176" i="6"/>
  <c r="R128" i="6"/>
  <c r="N128" i="6"/>
  <c r="N311" i="6"/>
  <c r="R311" i="6"/>
  <c r="N308" i="6"/>
  <c r="R308" i="6"/>
  <c r="N324" i="6"/>
  <c r="R324" i="6"/>
  <c r="R122" i="6"/>
  <c r="N122" i="6"/>
  <c r="N56" i="6"/>
  <c r="R56" i="6"/>
  <c r="R140" i="6"/>
  <c r="N140" i="6"/>
  <c r="R100" i="6"/>
  <c r="R277" i="6"/>
  <c r="N277" i="6"/>
  <c r="R225" i="6"/>
  <c r="N225" i="6"/>
  <c r="N198" i="6"/>
  <c r="R198" i="6"/>
  <c r="N147" i="6"/>
  <c r="R147" i="6"/>
  <c r="N112" i="6"/>
  <c r="R112" i="6"/>
  <c r="N231" i="6"/>
  <c r="R231" i="6"/>
  <c r="R117" i="6"/>
  <c r="N117" i="6"/>
  <c r="N136" i="6"/>
  <c r="R136" i="6"/>
  <c r="N70" i="2"/>
  <c r="R70" i="2"/>
  <c r="R83" i="2"/>
  <c r="N83" i="2"/>
  <c r="N136" i="2"/>
  <c r="R136" i="2"/>
  <c r="N161" i="2"/>
  <c r="R161" i="2"/>
  <c r="N164" i="2"/>
  <c r="R164" i="2"/>
  <c r="N162" i="2"/>
  <c r="R162" i="2"/>
  <c r="R47" i="2"/>
  <c r="N47" i="2"/>
  <c r="N129" i="2"/>
  <c r="R129" i="2"/>
  <c r="R99" i="2"/>
  <c r="N99" i="2"/>
  <c r="R37" i="2"/>
  <c r="N37" i="2"/>
  <c r="R177" i="2"/>
  <c r="N177" i="2"/>
  <c r="R55" i="2"/>
  <c r="N55" i="2"/>
  <c r="N118" i="2"/>
  <c r="R118" i="2"/>
  <c r="N42" i="2"/>
  <c r="R42" i="2"/>
  <c r="N66" i="2"/>
  <c r="R66" i="2"/>
  <c r="R150" i="2"/>
  <c r="N150" i="2"/>
  <c r="R122" i="2"/>
  <c r="N122" i="2"/>
  <c r="N67" i="2"/>
  <c r="R67" i="2"/>
  <c r="R49" i="2"/>
  <c r="N49" i="2"/>
  <c r="R84" i="2"/>
  <c r="N84" i="2"/>
  <c r="N141" i="2"/>
  <c r="R141" i="2"/>
  <c r="M67" i="12"/>
  <c r="M303" i="12"/>
  <c r="M34" i="12"/>
  <c r="M24" i="12"/>
  <c r="M174" i="12"/>
  <c r="M128" i="12"/>
  <c r="M341" i="12"/>
  <c r="M53" i="12"/>
  <c r="M310" i="12"/>
  <c r="M73" i="12"/>
  <c r="M288" i="12"/>
  <c r="M252" i="12"/>
  <c r="M286" i="12"/>
  <c r="M84" i="12"/>
  <c r="M279" i="12"/>
  <c r="M123" i="12"/>
  <c r="M94" i="12"/>
  <c r="M118" i="12"/>
  <c r="V18" i="12"/>
  <c r="M329" i="12"/>
  <c r="M173" i="12"/>
  <c r="M335" i="12"/>
  <c r="M290" i="12"/>
  <c r="M277" i="12"/>
  <c r="M130" i="12"/>
  <c r="M197" i="12"/>
  <c r="M238" i="12"/>
  <c r="M309" i="12"/>
  <c r="M44" i="12"/>
  <c r="M31" i="12"/>
  <c r="M193" i="12"/>
  <c r="M231" i="12"/>
  <c r="M100" i="12"/>
  <c r="M273" i="12"/>
  <c r="M194" i="12"/>
  <c r="M269" i="12"/>
  <c r="M41" i="12"/>
  <c r="M275" i="12"/>
  <c r="M70" i="12"/>
  <c r="V2" i="12"/>
  <c r="M137" i="12"/>
  <c r="M63" i="12"/>
  <c r="M260" i="12"/>
  <c r="N332" i="8"/>
  <c r="R332" i="8"/>
  <c r="N74" i="8"/>
  <c r="R74" i="8"/>
  <c r="R219" i="8"/>
  <c r="N219" i="8"/>
  <c r="R289" i="8"/>
  <c r="N289" i="8"/>
  <c r="N208" i="8"/>
  <c r="R208" i="8"/>
  <c r="R189" i="8"/>
  <c r="N189" i="8"/>
  <c r="N321" i="6"/>
  <c r="R321" i="6"/>
  <c r="N258" i="6"/>
  <c r="R258" i="6"/>
  <c r="N110" i="6"/>
  <c r="R110" i="6"/>
  <c r="N92" i="6"/>
  <c r="R92" i="6"/>
  <c r="N332" i="6"/>
  <c r="R332" i="6"/>
  <c r="N118" i="6"/>
  <c r="R118" i="6"/>
  <c r="R93" i="2"/>
  <c r="N93" i="2"/>
  <c r="N29" i="2"/>
  <c r="R29" i="2"/>
  <c r="R60" i="2"/>
  <c r="N60" i="2"/>
  <c r="R103" i="2"/>
  <c r="N103" i="2"/>
  <c r="R146" i="2"/>
  <c r="N146" i="2"/>
  <c r="N176" i="2"/>
  <c r="R176" i="2"/>
  <c r="N183" i="2"/>
  <c r="R183" i="2"/>
  <c r="N91" i="2"/>
  <c r="R91" i="2"/>
  <c r="N33" i="12"/>
  <c r="R33" i="12"/>
  <c r="N125" i="12"/>
  <c r="N216" i="8"/>
  <c r="R216" i="8"/>
  <c r="N67" i="8"/>
  <c r="R67" i="8"/>
  <c r="R148" i="8"/>
  <c r="N148" i="8"/>
  <c r="N182" i="8"/>
  <c r="R182" i="8"/>
  <c r="R53" i="8"/>
  <c r="N53" i="8"/>
  <c r="R108" i="8"/>
  <c r="N108" i="8"/>
  <c r="N288" i="8"/>
  <c r="R288" i="8"/>
  <c r="R86" i="8"/>
  <c r="N86" i="8"/>
  <c r="N31" i="8"/>
  <c r="R31" i="8"/>
  <c r="R272" i="8"/>
  <c r="N272" i="8"/>
  <c r="R36" i="8"/>
  <c r="N36" i="8"/>
  <c r="N104" i="8"/>
  <c r="R104" i="8"/>
  <c r="R119" i="8"/>
  <c r="N119" i="8"/>
  <c r="R46" i="8"/>
  <c r="N46" i="8"/>
  <c r="R240" i="8"/>
  <c r="N240" i="8"/>
  <c r="R21" i="8"/>
  <c r="N21" i="8"/>
  <c r="R205" i="8"/>
  <c r="N205" i="8"/>
  <c r="N134" i="8"/>
  <c r="R134" i="8"/>
  <c r="R73" i="8"/>
  <c r="N73" i="8"/>
  <c r="N330" i="8"/>
  <c r="R330" i="8"/>
  <c r="R174" i="8"/>
  <c r="N174" i="8"/>
  <c r="N223" i="8"/>
  <c r="R223" i="8"/>
  <c r="R118" i="8"/>
  <c r="N118" i="8"/>
  <c r="R29" i="8"/>
  <c r="N29" i="8"/>
  <c r="N55" i="8"/>
  <c r="R55" i="8"/>
  <c r="R124" i="8"/>
  <c r="N124" i="8"/>
  <c r="N313" i="8"/>
  <c r="R313" i="8"/>
  <c r="N244" i="8"/>
  <c r="R244" i="8"/>
  <c r="N187" i="8"/>
  <c r="R187" i="8"/>
  <c r="N324" i="8"/>
  <c r="R324" i="8"/>
  <c r="N198" i="8"/>
  <c r="R198" i="8"/>
  <c r="R203" i="8"/>
  <c r="N203" i="8"/>
  <c r="N331" i="8"/>
  <c r="R331" i="8"/>
  <c r="R115" i="8"/>
  <c r="N115" i="8"/>
  <c r="N253" i="8"/>
  <c r="R253" i="8"/>
  <c r="R190" i="8"/>
  <c r="N190" i="8"/>
  <c r="N87" i="8"/>
  <c r="R87" i="8"/>
  <c r="R280" i="8"/>
  <c r="N280" i="8"/>
  <c r="R234" i="8"/>
  <c r="N234" i="8"/>
  <c r="R189" i="6"/>
  <c r="N189" i="6"/>
  <c r="N86" i="6"/>
  <c r="R86" i="6"/>
  <c r="R103" i="6"/>
  <c r="R170" i="6"/>
  <c r="N170" i="6"/>
  <c r="R164" i="6"/>
  <c r="N164" i="6"/>
  <c r="R213" i="6"/>
  <c r="N213" i="6"/>
  <c r="N80" i="6"/>
  <c r="R80" i="6"/>
  <c r="N70" i="6"/>
  <c r="N141" i="6"/>
  <c r="N207" i="6"/>
  <c r="R207" i="6"/>
  <c r="N299" i="6"/>
  <c r="R299" i="6"/>
  <c r="N85" i="6"/>
  <c r="R85" i="6"/>
  <c r="N224" i="6"/>
  <c r="R224" i="6"/>
  <c r="R149" i="6"/>
  <c r="N149" i="6"/>
  <c r="R172" i="6"/>
  <c r="N172" i="6"/>
  <c r="N47" i="6"/>
  <c r="R47" i="6"/>
  <c r="N96" i="6"/>
  <c r="R96" i="6"/>
  <c r="N235" i="6"/>
  <c r="R235" i="6"/>
  <c r="N329" i="6"/>
  <c r="N120" i="6"/>
  <c r="R120" i="6"/>
  <c r="N280" i="6"/>
  <c r="R280" i="6"/>
  <c r="R318" i="6"/>
  <c r="N318" i="6"/>
  <c r="R333" i="6"/>
  <c r="N333" i="6"/>
  <c r="R116" i="6"/>
  <c r="N116" i="6"/>
  <c r="R201" i="6"/>
  <c r="N201" i="6"/>
  <c r="R335" i="6"/>
  <c r="N335" i="6"/>
  <c r="R89" i="6"/>
  <c r="N89" i="6"/>
  <c r="N188" i="2"/>
  <c r="R188" i="2"/>
  <c r="R98" i="2"/>
  <c r="N98" i="2"/>
  <c r="N33" i="2"/>
  <c r="R33" i="2"/>
  <c r="N59" i="2"/>
  <c r="R59" i="2"/>
  <c r="R163" i="2"/>
  <c r="N163" i="2"/>
  <c r="R109" i="2"/>
  <c r="N109" i="2"/>
  <c r="R110" i="2"/>
  <c r="N110" i="2"/>
  <c r="R156" i="2"/>
  <c r="N156" i="2"/>
  <c r="N57" i="2"/>
  <c r="R57" i="2"/>
  <c r="N184" i="2"/>
  <c r="R184" i="2"/>
  <c r="R130" i="2"/>
  <c r="N130" i="2"/>
  <c r="R39" i="2"/>
  <c r="N39" i="2"/>
  <c r="N160" i="2"/>
  <c r="R160" i="2"/>
  <c r="N159" i="2"/>
  <c r="R159" i="2"/>
  <c r="N189" i="2"/>
  <c r="R189" i="2"/>
  <c r="N132" i="2"/>
  <c r="R132" i="2"/>
  <c r="R80" i="2"/>
  <c r="N80" i="2"/>
  <c r="N72" i="2"/>
  <c r="R72" i="2"/>
  <c r="N191" i="2"/>
  <c r="R191" i="2"/>
  <c r="R26" i="2"/>
  <c r="N26" i="2"/>
  <c r="R44" i="2"/>
  <c r="N44" i="2"/>
  <c r="M334" i="12"/>
  <c r="M59" i="12"/>
  <c r="M217" i="12"/>
  <c r="M311" i="12"/>
  <c r="M222" i="12"/>
  <c r="M40" i="12"/>
  <c r="M105" i="12"/>
  <c r="M119" i="12"/>
  <c r="M171" i="12"/>
  <c r="M220" i="12"/>
  <c r="M162" i="12"/>
  <c r="M227" i="12"/>
  <c r="M98" i="12"/>
  <c r="M152" i="12"/>
  <c r="M90" i="12"/>
  <c r="M190" i="12"/>
  <c r="M187" i="12"/>
  <c r="M302" i="12"/>
  <c r="M214" i="12"/>
  <c r="M117" i="12"/>
  <c r="M113" i="12"/>
  <c r="M50" i="12"/>
  <c r="M297" i="12"/>
  <c r="M167" i="12"/>
  <c r="M52" i="12"/>
  <c r="M66" i="12"/>
  <c r="M295" i="12"/>
  <c r="M250" i="12"/>
  <c r="M165" i="12"/>
  <c r="M296" i="12"/>
  <c r="M85" i="12"/>
  <c r="V6" i="12"/>
  <c r="M83" i="12"/>
  <c r="V9" i="12"/>
  <c r="V15" i="12"/>
  <c r="M201" i="12"/>
  <c r="M199" i="12"/>
  <c r="M240" i="12"/>
  <c r="M142" i="12"/>
  <c r="M112" i="12"/>
  <c r="M79" i="12"/>
  <c r="M256" i="12"/>
  <c r="M204" i="12"/>
  <c r="N18" i="2"/>
  <c r="N18" i="8"/>
  <c r="N28" i="6" l="1"/>
  <c r="N279" i="6"/>
  <c r="N71" i="6"/>
  <c r="N75" i="6"/>
  <c r="N146" i="6"/>
  <c r="R37" i="6"/>
  <c r="N301" i="12"/>
  <c r="N97" i="6"/>
  <c r="R325" i="6"/>
  <c r="R144" i="6"/>
  <c r="R87" i="6"/>
  <c r="N121" i="6"/>
  <c r="R260" i="6"/>
  <c r="R267" i="6"/>
  <c r="N230" i="6"/>
  <c r="R126" i="6"/>
  <c r="R52" i="6"/>
  <c r="R175" i="6"/>
  <c r="N316" i="6"/>
  <c r="R300" i="6"/>
  <c r="N188" i="6"/>
  <c r="N53" i="6"/>
  <c r="R94" i="6"/>
  <c r="N162" i="6"/>
  <c r="R40" i="6"/>
  <c r="R152" i="6"/>
  <c r="N28" i="12"/>
  <c r="R273" i="6"/>
  <c r="R284" i="6"/>
  <c r="R29" i="6"/>
  <c r="R325" i="12"/>
  <c r="R330" i="6"/>
  <c r="R181" i="6"/>
  <c r="N215" i="6"/>
  <c r="R179" i="12"/>
  <c r="N276" i="6"/>
  <c r="R80" i="12"/>
  <c r="R32" i="6"/>
  <c r="N138" i="6"/>
  <c r="R334" i="6"/>
  <c r="N222" i="6"/>
  <c r="N309" i="6"/>
  <c r="N81" i="6"/>
  <c r="R204" i="6"/>
  <c r="N26" i="6"/>
  <c r="R240" i="6"/>
  <c r="R55" i="12"/>
  <c r="R315" i="6"/>
  <c r="N46" i="6"/>
  <c r="R27" i="6"/>
  <c r="R134" i="12"/>
  <c r="R113" i="6"/>
  <c r="N174" i="6"/>
  <c r="N192" i="6"/>
  <c r="N155" i="6"/>
  <c r="N109" i="6"/>
  <c r="R288" i="6"/>
  <c r="N281" i="6"/>
  <c r="R261" i="6"/>
  <c r="R84" i="6"/>
  <c r="N108" i="6"/>
  <c r="N48" i="6"/>
  <c r="R73" i="6"/>
  <c r="R219" i="6"/>
  <c r="R143" i="12"/>
  <c r="N241" i="6"/>
  <c r="R298" i="6"/>
  <c r="R229" i="6"/>
  <c r="N216" i="6"/>
  <c r="R104" i="6"/>
  <c r="N154" i="12"/>
  <c r="R184" i="6"/>
  <c r="N203" i="6"/>
  <c r="N163" i="12"/>
  <c r="R54" i="12"/>
  <c r="R268" i="6"/>
  <c r="N255" i="6"/>
  <c r="R77" i="6"/>
  <c r="N313" i="6"/>
  <c r="N69" i="6"/>
  <c r="R252" i="6"/>
  <c r="N61" i="6"/>
  <c r="N227" i="6"/>
  <c r="R310" i="6"/>
  <c r="R262" i="6"/>
  <c r="N271" i="6"/>
  <c r="N60" i="12"/>
  <c r="N198" i="12"/>
  <c r="R236" i="6"/>
  <c r="R41" i="6"/>
  <c r="R232" i="6"/>
  <c r="N306" i="6"/>
  <c r="R101" i="6"/>
  <c r="N339" i="6"/>
  <c r="R294" i="6"/>
  <c r="R135" i="6"/>
  <c r="R264" i="6"/>
  <c r="R43" i="6"/>
  <c r="N31" i="6"/>
  <c r="R77" i="12"/>
  <c r="N180" i="6"/>
  <c r="N317" i="6"/>
  <c r="R283" i="6"/>
  <c r="N167" i="6"/>
  <c r="N137" i="6"/>
  <c r="N22" i="12"/>
  <c r="R210" i="12"/>
  <c r="R173" i="6"/>
  <c r="R91" i="6"/>
  <c r="R327" i="6"/>
  <c r="R78" i="6"/>
  <c r="R338" i="6"/>
  <c r="R59" i="6"/>
  <c r="R153" i="6"/>
  <c r="N320" i="6"/>
  <c r="N226" i="6"/>
  <c r="N45" i="6"/>
  <c r="N96" i="12"/>
  <c r="N68" i="6"/>
  <c r="R166" i="6"/>
  <c r="N42" i="12"/>
  <c r="N285" i="6"/>
  <c r="N142" i="6"/>
  <c r="N223" i="6"/>
  <c r="R60" i="6"/>
  <c r="R242" i="6"/>
  <c r="N143" i="6"/>
  <c r="R246" i="6"/>
  <c r="R271" i="12"/>
  <c r="R275" i="6"/>
  <c r="R259" i="6"/>
  <c r="N326" i="6"/>
  <c r="N195" i="6"/>
  <c r="N251" i="12"/>
  <c r="R127" i="6"/>
  <c r="R114" i="6"/>
  <c r="R110" i="12"/>
  <c r="R145" i="12"/>
  <c r="R265" i="12"/>
  <c r="R313" i="12"/>
  <c r="N82" i="12"/>
  <c r="R81" i="12"/>
  <c r="N121" i="12"/>
  <c r="N221" i="12"/>
  <c r="R176" i="12"/>
  <c r="N177" i="12"/>
  <c r="E7" i="8"/>
  <c r="E7" i="2"/>
  <c r="N59" i="12"/>
  <c r="R59" i="12"/>
  <c r="N288" i="12"/>
  <c r="R288" i="12"/>
  <c r="R315" i="12"/>
  <c r="N315" i="12"/>
  <c r="R282" i="12"/>
  <c r="N282" i="12"/>
  <c r="R183" i="12"/>
  <c r="N183" i="12"/>
  <c r="R104" i="12"/>
  <c r="N104" i="12"/>
  <c r="N242" i="12"/>
  <c r="R242" i="12"/>
  <c r="N164" i="12"/>
  <c r="R164" i="12"/>
  <c r="N129" i="12"/>
  <c r="R129" i="12"/>
  <c r="N330" i="12"/>
  <c r="R330" i="12"/>
  <c r="R332" i="12"/>
  <c r="N332" i="12"/>
  <c r="N331" i="12"/>
  <c r="R331" i="12"/>
  <c r="L104" i="4"/>
  <c r="P104" i="4"/>
  <c r="P30" i="4"/>
  <c r="L30" i="4"/>
  <c r="P81" i="4"/>
  <c r="L81" i="4"/>
  <c r="P44" i="4"/>
  <c r="L44" i="4"/>
  <c r="L167" i="4"/>
  <c r="P167" i="4"/>
  <c r="P159" i="4"/>
  <c r="L159" i="4"/>
  <c r="L165" i="4"/>
  <c r="P165" i="4"/>
  <c r="N32" i="12"/>
  <c r="R32" i="12"/>
  <c r="R293" i="12"/>
  <c r="N293" i="12"/>
  <c r="N207" i="12"/>
  <c r="R207" i="12"/>
  <c r="N83" i="12"/>
  <c r="R83" i="12"/>
  <c r="N187" i="12"/>
  <c r="R187" i="12"/>
  <c r="R334" i="12"/>
  <c r="N334" i="12"/>
  <c r="N63" i="12"/>
  <c r="R63" i="12"/>
  <c r="R273" i="12"/>
  <c r="N273" i="12"/>
  <c r="R197" i="12"/>
  <c r="N197" i="12"/>
  <c r="R118" i="12"/>
  <c r="N118" i="12"/>
  <c r="N73" i="12"/>
  <c r="R73" i="12"/>
  <c r="N303" i="12"/>
  <c r="R303" i="12"/>
  <c r="R191" i="12"/>
  <c r="N191" i="12"/>
  <c r="R185" i="12"/>
  <c r="N185" i="12"/>
  <c r="R132" i="12"/>
  <c r="N132" i="12"/>
  <c r="R342" i="12"/>
  <c r="N342" i="12"/>
  <c r="N266" i="12"/>
  <c r="R266" i="12"/>
  <c r="N149" i="12"/>
  <c r="R149" i="12"/>
  <c r="N168" i="12"/>
  <c r="R168" i="12"/>
  <c r="N219" i="12"/>
  <c r="R219" i="12"/>
  <c r="N120" i="12"/>
  <c r="R120" i="12"/>
  <c r="N115" i="12"/>
  <c r="R115" i="12"/>
  <c r="N169" i="12"/>
  <c r="R169" i="12"/>
  <c r="R126" i="12"/>
  <c r="N126" i="12"/>
  <c r="R232" i="12"/>
  <c r="N232" i="12"/>
  <c r="N289" i="12"/>
  <c r="R289" i="12"/>
  <c r="N175" i="12"/>
  <c r="R175" i="12"/>
  <c r="N234" i="12"/>
  <c r="R234" i="12"/>
  <c r="N328" i="12"/>
  <c r="R328" i="12"/>
  <c r="R248" i="12"/>
  <c r="N248" i="12"/>
  <c r="N106" i="12"/>
  <c r="R106" i="12"/>
  <c r="R29" i="12"/>
  <c r="N29" i="12"/>
  <c r="R72" i="12"/>
  <c r="N72" i="12"/>
  <c r="L28" i="4"/>
  <c r="P28" i="4"/>
  <c r="P50" i="4"/>
  <c r="L50" i="4"/>
  <c r="P102" i="4"/>
  <c r="L102" i="4"/>
  <c r="L55" i="4"/>
  <c r="P55" i="4"/>
  <c r="P111" i="4"/>
  <c r="L111" i="4"/>
  <c r="L147" i="4"/>
  <c r="P147" i="4"/>
  <c r="L120" i="4"/>
  <c r="P120" i="4"/>
  <c r="L150" i="4"/>
  <c r="P150" i="4"/>
  <c r="P57" i="4"/>
  <c r="L57" i="4"/>
  <c r="L76" i="4"/>
  <c r="P76" i="4"/>
  <c r="P87" i="4"/>
  <c r="L87" i="4"/>
  <c r="P132" i="4"/>
  <c r="L132" i="4"/>
  <c r="P121" i="4"/>
  <c r="L121" i="4"/>
  <c r="L178" i="4"/>
  <c r="P178" i="4"/>
  <c r="L99" i="4"/>
  <c r="P99" i="4"/>
  <c r="L64" i="4"/>
  <c r="P64" i="4"/>
  <c r="P148" i="4"/>
  <c r="L148" i="4"/>
  <c r="P175" i="4"/>
  <c r="L175" i="4"/>
  <c r="P27" i="4"/>
  <c r="L27" i="4"/>
  <c r="P53" i="4"/>
  <c r="L53" i="4"/>
  <c r="L189" i="4"/>
  <c r="P189" i="4"/>
  <c r="L73" i="4"/>
  <c r="P73" i="4"/>
  <c r="L88" i="4"/>
  <c r="P88" i="4"/>
  <c r="N287" i="12"/>
  <c r="R287" i="12"/>
  <c r="R189" i="12"/>
  <c r="N189" i="12"/>
  <c r="R139" i="12"/>
  <c r="N139" i="12"/>
  <c r="R188" i="12"/>
  <c r="N188" i="12"/>
  <c r="R101" i="12"/>
  <c r="N101" i="12"/>
  <c r="N220" i="12"/>
  <c r="R220" i="12"/>
  <c r="N34" i="12"/>
  <c r="R34" i="12"/>
  <c r="R103" i="12"/>
  <c r="N103" i="12"/>
  <c r="R203" i="12"/>
  <c r="N203" i="12"/>
  <c r="N206" i="12"/>
  <c r="R206" i="12"/>
  <c r="N239" i="12"/>
  <c r="R239" i="12"/>
  <c r="N151" i="12"/>
  <c r="R151" i="12"/>
  <c r="R138" i="12"/>
  <c r="N138" i="12"/>
  <c r="R156" i="12"/>
  <c r="N156" i="12"/>
  <c r="R327" i="12"/>
  <c r="N327" i="12"/>
  <c r="N161" i="12"/>
  <c r="R161" i="12"/>
  <c r="N95" i="12"/>
  <c r="R95" i="12"/>
  <c r="R229" i="12"/>
  <c r="N229" i="12"/>
  <c r="P48" i="4"/>
  <c r="L48" i="4"/>
  <c r="L128" i="4"/>
  <c r="P128" i="4"/>
  <c r="P190" i="4"/>
  <c r="L190" i="4"/>
  <c r="P41" i="4"/>
  <c r="L41" i="4"/>
  <c r="P140" i="4"/>
  <c r="L140" i="4"/>
  <c r="L32" i="4"/>
  <c r="P32" i="4"/>
  <c r="L143" i="4"/>
  <c r="P143" i="4"/>
  <c r="L54" i="4"/>
  <c r="P54" i="4"/>
  <c r="L138" i="4"/>
  <c r="P138" i="4"/>
  <c r="L100" i="4"/>
  <c r="P100" i="4"/>
  <c r="L126" i="4"/>
  <c r="P126" i="4"/>
  <c r="R36" i="12"/>
  <c r="N36" i="12"/>
  <c r="N65" i="12"/>
  <c r="R65" i="12"/>
  <c r="R245" i="12"/>
  <c r="N245" i="12"/>
  <c r="N79" i="12"/>
  <c r="R79" i="12"/>
  <c r="R52" i="12"/>
  <c r="N52" i="12"/>
  <c r="N171" i="12"/>
  <c r="R171" i="12"/>
  <c r="R112" i="12"/>
  <c r="N112" i="12"/>
  <c r="R167" i="12"/>
  <c r="N167" i="12"/>
  <c r="R190" i="12"/>
  <c r="N190" i="12"/>
  <c r="R119" i="12"/>
  <c r="N119" i="12"/>
  <c r="R137" i="12"/>
  <c r="N137" i="12"/>
  <c r="N100" i="12"/>
  <c r="R100" i="12"/>
  <c r="N130" i="12"/>
  <c r="R130" i="12"/>
  <c r="N94" i="12"/>
  <c r="R94" i="12"/>
  <c r="N310" i="12"/>
  <c r="R310" i="12"/>
  <c r="R67" i="12"/>
  <c r="N67" i="12"/>
  <c r="R261" i="12"/>
  <c r="N261" i="12"/>
  <c r="N298" i="12"/>
  <c r="R298" i="12"/>
  <c r="R224" i="12"/>
  <c r="N224" i="12"/>
  <c r="R69" i="12"/>
  <c r="N69" i="12"/>
  <c r="R284" i="12"/>
  <c r="N284" i="12"/>
  <c r="N200" i="12"/>
  <c r="R200" i="12"/>
  <c r="N312" i="12"/>
  <c r="R312" i="12"/>
  <c r="N257" i="12"/>
  <c r="R257" i="12"/>
  <c r="R270" i="12"/>
  <c r="N270" i="12"/>
  <c r="R307" i="12"/>
  <c r="N307" i="12"/>
  <c r="N216" i="12"/>
  <c r="R216" i="12"/>
  <c r="R247" i="12"/>
  <c r="N247" i="12"/>
  <c r="N21" i="12"/>
  <c r="R21" i="12"/>
  <c r="R75" i="12"/>
  <c r="N75" i="12"/>
  <c r="R153" i="12"/>
  <c r="N153" i="12"/>
  <c r="N320" i="12"/>
  <c r="R320" i="12"/>
  <c r="N157" i="12"/>
  <c r="R157" i="12"/>
  <c r="N205" i="12"/>
  <c r="R205" i="12"/>
  <c r="N150" i="12"/>
  <c r="R150" i="12"/>
  <c r="P186" i="4"/>
  <c r="L186" i="4"/>
  <c r="P179" i="4"/>
  <c r="L179" i="4"/>
  <c r="L145" i="4"/>
  <c r="P145" i="4"/>
  <c r="L149" i="4"/>
  <c r="P149" i="4"/>
  <c r="L105" i="4"/>
  <c r="P105" i="4"/>
  <c r="P125" i="4"/>
  <c r="L125" i="4"/>
  <c r="P47" i="4"/>
  <c r="L47" i="4"/>
  <c r="L49" i="4"/>
  <c r="P49" i="4"/>
  <c r="L115" i="4"/>
  <c r="P115" i="4"/>
  <c r="P164" i="4"/>
  <c r="L164" i="4"/>
  <c r="L103" i="4"/>
  <c r="P103" i="4"/>
  <c r="L191" i="4"/>
  <c r="P191" i="4"/>
  <c r="P67" i="4"/>
  <c r="L67" i="4"/>
  <c r="L96" i="4"/>
  <c r="P96" i="4"/>
  <c r="P114" i="4"/>
  <c r="L114" i="4"/>
  <c r="L68" i="4"/>
  <c r="P68" i="4"/>
  <c r="L58" i="4"/>
  <c r="P58" i="4"/>
  <c r="L71" i="4"/>
  <c r="P71" i="4"/>
  <c r="P79" i="4"/>
  <c r="L79" i="4"/>
  <c r="P184" i="4"/>
  <c r="L184" i="4"/>
  <c r="P25" i="4"/>
  <c r="L25" i="4"/>
  <c r="L86" i="4"/>
  <c r="P86" i="4"/>
  <c r="P168" i="4"/>
  <c r="L168" i="4"/>
  <c r="P84" i="4"/>
  <c r="L84" i="4"/>
  <c r="R35" i="12"/>
  <c r="N35" i="12"/>
  <c r="R202" i="12"/>
  <c r="N202" i="12"/>
  <c r="R23" i="12"/>
  <c r="N23" i="12"/>
  <c r="R274" i="12"/>
  <c r="N274" i="12"/>
  <c r="N256" i="12"/>
  <c r="R256" i="12"/>
  <c r="R194" i="12"/>
  <c r="N194" i="12"/>
  <c r="R142" i="12"/>
  <c r="N142" i="12"/>
  <c r="N90" i="12"/>
  <c r="R90" i="12"/>
  <c r="R53" i="12"/>
  <c r="N53" i="12"/>
  <c r="N321" i="12"/>
  <c r="R321" i="12"/>
  <c r="N131" i="12"/>
  <c r="R131" i="12"/>
  <c r="R68" i="12"/>
  <c r="N68" i="12"/>
  <c r="R99" i="12"/>
  <c r="N99" i="12"/>
  <c r="N268" i="12"/>
  <c r="R268" i="12"/>
  <c r="R319" i="12"/>
  <c r="N319" i="12"/>
  <c r="R249" i="12"/>
  <c r="N249" i="12"/>
  <c r="R147" i="12"/>
  <c r="N147" i="12"/>
  <c r="N326" i="12"/>
  <c r="R326" i="12"/>
  <c r="N38" i="12"/>
  <c r="R38" i="12"/>
  <c r="R109" i="12"/>
  <c r="N109" i="12"/>
  <c r="N48" i="12"/>
  <c r="R48" i="12"/>
  <c r="R26" i="12"/>
  <c r="N26" i="12"/>
  <c r="P90" i="4"/>
  <c r="L90" i="4"/>
  <c r="L63" i="4"/>
  <c r="P63" i="4"/>
  <c r="P182" i="4"/>
  <c r="L182" i="4"/>
  <c r="P156" i="4"/>
  <c r="L156" i="4"/>
  <c r="P69" i="4"/>
  <c r="L69" i="4"/>
  <c r="L174" i="4"/>
  <c r="P174" i="4"/>
  <c r="P29" i="4"/>
  <c r="L29" i="4"/>
  <c r="L112" i="4"/>
  <c r="P112" i="4"/>
  <c r="P72" i="4"/>
  <c r="L72" i="4"/>
  <c r="P109" i="4"/>
  <c r="L109" i="4"/>
  <c r="P170" i="4"/>
  <c r="L170" i="4"/>
  <c r="L24" i="4"/>
  <c r="P24" i="4"/>
  <c r="P45" i="4"/>
  <c r="L45" i="4"/>
  <c r="L107" i="4"/>
  <c r="P107" i="4"/>
  <c r="P127" i="4"/>
  <c r="L127" i="4"/>
  <c r="P157" i="4"/>
  <c r="L157" i="4"/>
  <c r="P176" i="4"/>
  <c r="L176" i="4"/>
  <c r="P21" i="4"/>
  <c r="L21" i="4"/>
  <c r="L101" i="4"/>
  <c r="P101" i="4"/>
  <c r="N262" i="12"/>
  <c r="R262" i="12"/>
  <c r="R186" i="12"/>
  <c r="N186" i="12"/>
  <c r="R51" i="12"/>
  <c r="N51" i="12"/>
  <c r="R182" i="12"/>
  <c r="N182" i="12"/>
  <c r="N240" i="12"/>
  <c r="R240" i="12"/>
  <c r="N296" i="12"/>
  <c r="R296" i="12"/>
  <c r="N50" i="12"/>
  <c r="R50" i="12"/>
  <c r="N152" i="12"/>
  <c r="R152" i="12"/>
  <c r="R40" i="12"/>
  <c r="N40" i="12"/>
  <c r="R70" i="12"/>
  <c r="N70" i="12"/>
  <c r="N193" i="12"/>
  <c r="R193" i="12"/>
  <c r="N290" i="12"/>
  <c r="R290" i="12"/>
  <c r="N279" i="12"/>
  <c r="R279" i="12"/>
  <c r="R341" i="12"/>
  <c r="N341" i="12"/>
  <c r="R122" i="12"/>
  <c r="N122" i="12"/>
  <c r="R91" i="12"/>
  <c r="N91" i="12"/>
  <c r="N192" i="12"/>
  <c r="R192" i="12"/>
  <c r="N58" i="12"/>
  <c r="R58" i="12"/>
  <c r="R196" i="12"/>
  <c r="N196" i="12"/>
  <c r="R300" i="12"/>
  <c r="N300" i="12"/>
  <c r="N337" i="12"/>
  <c r="R337" i="12"/>
  <c r="R246" i="12"/>
  <c r="N246" i="12"/>
  <c r="N324" i="12"/>
  <c r="R324" i="12"/>
  <c r="R25" i="12"/>
  <c r="N25" i="12"/>
  <c r="R276" i="12"/>
  <c r="N276" i="12"/>
  <c r="R283" i="12"/>
  <c r="N283" i="12"/>
  <c r="N208" i="12"/>
  <c r="R208" i="12"/>
  <c r="R111" i="12"/>
  <c r="N111" i="12"/>
  <c r="R78" i="12"/>
  <c r="N78" i="12"/>
  <c r="N155" i="12"/>
  <c r="R155" i="12"/>
  <c r="R114" i="12"/>
  <c r="N114" i="12"/>
  <c r="R61" i="12"/>
  <c r="N61" i="12"/>
  <c r="N74" i="12"/>
  <c r="R74" i="12"/>
  <c r="L158" i="4"/>
  <c r="P158" i="4"/>
  <c r="L92" i="4"/>
  <c r="P92" i="4"/>
  <c r="L188" i="4"/>
  <c r="P188" i="4"/>
  <c r="P136" i="4"/>
  <c r="L136" i="4"/>
  <c r="L131" i="4"/>
  <c r="P131" i="4"/>
  <c r="L160" i="4"/>
  <c r="P160" i="4"/>
  <c r="L62" i="4"/>
  <c r="P62" i="4"/>
  <c r="L97" i="4"/>
  <c r="P97" i="4"/>
  <c r="P153" i="4"/>
  <c r="L153" i="4"/>
  <c r="P43" i="4"/>
  <c r="L43" i="4"/>
  <c r="L60" i="4"/>
  <c r="P60" i="4"/>
  <c r="P46" i="4"/>
  <c r="L46" i="4"/>
  <c r="L122" i="4"/>
  <c r="P122" i="4"/>
  <c r="L113" i="4"/>
  <c r="P113" i="4"/>
  <c r="P151" i="4"/>
  <c r="L151" i="4"/>
  <c r="L35" i="4"/>
  <c r="P35" i="4"/>
  <c r="L130" i="4"/>
  <c r="P130" i="4"/>
  <c r="L129" i="4"/>
  <c r="P129" i="4"/>
  <c r="P155" i="4"/>
  <c r="L155" i="4"/>
  <c r="L66" i="4"/>
  <c r="P66" i="4"/>
  <c r="L117" i="4"/>
  <c r="P117" i="4"/>
  <c r="P172" i="4"/>
  <c r="L172" i="4"/>
  <c r="P31" i="4"/>
  <c r="L31" i="4"/>
  <c r="N47" i="12"/>
  <c r="R47" i="12"/>
  <c r="R158" i="12"/>
  <c r="N158" i="12"/>
  <c r="R136" i="12"/>
  <c r="N136" i="12"/>
  <c r="R233" i="12"/>
  <c r="N233" i="12"/>
  <c r="R133" i="12"/>
  <c r="N133" i="12"/>
  <c r="N105" i="12"/>
  <c r="R105" i="12"/>
  <c r="N231" i="12"/>
  <c r="R231" i="12"/>
  <c r="N195" i="12"/>
  <c r="R195" i="12"/>
  <c r="R291" i="12"/>
  <c r="N291" i="12"/>
  <c r="N113" i="12"/>
  <c r="R113" i="12"/>
  <c r="N275" i="12"/>
  <c r="R275" i="12"/>
  <c r="R84" i="12"/>
  <c r="N84" i="12"/>
  <c r="N160" i="12"/>
  <c r="R160" i="12"/>
  <c r="L78" i="4"/>
  <c r="P78" i="4"/>
  <c r="L106" i="4"/>
  <c r="P106" i="4"/>
  <c r="L38" i="4"/>
  <c r="P38" i="4"/>
  <c r="P89" i="4"/>
  <c r="L89" i="4"/>
  <c r="L82" i="4"/>
  <c r="P82" i="4"/>
  <c r="P142" i="4"/>
  <c r="L142" i="4"/>
  <c r="P83" i="4"/>
  <c r="L83" i="4"/>
  <c r="P169" i="4"/>
  <c r="L169" i="4"/>
  <c r="L108" i="4"/>
  <c r="P108" i="4"/>
  <c r="L94" i="4"/>
  <c r="P94" i="4"/>
  <c r="P133" i="4"/>
  <c r="L133" i="4"/>
  <c r="L180" i="4"/>
  <c r="P180" i="4"/>
  <c r="P61" i="4"/>
  <c r="L61" i="4"/>
  <c r="P85" i="4"/>
  <c r="L85" i="4"/>
  <c r="L146" i="4"/>
  <c r="P146" i="4"/>
  <c r="P152" i="4"/>
  <c r="L152" i="4"/>
  <c r="L173" i="4"/>
  <c r="P173" i="4"/>
  <c r="L177" i="4"/>
  <c r="P177" i="4"/>
  <c r="R292" i="12"/>
  <c r="N292" i="12"/>
  <c r="N30" i="12"/>
  <c r="R30" i="12"/>
  <c r="N339" i="12"/>
  <c r="R339" i="12"/>
  <c r="R97" i="12"/>
  <c r="N97" i="12"/>
  <c r="R116" i="12"/>
  <c r="N116" i="12"/>
  <c r="N302" i="12"/>
  <c r="R302" i="12"/>
  <c r="R238" i="12"/>
  <c r="N238" i="12"/>
  <c r="R85" i="12"/>
  <c r="N85" i="12"/>
  <c r="N123" i="12"/>
  <c r="R123" i="12"/>
  <c r="N170" i="12"/>
  <c r="R170" i="12"/>
  <c r="N223" i="12"/>
  <c r="R223" i="12"/>
  <c r="R236" i="12"/>
  <c r="N236" i="12"/>
  <c r="N165" i="12"/>
  <c r="R165" i="12"/>
  <c r="R222" i="12"/>
  <c r="N222" i="12"/>
  <c r="R335" i="12"/>
  <c r="N335" i="12"/>
  <c r="N226" i="12"/>
  <c r="R226" i="12"/>
  <c r="R243" i="12"/>
  <c r="N243" i="12"/>
  <c r="N336" i="12"/>
  <c r="R336" i="12"/>
  <c r="R259" i="12"/>
  <c r="N259" i="12"/>
  <c r="N263" i="12"/>
  <c r="R263" i="12"/>
  <c r="R253" i="12"/>
  <c r="N253" i="12"/>
  <c r="N46" i="12"/>
  <c r="R46" i="12"/>
  <c r="R184" i="12"/>
  <c r="N184" i="12"/>
  <c r="N127" i="12"/>
  <c r="R127" i="12"/>
  <c r="L59" i="4"/>
  <c r="P59" i="4"/>
  <c r="R250" i="12"/>
  <c r="N250" i="12"/>
  <c r="N227" i="12"/>
  <c r="R227" i="12"/>
  <c r="R41" i="12"/>
  <c r="N41" i="12"/>
  <c r="R44" i="12"/>
  <c r="N44" i="12"/>
  <c r="N173" i="12"/>
  <c r="R173" i="12"/>
  <c r="R286" i="12"/>
  <c r="N286" i="12"/>
  <c r="N174" i="12"/>
  <c r="R174" i="12"/>
  <c r="R124" i="12"/>
  <c r="N124" i="12"/>
  <c r="R323" i="12"/>
  <c r="N323" i="12"/>
  <c r="N178" i="12"/>
  <c r="R178" i="12"/>
  <c r="N88" i="12"/>
  <c r="R88" i="12"/>
  <c r="N56" i="12"/>
  <c r="R56" i="12"/>
  <c r="N172" i="12"/>
  <c r="R172" i="12"/>
  <c r="N108" i="12"/>
  <c r="R108" i="12"/>
  <c r="R340" i="12"/>
  <c r="N340" i="12"/>
  <c r="N306" i="12"/>
  <c r="R306" i="12"/>
  <c r="R254" i="12"/>
  <c r="N254" i="12"/>
  <c r="R135" i="12"/>
  <c r="N135" i="12"/>
  <c r="R322" i="12"/>
  <c r="N322" i="12"/>
  <c r="N87" i="12"/>
  <c r="R87" i="12"/>
  <c r="N215" i="12"/>
  <c r="R215" i="12"/>
  <c r="N71" i="12"/>
  <c r="R71" i="12"/>
  <c r="N57" i="12"/>
  <c r="R57" i="12"/>
  <c r="R218" i="12"/>
  <c r="N218" i="12"/>
  <c r="R144" i="12"/>
  <c r="N144" i="12"/>
  <c r="R89" i="12"/>
  <c r="N89" i="12"/>
  <c r="R213" i="12"/>
  <c r="N213" i="12"/>
  <c r="N278" i="12"/>
  <c r="R278" i="12"/>
  <c r="L183" i="4"/>
  <c r="P183" i="4"/>
  <c r="P181" i="4"/>
  <c r="L181" i="4"/>
  <c r="L166" i="4"/>
  <c r="P166" i="4"/>
  <c r="L37" i="4"/>
  <c r="P37" i="4"/>
  <c r="P124" i="4"/>
  <c r="L124" i="4"/>
  <c r="P36" i="4"/>
  <c r="L36" i="4"/>
  <c r="P171" i="4"/>
  <c r="L171" i="4"/>
  <c r="L40" i="4"/>
  <c r="P40" i="4"/>
  <c r="L51" i="4"/>
  <c r="P51" i="4"/>
  <c r="L70" i="4"/>
  <c r="P70" i="4"/>
  <c r="L95" i="4"/>
  <c r="P95" i="4"/>
  <c r="P137" i="4"/>
  <c r="L137" i="4"/>
  <c r="P163" i="4"/>
  <c r="L163" i="4"/>
  <c r="L77" i="4"/>
  <c r="P77" i="4"/>
  <c r="L161" i="4"/>
  <c r="P161" i="4"/>
  <c r="L144" i="4"/>
  <c r="P144" i="4"/>
  <c r="P33" i="4"/>
  <c r="L33" i="4"/>
  <c r="L80" i="4"/>
  <c r="P80" i="4"/>
  <c r="P185" i="4"/>
  <c r="L185" i="4"/>
  <c r="P75" i="4"/>
  <c r="L75" i="4"/>
  <c r="L74" i="4"/>
  <c r="P74" i="4"/>
  <c r="R211" i="12"/>
  <c r="N211" i="12"/>
  <c r="N237" i="12"/>
  <c r="R237" i="12"/>
  <c r="N43" i="12"/>
  <c r="R43" i="12"/>
  <c r="N166" i="12"/>
  <c r="R166" i="12"/>
  <c r="R66" i="12"/>
  <c r="N66" i="12"/>
  <c r="N260" i="12"/>
  <c r="R260" i="12"/>
  <c r="R297" i="12"/>
  <c r="N297" i="12"/>
  <c r="R277" i="12"/>
  <c r="N277" i="12"/>
  <c r="N86" i="12"/>
  <c r="R86" i="12"/>
  <c r="N318" i="12"/>
  <c r="R318" i="12"/>
  <c r="R141" i="12"/>
  <c r="N141" i="12"/>
  <c r="R199" i="12"/>
  <c r="N199" i="12"/>
  <c r="N98" i="12"/>
  <c r="R98" i="12"/>
  <c r="R31" i="12"/>
  <c r="N31" i="12"/>
  <c r="N128" i="12"/>
  <c r="R128" i="12"/>
  <c r="N180" i="12"/>
  <c r="R180" i="12"/>
  <c r="R285" i="12"/>
  <c r="N285" i="12"/>
  <c r="R299" i="12"/>
  <c r="N299" i="12"/>
  <c r="R317" i="12"/>
  <c r="N317" i="12"/>
  <c r="R209" i="12"/>
  <c r="N209" i="12"/>
  <c r="N62" i="12"/>
  <c r="R62" i="12"/>
  <c r="N76" i="12"/>
  <c r="R76" i="12"/>
  <c r="N212" i="12"/>
  <c r="R212" i="12"/>
  <c r="N338" i="12"/>
  <c r="R338" i="12"/>
  <c r="N304" i="12"/>
  <c r="R304" i="12"/>
  <c r="N181" i="12"/>
  <c r="R181" i="12"/>
  <c r="N316" i="12"/>
  <c r="R316" i="12"/>
  <c r="L93" i="4"/>
  <c r="P93" i="4"/>
  <c r="N201" i="12"/>
  <c r="R201" i="12"/>
  <c r="N117" i="12"/>
  <c r="R117" i="12"/>
  <c r="N311" i="12"/>
  <c r="R311" i="12"/>
  <c r="R204" i="12"/>
  <c r="N204" i="12"/>
  <c r="N295" i="12"/>
  <c r="R295" i="12"/>
  <c r="N214" i="12"/>
  <c r="R214" i="12"/>
  <c r="N162" i="12"/>
  <c r="R162" i="12"/>
  <c r="R217" i="12"/>
  <c r="N217" i="12"/>
  <c r="N269" i="12"/>
  <c r="R269" i="12"/>
  <c r="N309" i="12"/>
  <c r="R309" i="12"/>
  <c r="N329" i="12"/>
  <c r="R329" i="12"/>
  <c r="R252" i="12"/>
  <c r="N252" i="12"/>
  <c r="N24" i="12"/>
  <c r="R24" i="12"/>
  <c r="R230" i="12"/>
  <c r="N230" i="12"/>
  <c r="N255" i="12"/>
  <c r="R255" i="12"/>
  <c r="N93" i="12"/>
  <c r="R93" i="12"/>
  <c r="R333" i="12"/>
  <c r="N333" i="12"/>
  <c r="R314" i="12"/>
  <c r="N314" i="12"/>
  <c r="R107" i="12"/>
  <c r="N107" i="12"/>
  <c r="N241" i="12"/>
  <c r="R241" i="12"/>
  <c r="R45" i="12"/>
  <c r="N45" i="12"/>
  <c r="R102" i="12"/>
  <c r="N102" i="12"/>
  <c r="N148" i="12"/>
  <c r="R148" i="12"/>
  <c r="N64" i="12"/>
  <c r="R64" i="12"/>
  <c r="N294" i="12"/>
  <c r="R294" i="12"/>
  <c r="N159" i="12"/>
  <c r="R159" i="12"/>
  <c r="R280" i="12"/>
  <c r="N280" i="12"/>
  <c r="R92" i="12"/>
  <c r="N92" i="12"/>
  <c r="R308" i="12"/>
  <c r="N308" i="12"/>
  <c r="R228" i="12"/>
  <c r="N228" i="12"/>
  <c r="N146" i="12"/>
  <c r="R146" i="12"/>
  <c r="R27" i="12"/>
  <c r="N27" i="12"/>
  <c r="L26" i="4"/>
  <c r="P26" i="4"/>
  <c r="L187" i="4"/>
  <c r="P187" i="4"/>
  <c r="P123" i="4"/>
  <c r="L123" i="4"/>
  <c r="L134" i="4"/>
  <c r="P134" i="4"/>
  <c r="L22" i="4"/>
  <c r="P22" i="4"/>
  <c r="L98" i="4"/>
  <c r="P98" i="4"/>
  <c r="L110" i="4"/>
  <c r="P110" i="4"/>
  <c r="L91" i="4"/>
  <c r="P91" i="4"/>
  <c r="P116" i="4"/>
  <c r="L116" i="4"/>
  <c r="P118" i="4"/>
  <c r="L118" i="4"/>
  <c r="L52" i="4"/>
  <c r="P52" i="4"/>
  <c r="P39" i="4"/>
  <c r="L39" i="4"/>
  <c r="P23" i="4"/>
  <c r="L23" i="4"/>
  <c r="P119" i="4"/>
  <c r="L119" i="4"/>
  <c r="P42" i="4"/>
  <c r="L42" i="4"/>
  <c r="P65" i="4"/>
  <c r="L65" i="4"/>
  <c r="P141" i="4"/>
  <c r="L141" i="4"/>
  <c r="P154" i="4"/>
  <c r="L154" i="4"/>
  <c r="P135" i="4"/>
  <c r="L135" i="4"/>
  <c r="P56" i="4"/>
  <c r="L56" i="4"/>
  <c r="P139" i="4"/>
  <c r="L139" i="4"/>
  <c r="P162" i="4"/>
  <c r="L162" i="4"/>
  <c r="L34" i="4"/>
  <c r="P34" i="4"/>
  <c r="R244" i="12"/>
  <c r="N244" i="12"/>
  <c r="R272" i="12"/>
  <c r="N272" i="12"/>
  <c r="R281" i="12"/>
  <c r="N281" i="12"/>
  <c r="R258" i="12"/>
  <c r="N258" i="12"/>
  <c r="N37" i="12"/>
  <c r="R37" i="12"/>
  <c r="R140" i="12"/>
  <c r="N140" i="12"/>
  <c r="N18" i="12"/>
  <c r="L18" i="4"/>
  <c r="N18" i="6"/>
  <c r="E7" i="6" l="1"/>
  <c r="F4" i="6" s="1"/>
  <c r="H4" i="6" s="1"/>
  <c r="E7" i="12"/>
  <c r="E7" i="4"/>
  <c r="F4" i="2"/>
  <c r="H4" i="2" s="1"/>
  <c r="F5" i="2"/>
  <c r="H5" i="2" s="1"/>
  <c r="F6" i="2"/>
  <c r="H6" i="2" s="1"/>
  <c r="F9" i="2" s="1"/>
  <c r="F10" i="2" s="1"/>
  <c r="F4" i="8"/>
  <c r="H4" i="8" s="1"/>
  <c r="F6" i="8"/>
  <c r="H6" i="8" s="1"/>
  <c r="F9" i="8" s="1"/>
  <c r="F5" i="8"/>
  <c r="H5" i="8" s="1"/>
  <c r="F6" i="6" l="1"/>
  <c r="H6" i="6" s="1"/>
  <c r="F9" i="6" s="1"/>
  <c r="F10" i="6" s="1"/>
  <c r="F5" i="6"/>
  <c r="H5" i="6" s="1"/>
  <c r="F10" i="8"/>
  <c r="H10" i="8"/>
  <c r="F4" i="4"/>
  <c r="H4" i="4" s="1"/>
  <c r="F6" i="4"/>
  <c r="H6" i="4" s="1"/>
  <c r="F9" i="4" s="1"/>
  <c r="F10" i="4" s="1"/>
  <c r="F5" i="4"/>
  <c r="H5" i="4" s="1"/>
  <c r="F4" i="12"/>
  <c r="H4" i="12" s="1"/>
  <c r="F5" i="12"/>
  <c r="H5" i="12" s="1"/>
  <c r="F6" i="12"/>
  <c r="H6" i="12" s="1"/>
  <c r="F9" i="12" s="1"/>
  <c r="F8" i="6"/>
  <c r="F8" i="12"/>
  <c r="F8" i="2"/>
  <c r="F8" i="4"/>
  <c r="F8" i="8"/>
  <c r="H10" i="6" l="1"/>
  <c r="G9" i="8"/>
  <c r="G9" i="6"/>
  <c r="G9" i="12"/>
  <c r="G9" i="2"/>
  <c r="G9" i="4"/>
</calcChain>
</file>

<file path=xl/sharedStrings.xml><?xml version="1.0" encoding="utf-8"?>
<sst xmlns="http://schemas.openxmlformats.org/spreadsheetml/2006/main" count="4841" uniqueCount="1269">
  <si>
    <t>RZ Tau / GSC 01274-01454</t>
  </si>
  <si>
    <t>Hinderer, F., 1960, des Observateurs, 43, 161</t>
  </si>
  <si>
    <t>n</t>
  </si>
  <si>
    <t>Q. fit</t>
  </si>
  <si>
    <t>System Type:</t>
  </si>
  <si>
    <t>EW</t>
  </si>
  <si>
    <t>Binnendijk, L. 1963, AJ, 68, 22</t>
  </si>
  <si>
    <t>Breger, M., 1981, PASP, 93, 528</t>
  </si>
  <si>
    <t>GCVS 4 Eph.</t>
  </si>
  <si>
    <t>Morris, S.L., &amp; Naftilan, S.A.,  AJ 114, 5, p2145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</si>
  <si>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</si>
  <si>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</si>
  <si>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</si>
  <si>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</si>
  <si>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</si>
  <si>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</si>
  <si>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</si>
  <si>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</si>
  <si>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</si>
  <si>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</si>
  <si>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</si>
  <si>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</si>
  <si>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</si>
  <si>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End of linear fit (row #)</t>
  </si>
  <si>
    <t>Elements at cycle n =</t>
  </si>
  <si>
    <t>New epoch =</t>
  </si>
  <si>
    <t>Add cycle</t>
  </si>
  <si>
    <t>epoch</t>
  </si>
  <si>
    <t>New Period =</t>
  </si>
  <si>
    <t>JD today</t>
  </si>
  <si>
    <t>period</t>
  </si>
  <si>
    <t># of data points:</t>
  </si>
  <si>
    <t>Old Cycle</t>
  </si>
  <si>
    <t>Linear Ephemeris =</t>
  </si>
  <si>
    <t>New Cycle</t>
  </si>
  <si>
    <t>Quad. Ephemeris =</t>
  </si>
  <si>
    <t>Next ToM</t>
  </si>
  <si>
    <t>Data</t>
  </si>
  <si>
    <t>Calc</t>
  </si>
  <si>
    <t>Source</t>
  </si>
  <si>
    <t>Type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</si>
  <si>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</si>
  <si>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</si>
  <si>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</si>
  <si>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</si>
  <si>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</si>
  <si>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</si>
  <si>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</si>
  <si>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</si>
  <si>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</si>
  <si>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</si>
  <si>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</si>
  <si>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</si>
  <si>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</si>
  <si>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</si>
  <si>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</si>
  <si>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</si>
  <si>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</si>
  <si>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Binendijk 1963</t>
  </si>
  <si>
    <t>I</t>
  </si>
  <si>
    <t>pe</t>
  </si>
  <si>
    <t>II</t>
  </si>
  <si>
    <t> BAN 5.198 </t>
  </si>
  <si>
    <t>Kreiner 1976</t>
  </si>
  <si>
    <t> JO 43.161 </t>
  </si>
  <si>
    <t>Diethelm R</t>
  </si>
  <si>
    <t>B</t>
  </si>
  <si>
    <t>GCVS 4</t>
  </si>
  <si>
    <t>BBSAG Bull....6</t>
  </si>
  <si>
    <t>BBSAG Bull...15</t>
  </si>
  <si>
    <t>BBSAG Bull...16</t>
  </si>
  <si>
    <t>BBSAG Bull...17</t>
  </si>
  <si>
    <t>BBSAG Bull...18</t>
  </si>
  <si>
    <t>BBSAG Bull...22</t>
  </si>
  <si>
    <t>v</t>
  </si>
  <si>
    <t>BBSAG Bull...23</t>
  </si>
  <si>
    <t>K</t>
  </si>
  <si>
    <t>G. Samolyk</t>
  </si>
  <si>
    <t>A</t>
  </si>
  <si>
    <t>BBSAG Bull...26</t>
  </si>
  <si>
    <t>BBSAG Bull...29</t>
  </si>
  <si>
    <t>D. Ruokonen</t>
  </si>
  <si>
    <t>BBSAG Bull...32</t>
  </si>
  <si>
    <t>BBSAG Bull.1</t>
  </si>
  <si>
    <t>BBSAG Bull.7</t>
  </si>
  <si>
    <t>BBSAG Bull.8</t>
  </si>
  <si>
    <t>Locher K</t>
  </si>
  <si>
    <t>BBSAG Bull.13</t>
  </si>
  <si>
    <t>BBSAG Bull.14</t>
  </si>
  <si>
    <t>BBSAG Bull.19</t>
  </si>
  <si>
    <t>BBSAG Bull.20</t>
  </si>
  <si>
    <t>BBSAG Bull.25</t>
  </si>
  <si>
    <t>AAVSO 2,43</t>
  </si>
  <si>
    <t>IBVS 1249</t>
  </si>
  <si>
    <t>AAVSO 2</t>
  </si>
  <si>
    <t>G. Hanson</t>
  </si>
  <si>
    <t>BBSAG Bull.31</t>
  </si>
  <si>
    <t>Breger 1981</t>
  </si>
  <si>
    <t>BBSAG Bull.32</t>
  </si>
  <si>
    <t>phe</t>
  </si>
  <si>
    <t>BBSAG Bull.36</t>
  </si>
  <si>
    <t>BBSAG Bull.41</t>
  </si>
  <si>
    <t>BBSAG Bull.42</t>
  </si>
  <si>
    <t>D. Williams</t>
  </si>
  <si>
    <t>BBSAG Bull.46</t>
  </si>
  <si>
    <t>BBSAG 46</t>
  </si>
  <si>
    <t>M. Baldwin</t>
  </si>
  <si>
    <t>BBSAG Bull.52</t>
  </si>
  <si>
    <t>Paschke A</t>
  </si>
  <si>
    <t>Mavrofridis G</t>
  </si>
  <si>
    <t>AJ 114,2145</t>
  </si>
  <si>
    <t>Morris 1997</t>
  </si>
  <si>
    <t>Blaettler E</t>
  </si>
  <si>
    <t>BBSAG Bull.83</t>
  </si>
  <si>
    <t>BBSAG Bull.86</t>
  </si>
  <si>
    <t>BBSAG Bull.88</t>
  </si>
  <si>
    <t>Crumrine R</t>
  </si>
  <si>
    <t>Peter H</t>
  </si>
  <si>
    <t>BBSAG Bull.91</t>
  </si>
  <si>
    <t>IBVS 3935</t>
  </si>
  <si>
    <t>na</t>
  </si>
  <si>
    <t>phe  B</t>
  </si>
  <si>
    <t>Hobart 1993</t>
  </si>
  <si>
    <t>BBSAG Bull.94</t>
  </si>
  <si>
    <t>Martignoni M</t>
  </si>
  <si>
    <t>BBSAG Bull.97</t>
  </si>
  <si>
    <t>BBSAG Bull.100</t>
  </si>
  <si>
    <t>BBSAG Bull.103</t>
  </si>
  <si>
    <t>BBSAG Bull.109</t>
  </si>
  <si>
    <t> AOEB 7 </t>
  </si>
  <si>
    <t>BBSAG Bull.108</t>
  </si>
  <si>
    <t>BBSAG Bull.112</t>
  </si>
  <si>
    <t>BBSAG Bull.114</t>
  </si>
  <si>
    <t>IBVS 4712</t>
  </si>
  <si>
    <t>BBSAG Bull.117</t>
  </si>
  <si>
    <t>IBVS 4621</t>
  </si>
  <si>
    <t>VSB 47 </t>
  </si>
  <si>
    <t>IBVS 5296</t>
  </si>
  <si>
    <t>IBVS 5040</t>
  </si>
  <si>
    <t>VSB 38</t>
  </si>
  <si>
    <t> BBS 124 </t>
  </si>
  <si>
    <t>IBVS 5371</t>
  </si>
  <si>
    <t>IBVS 5694</t>
  </si>
  <si>
    <t>VSB 40 </t>
  </si>
  <si>
    <t>Yang &amp; Liu 2003AJ….126.1960</t>
  </si>
  <si>
    <t> AOEB 10 </t>
  </si>
  <si>
    <t>IBVS 5809 </t>
  </si>
  <si>
    <t>VSB 42 </t>
  </si>
  <si>
    <t>OEJV 0074</t>
  </si>
  <si>
    <t>IBVS 5616</t>
  </si>
  <si>
    <t>IBVS 5843</t>
  </si>
  <si>
    <t>`</t>
  </si>
  <si>
    <t>IBVS 5657</t>
  </si>
  <si>
    <t>VSB 44 </t>
  </si>
  <si>
    <t> AOEB 12 </t>
  </si>
  <si>
    <t>CCD+I</t>
  </si>
  <si>
    <t>IBVS 5746</t>
  </si>
  <si>
    <t>IBVS 5795</t>
  </si>
  <si>
    <t>IBVS 5820</t>
  </si>
  <si>
    <t>JAVSO..36..171</t>
  </si>
  <si>
    <t>JAVSO..36..186</t>
  </si>
  <si>
    <t>IBVS 5871</t>
  </si>
  <si>
    <t>IBVS 5887</t>
  </si>
  <si>
    <t>OEJV 116</t>
  </si>
  <si>
    <t>JAVSO..37...44</t>
  </si>
  <si>
    <t>IBVS 5894</t>
  </si>
  <si>
    <t>IBVS 5920</t>
  </si>
  <si>
    <t>JAVSO..38..183</t>
  </si>
  <si>
    <t>VSB 50 </t>
  </si>
  <si>
    <t>IBVS 5960</t>
  </si>
  <si>
    <t>IBVS 5958</t>
  </si>
  <si>
    <t>JAVSO..39..177</t>
  </si>
  <si>
    <t>VSB 53 </t>
  </si>
  <si>
    <t>IBVS 6011</t>
  </si>
  <si>
    <t>JAVSO..41..122</t>
  </si>
  <si>
    <t>IBVS 6050</t>
  </si>
  <si>
    <t>IBVS 6084</t>
  </si>
  <si>
    <t>VSB 55 </t>
  </si>
  <si>
    <t>JAVSO..43...77</t>
  </si>
  <si>
    <t>JAVSO..41..328</t>
  </si>
  <si>
    <t>VSB 56 </t>
  </si>
  <si>
    <t>OEJV 0168</t>
  </si>
  <si>
    <t>JAVSO..42..426</t>
  </si>
  <si>
    <t>IBVS 6118</t>
  </si>
  <si>
    <t>JAVSO..44…69</t>
  </si>
  <si>
    <t>IBVS 6196</t>
  </si>
  <si>
    <t>VSB-063</t>
  </si>
  <si>
    <t>V</t>
  </si>
  <si>
    <t>JAVSO..45..121</t>
  </si>
  <si>
    <t>IBVS 6209</t>
  </si>
  <si>
    <t>JAVSO..46…79 (2018)</t>
  </si>
  <si>
    <t>IBVS 6234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</si>
  <si>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</si>
  <si>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</si>
  <si>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</si>
  <si>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</si>
  <si>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</si>
  <si>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</si>
  <si>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</si>
  <si>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</si>
  <si>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</si>
  <si>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</si>
  <si>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</si>
  <si>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</si>
  <si>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</si>
  <si>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</si>
  <si>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</si>
  <si>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</si>
  <si>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</si>
  <si>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</si>
  <si>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</si>
  <si>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</si>
  <si>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</si>
  <si>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</si>
  <si>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</si>
  <si>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</si>
  <si>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</si>
  <si>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</si>
  <si>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</si>
  <si>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</si>
  <si>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</si>
  <si>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</si>
  <si>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</si>
  <si>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</si>
  <si>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</si>
  <si>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</si>
  <si>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</si>
  <si>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</si>
  <si>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</si>
  <si>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</si>
  <si>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</si>
  <si>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</si>
  <si>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</si>
  <si>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</si>
  <si>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</si>
  <si>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</si>
  <si>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</si>
  <si>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</si>
  <si>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</si>
  <si>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</si>
  <si>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</si>
  <si>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</si>
  <si>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</si>
  <si>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</si>
  <si>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</si>
  <si>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</si>
  <si>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</si>
  <si>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</si>
  <si>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</si>
  <si>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</si>
  <si>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</si>
  <si>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</si>
  <si>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</si>
  <si>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</si>
  <si>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</si>
  <si>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</si>
  <si>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</si>
  <si>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</si>
  <si>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</si>
  <si>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</si>
  <si>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</si>
  <si>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</si>
  <si>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</si>
  <si>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</si>
  <si>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</si>
  <si>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</si>
  <si>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</si>
  <si>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</si>
  <si>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</si>
  <si>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</si>
  <si>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</si>
  <si>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</si>
  <si>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</si>
  <si>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</si>
  <si>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</si>
  <si>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</si>
  <si>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</si>
  <si>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</si>
  <si>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Analysis of Morris &amp; Naftilan 1997 AJ....114.2145</t>
  </si>
  <si>
    <t>Sum diff² =</t>
  </si>
  <si>
    <t>New Ephemeris =</t>
  </si>
  <si>
    <t>Or &gt;&gt;&gt;&gt;&gt;&gt;</t>
  </si>
  <si>
    <t>Quad</t>
  </si>
  <si>
    <t>AAVSO</t>
  </si>
  <si>
    <t>IBVS</t>
  </si>
  <si>
    <t>Nelson</t>
  </si>
  <si>
    <t>BBSAG</t>
  </si>
  <si>
    <t>Misc</t>
  </si>
  <si>
    <r>
      <t>diff</t>
    </r>
    <r>
      <rPr>
        <vertAlign val="superscript"/>
        <sz val="10"/>
        <rFont val="Arial"/>
        <family val="2"/>
      </rPr>
      <t>2</t>
    </r>
  </si>
  <si>
    <t>Q.fit</t>
  </si>
  <si>
    <t>Analysis of Morris et al 1997 AJ....114.2145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</si>
  <si>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</si>
  <si>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</si>
  <si>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</si>
  <si>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</si>
  <si>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</si>
  <si>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</si>
  <si>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</si>
  <si>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Yang and Liu 2003AJ….126.1960</t>
  </si>
  <si>
    <t>Qian 2001MNRAS.328..914</t>
  </si>
  <si>
    <t>Minima from the Lichtenknecker Database of the BAV</t>
  </si>
  <si>
    <t>http://www.bav-astro.de/LkDB/index.php?lang=en&amp;sprache_dial=en</t>
  </si>
  <si>
    <t>2421110.393 </t>
  </si>
  <si>
    <t> 03.09.1916 21:25 </t>
  </si>
  <si>
    <t> -1.537 </t>
  </si>
  <si>
    <t>V </t>
  </si>
  <si>
    <t> Hoffm.[Oosterhoff] </t>
  </si>
  <si>
    <t> BAN 7.80 </t>
  </si>
  <si>
    <t>2424535.314 </t>
  </si>
  <si>
    <t> 19.01.1926 19:32 </t>
  </si>
  <si>
    <t> -1.360 </t>
  </si>
  <si>
    <t> W.Zessewitsch </t>
  </si>
  <si>
    <t> IODE 4.3.30 </t>
  </si>
  <si>
    <t>2426011.360 </t>
  </si>
  <si>
    <t> 03.02.1930 20:38 </t>
  </si>
  <si>
    <t> -1.167 </t>
  </si>
  <si>
    <t>F </t>
  </si>
  <si>
    <t> P.T.Oosterhoff </t>
  </si>
  <si>
    <t>2426030.476 </t>
  </si>
  <si>
    <t> 22.02.1930 23:25 </t>
  </si>
  <si>
    <t> -1.172 </t>
  </si>
  <si>
    <t> E.Rybka </t>
  </si>
  <si>
    <t> BAN 5.206 </t>
  </si>
  <si>
    <t>2426382.349 </t>
  </si>
  <si>
    <t> 09.02.1931 20:22 </t>
  </si>
  <si>
    <t> -1.168 </t>
  </si>
  <si>
    <t> J.Mergentaler </t>
  </si>
  <si>
    <t> AA 26.344 </t>
  </si>
  <si>
    <t>2427398.250 </t>
  </si>
  <si>
    <t> 21.11.1933 18:00 </t>
  </si>
  <si>
    <t> -1.176 </t>
  </si>
  <si>
    <t>2433987.0496 </t>
  </si>
  <si>
    <t> 06.12.1951 13:11 </t>
  </si>
  <si>
    <t> -0.4044 </t>
  </si>
  <si>
    <t>E </t>
  </si>
  <si>
    <t>?</t>
  </si>
  <si>
    <t> Hurahuta&amp;Kitamura </t>
  </si>
  <si>
    <t> PASJ 5.102 </t>
  </si>
  <si>
    <t>2437676.5750 </t>
  </si>
  <si>
    <t> 12.01.1962 01:48 </t>
  </si>
  <si>
    <t> 0.0080 </t>
  </si>
  <si>
    <t> L.Binnendijk </t>
  </si>
  <si>
    <t> AJ 68.22 </t>
  </si>
  <si>
    <t>2439553.435 </t>
  </si>
  <si>
    <t> 03.03.1967 22:26 </t>
  </si>
  <si>
    <t> 0.097 </t>
  </si>
  <si>
    <t> K.Locher </t>
  </si>
  <si>
    <t> ORI 100 </t>
  </si>
  <si>
    <t>2440147.517 </t>
  </si>
  <si>
    <t> 18.10.1968 00:24 </t>
  </si>
  <si>
    <t> -0.028 </t>
  </si>
  <si>
    <t> R.Diethelm </t>
  </si>
  <si>
    <t> ORI 110 </t>
  </si>
  <si>
    <t>2440256.248 </t>
  </si>
  <si>
    <t> 03.02.1969 17:57 </t>
  </si>
  <si>
    <t> 0.004 </t>
  </si>
  <si>
    <t> ORI 111 </t>
  </si>
  <si>
    <t>2440259.365 </t>
  </si>
  <si>
    <t> 06.02.1969 20:45 </t>
  </si>
  <si>
    <t> 0.003 </t>
  </si>
  <si>
    <t> ORI 112 </t>
  </si>
  <si>
    <t>2440289.292 </t>
  </si>
  <si>
    <t> 08.03.1969 19:00 </t>
  </si>
  <si>
    <t> 0.002 </t>
  </si>
  <si>
    <t>2440316.305 </t>
  </si>
  <si>
    <t> 04.04.1969 19:19 </t>
  </si>
  <si>
    <t> -0.004 </t>
  </si>
  <si>
    <t> ORI 113 </t>
  </si>
  <si>
    <t>2440321.304 </t>
  </si>
  <si>
    <t> 09.04.1969 19:17 </t>
  </si>
  <si>
    <t> 0.007 </t>
  </si>
  <si>
    <t>2440589.608 </t>
  </si>
  <si>
    <t> 03.01.1970 02:35 </t>
  </si>
  <si>
    <t> -0.007 </t>
  </si>
  <si>
    <t> ORI 117 </t>
  </si>
  <si>
    <t>2440650.315 </t>
  </si>
  <si>
    <t> 04.03.1970 19:33 </t>
  </si>
  <si>
    <t> 0.011 </t>
  </si>
  <si>
    <t> ORI 118 </t>
  </si>
  <si>
    <t>2440652.386 </t>
  </si>
  <si>
    <t> 06.03.1970 21:15 </t>
  </si>
  <si>
    <t>2440655.287 </t>
  </si>
  <si>
    <t> 09.03.1970 18:53 </t>
  </si>
  <si>
    <t> -0.005 </t>
  </si>
  <si>
    <t>2440854.605 </t>
  </si>
  <si>
    <t> 25.09.1970 02:31 </t>
  </si>
  <si>
    <t> -0.003 </t>
  </si>
  <si>
    <t> ORI 121 </t>
  </si>
  <si>
    <t>2441000.290 </t>
  </si>
  <si>
    <t> 17.02.1971 18:57 </t>
  </si>
  <si>
    <t> -0.012 </t>
  </si>
  <si>
    <t> ORI 124 </t>
  </si>
  <si>
    <t>2441023.372 </t>
  </si>
  <si>
    <t> 12.03.1971 20:55 </t>
  </si>
  <si>
    <t> 0.000 </t>
  </si>
  <si>
    <t>2441027.305 </t>
  </si>
  <si>
    <t> 16.03.1971 19:19 </t>
  </si>
  <si>
    <t> -0.016 </t>
  </si>
  <si>
    <t>2441215.626 </t>
  </si>
  <si>
    <t> 21.09.1971 03:01 </t>
  </si>
  <si>
    <t> 0.005 </t>
  </si>
  <si>
    <t> ORI 127 </t>
  </si>
  <si>
    <t>2441308.309 </t>
  </si>
  <si>
    <t> 22.12.1971 19:24 </t>
  </si>
  <si>
    <t> -0.008 </t>
  </si>
  <si>
    <t> BBS 1 </t>
  </si>
  <si>
    <t>2441694.282 </t>
  </si>
  <si>
    <t> 11.01.1973 18:46 </t>
  </si>
  <si>
    <t> BBS 7 </t>
  </si>
  <si>
    <t>2441764.316 </t>
  </si>
  <si>
    <t> 22.03.1973 19:35 </t>
  </si>
  <si>
    <t> BBS 8 </t>
  </si>
  <si>
    <t>2442035.342 </t>
  </si>
  <si>
    <t> 18.12.1973 20:12 </t>
  </si>
  <si>
    <t> 0.010 </t>
  </si>
  <si>
    <t> BBS 13 </t>
  </si>
  <si>
    <t>2442059.438 </t>
  </si>
  <si>
    <t> 11.01.1974 22:30 </t>
  </si>
  <si>
    <t>2442071.303 </t>
  </si>
  <si>
    <t> 23.01.1974 19:16 </t>
  </si>
  <si>
    <t> 0.015 </t>
  </si>
  <si>
    <t>2442089.361 </t>
  </si>
  <si>
    <t> 10.02.1974 20:39 </t>
  </si>
  <si>
    <t> -0.009 </t>
  </si>
  <si>
    <t> BBS 14 </t>
  </si>
  <si>
    <t>2442405.280 </t>
  </si>
  <si>
    <t> 23.12.1974 18:43 </t>
  </si>
  <si>
    <t> -0.002 </t>
  </si>
  <si>
    <t> BBS 19 </t>
  </si>
  <si>
    <t>2442439.362 </t>
  </si>
  <si>
    <t> 26.01.1975 20:41 </t>
  </si>
  <si>
    <t> -0.006 </t>
  </si>
  <si>
    <t> BBS 20 </t>
  </si>
  <si>
    <t>2442777.304 </t>
  </si>
  <si>
    <t> 30.12.1975 19:17 </t>
  </si>
  <si>
    <t> BBS 25 </t>
  </si>
  <si>
    <t>2442782.723 </t>
  </si>
  <si>
    <t> 05.01.1976 05:21 </t>
  </si>
  <si>
    <t> 0.008 </t>
  </si>
  <si>
    <t> G.Wedemayer </t>
  </si>
  <si>
    <t> AOEB 2 </t>
  </si>
  <si>
    <t>2442844.643 </t>
  </si>
  <si>
    <t> 07.03.1976 03:25 </t>
  </si>
  <si>
    <t> B.A.Krobusek </t>
  </si>
  <si>
    <t>IBVS 1249 </t>
  </si>
  <si>
    <t>2443035.854 </t>
  </si>
  <si>
    <t> 14.09.1976 08:29 </t>
  </si>
  <si>
    <t> G.Samolyk </t>
  </si>
  <si>
    <t>2443100.700 </t>
  </si>
  <si>
    <t> 18.11.1976 04:48 </t>
  </si>
  <si>
    <t>2443100.707 </t>
  </si>
  <si>
    <t> 18.11.1976 04:58 </t>
  </si>
  <si>
    <t> 0.001 </t>
  </si>
  <si>
    <t> D.Ruokonen </t>
  </si>
  <si>
    <t>2443126.484 </t>
  </si>
  <si>
    <t> 13.12.1976 23:36 </t>
  </si>
  <si>
    <t> 0.006 </t>
  </si>
  <si>
    <t> BBS 31 </t>
  </si>
  <si>
    <t>2443176.769 </t>
  </si>
  <si>
    <t> 02.02.1977 06:27 </t>
  </si>
  <si>
    <t>2443188.403 </t>
  </si>
  <si>
    <t> 13.02.1977 21:40 </t>
  </si>
  <si>
    <t> -0.011 </t>
  </si>
  <si>
    <t> BBS 32 </t>
  </si>
  <si>
    <t>2443420.775 </t>
  </si>
  <si>
    <t> 04.10.1977 06:36 </t>
  </si>
  <si>
    <t> -0.001 </t>
  </si>
  <si>
    <t>2443571.660 </t>
  </si>
  <si>
    <t> 04.03.1978 03:50 </t>
  </si>
  <si>
    <t>2443868.463 </t>
  </si>
  <si>
    <t> 25.12.1978 23:06 </t>
  </si>
  <si>
    <t> BBS 41 </t>
  </si>
  <si>
    <t>2443876.770 </t>
  </si>
  <si>
    <t> 03.01.1979 06:28 </t>
  </si>
  <si>
    <t>2443936.425 </t>
  </si>
  <si>
    <t> 03.03.1979 22:12 </t>
  </si>
  <si>
    <t> BBS 42 </t>
  </si>
  <si>
    <t>2444132.820 </t>
  </si>
  <si>
    <t> 16.09.1979 07:40 </t>
  </si>
  <si>
    <t>2444267.304 </t>
  </si>
  <si>
    <t> 28.01.1980 19:17 </t>
  </si>
  <si>
    <t> BBS 46 </t>
  </si>
  <si>
    <t>2444271.652 </t>
  </si>
  <si>
    <t> 02.02.1980 03:38 </t>
  </si>
  <si>
    <t> -0.010 </t>
  </si>
  <si>
    <t>2444295.350 </t>
  </si>
  <si>
    <t> 25.02.1980 20:24 </t>
  </si>
  <si>
    <t>2444299.307 </t>
  </si>
  <si>
    <t> 29.02.1980 19:22 </t>
  </si>
  <si>
    <t>2444522.732 </t>
  </si>
  <si>
    <t> 10.10.1980 05:34 </t>
  </si>
  <si>
    <t>2444616.659 </t>
  </si>
  <si>
    <t> 12.01.1981 03:48 </t>
  </si>
  <si>
    <t> -0.013 </t>
  </si>
  <si>
    <t> G.Hanson </t>
  </si>
  <si>
    <t>2444628.308 </t>
  </si>
  <si>
    <t> 23.01.1981 19:23 </t>
  </si>
  <si>
    <t> BBS 52 </t>
  </si>
  <si>
    <t>2444958.756 </t>
  </si>
  <si>
    <t> 20.12.1981 06:08 </t>
  </si>
  <si>
    <t>2445264.698 </t>
  </si>
  <si>
    <t> 22.10.1982 04:45 </t>
  </si>
  <si>
    <t>2445298.781 </t>
  </si>
  <si>
    <t> 25.11.1982 06:44 </t>
  </si>
  <si>
    <t>2445347.8444 </t>
  </si>
  <si>
    <t> 13.01.1983 08:15 </t>
  </si>
  <si>
    <t> 0.0008 </t>
  </si>
  <si>
    <t> Morris&amp;Naftilan </t>
  </si>
  <si>
    <t> AJ 114.2145 </t>
  </si>
  <si>
    <t>2445348.6750 </t>
  </si>
  <si>
    <t> 14.01.1983 04:12 </t>
  </si>
  <si>
    <t> 0.0001 </t>
  </si>
  <si>
    <t>2445355.7473 </t>
  </si>
  <si>
    <t> 21.01.1983 05:56 </t>
  </si>
  <si>
    <t> 0.0059 </t>
  </si>
  <si>
    <t>2445671.646 </t>
  </si>
  <si>
    <t> 03.12.1983 03:30 </t>
  </si>
  <si>
    <t>2446028.728 </t>
  </si>
  <si>
    <t> 24.11.1984 05:28 </t>
  </si>
  <si>
    <t> 0.009 </t>
  </si>
  <si>
    <t>2446028.739 </t>
  </si>
  <si>
    <t> 24.11.1984 05:44 </t>
  </si>
  <si>
    <t> 0.020 </t>
  </si>
  <si>
    <t> D.Williams </t>
  </si>
  <si>
    <t>2446038.709 </t>
  </si>
  <si>
    <t> 04.12.1984 05:00 </t>
  </si>
  <si>
    <t> 0.014 </t>
  </si>
  <si>
    <t>2446068.637 </t>
  </si>
  <si>
    <t> 03.01.1985 03:17 </t>
  </si>
  <si>
    <t> 0.013 </t>
  </si>
  <si>
    <t>2446078.606 </t>
  </si>
  <si>
    <t> 13.01.1985 02:32 </t>
  </si>
  <si>
    <t>2446142.632 </t>
  </si>
  <si>
    <t> 18.03.1985 03:10 </t>
  </si>
  <si>
    <t> 0.018 </t>
  </si>
  <si>
    <t>2446413.637 </t>
  </si>
  <si>
    <t> 14.12.1985 03:17 </t>
  </si>
  <si>
    <t>2446442.744 </t>
  </si>
  <si>
    <t> 12.01.1986 05:51 </t>
  </si>
  <si>
    <t>2446800.645 </t>
  </si>
  <si>
    <t> 05.01.1987 03:28 </t>
  </si>
  <si>
    <t> M.Baldwin </t>
  </si>
  <si>
    <t>2446820.596 </t>
  </si>
  <si>
    <t> 25.01.1987 02:18 </t>
  </si>
  <si>
    <t> 0.017 </t>
  </si>
  <si>
    <t>2446821.430 </t>
  </si>
  <si>
    <t> 25.01.1987 22:19 </t>
  </si>
  <si>
    <t> A.Paschke </t>
  </si>
  <si>
    <t> BBS 83 </t>
  </si>
  <si>
    <t>2446852.601 </t>
  </si>
  <si>
    <t> 26.02.1987 02:25 </t>
  </si>
  <si>
    <t>2447085.374 </t>
  </si>
  <si>
    <t> 16.10.1987 20:58 </t>
  </si>
  <si>
    <t> G.Mavrofridis </t>
  </si>
  <si>
    <t> BBS 86 </t>
  </si>
  <si>
    <t>2447141.495 </t>
  </si>
  <si>
    <t> 11.12.1987 23:52 </t>
  </si>
  <si>
    <t>2447159.362 </t>
  </si>
  <si>
    <t> 29.12.1987 20:41 </t>
  </si>
  <si>
    <t> BBS 88 </t>
  </si>
  <si>
    <t>2447169.339 </t>
  </si>
  <si>
    <t> 08.01.1988 20:08 </t>
  </si>
  <si>
    <t>2447197.604 </t>
  </si>
  <si>
    <t> 06.02.1988 02:29 </t>
  </si>
  <si>
    <t>2447524.322 </t>
  </si>
  <si>
    <t> 28.12.1988 19:43 </t>
  </si>
  <si>
    <t> BBS 91 </t>
  </si>
  <si>
    <t>2447539.714 </t>
  </si>
  <si>
    <t> 13.01.1989 05:08 </t>
  </si>
  <si>
    <t>2447554.689 </t>
  </si>
  <si>
    <t> 28.01.1989 04:32 </t>
  </si>
  <si>
    <t> 0.028 </t>
  </si>
  <si>
    <t>2447827.9828 </t>
  </si>
  <si>
    <t> 28.10.1989 11:35 </t>
  </si>
  <si>
    <t> 0.0161 </t>
  </si>
  <si>
    <t> Maupome &amp; Rodrigez </t>
  </si>
  <si>
    <t>IBVS 3935 </t>
  </si>
  <si>
    <t>2447828.8143 </t>
  </si>
  <si>
    <t> 29.10.1989 07:32 </t>
  </si>
  <si>
    <t> 0.0163 </t>
  </si>
  <si>
    <t>2447835.8790 </t>
  </si>
  <si>
    <t> 05.11.1989 09:05 </t>
  </si>
  <si>
    <t> 0.0145 </t>
  </si>
  <si>
    <t>2447837.9562 </t>
  </si>
  <si>
    <t> 07.11.1989 10:56 </t>
  </si>
  <si>
    <t> 0.0133 </t>
  </si>
  <si>
    <t> Pena &amp; Peniche </t>
  </si>
  <si>
    <t>2447901.350 </t>
  </si>
  <si>
    <t> 09.01.1990 20:24 </t>
  </si>
  <si>
    <t> BBS 94 </t>
  </si>
  <si>
    <t>2447905.505 </t>
  </si>
  <si>
    <t> 14.01.1990 00:07 </t>
  </si>
  <si>
    <t>2447970.336 </t>
  </si>
  <si>
    <t> 19.03.1990 20:03 </t>
  </si>
  <si>
    <t> E.Blättler </t>
  </si>
  <si>
    <t>2448137.865 </t>
  </si>
  <si>
    <t> 03.09.1990 08:45 </t>
  </si>
  <si>
    <t>2448210.610 </t>
  </si>
  <si>
    <t> 15.11.1990 02:38 </t>
  </si>
  <si>
    <t>2448219.758 </t>
  </si>
  <si>
    <t> 24.11.1990 06:11 </t>
  </si>
  <si>
    <t>2448232.644 </t>
  </si>
  <si>
    <t> 07.12.1990 03:27 </t>
  </si>
  <si>
    <t>2448252.591 </t>
  </si>
  <si>
    <t> 27.12.1990 02:11 </t>
  </si>
  <si>
    <t> R.E.Crumrine </t>
  </si>
  <si>
    <t> BBS 97 </t>
  </si>
  <si>
    <t>2448306.625 </t>
  </si>
  <si>
    <t> 19.02.1991 03:00 </t>
  </si>
  <si>
    <t>2448628.367 </t>
  </si>
  <si>
    <t> 06.01.1992 20:48 </t>
  </si>
  <si>
    <t> 0.019 </t>
  </si>
  <si>
    <t> H.Peter </t>
  </si>
  <si>
    <t> BBS 100 </t>
  </si>
  <si>
    <t>2448633.780 </t>
  </si>
  <si>
    <t> 12.01.1992 06:43 </t>
  </si>
  <si>
    <t>2448653.316 </t>
  </si>
  <si>
    <t> 31.01.1992 19:35 </t>
  </si>
  <si>
    <t> 0.027 </t>
  </si>
  <si>
    <t>2448971.307 </t>
  </si>
  <si>
    <t> 14.12.1992 19:22 </t>
  </si>
  <si>
    <t> BBS 103 </t>
  </si>
  <si>
    <t>2448986.2635 </t>
  </si>
  <si>
    <t> 29.12.1992 18:19 </t>
  </si>
  <si>
    <t> 0.0193 </t>
  </si>
  <si>
    <t>2449003.308 </t>
  </si>
  <si>
    <t> 15.01.1993 19:23 </t>
  </si>
  <si>
    <t> 0.021 </t>
  </si>
  <si>
    <t>2449057.349 </t>
  </si>
  <si>
    <t> 10.03.1993 20:22 </t>
  </si>
  <si>
    <t> 0.024 </t>
  </si>
  <si>
    <t>2449060.667 </t>
  </si>
  <si>
    <t> 14.03.1993 04:00 </t>
  </si>
  <si>
    <t>2449283.871 </t>
  </si>
  <si>
    <t> 23.10.1993 08:54 </t>
  </si>
  <si>
    <t>2449333.758 </t>
  </si>
  <si>
    <t> 12.12.1993 06:11 </t>
  </si>
  <si>
    <t>2449393.623 </t>
  </si>
  <si>
    <t> 10.02.1994 02:57 </t>
  </si>
  <si>
    <t>2449679.611 </t>
  </si>
  <si>
    <t> 23.11.1994 02:39 </t>
  </si>
  <si>
    <t>2449722.420 </t>
  </si>
  <si>
    <t> 04.01.1995 22:04 </t>
  </si>
  <si>
    <t> 0.016 </t>
  </si>
  <si>
    <t> M.Martignoni </t>
  </si>
  <si>
    <t> BBS 109 </t>
  </si>
  <si>
    <t>2449784.357 </t>
  </si>
  <si>
    <t> 07.03.1995 20:34 </t>
  </si>
  <si>
    <t> BBS 108 </t>
  </si>
  <si>
    <t>2449789.358 </t>
  </si>
  <si>
    <t> 12.03.1995 20:35 </t>
  </si>
  <si>
    <t> 0.030 </t>
  </si>
  <si>
    <t>2450012.567 </t>
  </si>
  <si>
    <t> 22.10.1995 01:36 </t>
  </si>
  <si>
    <t> 0.022 </t>
  </si>
  <si>
    <t> BBS 112 </t>
  </si>
  <si>
    <t>2450509.298 </t>
  </si>
  <si>
    <t> 01.03.1997 19:09 </t>
  </si>
  <si>
    <t> BBS 114 </t>
  </si>
  <si>
    <t>2450824.3861 </t>
  </si>
  <si>
    <t> 10.01.1998 21:15 </t>
  </si>
  <si>
    <t> 0.0283 </t>
  </si>
  <si>
    <t>o</t>
  </si>
  <si>
    <t> W.Kleikamp </t>
  </si>
  <si>
    <t>BAVM 118 </t>
  </si>
  <si>
    <t>2450848.2882 </t>
  </si>
  <si>
    <t> 03.02.1998 18:55 </t>
  </si>
  <si>
    <t> 0.0291 </t>
  </si>
  <si>
    <t>2450859.298 </t>
  </si>
  <si>
    <t> 14.02.1998 19:09 </t>
  </si>
  <si>
    <t> BBS 117 </t>
  </si>
  <si>
    <t>2450872.8051 </t>
  </si>
  <si>
    <t> 28.02.1998 07:19 </t>
  </si>
  <si>
    <t> 0.0212 </t>
  </si>
  <si>
    <t> R.H.Nelson </t>
  </si>
  <si>
    <t>IBVS 4621 </t>
  </si>
  <si>
    <t>2451155.4725 </t>
  </si>
  <si>
    <t> 07.12.1998 23:20 </t>
  </si>
  <si>
    <t> 0.0298 </t>
  </si>
  <si>
    <t>-I</t>
  </si>
  <si>
    <t>2451586.3220 </t>
  </si>
  <si>
    <t> 11.02.2000 19:43 </t>
  </si>
  <si>
    <t>33463</t>
  </si>
  <si>
    <t> 0.0325 </t>
  </si>
  <si>
    <t>BAVM 152 </t>
  </si>
  <si>
    <t>2451586.945 </t>
  </si>
  <si>
    <t> 12.02.2000 10:40 </t>
  </si>
  <si>
    <t>33464.5</t>
  </si>
  <si>
    <t> 0.032 </t>
  </si>
  <si>
    <t> Itoh </t>
  </si>
  <si>
    <t>VSB 38 </t>
  </si>
  <si>
    <t>2451586.9463 </t>
  </si>
  <si>
    <t> 12.02.2000 10:42 </t>
  </si>
  <si>
    <t> 0.0333 </t>
  </si>
  <si>
    <t> K.Nagai </t>
  </si>
  <si>
    <t>2451922.3973 </t>
  </si>
  <si>
    <t> 12.01.2001 21:32 </t>
  </si>
  <si>
    <t>34271.5</t>
  </si>
  <si>
    <t> 0.0348 </t>
  </si>
  <si>
    <t>2452551.941 </t>
  </si>
  <si>
    <t> 04.10.2002 10:35 </t>
  </si>
  <si>
    <t>35786</t>
  </si>
  <si>
    <t> 0.039 </t>
  </si>
  <si>
    <t> R.Nelson </t>
  </si>
  <si>
    <t>IBVS 5371 </t>
  </si>
  <si>
    <t>2453060.31450 </t>
  </si>
  <si>
    <t> 24.02.2004 19:32 </t>
  </si>
  <si>
    <t>37009</t>
  </si>
  <si>
    <t> 0.04253 </t>
  </si>
  <si>
    <t>C </t>
  </si>
  <si>
    <t> R.Ehrenberger </t>
  </si>
  <si>
    <t>OEJV 0074 </t>
  </si>
  <si>
    <t>2453070.29183 </t>
  </si>
  <si>
    <t> 05.03.2004 19:00 </t>
  </si>
  <si>
    <t>37033</t>
  </si>
  <si>
    <t> 0.04366 </t>
  </si>
  <si>
    <t>2453308.4687 </t>
  </si>
  <si>
    <t> 29.10.2004 23:14 </t>
  </si>
  <si>
    <t>37606</t>
  </si>
  <si>
    <t> 0.0389 </t>
  </si>
  <si>
    <t> V.Bakis et al. </t>
  </si>
  <si>
    <t>IBVS 5616 </t>
  </si>
  <si>
    <t>2453327.7995 </t>
  </si>
  <si>
    <t> 18.11.2004 07:11 </t>
  </si>
  <si>
    <t>37652.5</t>
  </si>
  <si>
    <t> 0.0409 </t>
  </si>
  <si>
    <t> W.Ogloza et al. </t>
  </si>
  <si>
    <t>IBVS 5843 </t>
  </si>
  <si>
    <t>2453329.6726 </t>
  </si>
  <si>
    <t> 20.11.2004 04:08 </t>
  </si>
  <si>
    <t>37657</t>
  </si>
  <si>
    <t> 0.0434 </t>
  </si>
  <si>
    <t>2453343.6058 </t>
  </si>
  <si>
    <t> 04.12.2004 02:32 </t>
  </si>
  <si>
    <t>37690.5</t>
  </si>
  <si>
    <t> 0.0515 </t>
  </si>
  <si>
    <t>2453344.6379 </t>
  </si>
  <si>
    <t> 05.12.2004 03:18 </t>
  </si>
  <si>
    <t>37693</t>
  </si>
  <si>
    <t> 0.0444 </t>
  </si>
  <si>
    <t>2453345.6759 </t>
  </si>
  <si>
    <t> 06.12.2004 04:13 </t>
  </si>
  <si>
    <t>37695.5</t>
  </si>
  <si>
    <t> 0.0432 </t>
  </si>
  <si>
    <t>2453348.3777 </t>
  </si>
  <si>
    <t> 08.12.2004 21:03 </t>
  </si>
  <si>
    <t>37702</t>
  </si>
  <si>
    <t> K. &amp; M.Rätz </t>
  </si>
  <si>
    <t>BAVM 173 </t>
  </si>
  <si>
    <t>2453349.6264 </t>
  </si>
  <si>
    <t> 10.12.2004 03:02 </t>
  </si>
  <si>
    <t>37705</t>
  </si>
  <si>
    <t> 0.0448 </t>
  </si>
  <si>
    <t>2453354.6103 </t>
  </si>
  <si>
    <t> 15.12.2004 02:38 </t>
  </si>
  <si>
    <t>37717</t>
  </si>
  <si>
    <t> 0.0406 </t>
  </si>
  <si>
    <t>2453355.6552 </t>
  </si>
  <si>
    <t> 16.12.2004 03:43 </t>
  </si>
  <si>
    <t>37719.5</t>
  </si>
  <si>
    <t> 0.0464 </t>
  </si>
  <si>
    <t>2453356.6901 </t>
  </si>
  <si>
    <t> 17.12.2004 04:33 </t>
  </si>
  <si>
    <t>37722</t>
  </si>
  <si>
    <t> 0.0421 </t>
  </si>
  <si>
    <t>2453370.6135 </t>
  </si>
  <si>
    <t> 31.12.2004 02:43 </t>
  </si>
  <si>
    <t>37755.5</t>
  </si>
  <si>
    <t> 0.0404 </t>
  </si>
  <si>
    <t>2453385.3736 </t>
  </si>
  <si>
    <t> 14.01.2005 20:57 </t>
  </si>
  <si>
    <t>37791</t>
  </si>
  <si>
    <t> 0.0440 </t>
  </si>
  <si>
    <t> F.Walter </t>
  </si>
  <si>
    <t>2453760.31595 </t>
  </si>
  <si>
    <t> 24.01.2006 19:34 </t>
  </si>
  <si>
    <t>38693</t>
  </si>
  <si>
    <t> 0.04778 </t>
  </si>
  <si>
    <t> L.Šmelcer </t>
  </si>
  <si>
    <t>2453765.30303 </t>
  </si>
  <si>
    <t> 29.01.2006 19:16 </t>
  </si>
  <si>
    <t>38705</t>
  </si>
  <si>
    <t> 0.04677 </t>
  </si>
  <si>
    <t>2454058.3560 </t>
  </si>
  <si>
    <t> 18.11.2006 20:32 </t>
  </si>
  <si>
    <t>39410</t>
  </si>
  <si>
    <t> 0.0491 </t>
  </si>
  <si>
    <t> S.Dogru et al. </t>
  </si>
  <si>
    <t>IBVS 5746 </t>
  </si>
  <si>
    <t>2454111.3552 </t>
  </si>
  <si>
    <t> 10.01.2007 20:31 </t>
  </si>
  <si>
    <t>39537.5</t>
  </si>
  <si>
    <t> 0.0497 </t>
  </si>
  <si>
    <t>IBVS 5795 </t>
  </si>
  <si>
    <t>2454138.3745 </t>
  </si>
  <si>
    <t> 06.02.2007 20:59 </t>
  </si>
  <si>
    <t>39602.5</t>
  </si>
  <si>
    <t> 0.0502 </t>
  </si>
  <si>
    <t>2454353.9033 </t>
  </si>
  <si>
    <t> 10.09.2007 09:40 </t>
  </si>
  <si>
    <t>40121</t>
  </si>
  <si>
    <t> 0.0517 </t>
  </si>
  <si>
    <t>IBVS 5820 </t>
  </si>
  <si>
    <t>2454366.7920 </t>
  </si>
  <si>
    <t> 23.09.2007 07:00 </t>
  </si>
  <si>
    <t>40152</t>
  </si>
  <si>
    <t> 0.0544 </t>
  </si>
  <si>
    <t>ns</t>
  </si>
  <si>
    <t>JAAVSO 36(2);171 </t>
  </si>
  <si>
    <t>2454488.5830 </t>
  </si>
  <si>
    <t> 23.01.2008 01:59 </t>
  </si>
  <si>
    <t>40445</t>
  </si>
  <si>
    <t> 0.0528 </t>
  </si>
  <si>
    <t>2454513.5233 </t>
  </si>
  <si>
    <t> 17.02.2008 00:33 </t>
  </si>
  <si>
    <t>40505</t>
  </si>
  <si>
    <t> 0.0526 </t>
  </si>
  <si>
    <t> K.Menzies </t>
  </si>
  <si>
    <t>2454529.7351 </t>
  </si>
  <si>
    <t> 04.03.2008 05:38 </t>
  </si>
  <si>
    <t>40544</t>
  </si>
  <si>
    <t> 0.0531 </t>
  </si>
  <si>
    <t> J.Bialozynski </t>
  </si>
  <si>
    <t>JAAVSO 36(2);186 </t>
  </si>
  <si>
    <t>2454756.9028 </t>
  </si>
  <si>
    <t> 17.10.2008 09:40 </t>
  </si>
  <si>
    <t>41090.5</t>
  </si>
  <si>
    <t> 0.0545 </t>
  </si>
  <si>
    <t>IBVS 5871 </t>
  </si>
  <si>
    <t>2454769.5842 </t>
  </si>
  <si>
    <t> 30.10.2008 02:01 </t>
  </si>
  <si>
    <t>41121</t>
  </si>
  <si>
    <t> 0.0579 </t>
  </si>
  <si>
    <t>m</t>
  </si>
  <si>
    <t> H.V.Senavci &amp; G.Varol </t>
  </si>
  <si>
    <t>IBVS 5887 </t>
  </si>
  <si>
    <t>2454770.4130 </t>
  </si>
  <si>
    <t> 30.10.2008 21:54 </t>
  </si>
  <si>
    <t>41123</t>
  </si>
  <si>
    <t> 0.0553 </t>
  </si>
  <si>
    <t> E.Günes &amp; D.Sabuncu </t>
  </si>
  <si>
    <t>2454778.3108 </t>
  </si>
  <si>
    <t> 07.11.2008 19:27 </t>
  </si>
  <si>
    <t>41142</t>
  </si>
  <si>
    <t> T.Kiliçoglu &amp; A.Elmasli </t>
  </si>
  <si>
    <t>2454778.5188 </t>
  </si>
  <si>
    <t> 08.11.2008 00:27 </t>
  </si>
  <si>
    <t>41142.5</t>
  </si>
  <si>
    <t> 0.0555 </t>
  </si>
  <si>
    <t> P.Oruç &amp; T.Yilmaz </t>
  </si>
  <si>
    <t>2454808.448 </t>
  </si>
  <si>
    <t> 07.12.2008 22:45 </t>
  </si>
  <si>
    <t>41214.5</t>
  </si>
  <si>
    <t> 0.056 </t>
  </si>
  <si>
    <t>OEJV 0116 </t>
  </si>
  <si>
    <t>2454843.5721 </t>
  </si>
  <si>
    <t> 12.01.2009 01:43 </t>
  </si>
  <si>
    <t>41299</t>
  </si>
  <si>
    <t> 0.0557 </t>
  </si>
  <si>
    <t>JAAVSO 37(1);44 </t>
  </si>
  <si>
    <t>2454852.7188 </t>
  </si>
  <si>
    <t> 21.01.2009 05:15 </t>
  </si>
  <si>
    <t>41321</t>
  </si>
  <si>
    <t> 0.0575 </t>
  </si>
  <si>
    <t>IBVS 5894 </t>
  </si>
  <si>
    <t>2455127.8954 </t>
  </si>
  <si>
    <t> 23.10.2009 09:29 </t>
  </si>
  <si>
    <t>41983</t>
  </si>
  <si>
    <t>IBVS 5920 </t>
  </si>
  <si>
    <t>2455157.8249 </t>
  </si>
  <si>
    <t> 22.11.2009 07:47 </t>
  </si>
  <si>
    <t>42055</t>
  </si>
  <si>
    <t> 0.0584 </t>
  </si>
  <si>
    <t> JAAVSO 38;120 </t>
  </si>
  <si>
    <t>2455178.6089 </t>
  </si>
  <si>
    <t> 13.12.2009 02:36 </t>
  </si>
  <si>
    <t>42105</t>
  </si>
  <si>
    <t> 0.0587 </t>
  </si>
  <si>
    <t>2455503.8777 </t>
  </si>
  <si>
    <t> 03.11.2010 09:03 </t>
  </si>
  <si>
    <t>42887.5</t>
  </si>
  <si>
    <t> 0.0620 </t>
  </si>
  <si>
    <t>IBVS 5960 </t>
  </si>
  <si>
    <t>2455505.5412 </t>
  </si>
  <si>
    <t> 05.11.2010 00:59 </t>
  </si>
  <si>
    <t>42891.5</t>
  </si>
  <si>
    <t> 0.0628 </t>
  </si>
  <si>
    <t> A.Liakos &amp; P.Niarchos </t>
  </si>
  <si>
    <t>IBVS 5958 </t>
  </si>
  <si>
    <t>2455525.7002 </t>
  </si>
  <si>
    <t> 25.11.2010 04:48 </t>
  </si>
  <si>
    <t>42940</t>
  </si>
  <si>
    <t> 0.0616 </t>
  </si>
  <si>
    <t> JAAVSO 39;177 </t>
  </si>
  <si>
    <t> R.Poklar </t>
  </si>
  <si>
    <t>2455536.2999 </t>
  </si>
  <si>
    <t> 05.12.2010 19:11 </t>
  </si>
  <si>
    <t>42965.5</t>
  </si>
  <si>
    <t>2455536.5080 </t>
  </si>
  <si>
    <t> 06.12.2010 00:11 </t>
  </si>
  <si>
    <t>42966</t>
  </si>
  <si>
    <t> 0.0618 </t>
  </si>
  <si>
    <t>2455537.3392 </t>
  </si>
  <si>
    <t> 06.12.2010 20:08 </t>
  </si>
  <si>
    <t>42968</t>
  </si>
  <si>
    <t> 0.0617 </t>
  </si>
  <si>
    <t>2455537.5471 </t>
  </si>
  <si>
    <t> 07.12.2010 01:07 </t>
  </si>
  <si>
    <t>42968.5</t>
  </si>
  <si>
    <t>2455545.6529 </t>
  </si>
  <si>
    <t> 15.12.2010 03:40 </t>
  </si>
  <si>
    <t>42988</t>
  </si>
  <si>
    <t> 0.0619 </t>
  </si>
  <si>
    <t> N.Simmons </t>
  </si>
  <si>
    <t>2455881.9376 </t>
  </si>
  <si>
    <t> 16.11.2011 10:30 </t>
  </si>
  <si>
    <t>43797</t>
  </si>
  <si>
    <t> 0.0658 </t>
  </si>
  <si>
    <t>IBVS 6011 </t>
  </si>
  <si>
    <t>2455935.5596 </t>
  </si>
  <si>
    <t> 09.01.2012 01:25 </t>
  </si>
  <si>
    <t>43926</t>
  </si>
  <si>
    <t> 0.0657 </t>
  </si>
  <si>
    <t> JAAVSO 41;122 </t>
  </si>
  <si>
    <t>2455938.6772 </t>
  </si>
  <si>
    <t> 12.01.2012 04:15 </t>
  </si>
  <si>
    <t>43933.5</t>
  </si>
  <si>
    <t>IBVS 6050 </t>
  </si>
  <si>
    <t>2455944.2889 </t>
  </si>
  <si>
    <t> 17.01.2012 18:56 </t>
  </si>
  <si>
    <t>43947</t>
  </si>
  <si>
    <t> 0.0659 </t>
  </si>
  <si>
    <t>BAVM 232 </t>
  </si>
  <si>
    <t>2456266.8561 </t>
  </si>
  <si>
    <t> 05.12.2012 08:32 </t>
  </si>
  <si>
    <t> 0.0695 </t>
  </si>
  <si>
    <t> B.Manske </t>
  </si>
  <si>
    <t> JAAVSO 41;328 </t>
  </si>
  <si>
    <t>2456562.8190 </t>
  </si>
  <si>
    <t> 27.09.2013 07:39 </t>
  </si>
  <si>
    <t> 0.0720 </t>
  </si>
  <si>
    <t>2456591.9160 </t>
  </si>
  <si>
    <t> 26.10.2013 09:59 </t>
  </si>
  <si>
    <t> 0.0718 </t>
  </si>
  <si>
    <t> R.Sabo </t>
  </si>
  <si>
    <t> JAAVSO 42;426 </t>
  </si>
  <si>
    <t>2456657.386 </t>
  </si>
  <si>
    <t> 30.12.2013 21:15 </t>
  </si>
  <si>
    <t> 0.073 </t>
  </si>
  <si>
    <t> F.Agerer </t>
  </si>
  <si>
    <t>BAVM 234 </t>
  </si>
  <si>
    <t>2456668.3981 </t>
  </si>
  <si>
    <t> 10.01.2014 21:33 </t>
  </si>
  <si>
    <t> 0.0697 </t>
  </si>
  <si>
    <t>2424031.935 </t>
  </si>
  <si>
    <t> 03.09.1924 10:26 </t>
  </si>
  <si>
    <t> -1.357 </t>
  </si>
  <si>
    <t> J.Schilt </t>
  </si>
  <si>
    <t> BAN 3.11 </t>
  </si>
  <si>
    <t>2424177.417 </t>
  </si>
  <si>
    <t> 26.01.1925 22:00 </t>
  </si>
  <si>
    <t> -1.361 </t>
  </si>
  <si>
    <t>2425972.493 </t>
  </si>
  <si>
    <t> 26.12.1929 23:49 </t>
  </si>
  <si>
    <t>2425996.395 </t>
  </si>
  <si>
    <t> 19.01.1930 21:28 </t>
  </si>
  <si>
    <t>2426004.498 </t>
  </si>
  <si>
    <t> 27.01.1930 23:57 </t>
  </si>
  <si>
    <t> -1.170 </t>
  </si>
  <si>
    <t>2426016.345 </t>
  </si>
  <si>
    <t> 08.02.1930 20:16 </t>
  </si>
  <si>
    <t>2426017.386 </t>
  </si>
  <si>
    <t> 09.02.1930 21:15 </t>
  </si>
  <si>
    <t>2426027.365 </t>
  </si>
  <si>
    <t> 19.02.1930 20:45 </t>
  </si>
  <si>
    <t> -1.166 </t>
  </si>
  <si>
    <t>2426037.337 </t>
  </si>
  <si>
    <t> 01.03.1930 20:05 </t>
  </si>
  <si>
    <t>2427069.246 </t>
  </si>
  <si>
    <t> 27.12.1932 17:54 </t>
  </si>
  <si>
    <t> -1.173 </t>
  </si>
  <si>
    <t> AAC 2.60 </t>
  </si>
  <si>
    <t>2427344.419 </t>
  </si>
  <si>
    <t> 28.09.1933 22:03 </t>
  </si>
  <si>
    <t> -1.177 </t>
  </si>
  <si>
    <t>2435448.3658 </t>
  </si>
  <si>
    <t> 06.12.1955 20:46 </t>
  </si>
  <si>
    <t> -0.1848 </t>
  </si>
  <si>
    <t> Hinderer [Kämper] </t>
  </si>
  <si>
    <t>2435462.4917 </t>
  </si>
  <si>
    <t> 20.12.1955 23:48 </t>
  </si>
  <si>
    <t> -0.1918 </t>
  </si>
  <si>
    <t>2435641.4371 </t>
  </si>
  <si>
    <t> 16.06.1956 22:29 </t>
  </si>
  <si>
    <t> 0.0134 </t>
  </si>
  <si>
    <t>2437639.5802 </t>
  </si>
  <si>
    <t> 06.12.1961 01:55 </t>
  </si>
  <si>
    <t> 0.0082 </t>
  </si>
  <si>
    <t>2437639.7885 </t>
  </si>
  <si>
    <t> 06.12.1961 06:55 </t>
  </si>
  <si>
    <t> 0.0087 </t>
  </si>
  <si>
    <t>2437640.6188 </t>
  </si>
  <si>
    <t> 07.12.1961 02:51 </t>
  </si>
  <si>
    <t> 0.0077 </t>
  </si>
  <si>
    <t>2437642.6979 </t>
  </si>
  <si>
    <t> 09.12.1961 04:44 </t>
  </si>
  <si>
    <t> 0.0084 </t>
  </si>
  <si>
    <t>2449743.629 </t>
  </si>
  <si>
    <t> 26.01.1995 03:05 </t>
  </si>
  <si>
    <t> 0.025 </t>
  </si>
  <si>
    <t>2450152.656 </t>
  </si>
  <si>
    <t> 10.03.1996 03:44 </t>
  </si>
  <si>
    <t> 0.029 </t>
  </si>
  <si>
    <t>2450432.8178 </t>
  </si>
  <si>
    <t> 15.12.1996 07:37 </t>
  </si>
  <si>
    <t> 0.0256 </t>
  </si>
  <si>
    <t> P.Kuebler </t>
  </si>
  <si>
    <t>2450517.629 </t>
  </si>
  <si>
    <t> 10.03.1997 03:05 </t>
  </si>
  <si>
    <t>2451144.876 </t>
  </si>
  <si>
    <t> 27.11.1998 09:01 </t>
  </si>
  <si>
    <t> 0.033 </t>
  </si>
  <si>
    <t>2451160.667 </t>
  </si>
  <si>
    <t> 13.12.1998 04:00 </t>
  </si>
  <si>
    <t>32439</t>
  </si>
  <si>
    <t>2451224.679 </t>
  </si>
  <si>
    <t> 15.02.1999 04:17 </t>
  </si>
  <si>
    <t>32593</t>
  </si>
  <si>
    <t>2451538.103 </t>
  </si>
  <si>
    <t> 25.12.1999 14:28 </t>
  </si>
  <si>
    <t>33347</t>
  </si>
  <si>
    <t> H.Maehara </t>
  </si>
  <si>
    <t>2451542.05 </t>
  </si>
  <si>
    <t> 29.12.1999 13:12 </t>
  </si>
  <si>
    <t>33356.5</t>
  </si>
  <si>
    <t> 0.03 </t>
  </si>
  <si>
    <t>2451567.619 </t>
  </si>
  <si>
    <t> 24.01.2000 02:51 </t>
  </si>
  <si>
    <t>33418</t>
  </si>
  <si>
    <t> 0.035 </t>
  </si>
  <si>
    <t>2451579.674 </t>
  </si>
  <si>
    <t> 05.02.2000 04:10 </t>
  </si>
  <si>
    <t>33447</t>
  </si>
  <si>
    <t>2451582.591 </t>
  </si>
  <si>
    <t> 08.02.2000 02:11 </t>
  </si>
  <si>
    <t>33454</t>
  </si>
  <si>
    <t> 0.043 </t>
  </si>
  <si>
    <t>2451586.7378 </t>
  </si>
  <si>
    <t> 12.02.2000 05:42 </t>
  </si>
  <si>
    <t>33464</t>
  </si>
  <si>
    <t> 0.0326 </t>
  </si>
  <si>
    <t>IBVS 5040 </t>
  </si>
  <si>
    <t>2451932.5767 </t>
  </si>
  <si>
    <t> 23.01.2001 01:50 </t>
  </si>
  <si>
    <t>34296</t>
  </si>
  <si>
    <t> 0.0302 </t>
  </si>
  <si>
    <t> B.Krobusek </t>
  </si>
  <si>
    <t>2451937.576 </t>
  </si>
  <si>
    <t> 28.01.2001 01:49 </t>
  </si>
  <si>
    <t>34308</t>
  </si>
  <si>
    <t> 0.041 </t>
  </si>
  <si>
    <t>2451947.5454 </t>
  </si>
  <si>
    <t> 07.02.2001 01:05 </t>
  </si>
  <si>
    <t>34332</t>
  </si>
  <si>
    <t> 0.0346 </t>
  </si>
  <si>
    <t> S.Dvorak </t>
  </si>
  <si>
    <t>2451969.5757 </t>
  </si>
  <si>
    <t> 01.03.2001 01:49 </t>
  </si>
  <si>
    <t>34385</t>
  </si>
  <si>
    <t> 0.0341 </t>
  </si>
  <si>
    <t>2452195.7046 </t>
  </si>
  <si>
    <t> 13.10.2001 04:54 </t>
  </si>
  <si>
    <t>34929</t>
  </si>
  <si>
    <t> 0.0360 </t>
  </si>
  <si>
    <t>2452225.633 </t>
  </si>
  <si>
    <t> 12.11.2001 03:11 </t>
  </si>
  <si>
    <t>35001</t>
  </si>
  <si>
    <t> 0.036 </t>
  </si>
  <si>
    <t>2452252.661 </t>
  </si>
  <si>
    <t> 09.12.2001 03:51 </t>
  </si>
  <si>
    <t>35066</t>
  </si>
  <si>
    <t> 0.045 </t>
  </si>
  <si>
    <t>2452255.5621 </t>
  </si>
  <si>
    <t> 12.12.2001 01:29 </t>
  </si>
  <si>
    <t>35073</t>
  </si>
  <si>
    <t> 0.0363 </t>
  </si>
  <si>
    <t>2452265.5391 </t>
  </si>
  <si>
    <t> 22.12.2001 00:56 </t>
  </si>
  <si>
    <t>35097</t>
  </si>
  <si>
    <t> 0.0372 </t>
  </si>
  <si>
    <t>2452267.622 </t>
  </si>
  <si>
    <t> 24.12.2001 02:55 </t>
  </si>
  <si>
    <t>35102</t>
  </si>
  <si>
    <t> 0.042 </t>
  </si>
  <si>
    <t>2452316.669 </t>
  </si>
  <si>
    <t> 11.02.2002 04:03 </t>
  </si>
  <si>
    <t>35220</t>
  </si>
  <si>
    <t>2452319.583 </t>
  </si>
  <si>
    <t> 14.02.2002 01:59 </t>
  </si>
  <si>
    <t>35227</t>
  </si>
  <si>
    <t>2452580.2067 </t>
  </si>
  <si>
    <t> 01.11.2002 16:57 </t>
  </si>
  <si>
    <t>35854</t>
  </si>
  <si>
    <t> 0.0390 </t>
  </si>
  <si>
    <t> C.-H.Kim et al. </t>
  </si>
  <si>
    <t>IBVS 5694 </t>
  </si>
  <si>
    <t>2452595.1734 </t>
  </si>
  <si>
    <t> 16.11.2002 16:09 </t>
  </si>
  <si>
    <t>35890</t>
  </si>
  <si>
    <t> 0.0414 </t>
  </si>
  <si>
    <t> Nakajima </t>
  </si>
  <si>
    <t>2452671.658 </t>
  </si>
  <si>
    <t> 01.02.2003 03:47 </t>
  </si>
  <si>
    <t>36074</t>
  </si>
  <si>
    <t> C.Stephan </t>
  </si>
  <si>
    <t>2452678.7224 </t>
  </si>
  <si>
    <t> 08.02.2003 05:20 </t>
  </si>
  <si>
    <t>36091</t>
  </si>
  <si>
    <t> 0.0398 </t>
  </si>
  <si>
    <t>2452713.6390 </t>
  </si>
  <si>
    <t> 15.03.2003 03:20 </t>
  </si>
  <si>
    <t>36175</t>
  </si>
  <si>
    <t> 0.0397 </t>
  </si>
  <si>
    <t>2452867.6490 </t>
  </si>
  <si>
    <t> 16.08.2003 03:34 </t>
  </si>
  <si>
    <t>36545.5</t>
  </si>
  <si>
    <t> 0.0423 </t>
  </si>
  <si>
    <t> P.Sobotka (ESA INTEGRAL) </t>
  </si>
  <si>
    <t>2452867.8557 </t>
  </si>
  <si>
    <t> 16.08.2003 08:32 </t>
  </si>
  <si>
    <t>36546</t>
  </si>
  <si>
    <t> 0.0411 </t>
  </si>
  <si>
    <t>2452868.0648 </t>
  </si>
  <si>
    <t> 16.08.2003 13:33 </t>
  </si>
  <si>
    <t>36546.5</t>
  </si>
  <si>
    <t> 0.0424 </t>
  </si>
  <si>
    <t>2452997.1321 </t>
  </si>
  <si>
    <t> 23.12.2003 15:10 </t>
  </si>
  <si>
    <t>36857</t>
  </si>
  <si>
    <t> 0.0427 </t>
  </si>
  <si>
    <t> Kubotera </t>
  </si>
  <si>
    <t>2452999.627 </t>
  </si>
  <si>
    <t> 26.12.2003 03:02 </t>
  </si>
  <si>
    <t>36863</t>
  </si>
  <si>
    <t> 0.044 </t>
  </si>
  <si>
    <t>2453024.5656 </t>
  </si>
  <si>
    <t> 20.01.2004 01:34 </t>
  </si>
  <si>
    <t>36923</t>
  </si>
  <si>
    <t> 0.0417 </t>
  </si>
  <si>
    <t>2453048.6754 </t>
  </si>
  <si>
    <t> 13.02.2004 04:12 </t>
  </si>
  <si>
    <t>36981</t>
  </si>
  <si>
    <t>2453329.6761 </t>
  </si>
  <si>
    <t> 20.11.2004 04:13 </t>
  </si>
  <si>
    <t> 0.0469 </t>
  </si>
  <si>
    <t> S.Brady </t>
  </si>
  <si>
    <t>2453332.7942 </t>
  </si>
  <si>
    <t> 23.11.2004 07:03 </t>
  </si>
  <si>
    <t>37664.5</t>
  </si>
  <si>
    <t> 0.0475 </t>
  </si>
  <si>
    <t>2453345.6784 </t>
  </si>
  <si>
    <t> 06.12.2004 04:16 </t>
  </si>
  <si>
    <t> 0.0457 </t>
  </si>
  <si>
    <t>2453357.5234 </t>
  </si>
  <si>
    <t> 18.12.2004 00:33 </t>
  </si>
  <si>
    <t>37724</t>
  </si>
  <si>
    <t>2453357.7321 </t>
  </si>
  <si>
    <t> 18.12.2004 05:34 </t>
  </si>
  <si>
    <t>37724.5</t>
  </si>
  <si>
    <t> 0.0449 </t>
  </si>
  <si>
    <t>2453371.6564 </t>
  </si>
  <si>
    <t> 01.01.2005 03:45 </t>
  </si>
  <si>
    <t>37758</t>
  </si>
  <si>
    <t> 0.0441 </t>
  </si>
  <si>
    <t> C.Limbach </t>
  </si>
  <si>
    <t>2453381.0094 </t>
  </si>
  <si>
    <t> 10.01.2005 12:13 </t>
  </si>
  <si>
    <t>37780.5</t>
  </si>
  <si>
    <t>2453381.0096 </t>
  </si>
  <si>
    <t> 0.0446 </t>
  </si>
  <si>
    <t>2453410.722 </t>
  </si>
  <si>
    <t> 09.02.2005 05:19 </t>
  </si>
  <si>
    <t>37852</t>
  </si>
  <si>
    <t> S.Cook </t>
  </si>
  <si>
    <t>2453621.2711 </t>
  </si>
  <si>
    <t> 07.09.2005 18:30 </t>
  </si>
  <si>
    <t>38358.5</t>
  </si>
  <si>
    <t> 0.0461 </t>
  </si>
  <si>
    <t>2453632.2867 </t>
  </si>
  <si>
    <t> 18.09.2005 18:52 </t>
  </si>
  <si>
    <t>38385</t>
  </si>
  <si>
    <t> 0.0463 </t>
  </si>
  <si>
    <t>2453656.1890 </t>
  </si>
  <si>
    <t> 12.10.2005 16:32 </t>
  </si>
  <si>
    <t>38442.5</t>
  </si>
  <si>
    <t> 0.0473 </t>
  </si>
  <si>
    <t>2453701.7051 </t>
  </si>
  <si>
    <t> 27.11.2005 04:55 </t>
  </si>
  <si>
    <t>38552</t>
  </si>
  <si>
    <t> 0.0471 </t>
  </si>
  <si>
    <t>2453758.651 </t>
  </si>
  <si>
    <t> 23.01.2006 03:37 </t>
  </si>
  <si>
    <t>38689</t>
  </si>
  <si>
    <t> 0.046 </t>
  </si>
  <si>
    <t>2453807.701 </t>
  </si>
  <si>
    <t> 13.03.2006 04:49 </t>
  </si>
  <si>
    <t>38807</t>
  </si>
  <si>
    <t>2454040.8979 </t>
  </si>
  <si>
    <t> 01.11.2006 09:32 </t>
  </si>
  <si>
    <t>39368</t>
  </si>
  <si>
    <t> 0.0493 </t>
  </si>
  <si>
    <t>2454096.5988 </t>
  </si>
  <si>
    <t> 27.12.2006 02:22 </t>
  </si>
  <si>
    <t>39502</t>
  </si>
  <si>
    <t> 0.0498 </t>
  </si>
  <si>
    <t>2454155.616 </t>
  </si>
  <si>
    <t> 24.02.2007 02:47 </t>
  </si>
  <si>
    <t>39644</t>
  </si>
  <si>
    <t>2455164.0600 </t>
  </si>
  <si>
    <t> 28.11.2009 13:26 </t>
  </si>
  <si>
    <t>42070</t>
  </si>
  <si>
    <t>Rc</t>
  </si>
  <si>
    <t> K.Shiokawa </t>
  </si>
  <si>
    <t>2455590.9625 </t>
  </si>
  <si>
    <t> 29.01.2011 11:06 </t>
  </si>
  <si>
    <t>43097</t>
  </si>
  <si>
    <t> 0.0630 </t>
  </si>
  <si>
    <t>cG</t>
  </si>
  <si>
    <t> K.Hirosawa </t>
  </si>
  <si>
    <t>2455599.2750 </t>
  </si>
  <si>
    <t> 06.02.2011 18:36 </t>
  </si>
  <si>
    <t>43117</t>
  </si>
  <si>
    <t> K.Kasai </t>
  </si>
  <si>
    <t>2455600.3143 </t>
  </si>
  <si>
    <t> 07.02.2011 19:32 </t>
  </si>
  <si>
    <t>43119.5</t>
  </si>
  <si>
    <t> 0.0621 </t>
  </si>
  <si>
    <t>2455947.611 </t>
  </si>
  <si>
    <t> 21.01.2012 02:39 </t>
  </si>
  <si>
    <t> 0.063 </t>
  </si>
  <si>
    <t>2456300.9406 </t>
  </si>
  <si>
    <t> 08.01.2013 10:34 </t>
  </si>
  <si>
    <t> 0.0687 </t>
  </si>
  <si>
    <t>2456639.0955 </t>
  </si>
  <si>
    <t> 12.12.2013 14:17 </t>
  </si>
  <si>
    <t> 0.0722 </t>
  </si>
  <si>
    <t>2456658.0089 </t>
  </si>
  <si>
    <t> 31.12.2013 12:12 </t>
  </si>
  <si>
    <t> 0.0724 </t>
  </si>
  <si>
    <t> H.Itoh </t>
  </si>
  <si>
    <t>2456658.2168 </t>
  </si>
  <si>
    <t> 31.12.2013 17:12 </t>
  </si>
  <si>
    <t> 0.0725 </t>
  </si>
  <si>
    <t>Huruhata 1953</t>
  </si>
  <si>
    <t>Hinderer 1960</t>
  </si>
  <si>
    <t>Binnend,L. 1963, AJ, 68, 22</t>
  </si>
  <si>
    <t>RHN 2020</t>
  </si>
  <si>
    <t>OEJV 212</t>
  </si>
  <si>
    <t>JAVSO 49, 108</t>
  </si>
  <si>
    <t>JAVSO 49, 256</t>
  </si>
  <si>
    <t>JAVSO 49, 106</t>
  </si>
  <si>
    <t>IBVS, 63, 6262</t>
  </si>
  <si>
    <t>JAAVSO, 48, 87</t>
  </si>
  <si>
    <t>JAAVSO, 48, 256</t>
  </si>
  <si>
    <t>JAAVSO, 50, 133</t>
  </si>
  <si>
    <t>JAAVSO, 50, 255</t>
  </si>
  <si>
    <t>JAAVSO 51, 2023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</si>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</sst>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\$#,##0_);&quot;($&quot;#,##0\)"/>
    <numFmt numFmtId="165" formatCode="0.0000"/>
    <numFmt numFmtId="166" formatCode="0.0000E+00"/>
    <numFmt numFmtId="167" formatCode="m/d/yyyy\ h:mm"/>
    <numFmt numFmtId="168" formatCode="m/d/yyyy"/>
    <numFmt numFmtId="169" formatCode="0.000"/>
    <numFmt numFmtId="170" formatCode="0.E+00"/>
    <numFmt numFmtId="171" formatCode="0.0%"/>
    <numFmt numFmtId="172" formatCode="mm/dd/yy\ hh:mm\ AM/PM"/>
    <numFmt numFmtId="173" formatCode="dd/mm/yyyy"/>
    <numFmt numFmtId="174" formatCode="0.0000000"/>
    <numFmt numFmtId="175" formatCode="0.00000"/>
  </numFmts>
  <fonts count="43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3" fontId="40" fillId="22" borderId="0"/>
    <xf numFmtId="164" fontId="40" fillId="22" borderId="0"/>
    <xf numFmtId="0" fontId="40" fillId="22" borderId="0"/>
    <xf numFmtId="0" fontId="6" fillId="0" borderId="0" applyNumberFormat="0" applyFill="0" applyBorder="0" applyAlignment="0" applyProtection="0"/>
    <xf numFmtId="2" fontId="40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0" fillId="0" borderId="0"/>
    <xf numFmtId="0" fontId="40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0" fillId="22" borderId="7"/>
    <xf numFmtId="0" fontId="16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245">
    <xf numFmtId="0" fontId="0" fillId="0" borderId="0" xfId="0"/>
    <xf numFmtId="0" fontId="0" fillId="22" borderId="5" xfId="0" applyFill="1" applyBorder="1"/>
    <xf numFmtId="0" fontId="17" fillId="22" borderId="5" xfId="0" applyFont="1" applyFill="1" applyBorder="1"/>
    <xf numFmtId="0" fontId="18" fillId="22" borderId="8" xfId="0" applyFont="1" applyFill="1" applyBorder="1" applyAlignment="1">
      <alignment horizontal="center"/>
    </xf>
    <xf numFmtId="0" fontId="0" fillId="0" borderId="5" xfId="0" applyBorder="1"/>
    <xf numFmtId="0" fontId="0" fillId="22" borderId="9" xfId="0" applyFill="1" applyBorder="1"/>
    <xf numFmtId="11" fontId="0" fillId="22" borderId="9" xfId="0" applyNumberFormat="1" applyFill="1" applyBorder="1"/>
    <xf numFmtId="0" fontId="0" fillId="22" borderId="10" xfId="0" applyFill="1" applyBorder="1"/>
    <xf numFmtId="0" fontId="18" fillId="0" borderId="0" xfId="0" applyFont="1"/>
    <xf numFmtId="0" fontId="0" fillId="0" borderId="11" xfId="0" applyBorder="1"/>
    <xf numFmtId="0" fontId="0" fillId="22" borderId="12" xfId="0" applyFill="1" applyBorder="1" applyAlignment="1">
      <alignment horizontal="right"/>
    </xf>
    <xf numFmtId="0" fontId="0" fillId="22" borderId="13" xfId="0" applyFill="1" applyBorder="1" applyAlignment="1">
      <alignment horizontal="right"/>
    </xf>
    <xf numFmtId="0" fontId="0" fillId="22" borderId="14" xfId="0" applyFill="1" applyBorder="1"/>
    <xf numFmtId="0" fontId="19" fillId="0" borderId="0" xfId="0" applyFont="1"/>
    <xf numFmtId="0" fontId="20" fillId="0" borderId="0" xfId="0" applyFont="1"/>
    <xf numFmtId="0" fontId="0" fillId="22" borderId="5" xfId="0" applyFill="1" applyBorder="1" applyAlignment="1">
      <alignment horizontal="right"/>
    </xf>
    <xf numFmtId="165" fontId="0" fillId="22" borderId="5" xfId="0" applyNumberForma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1" fillId="0" borderId="0" xfId="0" applyFont="1"/>
    <xf numFmtId="11" fontId="0" fillId="0" borderId="0" xfId="0" applyNumberFormat="1" applyAlignment="1">
      <alignment horizontal="center"/>
    </xf>
    <xf numFmtId="0" fontId="0" fillId="22" borderId="16" xfId="0" applyFill="1" applyBorder="1"/>
    <xf numFmtId="11" fontId="0" fillId="22" borderId="14" xfId="0" applyNumberFormat="1" applyFill="1" applyBorder="1"/>
    <xf numFmtId="0" fontId="0" fillId="22" borderId="17" xfId="0" applyFill="1" applyBorder="1"/>
    <xf numFmtId="166" fontId="0" fillId="0" borderId="0" xfId="0" applyNumberFormat="1" applyAlignment="1">
      <alignment horizontal="center"/>
    </xf>
    <xf numFmtId="0" fontId="0" fillId="22" borderId="18" xfId="0" applyFill="1" applyBorder="1"/>
    <xf numFmtId="0" fontId="22" fillId="22" borderId="5" xfId="0" applyFont="1" applyFill="1" applyBorder="1"/>
    <xf numFmtId="0" fontId="0" fillId="22" borderId="11" xfId="0" applyFill="1" applyBorder="1"/>
    <xf numFmtId="0" fontId="19" fillId="22" borderId="19" xfId="0" applyFont="1" applyFill="1" applyBorder="1"/>
    <xf numFmtId="0" fontId="19" fillId="22" borderId="20" xfId="0" applyFont="1" applyFill="1" applyBorder="1"/>
    <xf numFmtId="0" fontId="20" fillId="22" borderId="16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9" fillId="22" borderId="21" xfId="0" applyFont="1" applyFill="1" applyBorder="1"/>
    <xf numFmtId="0" fontId="19" fillId="22" borderId="11" xfId="0" applyFont="1" applyFill="1" applyBorder="1"/>
    <xf numFmtId="0" fontId="23" fillId="22" borderId="17" xfId="0" applyFont="1" applyFill="1" applyBorder="1"/>
    <xf numFmtId="0" fontId="19" fillId="22" borderId="22" xfId="0" applyFont="1" applyFill="1" applyBorder="1"/>
    <xf numFmtId="0" fontId="19" fillId="22" borderId="23" xfId="0" applyFont="1" applyFill="1" applyBorder="1"/>
    <xf numFmtId="0" fontId="23" fillId="22" borderId="18" xfId="0" applyFont="1" applyFill="1" applyBorder="1"/>
    <xf numFmtId="0" fontId="18" fillId="0" borderId="24" xfId="0" applyFont="1" applyBorder="1"/>
    <xf numFmtId="0" fontId="18" fillId="0" borderId="25" xfId="0" applyFont="1" applyBorder="1"/>
    <xf numFmtId="0" fontId="0" fillId="0" borderId="26" xfId="0" applyBorder="1"/>
    <xf numFmtId="0" fontId="0" fillId="0" borderId="27" xfId="0" applyBorder="1"/>
    <xf numFmtId="167" fontId="23" fillId="0" borderId="0" xfId="0" applyNumberFormat="1" applyFont="1"/>
    <xf numFmtId="0" fontId="0" fillId="22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4" fillId="22" borderId="8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22" borderId="9" xfId="0" applyFill="1" applyBorder="1" applyAlignment="1">
      <alignment horizontal="left"/>
    </xf>
    <xf numFmtId="168" fontId="0" fillId="22" borderId="9" xfId="0" applyNumberFormat="1" applyFill="1" applyBorder="1"/>
    <xf numFmtId="0" fontId="26" fillId="22" borderId="9" xfId="0" applyFont="1" applyFill="1" applyBorder="1"/>
    <xf numFmtId="0" fontId="0" fillId="22" borderId="5" xfId="0" applyFill="1" applyBorder="1" applyAlignment="1">
      <alignment horizontal="left"/>
    </xf>
    <xf numFmtId="0" fontId="26" fillId="22" borderId="5" xfId="0" applyFont="1" applyFill="1" applyBorder="1"/>
    <xf numFmtId="0" fontId="27" fillId="22" borderId="5" xfId="0" applyFont="1" applyFill="1" applyBorder="1"/>
    <xf numFmtId="0" fontId="27" fillId="22" borderId="5" xfId="0" applyFont="1" applyFill="1" applyBorder="1" applyAlignment="1">
      <alignment horizontal="left"/>
    </xf>
    <xf numFmtId="0" fontId="27" fillId="22" borderId="9" xfId="0" applyFont="1" applyFill="1" applyBorder="1" applyAlignment="1">
      <alignment horizontal="left"/>
    </xf>
    <xf numFmtId="0" fontId="27" fillId="22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7" fillId="4" borderId="5" xfId="0" applyFont="1" applyFill="1" applyBorder="1"/>
    <xf numFmtId="0" fontId="27" fillId="4" borderId="5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left"/>
    </xf>
    <xf numFmtId="0" fontId="0" fillId="4" borderId="5" xfId="0" applyFill="1" applyBorder="1"/>
    <xf numFmtId="11" fontId="0" fillId="4" borderId="9" xfId="0" applyNumberFormat="1" applyFill="1" applyBorder="1"/>
    <xf numFmtId="0" fontId="26" fillId="4" borderId="5" xfId="0" applyFont="1" applyFill="1" applyBorder="1"/>
    <xf numFmtId="11" fontId="0" fillId="22" borderId="5" xfId="0" applyNumberFormat="1" applyFill="1" applyBorder="1"/>
    <xf numFmtId="0" fontId="27" fillId="0" borderId="5" xfId="0" applyFont="1" applyBorder="1" applyAlignment="1">
      <alignment horizontal="center"/>
    </xf>
    <xf numFmtId="0" fontId="24" fillId="22" borderId="5" xfId="0" applyFont="1" applyFill="1" applyBorder="1"/>
    <xf numFmtId="0" fontId="0" fillId="22" borderId="8" xfId="0" applyFill="1" applyBorder="1"/>
    <xf numFmtId="0" fontId="27" fillId="22" borderId="0" xfId="0" applyFont="1" applyFill="1"/>
    <xf numFmtId="0" fontId="27" fillId="22" borderId="0" xfId="0" applyFont="1" applyFill="1" applyAlignment="1">
      <alignment horizontal="center"/>
    </xf>
    <xf numFmtId="0" fontId="27" fillId="22" borderId="0" xfId="0" applyFont="1" applyFill="1" applyAlignment="1">
      <alignment horizontal="left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22" borderId="0" xfId="0" applyFont="1" applyFill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5" xfId="0" applyFont="1" applyBorder="1"/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27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vertical="center"/>
    </xf>
    <xf numFmtId="0" fontId="28" fillId="22" borderId="5" xfId="0" applyFont="1" applyFill="1" applyBorder="1"/>
    <xf numFmtId="0" fontId="27" fillId="0" borderId="5" xfId="0" applyFont="1" applyBorder="1" applyAlignment="1">
      <alignment horizontal="center" vertical="top"/>
    </xf>
    <xf numFmtId="169" fontId="27" fillId="0" borderId="5" xfId="0" applyNumberFormat="1" applyFont="1" applyBorder="1" applyAlignment="1">
      <alignment horizontal="left" vertical="top"/>
    </xf>
    <xf numFmtId="0" fontId="27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30" fillId="0" borderId="5" xfId="0" applyFont="1" applyBorder="1" applyAlignment="1">
      <alignment horizontal="left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5" xfId="42" applyFont="1" applyBorder="1" applyAlignment="1">
      <alignment wrapText="1"/>
    </xf>
    <xf numFmtId="0" fontId="31" fillId="0" borderId="5" xfId="42" applyFont="1" applyBorder="1" applyAlignment="1">
      <alignment horizontal="center" wrapText="1"/>
    </xf>
    <xf numFmtId="0" fontId="31" fillId="0" borderId="5" xfId="42" applyFont="1" applyBorder="1" applyAlignment="1">
      <alignment horizontal="left" wrapText="1"/>
    </xf>
    <xf numFmtId="0" fontId="31" fillId="0" borderId="5" xfId="43" applyFont="1" applyBorder="1" applyAlignment="1">
      <alignment horizontal="left"/>
    </xf>
    <xf numFmtId="0" fontId="31" fillId="0" borderId="5" xfId="43" applyFont="1" applyBorder="1" applyAlignment="1">
      <alignment horizontal="center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0" fontId="31" fillId="0" borderId="0" xfId="42" applyFont="1" applyAlignment="1">
      <alignment wrapText="1"/>
    </xf>
    <xf numFmtId="0" fontId="31" fillId="0" borderId="0" xfId="42" applyFont="1" applyAlignment="1">
      <alignment horizontal="center" wrapText="1"/>
    </xf>
    <xf numFmtId="0" fontId="31" fillId="0" borderId="0" xfId="42" applyFont="1" applyAlignment="1">
      <alignment horizontal="left" wrapText="1"/>
    </xf>
    <xf numFmtId="0" fontId="29" fillId="0" borderId="0" xfId="43" applyFont="1" applyAlignment="1">
      <alignment horizontal="left" vertical="center"/>
    </xf>
    <xf numFmtId="0" fontId="29" fillId="0" borderId="0" xfId="43" applyFont="1" applyAlignment="1">
      <alignment horizontal="center"/>
    </xf>
    <xf numFmtId="0" fontId="33" fillId="0" borderId="0" xfId="0" applyFont="1"/>
    <xf numFmtId="0" fontId="34" fillId="0" borderId="0" xfId="0" applyFont="1"/>
    <xf numFmtId="0" fontId="19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8" xfId="0" applyFont="1" applyBorder="1"/>
    <xf numFmtId="0" fontId="35" fillId="0" borderId="29" xfId="0" applyFont="1" applyBorder="1"/>
    <xf numFmtId="0" fontId="23" fillId="0" borderId="30" xfId="0" applyFont="1" applyBorder="1"/>
    <xf numFmtId="170" fontId="23" fillId="0" borderId="30" xfId="0" applyNumberFormat="1" applyFont="1" applyBorder="1" applyAlignment="1">
      <alignment horizontal="center"/>
    </xf>
    <xf numFmtId="171" fontId="18" fillId="0" borderId="0" xfId="0" applyNumberFormat="1" applyFont="1"/>
    <xf numFmtId="168" fontId="0" fillId="0" borderId="0" xfId="0" applyNumberFormat="1"/>
    <xf numFmtId="0" fontId="18" fillId="0" borderId="31" xfId="0" applyFont="1" applyBorder="1"/>
    <xf numFmtId="0" fontId="35" fillId="0" borderId="32" xfId="0" applyFont="1" applyBorder="1"/>
    <xf numFmtId="0" fontId="23" fillId="0" borderId="33" xfId="0" applyFont="1" applyBorder="1"/>
    <xf numFmtId="170" fontId="23" fillId="0" borderId="33" xfId="0" applyNumberFormat="1" applyFont="1" applyBorder="1" applyAlignment="1">
      <alignment horizontal="center"/>
    </xf>
    <xf numFmtId="0" fontId="18" fillId="0" borderId="34" xfId="0" applyFont="1" applyBorder="1"/>
    <xf numFmtId="0" fontId="35" fillId="0" borderId="35" xfId="0" applyFont="1" applyBorder="1"/>
    <xf numFmtId="0" fontId="23" fillId="0" borderId="36" xfId="0" applyFont="1" applyBorder="1"/>
    <xf numFmtId="170" fontId="23" fillId="0" borderId="36" xfId="0" applyNumberFormat="1" applyFont="1" applyBorder="1" applyAlignment="1">
      <alignment horizontal="center"/>
    </xf>
    <xf numFmtId="0" fontId="34" fillId="0" borderId="15" xfId="0" applyFont="1" applyBorder="1"/>
    <xf numFmtId="0" fontId="0" fillId="0" borderId="15" xfId="0" applyBorder="1"/>
    <xf numFmtId="0" fontId="35" fillId="0" borderId="0" xfId="0" applyFont="1"/>
    <xf numFmtId="170" fontId="23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10" fontId="18" fillId="0" borderId="0" xfId="0" applyNumberFormat="1" applyFont="1"/>
    <xf numFmtId="166" fontId="28" fillId="0" borderId="0" xfId="0" applyNumberFormat="1" applyFont="1"/>
    <xf numFmtId="171" fontId="28" fillId="0" borderId="0" xfId="0" applyNumberFormat="1" applyFont="1"/>
    <xf numFmtId="10" fontId="28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/>
    <xf numFmtId="0" fontId="24" fillId="0" borderId="0" xfId="0" applyFont="1"/>
    <xf numFmtId="0" fontId="34" fillId="0" borderId="0" xfId="0" applyFont="1" applyAlignment="1">
      <alignment horizontal="center"/>
    </xf>
    <xf numFmtId="0" fontId="20" fillId="7" borderId="5" xfId="0" applyFont="1" applyFill="1" applyBorder="1"/>
    <xf numFmtId="0" fontId="20" fillId="7" borderId="9" xfId="0" applyFont="1" applyFill="1" applyBorder="1"/>
    <xf numFmtId="0" fontId="23" fillId="0" borderId="9" xfId="0" applyFont="1" applyBorder="1"/>
    <xf numFmtId="0" fontId="23" fillId="0" borderId="0" xfId="0" applyFont="1" applyAlignment="1">
      <alignment horizontal="left"/>
    </xf>
    <xf numFmtId="11" fontId="23" fillId="0" borderId="0" xfId="0" applyNumberFormat="1" applyFont="1"/>
    <xf numFmtId="0" fontId="35" fillId="22" borderId="8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26" fillId="22" borderId="5" xfId="0" applyFont="1" applyFill="1" applyBorder="1" applyAlignment="1">
      <alignment horizontal="left"/>
    </xf>
    <xf numFmtId="0" fontId="22" fillId="22" borderId="5" xfId="0" applyFont="1" applyFill="1" applyBorder="1" applyAlignment="1">
      <alignment horizontal="center"/>
    </xf>
    <xf numFmtId="0" fontId="22" fillId="22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3" fillId="0" borderId="5" xfId="0" applyFont="1" applyBorder="1"/>
    <xf numFmtId="0" fontId="18" fillId="0" borderId="5" xfId="0" applyFont="1" applyBorder="1"/>
    <xf numFmtId="0" fontId="34" fillId="0" borderId="5" xfId="0" applyFont="1" applyBorder="1"/>
    <xf numFmtId="0" fontId="18" fillId="0" borderId="8" xfId="0" applyFont="1" applyBorder="1" applyAlignment="1">
      <alignment horizontal="center"/>
    </xf>
    <xf numFmtId="0" fontId="0" fillId="0" borderId="9" xfId="0" applyBorder="1"/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1" xfId="0" applyFont="1" applyBorder="1"/>
    <xf numFmtId="0" fontId="35" fillId="0" borderId="19" xfId="0" applyFont="1" applyBorder="1"/>
    <xf numFmtId="0" fontId="23" fillId="0" borderId="37" xfId="0" applyFont="1" applyBorder="1"/>
    <xf numFmtId="170" fontId="23" fillId="0" borderId="16" xfId="0" applyNumberFormat="1" applyFont="1" applyBorder="1" applyAlignment="1">
      <alignment horizontal="center"/>
    </xf>
    <xf numFmtId="171" fontId="0" fillId="0" borderId="14" xfId="0" applyNumberFormat="1" applyBorder="1"/>
    <xf numFmtId="168" fontId="0" fillId="0" borderId="5" xfId="0" applyNumberFormat="1" applyBorder="1"/>
    <xf numFmtId="0" fontId="35" fillId="0" borderId="21" xfId="0" applyFont="1" applyBorder="1"/>
    <xf numFmtId="0" fontId="23" fillId="0" borderId="38" xfId="0" applyFont="1" applyBorder="1"/>
    <xf numFmtId="170" fontId="23" fillId="0" borderId="17" xfId="0" applyNumberFormat="1" applyFont="1" applyBorder="1" applyAlignment="1">
      <alignment horizontal="center"/>
    </xf>
    <xf numFmtId="0" fontId="35" fillId="0" borderId="22" xfId="0" applyFont="1" applyBorder="1"/>
    <xf numFmtId="0" fontId="23" fillId="0" borderId="39" xfId="0" applyFont="1" applyBorder="1"/>
    <xf numFmtId="170" fontId="23" fillId="0" borderId="18" xfId="0" applyNumberFormat="1" applyFont="1" applyBorder="1" applyAlignment="1">
      <alignment horizontal="center"/>
    </xf>
    <xf numFmtId="0" fontId="23" fillId="0" borderId="5" xfId="0" applyFont="1" applyBorder="1"/>
    <xf numFmtId="0" fontId="35" fillId="0" borderId="9" xfId="0" applyFont="1" applyBorder="1"/>
    <xf numFmtId="170" fontId="23" fillId="0" borderId="9" xfId="0" applyNumberFormat="1" applyFont="1" applyBorder="1" applyAlignment="1">
      <alignment horizontal="center"/>
    </xf>
    <xf numFmtId="0" fontId="35" fillId="0" borderId="5" xfId="0" applyFont="1" applyBorder="1"/>
    <xf numFmtId="170" fontId="23" fillId="0" borderId="5" xfId="0" applyNumberFormat="1" applyFont="1" applyBorder="1" applyAlignment="1">
      <alignment horizontal="center"/>
    </xf>
    <xf numFmtId="0" fontId="28" fillId="0" borderId="0" xfId="0" applyFont="1"/>
    <xf numFmtId="0" fontId="31" fillId="0" borderId="5" xfId="0" applyFont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4" fillId="0" borderId="5" xfId="0" applyFont="1" applyBorder="1"/>
    <xf numFmtId="0" fontId="34" fillId="0" borderId="5" xfId="0" applyFont="1" applyBorder="1" applyAlignment="1">
      <alignment horizontal="center"/>
    </xf>
    <xf numFmtId="0" fontId="0" fillId="0" borderId="8" xfId="0" applyBorder="1"/>
    <xf numFmtId="0" fontId="19" fillId="0" borderId="8" xfId="0" applyFont="1" applyBorder="1" applyAlignment="1">
      <alignment horizontal="center"/>
    </xf>
    <xf numFmtId="172" fontId="23" fillId="0" borderId="0" xfId="0" applyNumberFormat="1" applyFont="1"/>
    <xf numFmtId="0" fontId="0" fillId="22" borderId="9" xfId="0" applyFill="1" applyBorder="1" applyAlignment="1">
      <alignment horizontal="center"/>
    </xf>
    <xf numFmtId="0" fontId="23" fillId="22" borderId="5" xfId="0" applyFont="1" applyFill="1" applyBorder="1"/>
    <xf numFmtId="0" fontId="23" fillId="22" borderId="5" xfId="0" applyFont="1" applyFill="1" applyBorder="1" applyAlignment="1">
      <alignment horizontal="left"/>
    </xf>
    <xf numFmtId="0" fontId="24" fillId="22" borderId="5" xfId="0" applyFont="1" applyFill="1" applyBorder="1" applyAlignment="1">
      <alignment horizontal="center"/>
    </xf>
    <xf numFmtId="0" fontId="24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 wrapText="1"/>
    </xf>
    <xf numFmtId="0" fontId="27" fillId="22" borderId="8" xfId="0" applyFont="1" applyFill="1" applyBorder="1"/>
    <xf numFmtId="0" fontId="27" fillId="0" borderId="8" xfId="0" applyFont="1" applyBorder="1" applyAlignment="1">
      <alignment horizontal="center"/>
    </xf>
    <xf numFmtId="0" fontId="27" fillId="22" borderId="8" xfId="0" applyFont="1" applyFill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38" fillId="0" borderId="0" xfId="38" applyNumberFormat="1" applyFill="1" applyBorder="1" applyAlignment="1" applyProtection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/>
    <xf numFmtId="0" fontId="27" fillId="22" borderId="40" xfId="0" applyFont="1" applyFill="1" applyBorder="1" applyAlignment="1">
      <alignment horizontal="left" vertical="top" wrapText="1" indent="1"/>
    </xf>
    <xf numFmtId="0" fontId="27" fillId="22" borderId="40" xfId="0" applyFont="1" applyFill="1" applyBorder="1" applyAlignment="1">
      <alignment horizontal="center" vertical="top" wrapText="1"/>
    </xf>
    <xf numFmtId="0" fontId="27" fillId="22" borderId="40" xfId="0" applyFont="1" applyFill="1" applyBorder="1" applyAlignment="1">
      <alignment horizontal="right" vertical="top" wrapText="1"/>
    </xf>
    <xf numFmtId="0" fontId="38" fillId="22" borderId="40" xfId="38" applyNumberFormat="1" applyFill="1" applyBorder="1" applyAlignment="1" applyProtection="1">
      <alignment horizontal="right" vertical="top" wrapText="1"/>
    </xf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23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top"/>
    </xf>
    <xf numFmtId="169" fontId="27" fillId="0" borderId="0" xfId="0" applyNumberFormat="1" applyFont="1" applyAlignment="1">
      <alignment horizontal="left" vertical="top"/>
    </xf>
    <xf numFmtId="0" fontId="0" fillId="0" borderId="11" xfId="0" applyBorder="1" applyAlignment="1">
      <alignment horizontal="center"/>
    </xf>
    <xf numFmtId="0" fontId="31" fillId="0" borderId="0" xfId="0" applyFont="1" applyAlignment="1">
      <alignment horizontal="center"/>
    </xf>
    <xf numFmtId="173" fontId="0" fillId="22" borderId="9" xfId="0" applyNumberFormat="1" applyFill="1" applyBorder="1"/>
    <xf numFmtId="173" fontId="0" fillId="4" borderId="9" xfId="0" applyNumberFormat="1" applyFill="1" applyBorder="1"/>
    <xf numFmtId="173" fontId="0" fillId="22" borderId="5" xfId="0" applyNumberFormat="1" applyFill="1" applyBorder="1"/>
    <xf numFmtId="0" fontId="18" fillId="22" borderId="0" xfId="0" applyFont="1" applyFill="1" applyAlignment="1">
      <alignment horizontal="left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74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174" fontId="41" fillId="0" borderId="0" xfId="0" applyNumberFormat="1" applyFont="1" applyAlignment="1">
      <alignment vertical="center" wrapText="1"/>
    </xf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0" fontId="28" fillId="22" borderId="0" xfId="0" applyFont="1" applyFill="1" applyAlignment="1">
      <alignment horizontal="left"/>
    </xf>
    <xf numFmtId="174" fontId="41" fillId="0" borderId="5" xfId="0" applyNumberFormat="1" applyFont="1" applyBorder="1" applyAlignment="1">
      <alignment horizontal="right" vertical="center" wrapText="1"/>
    </xf>
    <xf numFmtId="0" fontId="41" fillId="0" borderId="5" xfId="0" applyFont="1" applyBorder="1" applyAlignment="1">
      <alignment horizontal="righ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75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  <xf numFmtId="43" fontId="41" fillId="0" borderId="0" xfId="49" applyFont="1" applyBorder="1"/>
    <xf numFmtId="175" fontId="41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9851632047477"/>
          <c:y val="0.27361607036350766"/>
          <c:w val="0.81454005934718099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3-4EA9-8D1A-353F5A81AF4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3-4EA9-8D1A-353F5A81AF4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3-4EA9-8D1A-353F5A81AF4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3-4EA9-8D1A-353F5A81AF4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3-4EA9-8D1A-353F5A81AF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63-4EA9-8D1A-353F5A81AF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63-4EA9-8D1A-353F5A81AF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63-4EA9-8D1A-353F5A81AF4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63-4EA9-8D1A-353F5A81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5432"/>
        <c:axId val="1"/>
      </c:scatterChart>
      <c:valAx>
        <c:axId val="7864354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54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04747774480713"/>
          <c:y val="0.90228149820034709"/>
          <c:w val="0.771513353115727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7419398027025621"/>
          <c:w val="0.83850982537717478"/>
          <c:h val="0.51935565674719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C-4F5F-AE52-94A97EEC2AC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C-4F5F-AE52-94A97EEC2AC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C-4F5F-AE52-94A97EEC2AC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C-4F5F-AE52-94A97EEC2AC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C-4F5F-AE52-94A97EEC2A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C-4F5F-AE52-94A97EEC2A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C-4F5F-AE52-94A97EEC2ACA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Active!$Y$2:$Y$20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C-4F5F-AE52-94A97EEC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712"/>
        <c:axId val="1"/>
      </c:scatterChart>
      <c:valAx>
        <c:axId val="78643871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064651595969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35484548302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248460246816974"/>
          <c:y val="0.89032393531453724"/>
          <c:w val="0.80745393782298946"/>
          <c:h val="0.97096909660485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31797247118303762"/>
          <c:y val="1.1655011655011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95421516901682E-2"/>
          <c:y val="0.12820542004803151"/>
          <c:w val="0.91820328149936181"/>
          <c:h val="0.79021158902332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F-48DB-9158-2AED57BD4921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FF-48DB-9158-2AED57BD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056"/>
        <c:axId val="1"/>
      </c:scatterChart>
      <c:valAx>
        <c:axId val="7864380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056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39024390243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390340726390713"/>
          <c:w val="0.7162921348314607"/>
          <c:h val="0.573173007070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F8-47A3-9DB4-39A738DA4E93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F8-47A3-9DB4-39A738DA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6992211339436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178989821394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7766749379653"/>
          <c:y val="6.2176165803108807E-2"/>
          <c:w val="0.86228287841191065"/>
          <c:h val="0.7901554404145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F7-4DA7-ACF0-1716649F4CEA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F7-4DA7-ACF0-1716649F4CEA}"/>
            </c:ext>
          </c:extLst>
        </c:ser>
        <c:ser>
          <c:idx val="2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F7-4DA7-ACF0-1716649F4CEA}"/>
            </c:ext>
          </c:extLst>
        </c:ser>
        <c:ser>
          <c:idx val="3"/>
          <c:order val="3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F7-4DA7-ACF0-1716649F4CEA}"/>
            </c:ext>
          </c:extLst>
        </c:ser>
        <c:ser>
          <c:idx val="4"/>
          <c:order val="4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Active!$X$2:$X$25</c:f>
              <c:numCache>
                <c:formatCode>General</c:formatCode>
                <c:ptCount val="24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Active!$Y$2:$Y$25</c:f>
              <c:numCache>
                <c:formatCode>0.00E+00</c:formatCode>
                <c:ptCount val="24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F7-4DA7-ACF0-1716649F4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44416873449127"/>
              <c:y val="0.91709844559585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9255583126550868E-3"/>
              <c:y val="0.34974093264248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51858073296393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687885833168"/>
          <c:y val="0.27361607036350766"/>
          <c:w val="0.80444560828357681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D-41F8-B5E3-3975AECEDC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D-41F8-B5E3-3975AECEDC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5D-41F8-B5E3-3975AECEDC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Active!$D$21:$D$575</c:f>
                <c:numCache>
                  <c:formatCode>General</c:formatCode>
                  <c:ptCount val="5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2E-3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1E-4</c:v>
                  </c:pt>
                </c:numCache>
              </c:numRef>
            </c:plus>
            <c:minus>
              <c:numRef>
                <c:f>Active!$D$21:$D$575</c:f>
                <c:numCache>
                  <c:formatCode>General</c:formatCode>
                  <c:ptCount val="5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8.0000000000000004E-4</c:v>
                  </c:pt>
                  <c:pt idx="283">
                    <c:v>2.0000000000000001E-4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1E-4</c:v>
                  </c:pt>
                  <c:pt idx="287">
                    <c:v>5.0000000000000002E-5</c:v>
                  </c:pt>
                  <c:pt idx="288">
                    <c:v>1E-4</c:v>
                  </c:pt>
                  <c:pt idx="289">
                    <c:v>1E-4</c:v>
                  </c:pt>
                  <c:pt idx="290">
                    <c:v>2.9999999999999997E-4</c:v>
                  </c:pt>
                  <c:pt idx="291">
                    <c:v>2.0000000000000001E-4</c:v>
                  </c:pt>
                  <c:pt idx="292">
                    <c:v>9.1000000000000003E-5</c:v>
                  </c:pt>
                  <c:pt idx="293">
                    <c:v>1E-4</c:v>
                  </c:pt>
                  <c:pt idx="294">
                    <c:v>2.0000000000000001E-4</c:v>
                  </c:pt>
                  <c:pt idx="295">
                    <c:v>2.0000000000000001E-4</c:v>
                  </c:pt>
                  <c:pt idx="296">
                    <c:v>4.0000000000000002E-4</c:v>
                  </c:pt>
                  <c:pt idx="297">
                    <c:v>4.0000000000000002E-4</c:v>
                  </c:pt>
                  <c:pt idx="298">
                    <c:v>2.9999999999999997E-4</c:v>
                  </c:pt>
                  <c:pt idx="299">
                    <c:v>2.9999999999999997E-4</c:v>
                  </c:pt>
                  <c:pt idx="300">
                    <c:v>2.0000000000000001E-4</c:v>
                  </c:pt>
                  <c:pt idx="301">
                    <c:v>2.0000000000000001E-4</c:v>
                  </c:pt>
                  <c:pt idx="302">
                    <c:v>4.0000000000000002E-4</c:v>
                  </c:pt>
                  <c:pt idx="303">
                    <c:v>4.0000000000000002E-4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1E-4</c:v>
                  </c:pt>
                  <c:pt idx="309">
                    <c:v>2.0000000000000001E-4</c:v>
                  </c:pt>
                  <c:pt idx="310">
                    <c:v>8.0000000000000004E-4</c:v>
                  </c:pt>
                  <c:pt idx="311">
                    <c:v>2.0000000000000001E-4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1E-4</c:v>
                  </c:pt>
                  <c:pt idx="316">
                    <c:v>2E-3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5D-41F8-B5E3-3975AECEDC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D-41F8-B5E3-3975AECEDC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D-41F8-B5E3-3975AECEDC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5D-41F8-B5E3-3975AECEDC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5D-41F8-B5E3-3975AECEDC5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5D-41F8-B5E3-3975AECE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176"/>
        <c:axId val="1"/>
      </c:scatterChart>
      <c:valAx>
        <c:axId val="786451176"/>
        <c:scaling>
          <c:orientation val="minMax"/>
          <c:max val="18200"/>
          <c:min val="181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7036064936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6.3E-2"/>
          <c:min val="6.0499999999999998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5185185185185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629645183240982"/>
          <c:y val="0.90228149820034709"/>
          <c:w val="0.90666791095557497"/>
          <c:h val="0.973942735985363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56029232643118"/>
          <c:y val="2.9250457038391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4859926918392"/>
          <c:y val="0.18464367487759484"/>
          <c:w val="0.8416565164433617"/>
          <c:h val="0.68007373321252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35-4A9F-A794-7689C23F59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35-4A9F-A794-7689C23F59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35-4A9F-A794-7689C23F59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35-4A9F-A794-7689C23F59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35-4A9F-A794-7689C23F5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35-4A9F-A794-7689C23F5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35-4A9F-A794-7689C23F5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35-4A9F-A794-7689C23F59E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35-4A9F-A794-7689C23F5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928"/>
        <c:axId val="1"/>
      </c:scatterChart>
      <c:valAx>
        <c:axId val="786445928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9744214372711"/>
              <c:y val="0.91407755017825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03045066991476E-2"/>
              <c:y val="0.46983585004342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0121802679659"/>
          <c:y val="0.94515616078154763"/>
          <c:w val="0.63337393422655297"/>
          <c:h val="4.0219378427787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4407364787113E-2"/>
          <c:y val="4.6511680722747917E-2"/>
          <c:w val="0.91829689298043726"/>
          <c:h val="0.8720940135515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A-417A-BA89-7B95D37F602A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A-417A-BA89-7B95D37F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272"/>
        <c:axId val="1"/>
      </c:scatterChart>
      <c:valAx>
        <c:axId val="78644527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27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9658239746054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2009288851079"/>
          <c:y val="0.23037974683544304"/>
          <c:w val="0.83891055668970327"/>
          <c:h val="0.60759493670886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4-4B6C-9AAE-82B48739DD3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4-4B6C-9AAE-82B48739DD3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4-4B6C-9AAE-82B48739DD3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5.4866399994352832E-2</c:v>
                </c:pt>
                <c:pt idx="283">
                  <c:v>5.3736800000478979E-2</c:v>
                </c:pt>
                <c:pt idx="284">
                  <c:v>5.4563300000154413E-2</c:v>
                </c:pt>
                <c:pt idx="285">
                  <c:v>5.5111399997258559E-2</c:v>
                </c:pt>
                <c:pt idx="286">
                  <c:v>5.5192099993291777E-2</c:v>
                </c:pt>
                <c:pt idx="287">
                  <c:v>5.526339999778429E-2</c:v>
                </c:pt>
                <c:pt idx="288">
                  <c:v>5.5006499998853542E-2</c:v>
                </c:pt>
                <c:pt idx="289">
                  <c:v>5.623054999159649E-2</c:v>
                </c:pt>
                <c:pt idx="290">
                  <c:v>5.595579999499023E-2</c:v>
                </c:pt>
                <c:pt idx="291">
                  <c:v>5.847669999639038E-2</c:v>
                </c:pt>
                <c:pt idx="292">
                  <c:v>5.9436849995108787E-2</c:v>
                </c:pt>
                <c:pt idx="293">
                  <c:v>5.9439049997308757E-2</c:v>
                </c:pt>
                <c:pt idx="294">
                  <c:v>6.1908249997941311E-2</c:v>
                </c:pt>
                <c:pt idx="295">
                  <c:v>6.1908249997941311E-2</c:v>
                </c:pt>
                <c:pt idx="296">
                  <c:v>6.2485349997587036E-2</c:v>
                </c:pt>
                <c:pt idx="297">
                  <c:v>6.2485349997587036E-2</c:v>
                </c:pt>
                <c:pt idx="298">
                  <c:v>6.2098599992168602E-2</c:v>
                </c:pt>
                <c:pt idx="299">
                  <c:v>6.2098599992168602E-2</c:v>
                </c:pt>
                <c:pt idx="300">
                  <c:v>6.1802199998055585E-2</c:v>
                </c:pt>
                <c:pt idx="301">
                  <c:v>6.1802199998055585E-2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4-4B6C-9AAE-82B48739DD3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4-4B6C-9AAE-82B48739DD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4-4B6C-9AAE-82B48739DD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4-4B6C-9AAE-82B48739DD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-8.6667000354569673E-2</c:v>
                </c:pt>
                <c:pt idx="106">
                  <c:v>-3.896959513388483E-2</c:v>
                </c:pt>
                <c:pt idx="107">
                  <c:v>-3.8961637940704577E-2</c:v>
                </c:pt>
                <c:pt idx="108">
                  <c:v>-3.8894001798672501E-2</c:v>
                </c:pt>
                <c:pt idx="110">
                  <c:v>-3.8874108815721883E-2</c:v>
                </c:pt>
                <c:pt idx="133">
                  <c:v>-2.0634232748304802E-2</c:v>
                </c:pt>
                <c:pt idx="137">
                  <c:v>-1.6719293703624159E-2</c:v>
                </c:pt>
                <c:pt idx="138">
                  <c:v>-1.4037719601881523E-2</c:v>
                </c:pt>
                <c:pt idx="140">
                  <c:v>-1.3226085897496511E-2</c:v>
                </c:pt>
                <c:pt idx="141">
                  <c:v>-1.0289881613986029E-2</c:v>
                </c:pt>
                <c:pt idx="142">
                  <c:v>-1.006111231005398E-2</c:v>
                </c:pt>
                <c:pt idx="143">
                  <c:v>-9.95567950041573E-3</c:v>
                </c:pt>
                <c:pt idx="144">
                  <c:v>-9.8263751112367455E-3</c:v>
                </c:pt>
                <c:pt idx="145">
                  <c:v>-7.2223836430015016E-3</c:v>
                </c:pt>
                <c:pt idx="146">
                  <c:v>-7.1209294299533748E-3</c:v>
                </c:pt>
                <c:pt idx="147">
                  <c:v>-7.0711969725768421E-3</c:v>
                </c:pt>
                <c:pt idx="148">
                  <c:v>-6.4584930976979617E-3</c:v>
                </c:pt>
                <c:pt idx="149">
                  <c:v>-3.4586312687455174E-3</c:v>
                </c:pt>
                <c:pt idx="150">
                  <c:v>-3.420834601139352E-3</c:v>
                </c:pt>
                <c:pt idx="151">
                  <c:v>-3.176150910846812E-3</c:v>
                </c:pt>
                <c:pt idx="152">
                  <c:v>-3.0607716097332564E-3</c:v>
                </c:pt>
                <c:pt idx="153">
                  <c:v>-3.0329214336023988E-3</c:v>
                </c:pt>
                <c:pt idx="154">
                  <c:v>-2.9971140642912949E-3</c:v>
                </c:pt>
                <c:pt idx="155">
                  <c:v>-2.9931354677011721E-3</c:v>
                </c:pt>
                <c:pt idx="156">
                  <c:v>-2.9911461694061107E-3</c:v>
                </c:pt>
                <c:pt idx="157">
                  <c:v>-2.9911461694061107E-3</c:v>
                </c:pt>
                <c:pt idx="158">
                  <c:v>2.1958127882283109E-4</c:v>
                </c:pt>
                <c:pt idx="159">
                  <c:v>3.1705689528083517E-4</c:v>
                </c:pt>
                <c:pt idx="160">
                  <c:v>3.6480005436230652E-4</c:v>
                </c:pt>
                <c:pt idx="161">
                  <c:v>4.6028637252524922E-4</c:v>
                </c:pt>
                <c:pt idx="162">
                  <c:v>6.7115199180174667E-4</c:v>
                </c:pt>
                <c:pt idx="163">
                  <c:v>2.8355085368284433E-3</c:v>
                </c:pt>
                <c:pt idx="164">
                  <c:v>3.1219674913172714E-3</c:v>
                </c:pt>
                <c:pt idx="165">
                  <c:v>3.3805762696752402E-3</c:v>
                </c:pt>
                <c:pt idx="166">
                  <c:v>3.4084264458060978E-3</c:v>
                </c:pt>
                <c:pt idx="167">
                  <c:v>3.5039127639690405E-3</c:v>
                </c:pt>
                <c:pt idx="168">
                  <c:v>3.5238057469196542E-3</c:v>
                </c:pt>
                <c:pt idx="169">
                  <c:v>3.9932801445541205E-3</c:v>
                </c:pt>
                <c:pt idx="170">
                  <c:v>4.0211303206849798E-3</c:v>
                </c:pt>
                <c:pt idx="171">
                  <c:v>6.2451658145635143E-3</c:v>
                </c:pt>
                <c:pt idx="172">
                  <c:v>6.5157103826918514E-3</c:v>
                </c:pt>
                <c:pt idx="173">
                  <c:v>6.5157103826918514E-3</c:v>
                </c:pt>
                <c:pt idx="174">
                  <c:v>6.6589398599362672E-3</c:v>
                </c:pt>
                <c:pt idx="175">
                  <c:v>6.887709163868317E-3</c:v>
                </c:pt>
                <c:pt idx="176">
                  <c:v>6.8896984621633767E-3</c:v>
                </c:pt>
                <c:pt idx="177">
                  <c:v>6.8976556553436222E-3</c:v>
                </c:pt>
                <c:pt idx="178">
                  <c:v>6.8996449536386853E-3</c:v>
                </c:pt>
                <c:pt idx="179">
                  <c:v>7.3910016325188267E-3</c:v>
                </c:pt>
                <c:pt idx="180">
                  <c:v>7.4586377745509101E-3</c:v>
                </c:pt>
                <c:pt idx="181">
                  <c:v>7.7928398881212078E-3</c:v>
                </c:pt>
                <c:pt idx="182">
                  <c:v>9.2669099247616321E-3</c:v>
                </c:pt>
                <c:pt idx="183">
                  <c:v>9.2688992230566952E-3</c:v>
                </c:pt>
                <c:pt idx="184">
                  <c:v>9.2708885213517549E-3</c:v>
                </c:pt>
                <c:pt idx="185">
                  <c:v>1.0506242762584824E-2</c:v>
                </c:pt>
                <c:pt idx="186">
                  <c:v>1.0530114342125561E-2</c:v>
                </c:pt>
                <c:pt idx="187">
                  <c:v>1.0768830137532916E-2</c:v>
                </c:pt>
                <c:pt idx="188">
                  <c:v>1.0999588739760029E-2</c:v>
                </c:pt>
                <c:pt idx="189">
                  <c:v>1.1110989444283462E-2</c:v>
                </c:pt>
                <c:pt idx="190">
                  <c:v>1.1206475762446405E-2</c:v>
                </c:pt>
                <c:pt idx="191">
                  <c:v>1.3486211608586655E-2</c:v>
                </c:pt>
                <c:pt idx="192">
                  <c:v>1.3671216350027358E-2</c:v>
                </c:pt>
                <c:pt idx="193">
                  <c:v>1.3689120034682908E-2</c:v>
                </c:pt>
                <c:pt idx="194">
                  <c:v>1.3718959509108827E-2</c:v>
                </c:pt>
                <c:pt idx="195">
                  <c:v>1.3822403020452016E-2</c:v>
                </c:pt>
                <c:pt idx="196">
                  <c:v>1.3832349511927324E-2</c:v>
                </c:pt>
                <c:pt idx="197">
                  <c:v>1.3842296003402629E-2</c:v>
                </c:pt>
                <c:pt idx="198">
                  <c:v>1.3842296003402629E-2</c:v>
                </c:pt>
                <c:pt idx="199">
                  <c:v>1.3868156881238426E-2</c:v>
                </c:pt>
                <c:pt idx="200">
                  <c:v>1.3880092671008794E-2</c:v>
                </c:pt>
                <c:pt idx="201">
                  <c:v>1.3927835830090267E-2</c:v>
                </c:pt>
                <c:pt idx="202">
                  <c:v>1.3937782321565572E-2</c:v>
                </c:pt>
                <c:pt idx="203">
                  <c:v>1.3947728813040877E-2</c:v>
                </c:pt>
                <c:pt idx="204">
                  <c:v>1.3955686006221123E-2</c:v>
                </c:pt>
                <c:pt idx="205">
                  <c:v>1.3957675304516186E-2</c:v>
                </c:pt>
                <c:pt idx="206">
                  <c:v>1.4081011798809984E-2</c:v>
                </c:pt>
                <c:pt idx="207">
                  <c:v>1.4090958290285293E-2</c:v>
                </c:pt>
                <c:pt idx="208">
                  <c:v>1.418047671356305E-2</c:v>
                </c:pt>
                <c:pt idx="209">
                  <c:v>1.418047671356305E-2</c:v>
                </c:pt>
                <c:pt idx="210">
                  <c:v>1.4222251977759337E-2</c:v>
                </c:pt>
                <c:pt idx="211">
                  <c:v>1.4464946369756818E-2</c:v>
                </c:pt>
                <c:pt idx="212">
                  <c:v>1.6480105542653917E-2</c:v>
                </c:pt>
                <c:pt idx="213">
                  <c:v>1.6585538352292165E-2</c:v>
                </c:pt>
                <c:pt idx="214">
                  <c:v>1.6814307656224214E-2</c:v>
                </c:pt>
                <c:pt idx="215">
                  <c:v>1.7249963982842641E-2</c:v>
                </c:pt>
                <c:pt idx="216">
                  <c:v>1.7795031715689438E-2</c:v>
                </c:pt>
                <c:pt idx="217">
                  <c:v>1.7810946102049929E-2</c:v>
                </c:pt>
                <c:pt idx="218">
                  <c:v>1.7858689261131398E-2</c:v>
                </c:pt>
                <c:pt idx="219">
                  <c:v>1.8264506113323906E-2</c:v>
                </c:pt>
                <c:pt idx="220">
                  <c:v>2.0496498800382686E-2</c:v>
                </c:pt>
                <c:pt idx="221">
                  <c:v>2.0663599857167834E-2</c:v>
                </c:pt>
                <c:pt idx="222">
                  <c:v>2.1029630743459114E-2</c:v>
                </c:pt>
                <c:pt idx="223">
                  <c:v>2.117087092240847E-2</c:v>
                </c:pt>
                <c:pt idx="224">
                  <c:v>2.1429479700766439E-2</c:v>
                </c:pt>
                <c:pt idx="225">
                  <c:v>2.1594591459256525E-2</c:v>
                </c:pt>
                <c:pt idx="226">
                  <c:v>2.3492382032745007E-2</c:v>
                </c:pt>
                <c:pt idx="227">
                  <c:v>2.3615718527038809E-2</c:v>
                </c:pt>
                <c:pt idx="228">
                  <c:v>2.4781447327944732E-2</c:v>
                </c:pt>
                <c:pt idx="229">
                  <c:v>2.5020163123352084E-2</c:v>
                </c:pt>
                <c:pt idx="230">
                  <c:v>2.5175328390366868E-2</c:v>
                </c:pt>
                <c:pt idx="231">
                  <c:v>2.7349631426868873E-2</c:v>
                </c:pt>
                <c:pt idx="232">
                  <c:v>2.7470978622867612E-2</c:v>
                </c:pt>
                <c:pt idx="233">
                  <c:v>2.7478935816047857E-2</c:v>
                </c:pt>
                <c:pt idx="234">
                  <c:v>2.7554529151260186E-2</c:v>
                </c:pt>
                <c:pt idx="235">
                  <c:v>2.7556518449555249E-2</c:v>
                </c:pt>
                <c:pt idx="236">
                  <c:v>2.7842977404044074E-2</c:v>
                </c:pt>
                <c:pt idx="237">
                  <c:v>2.8179168815909435E-2</c:v>
                </c:pt>
                <c:pt idx="238">
                  <c:v>2.8266697940892135E-2</c:v>
                </c:pt>
                <c:pt idx="239">
                  <c:v>3.0900528883553297E-2</c:v>
                </c:pt>
                <c:pt idx="240">
                  <c:v>3.1186987838042121E-2</c:v>
                </c:pt>
                <c:pt idx="241">
                  <c:v>3.1246666786893966E-2</c:v>
                </c:pt>
                <c:pt idx="242">
                  <c:v>3.1385917667548252E-2</c:v>
                </c:pt>
                <c:pt idx="243">
                  <c:v>3.4499169499319193E-2</c:v>
                </c:pt>
                <c:pt idx="244">
                  <c:v>3.4515083885679684E-2</c:v>
                </c:pt>
                <c:pt idx="245">
                  <c:v>3.4708045820300626E-2</c:v>
                </c:pt>
                <c:pt idx="246">
                  <c:v>3.4708045820300626E-2</c:v>
                </c:pt>
                <c:pt idx="247">
                  <c:v>3.4809500033348754E-2</c:v>
                </c:pt>
                <c:pt idx="248">
                  <c:v>3.4811489331643818E-2</c:v>
                </c:pt>
                <c:pt idx="249">
                  <c:v>3.4819446524824063E-2</c:v>
                </c:pt>
                <c:pt idx="250">
                  <c:v>3.4821435823119126E-2</c:v>
                </c:pt>
                <c:pt idx="251">
                  <c:v>3.4899018456626511E-2</c:v>
                </c:pt>
                <c:pt idx="252">
                  <c:v>3.5332685484949881E-2</c:v>
                </c:pt>
                <c:pt idx="253">
                  <c:v>3.541225741675233E-2</c:v>
                </c:pt>
                <c:pt idx="254">
                  <c:v>3.5422203908227638E-2</c:v>
                </c:pt>
                <c:pt idx="255">
                  <c:v>3.81177030980357E-2</c:v>
                </c:pt>
                <c:pt idx="256">
                  <c:v>3.8630942058161519E-2</c:v>
                </c:pt>
                <c:pt idx="257">
                  <c:v>3.8660781532587438E-2</c:v>
                </c:pt>
                <c:pt idx="258">
                  <c:v>3.8714492586554093E-2</c:v>
                </c:pt>
                <c:pt idx="259">
                  <c:v>3.8746321359275075E-2</c:v>
                </c:pt>
                <c:pt idx="260">
                  <c:v>4.1256815807642434E-2</c:v>
                </c:pt>
                <c:pt idx="261">
                  <c:v>4.1801883540489235E-2</c:v>
                </c:pt>
                <c:pt idx="262">
                  <c:v>4.2128128460879287E-2</c:v>
                </c:pt>
                <c:pt idx="263">
                  <c:v>4.4634644312656527E-2</c:v>
                </c:pt>
                <c:pt idx="264">
                  <c:v>4.4746045017179964E-2</c:v>
                </c:pt>
                <c:pt idx="265">
                  <c:v>4.4913146073965113E-2</c:v>
                </c:pt>
                <c:pt idx="266">
                  <c:v>4.5281166258551449E-2</c:v>
                </c:pt>
                <c:pt idx="267">
                  <c:v>4.5364716786944023E-2</c:v>
                </c:pt>
                <c:pt idx="268">
                  <c:v>4.5366706085239086E-2</c:v>
                </c:pt>
                <c:pt idx="269">
                  <c:v>4.5539775036909418E-2</c:v>
                </c:pt>
                <c:pt idx="270">
                  <c:v>4.5545742931794607E-2</c:v>
                </c:pt>
                <c:pt idx="271">
                  <c:v>4.5547732230089663E-2</c:v>
                </c:pt>
                <c:pt idx="272">
                  <c:v>4.5645207846547672E-2</c:v>
                </c:pt>
                <c:pt idx="273">
                  <c:v>4.9341324078771572E-2</c:v>
                </c:pt>
                <c:pt idx="274">
                  <c:v>4.9341324078771572E-2</c:v>
                </c:pt>
                <c:pt idx="275">
                  <c:v>5.1967197828252487E-2</c:v>
                </c:pt>
                <c:pt idx="276">
                  <c:v>5.2261613975921564E-2</c:v>
                </c:pt>
                <c:pt idx="277">
                  <c:v>5.2488393981558551E-2</c:v>
                </c:pt>
                <c:pt idx="278">
                  <c:v>5.2490383279853614E-2</c:v>
                </c:pt>
                <c:pt idx="279">
                  <c:v>5.2552051527000515E-2</c:v>
                </c:pt>
                <c:pt idx="280">
                  <c:v>5.2561998018475817E-2</c:v>
                </c:pt>
                <c:pt idx="281">
                  <c:v>5.2571944509951118E-2</c:v>
                </c:pt>
                <c:pt idx="282">
                  <c:v>5.2922061009881907E-2</c:v>
                </c:pt>
                <c:pt idx="283">
                  <c:v>5.518190387307155E-2</c:v>
                </c:pt>
                <c:pt idx="284">
                  <c:v>5.5201796856022167E-2</c:v>
                </c:pt>
                <c:pt idx="285">
                  <c:v>5.5508148793461609E-2</c:v>
                </c:pt>
                <c:pt idx="286">
                  <c:v>5.5583742128673938E-2</c:v>
                </c:pt>
                <c:pt idx="287">
                  <c:v>5.5667292657066506E-2</c:v>
                </c:pt>
                <c:pt idx="288">
                  <c:v>5.5774714764999817E-2</c:v>
                </c:pt>
                <c:pt idx="289">
                  <c:v>5.5927890733719537E-2</c:v>
                </c:pt>
                <c:pt idx="290">
                  <c:v>5.6096981088799749E-2</c:v>
                </c:pt>
                <c:pt idx="291">
                  <c:v>5.8695004662149816E-2</c:v>
                </c:pt>
                <c:pt idx="292">
                  <c:v>5.935346239781511E-2</c:v>
                </c:pt>
                <c:pt idx="293">
                  <c:v>5.9687664511385408E-2</c:v>
                </c:pt>
                <c:pt idx="294">
                  <c:v>6.1931592988214546E-2</c:v>
                </c:pt>
                <c:pt idx="295">
                  <c:v>6.1931592988214546E-2</c:v>
                </c:pt>
                <c:pt idx="296">
                  <c:v>6.1959443164345415E-2</c:v>
                </c:pt>
                <c:pt idx="297">
                  <c:v>6.1959443164345415E-2</c:v>
                </c:pt>
                <c:pt idx="298">
                  <c:v>6.1969389655820717E-2</c:v>
                </c:pt>
                <c:pt idx="299">
                  <c:v>6.1969389655820717E-2</c:v>
                </c:pt>
                <c:pt idx="300">
                  <c:v>6.201713281490219E-2</c:v>
                </c:pt>
                <c:pt idx="301">
                  <c:v>6.201713281490219E-2</c:v>
                </c:pt>
                <c:pt idx="302">
                  <c:v>6.2027079306377492E-2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4-4B6C-9AAE-82B48739DD3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Active!$Y$2:$Y$20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4-4B6C-9AAE-82B48739DD31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15888</c:v>
                </c:pt>
                <c:pt idx="283">
                  <c:v>16456</c:v>
                </c:pt>
                <c:pt idx="284">
                  <c:v>16461</c:v>
                </c:pt>
                <c:pt idx="285">
                  <c:v>16538</c:v>
                </c:pt>
                <c:pt idx="286">
                  <c:v>16557</c:v>
                </c:pt>
                <c:pt idx="287">
                  <c:v>16578</c:v>
                </c:pt>
                <c:pt idx="288">
                  <c:v>16605</c:v>
                </c:pt>
                <c:pt idx="289">
                  <c:v>16643.5</c:v>
                </c:pt>
                <c:pt idx="290">
                  <c:v>16686</c:v>
                </c:pt>
                <c:pt idx="291">
                  <c:v>17339</c:v>
                </c:pt>
                <c:pt idx="292">
                  <c:v>17504.5</c:v>
                </c:pt>
                <c:pt idx="293">
                  <c:v>17588.5</c:v>
                </c:pt>
                <c:pt idx="294">
                  <c:v>18152.5</c:v>
                </c:pt>
                <c:pt idx="295">
                  <c:v>18152.5</c:v>
                </c:pt>
                <c:pt idx="296">
                  <c:v>18159.5</c:v>
                </c:pt>
                <c:pt idx="297">
                  <c:v>18159.5</c:v>
                </c:pt>
                <c:pt idx="298">
                  <c:v>18162</c:v>
                </c:pt>
                <c:pt idx="299">
                  <c:v>18162</c:v>
                </c:pt>
                <c:pt idx="300">
                  <c:v>18174</c:v>
                </c:pt>
                <c:pt idx="301">
                  <c:v>18174</c:v>
                </c:pt>
                <c:pt idx="302">
                  <c:v>18176.5</c:v>
                </c:pt>
              </c:numCache>
            </c:numRef>
          </c:xVal>
          <c:yVal>
            <c:numRef>
              <c:f>Active!$R$21:$R$323</c:f>
              <c:numCache>
                <c:formatCode>General</c:formatCode>
                <c:ptCount val="303"/>
                <c:pt idx="29">
                  <c:v>6.8390499996894505E-2</c:v>
                </c:pt>
                <c:pt idx="30">
                  <c:v>-5.6593150002299808E-2</c:v>
                </c:pt>
                <c:pt idx="31">
                  <c:v>-2.4527200002921745E-2</c:v>
                </c:pt>
                <c:pt idx="32">
                  <c:v>-2.5087450005230494E-2</c:v>
                </c:pt>
                <c:pt idx="33">
                  <c:v>-2.6665850004064851E-2</c:v>
                </c:pt>
                <c:pt idx="34">
                  <c:v>-3.2521350003662519E-2</c:v>
                </c:pt>
                <c:pt idx="35">
                  <c:v>-2.1617750004224945E-2</c:v>
                </c:pt>
                <c:pt idx="36">
                  <c:v>-3.5636600005091168E-2</c:v>
                </c:pt>
                <c:pt idx="37">
                  <c:v>-1.7142800003057346E-2</c:v>
                </c:pt>
                <c:pt idx="38">
                  <c:v>-2.4516300007235259E-2</c:v>
                </c:pt>
                <c:pt idx="39">
                  <c:v>-3.3239200005482417E-2</c:v>
                </c:pt>
                <c:pt idx="40">
                  <c:v>-3.1257850001566112E-2</c:v>
                </c:pt>
                <c:pt idx="41">
                  <c:v>-4.0240200003609061E-2</c:v>
                </c:pt>
                <c:pt idx="42">
                  <c:v>-2.818604999629315E-2</c:v>
                </c:pt>
                <c:pt idx="43">
                  <c:v>-4.4095700002799276E-2</c:v>
                </c:pt>
                <c:pt idx="44">
                  <c:v>-2.3734800008242019E-2</c:v>
                </c:pt>
                <c:pt idx="45">
                  <c:v>-3.6192899999150541E-2</c:v>
                </c:pt>
                <c:pt idx="46">
                  <c:v>-1.7151850006484892E-2</c:v>
                </c:pt>
                <c:pt idx="47">
                  <c:v>-2.4338800001714844E-2</c:v>
                </c:pt>
                <c:pt idx="48">
                  <c:v>-1.8243200007418636E-2</c:v>
                </c:pt>
                <c:pt idx="49">
                  <c:v>-3.1375800004752818E-2</c:v>
                </c:pt>
                <c:pt idx="50">
                  <c:v>-1.310475000354927E-2</c:v>
                </c:pt>
                <c:pt idx="51">
                  <c:v>-3.6954200004402082E-2</c:v>
                </c:pt>
                <c:pt idx="52">
                  <c:v>-3.0726200006029103E-2</c:v>
                </c:pt>
                <c:pt idx="53">
                  <c:v>-3.4051599999656901E-2</c:v>
                </c:pt>
                <c:pt idx="54">
                  <c:v>-3.5582700009399559E-2</c:v>
                </c:pt>
                <c:pt idx="55">
                  <c:v>-2.0353800005977973E-2</c:v>
                </c:pt>
                <c:pt idx="57">
                  <c:v>-3.5246100007498171E-2</c:v>
                </c:pt>
                <c:pt idx="58">
                  <c:v>-2.7499299998453353E-2</c:v>
                </c:pt>
                <c:pt idx="59">
                  <c:v>-2.2330700005113613E-2</c:v>
                </c:pt>
                <c:pt idx="61">
                  <c:v>-3.3969399999477901E-2</c:v>
                </c:pt>
                <c:pt idx="62">
                  <c:v>-3.8861000000906643E-2</c:v>
                </c:pt>
                <c:pt idx="63">
                  <c:v>-2.9018300003372133E-2</c:v>
                </c:pt>
                <c:pt idx="64">
                  <c:v>-3.1464300001971424E-2</c:v>
                </c:pt>
                <c:pt idx="65">
                  <c:v>8.3463199996913318E-2</c:v>
                </c:pt>
                <c:pt idx="66">
                  <c:v>-3.3934400002181064E-2</c:v>
                </c:pt>
                <c:pt idx="67">
                  <c:v>-2.2670199999993201E-2</c:v>
                </c:pt>
                <c:pt idx="68">
                  <c:v>-2.9164200008381158E-2</c:v>
                </c:pt>
                <c:pt idx="69">
                  <c:v>-2.3483650002162904E-2</c:v>
                </c:pt>
                <c:pt idx="70">
                  <c:v>-3.4779400004481431E-2</c:v>
                </c:pt>
                <c:pt idx="71">
                  <c:v>-2.1544850009377114E-2</c:v>
                </c:pt>
                <c:pt idx="72">
                  <c:v>-3.8129200002003927E-2</c:v>
                </c:pt>
                <c:pt idx="74">
                  <c:v>-2.5496750000456814E-2</c:v>
                </c:pt>
                <c:pt idx="75">
                  <c:v>-2.5648000002547633E-2</c:v>
                </c:pt>
                <c:pt idx="76">
                  <c:v>-4.1130200006591622E-2</c:v>
                </c:pt>
                <c:pt idx="77">
                  <c:v>-3.102180000860244E-2</c:v>
                </c:pt>
                <c:pt idx="78">
                  <c:v>-4.4408300003851764E-2</c:v>
                </c:pt>
                <c:pt idx="79">
                  <c:v>-3.8987500003713649E-2</c:v>
                </c:pt>
                <c:pt idx="80">
                  <c:v>-4.1312900000775699E-2</c:v>
                </c:pt>
                <c:pt idx="85">
                  <c:v>-3.6518799999612384E-2</c:v>
                </c:pt>
                <c:pt idx="86">
                  <c:v>-1.9086100001004525E-2</c:v>
                </c:pt>
                <c:pt idx="87">
                  <c:v>-8.0861000024015084E-3</c:v>
                </c:pt>
                <c:pt idx="88">
                  <c:v>-1.4278900001954753E-2</c:v>
                </c:pt>
                <c:pt idx="89">
                  <c:v>-1.4857300004223362E-2</c:v>
                </c:pt>
                <c:pt idx="90">
                  <c:v>-2.2050100000342354E-2</c:v>
                </c:pt>
                <c:pt idx="91">
                  <c:v>-9.9539000075310469E-3</c:v>
                </c:pt>
                <c:pt idx="92">
                  <c:v>-2.4858299999323208E-2</c:v>
                </c:pt>
                <c:pt idx="93">
                  <c:v>-1.5087300002051052E-2</c:v>
                </c:pt>
                <c:pt idx="94">
                  <c:v>-1.0004000003391411E-2</c:v>
                </c:pt>
                <c:pt idx="95">
                  <c:v>-1.1389600003894884E-2</c:v>
                </c:pt>
                <c:pt idx="96">
                  <c:v>-8.7390000044251792E-3</c:v>
                </c:pt>
                <c:pt idx="97">
                  <c:v>-1.3341500001843087E-2</c:v>
                </c:pt>
                <c:pt idx="98">
                  <c:v>-1.8173500000557397E-2</c:v>
                </c:pt>
                <c:pt idx="99">
                  <c:v>-1.3257999999041203E-2</c:v>
                </c:pt>
                <c:pt idx="100">
                  <c:v>-2.0270100001653191E-2</c:v>
                </c:pt>
                <c:pt idx="101">
                  <c:v>-1.9462900003418326E-2</c:v>
                </c:pt>
                <c:pt idx="102">
                  <c:v>-2.034250000724569E-2</c:v>
                </c:pt>
                <c:pt idx="103">
                  <c:v>-2.2656700006336905E-2</c:v>
                </c:pt>
                <c:pt idx="104">
                  <c:v>-1.0620600005495362E-2</c:v>
                </c:pt>
                <c:pt idx="105">
                  <c:v>9.0199995611328632E-5</c:v>
                </c:pt>
                <c:pt idx="109">
                  <c:v>6.3155649993859697E-2</c:v>
                </c:pt>
                <c:pt idx="111">
                  <c:v>-1.1609600005613174E-2</c:v>
                </c:pt>
                <c:pt idx="112">
                  <c:v>-1.3356600007682573E-2</c:v>
                </c:pt>
                <c:pt idx="113">
                  <c:v>-2.7609800003119744E-2</c:v>
                </c:pt>
                <c:pt idx="114">
                  <c:v>-1.5513900005316827E-2</c:v>
                </c:pt>
                <c:pt idx="115">
                  <c:v>-1.3586400003987364E-2</c:v>
                </c:pt>
                <c:pt idx="116">
                  <c:v>-1.0429800000565592E-2</c:v>
                </c:pt>
                <c:pt idx="117">
                  <c:v>-1.0345500006224029E-2</c:v>
                </c:pt>
                <c:pt idx="118">
                  <c:v>-1.5731100000266451E-2</c:v>
                </c:pt>
                <c:pt idx="119">
                  <c:v>-1.9442100005107932E-2</c:v>
                </c:pt>
                <c:pt idx="120">
                  <c:v>-9.6599000025889836E-3</c:v>
                </c:pt>
                <c:pt idx="121">
                  <c:v>-4.3100000766571611E-4</c:v>
                </c:pt>
                <c:pt idx="122">
                  <c:v>-1.1419000074965879E-3</c:v>
                </c:pt>
                <c:pt idx="123">
                  <c:v>-1.2874000021838583E-3</c:v>
                </c:pt>
                <c:pt idx="124">
                  <c:v>-9.0765999993891455E-3</c:v>
                </c:pt>
                <c:pt idx="125">
                  <c:v>-7.2393000082229264E-3</c:v>
                </c:pt>
                <c:pt idx="126">
                  <c:v>-3.9503000007243827E-3</c:v>
                </c:pt>
                <c:pt idx="127">
                  <c:v>-1.1347899999236688E-2</c:v>
                </c:pt>
                <c:pt idx="128">
                  <c:v>-2.4661800001922529E-2</c:v>
                </c:pt>
                <c:pt idx="129">
                  <c:v>-1.8625800003064796E-2</c:v>
                </c:pt>
                <c:pt idx="130">
                  <c:v>-1.0782600002130494E-2</c:v>
                </c:pt>
                <c:pt idx="131">
                  <c:v>-6.9762000057380646E-3</c:v>
                </c:pt>
                <c:pt idx="132">
                  <c:v>-1.2470300003769808E-2</c:v>
                </c:pt>
                <c:pt idx="134">
                  <c:v>-1.1000600003171712E-2</c:v>
                </c:pt>
                <c:pt idx="135">
                  <c:v>1.9029999966733158E-3</c:v>
                </c:pt>
                <c:pt idx="136">
                  <c:v>-6.4109000013559125E-3</c:v>
                </c:pt>
                <c:pt idx="139">
                  <c:v>-6.6774000006262213E-3</c:v>
                </c:pt>
                <c:pt idx="143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54-4B6C-9AAE-82B48739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960"/>
        <c:axId val="1"/>
      </c:scatterChart>
      <c:valAx>
        <c:axId val="786443960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6843238461365"/>
              <c:y val="0.906329113924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27137546468404E-2"/>
              <c:y val="0.45822784810126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2429366403549"/>
          <c:y val="0.91392405063291138"/>
          <c:w val="0.79306162937811209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7097625329815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58311345646E-2"/>
          <c:y val="0.20526315789473684"/>
          <c:w val="0.90237467018469653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-5.97295</c:v>
                </c:pt>
                <c:pt idx="6">
                  <c:v>-5.9710000000000001</c:v>
                </c:pt>
                <c:pt idx="7">
                  <c:v>-5.9693500000000004</c:v>
                </c:pt>
                <c:pt idx="8">
                  <c:v>-5.9681499999999996</c:v>
                </c:pt>
                <c:pt idx="9">
                  <c:v>-5.9679000000000002</c:v>
                </c:pt>
                <c:pt idx="10">
                  <c:v>-5.9654999999999996</c:v>
                </c:pt>
                <c:pt idx="11">
                  <c:v>-5.9647500000000004</c:v>
                </c:pt>
                <c:pt idx="12">
                  <c:v>-5.9630999999999998</c:v>
                </c:pt>
                <c:pt idx="13">
                  <c:v>-5.8800999999999997</c:v>
                </c:pt>
                <c:pt idx="14">
                  <c:v>-5.7148500000000002</c:v>
                </c:pt>
                <c:pt idx="15">
                  <c:v>-5.6486499999999999</c:v>
                </c:pt>
                <c:pt idx="16">
                  <c:v>-5.6356999999999999</c:v>
                </c:pt>
                <c:pt idx="17">
                  <c:v>-4.0506000000000002</c:v>
                </c:pt>
                <c:pt idx="18">
                  <c:v>-3.6990500000000002</c:v>
                </c:pt>
                <c:pt idx="19">
                  <c:v>-3.6956500000000001</c:v>
                </c:pt>
                <c:pt idx="20">
                  <c:v>-3.6913499999999999</c:v>
                </c:pt>
                <c:pt idx="21">
                  <c:v>-3.6526000000000001</c:v>
                </c:pt>
                <c:pt idx="22">
                  <c:v>-3.1718999999999999</c:v>
                </c:pt>
                <c:pt idx="23">
                  <c:v>-3.1718500000000001</c:v>
                </c:pt>
                <c:pt idx="24">
                  <c:v>-3.1716500000000001</c:v>
                </c:pt>
                <c:pt idx="25">
                  <c:v>-3.1711499999999999</c:v>
                </c:pt>
                <c:pt idx="26">
                  <c:v>-3.1629999999999998</c:v>
                </c:pt>
                <c:pt idx="27">
                  <c:v>-3.1629999999999998</c:v>
                </c:pt>
                <c:pt idx="28">
                  <c:v>-3.1629999999999998</c:v>
                </c:pt>
                <c:pt idx="29">
                  <c:v>-1.9197</c:v>
                </c:pt>
                <c:pt idx="30">
                  <c:v>-1.8511</c:v>
                </c:pt>
                <c:pt idx="31">
                  <c:v>-1.5707</c:v>
                </c:pt>
                <c:pt idx="32">
                  <c:v>-1.3174999999999999</c:v>
                </c:pt>
                <c:pt idx="33">
                  <c:v>-1.3172999999999999</c:v>
                </c:pt>
                <c:pt idx="34">
                  <c:v>-1.3172999999999999</c:v>
                </c:pt>
                <c:pt idx="35">
                  <c:v>-1.3156000000000001</c:v>
                </c:pt>
                <c:pt idx="36">
                  <c:v>-0.72084999999999999</c:v>
                </c:pt>
                <c:pt idx="37">
                  <c:v>-0.72065000000000001</c:v>
                </c:pt>
                <c:pt idx="38">
                  <c:v>-0.71894999999999998</c:v>
                </c:pt>
                <c:pt idx="39">
                  <c:v>-0.71845000000000003</c:v>
                </c:pt>
                <c:pt idx="40">
                  <c:v>-0.26</c:v>
                </c:pt>
                <c:pt idx="41">
                  <c:v>-0.16159999999999999</c:v>
                </c:pt>
                <c:pt idx="42">
                  <c:v>-9.4200000000000006E-2</c:v>
                </c:pt>
                <c:pt idx="43">
                  <c:v>-7.3800000000000004E-2</c:v>
                </c:pt>
                <c:pt idx="44">
                  <c:v>0</c:v>
                </c:pt>
                <c:pt idx="45">
                  <c:v>5.7499999999999999E-3</c:v>
                </c:pt>
                <c:pt idx="46">
                  <c:v>1.1650000000000001E-2</c:v>
                </c:pt>
                <c:pt idx="47">
                  <c:v>7.7100000000000002E-2</c:v>
                </c:pt>
                <c:pt idx="48">
                  <c:v>7.9649999999999999E-2</c:v>
                </c:pt>
                <c:pt idx="49">
                  <c:v>8.09E-2</c:v>
                </c:pt>
                <c:pt idx="50">
                  <c:v>9.6299999999999997E-2</c:v>
                </c:pt>
                <c:pt idx="51">
                  <c:v>0.17169999999999999</c:v>
                </c:pt>
                <c:pt idx="52">
                  <c:v>0.17265</c:v>
                </c:pt>
                <c:pt idx="53">
                  <c:v>0.17879999999999999</c:v>
                </c:pt>
                <c:pt idx="54">
                  <c:v>0.1817</c:v>
                </c:pt>
                <c:pt idx="55">
                  <c:v>0.18240000000000001</c:v>
                </c:pt>
                <c:pt idx="56">
                  <c:v>0.18329999999999999</c:v>
                </c:pt>
                <c:pt idx="57">
                  <c:v>0.18340000000000001</c:v>
                </c:pt>
                <c:pt idx="58">
                  <c:v>0.18345</c:v>
                </c:pt>
                <c:pt idx="59">
                  <c:v>0.18345</c:v>
                </c:pt>
                <c:pt idx="60">
                  <c:v>0.26415</c:v>
                </c:pt>
                <c:pt idx="61">
                  <c:v>0.2666</c:v>
                </c:pt>
                <c:pt idx="62">
                  <c:v>0.26779999999999998</c:v>
                </c:pt>
                <c:pt idx="63">
                  <c:v>0.2702</c:v>
                </c:pt>
                <c:pt idx="64">
                  <c:v>0.27550000000000002</c:v>
                </c:pt>
                <c:pt idx="65">
                  <c:v>0.32990000000000003</c:v>
                </c:pt>
                <c:pt idx="66">
                  <c:v>0.33710000000000001</c:v>
                </c:pt>
                <c:pt idx="67">
                  <c:v>0.34360000000000002</c:v>
                </c:pt>
                <c:pt idx="68">
                  <c:v>0.34429999999999999</c:v>
                </c:pt>
                <c:pt idx="69">
                  <c:v>0.34670000000000001</c:v>
                </c:pt>
                <c:pt idx="70">
                  <c:v>0.34720000000000001</c:v>
                </c:pt>
                <c:pt idx="71">
                  <c:v>0.35899999999999999</c:v>
                </c:pt>
                <c:pt idx="72">
                  <c:v>0.35970000000000002</c:v>
                </c:pt>
                <c:pt idx="73">
                  <c:v>0.41560000000000002</c:v>
                </c:pt>
                <c:pt idx="74">
                  <c:v>0.4224</c:v>
                </c:pt>
                <c:pt idx="75">
                  <c:v>0.4224</c:v>
                </c:pt>
                <c:pt idx="76">
                  <c:v>0.42599999999999999</c:v>
                </c:pt>
                <c:pt idx="77">
                  <c:v>0.43175000000000002</c:v>
                </c:pt>
                <c:pt idx="78">
                  <c:v>0.43180000000000002</c:v>
                </c:pt>
                <c:pt idx="79">
                  <c:v>0.432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29">
                  <c:v>-3.5884100005205255E-2</c:v>
                </c:pt>
                <c:pt idx="30">
                  <c:v>-2.4928300008468796E-2</c:v>
                </c:pt>
                <c:pt idx="31">
                  <c:v>-3.3587100006116088E-2</c:v>
                </c:pt>
                <c:pt idx="32">
                  <c:v>-2.7527500002179295E-2</c:v>
                </c:pt>
                <c:pt idx="33">
                  <c:v>-2.8276900004129857E-2</c:v>
                </c:pt>
                <c:pt idx="34">
                  <c:v>-2.3176900009275414E-2</c:v>
                </c:pt>
                <c:pt idx="35">
                  <c:v>-2.2446800001489464E-2</c:v>
                </c:pt>
                <c:pt idx="36">
                  <c:v>-1.2225050006236415E-2</c:v>
                </c:pt>
                <c:pt idx="37">
                  <c:v>-1.2074450001819059E-2</c:v>
                </c:pt>
                <c:pt idx="38">
                  <c:v>-1.3844350003637373E-2</c:v>
                </c:pt>
                <c:pt idx="39">
                  <c:v>-1.5017850004369393E-2</c:v>
                </c:pt>
                <c:pt idx="40">
                  <c:v>-2.8800000000046566E-3</c:v>
                </c:pt>
                <c:pt idx="41">
                  <c:v>2.1520000154851004E-4</c:v>
                </c:pt>
                <c:pt idx="42">
                  <c:v>-2.7326000054017641E-3</c:v>
                </c:pt>
                <c:pt idx="43">
                  <c:v>1.0828599995875265E-2</c:v>
                </c:pt>
                <c:pt idx="44">
                  <c:v>0</c:v>
                </c:pt>
                <c:pt idx="45">
                  <c:v>8.0475000140722841E-4</c:v>
                </c:pt>
                <c:pt idx="46">
                  <c:v>-7.1025500074028969E-3</c:v>
                </c:pt>
                <c:pt idx="47">
                  <c:v>4.70629999472294E-3</c:v>
                </c:pt>
                <c:pt idx="48">
                  <c:v>1.5014500022516586E-3</c:v>
                </c:pt>
                <c:pt idx="49">
                  <c:v>6.7699998908210546E-5</c:v>
                </c:pt>
                <c:pt idx="50">
                  <c:v>-1.8361000038566999E-3</c:v>
                </c:pt>
                <c:pt idx="51">
                  <c:v>3.4401000011712313E-3</c:v>
                </c:pt>
                <c:pt idx="52">
                  <c:v>1.5304499975172803E-3</c:v>
                </c:pt>
                <c:pt idx="53">
                  <c:v>6.5363999965484254E-3</c:v>
                </c:pt>
                <c:pt idx="54">
                  <c:v>6.9700999956694432E-3</c:v>
                </c:pt>
                <c:pt idx="55">
                  <c:v>1.4247199993405957E-2</c:v>
                </c:pt>
                <c:pt idx="56">
                  <c:v>4.1748999938135967E-3</c:v>
                </c:pt>
                <c:pt idx="57">
                  <c:v>4.200199997285381E-3</c:v>
                </c:pt>
                <c:pt idx="58">
                  <c:v>3.6628499947255477E-3</c:v>
                </c:pt>
                <c:pt idx="59">
                  <c:v>4.9628499982645735E-3</c:v>
                </c:pt>
                <c:pt idx="60">
                  <c:v>6.4799499959917739E-3</c:v>
                </c:pt>
                <c:pt idx="61">
                  <c:v>1.8497999917599373E-3</c:v>
                </c:pt>
                <c:pt idx="62">
                  <c:v>1.3053399998170789E-2</c:v>
                </c:pt>
                <c:pt idx="63">
                  <c:v>6.2605999992229044E-3</c:v>
                </c:pt>
                <c:pt idx="64">
                  <c:v>5.8014999958686531E-3</c:v>
                </c:pt>
                <c:pt idx="65">
                  <c:v>7.6646999950753525E-3</c:v>
                </c:pt>
                <c:pt idx="66">
                  <c:v>7.4862999972538091E-3</c:v>
                </c:pt>
                <c:pt idx="67">
                  <c:v>1.6630799997074064E-2</c:v>
                </c:pt>
                <c:pt idx="68">
                  <c:v>8.0078999963006936E-3</c:v>
                </c:pt>
                <c:pt idx="69">
                  <c:v>8.8151000018115155E-3</c:v>
                </c:pt>
                <c:pt idx="70">
                  <c:v>1.3341600002604537E-2</c:v>
                </c:pt>
                <c:pt idx="71">
                  <c:v>1.0727000000770204E-2</c:v>
                </c:pt>
                <c:pt idx="72">
                  <c:v>1.5004099994257558E-2</c:v>
                </c:pt>
                <c:pt idx="73">
                  <c:v>1.084679999621585E-2</c:v>
                </c:pt>
                <c:pt idx="74">
                  <c:v>1.069719999213703E-2</c:v>
                </c:pt>
                <c:pt idx="75">
                  <c:v>1.069719999213703E-2</c:v>
                </c:pt>
                <c:pt idx="76">
                  <c:v>1.3077999996312428E-2</c:v>
                </c:pt>
                <c:pt idx="77">
                  <c:v>1.0382749998825602E-2</c:v>
                </c:pt>
                <c:pt idx="78">
                  <c:v>9.7453999915160239E-3</c:v>
                </c:pt>
                <c:pt idx="79">
                  <c:v>1.079599999502534E-2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B-4049-87B9-D8F4A097FE5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0.12370860907275963</c:v>
                </c:pt>
                <c:pt idx="1">
                  <c:v>9.6717110882489438E-2</c:v>
                </c:pt>
                <c:pt idx="2">
                  <c:v>7.2402284162223829E-2</c:v>
                </c:pt>
                <c:pt idx="3">
                  <c:v>5.0764128911962747E-2</c:v>
                </c:pt>
                <c:pt idx="4">
                  <c:v>3.1802645131706275E-2</c:v>
                </c:pt>
                <c:pt idx="5">
                  <c:v>1.5517832821454358E-2</c:v>
                </c:pt>
                <c:pt idx="6">
                  <c:v>1.9096919812069818E-3</c:v>
                </c:pt>
                <c:pt idx="7">
                  <c:v>-9.021777389035826E-3</c:v>
                </c:pt>
                <c:pt idx="8">
                  <c:v>-1.7276575289274065E-2</c:v>
                </c:pt>
                <c:pt idx="9">
                  <c:v>-2.2854701719507736E-2</c:v>
                </c:pt>
                <c:pt idx="10">
                  <c:v>-2.5756156679736832E-2</c:v>
                </c:pt>
                <c:pt idx="11">
                  <c:v>-2.5980940169961376E-2</c:v>
                </c:pt>
                <c:pt idx="12">
                  <c:v>-2.3529052190181352E-2</c:v>
                </c:pt>
                <c:pt idx="13">
                  <c:v>-1.8400492740396755E-2</c:v>
                </c:pt>
                <c:pt idx="14">
                  <c:v>-1.0595261820607596E-2</c:v>
                </c:pt>
                <c:pt idx="15">
                  <c:v>-1.1335943081387043E-4</c:v>
                </c:pt>
                <c:pt idx="16">
                  <c:v>1.3045214428984419E-2</c:v>
                </c:pt>
                <c:pt idx="17">
                  <c:v>2.8880459758787273E-2</c:v>
                </c:pt>
                <c:pt idx="18">
                  <c:v>4.7392376558594698E-2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B-4049-87B9-D8F4A097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8552"/>
        <c:axId val="1"/>
      </c:scatterChart>
      <c:valAx>
        <c:axId val="786448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472295514511871"/>
              <c:y val="0.934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0.4921052631578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85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74934036939316"/>
          <c:y val="0.9263157894736842"/>
          <c:w val="0.45382585751978893"/>
          <c:h val="0.984210526315789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00002709338751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039899848727"/>
          <c:y val="0.26060683181472483"/>
          <c:w val="0.83483923565980067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4-4BBF-9F2C-E3CFAE764DA6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4-4BBF-9F2C-E3CFAE764DA6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24-4BBF-9F2C-E3CFAE764DA6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4-4BBF-9F2C-E3CFAE764DA6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24-4BBF-9F2C-E3CFAE764DA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4-4BBF-9F2C-E3CFAE764DA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(2)'!$N$21:$N$50</c:f>
              <c:numCache>
                <c:formatCode>General</c:formatCode>
                <c:ptCount val="30"/>
                <c:pt idx="0">
                  <c:v>5.6915720000688452E-2</c:v>
                </c:pt>
                <c:pt idx="1">
                  <c:v>4.0070090002700454E-2</c:v>
                </c:pt>
                <c:pt idx="2">
                  <c:v>3.6557089999405434E-2</c:v>
                </c:pt>
                <c:pt idx="3">
                  <c:v>3.8749110000935616E-2</c:v>
                </c:pt>
                <c:pt idx="4">
                  <c:v>2.7429260000644717E-2</c:v>
                </c:pt>
                <c:pt idx="5">
                  <c:v>2.9286930002854206E-2</c:v>
                </c:pt>
                <c:pt idx="6">
                  <c:v>2.660877000016626E-2</c:v>
                </c:pt>
                <c:pt idx="7">
                  <c:v>2.8425820000848034E-2</c:v>
                </c:pt>
                <c:pt idx="8">
                  <c:v>2.4320650001754984E-2</c:v>
                </c:pt>
                <c:pt idx="9">
                  <c:v>2.9973780001455452E-2</c:v>
                </c:pt>
                <c:pt idx="10">
                  <c:v>2.7343829999153968E-2</c:v>
                </c:pt>
                <c:pt idx="11">
                  <c:v>2.3998670003493316E-2</c:v>
                </c:pt>
                <c:pt idx="12">
                  <c:v>2.5721860001794994E-2</c:v>
                </c:pt>
                <c:pt idx="13">
                  <c:v>-1.0254319997329731E-2</c:v>
                </c:pt>
                <c:pt idx="14">
                  <c:v>-6.7299915826879442E-6</c:v>
                </c:pt>
                <c:pt idx="15">
                  <c:v>-5.3469993872568011E-5</c:v>
                </c:pt>
                <c:pt idx="16">
                  <c:v>1.5302000247174874E-4</c:v>
                </c:pt>
                <c:pt idx="17">
                  <c:v>5.5643000814598054E-4</c:v>
                </c:pt>
                <c:pt idx="18">
                  <c:v>-4.5992999366717413E-4</c:v>
                </c:pt>
                <c:pt idx="19">
                  <c:v>2.2417000582208857E-4</c:v>
                </c:pt>
                <c:pt idx="20">
                  <c:v>-7.9999999943538569E-3</c:v>
                </c:pt>
                <c:pt idx="21">
                  <c:v>3.3530599976074882E-3</c:v>
                </c:pt>
                <c:pt idx="22">
                  <c:v>1.5351580004789867E-2</c:v>
                </c:pt>
                <c:pt idx="23">
                  <c:v>2.0863100005954038E-2</c:v>
                </c:pt>
                <c:pt idx="24">
                  <c:v>2.0116740008234046E-2</c:v>
                </c:pt>
                <c:pt idx="25">
                  <c:v>2.5972680006816518E-2</c:v>
                </c:pt>
                <c:pt idx="26">
                  <c:v>4.5234630000777543E-2</c:v>
                </c:pt>
                <c:pt idx="27">
                  <c:v>4.5388270002149511E-2</c:v>
                </c:pt>
                <c:pt idx="28">
                  <c:v>4.3644210003549233E-2</c:v>
                </c:pt>
                <c:pt idx="29">
                  <c:v>4.2478310002479702E-2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24-4BBF-9F2C-E3CFAE764DA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(2)'!$O$21:$O$50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4-4BBF-9F2C-E3CFAE764DA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(2)'!$X$2:$X$43</c:f>
              <c:numCache>
                <c:formatCode>General</c:formatCode>
                <c:ptCount val="42"/>
                <c:pt idx="0">
                  <c:v>-42000</c:v>
                </c:pt>
                <c:pt idx="1">
                  <c:v>-40000</c:v>
                </c:pt>
                <c:pt idx="2">
                  <c:v>-38000</c:v>
                </c:pt>
                <c:pt idx="3">
                  <c:v>-36000</c:v>
                </c:pt>
                <c:pt idx="4">
                  <c:v>-34000</c:v>
                </c:pt>
                <c:pt idx="5">
                  <c:v>-32000</c:v>
                </c:pt>
                <c:pt idx="6">
                  <c:v>-30000</c:v>
                </c:pt>
                <c:pt idx="7">
                  <c:v>-28000</c:v>
                </c:pt>
                <c:pt idx="8">
                  <c:v>-26000</c:v>
                </c:pt>
                <c:pt idx="9">
                  <c:v>-24000</c:v>
                </c:pt>
                <c:pt idx="10">
                  <c:v>-22000</c:v>
                </c:pt>
                <c:pt idx="11">
                  <c:v>-20000</c:v>
                </c:pt>
                <c:pt idx="12">
                  <c:v>-18000</c:v>
                </c:pt>
                <c:pt idx="13">
                  <c:v>-16000</c:v>
                </c:pt>
                <c:pt idx="14">
                  <c:v>-14000</c:v>
                </c:pt>
                <c:pt idx="15">
                  <c:v>-12000</c:v>
                </c:pt>
                <c:pt idx="16">
                  <c:v>-10000</c:v>
                </c:pt>
                <c:pt idx="17">
                  <c:v>-8000</c:v>
                </c:pt>
                <c:pt idx="18">
                  <c:v>-6000</c:v>
                </c:pt>
                <c:pt idx="19">
                  <c:v>-4000</c:v>
                </c:pt>
                <c:pt idx="20">
                  <c:v>-2000</c:v>
                </c:pt>
                <c:pt idx="21">
                  <c:v>0</c:v>
                </c:pt>
                <c:pt idx="22">
                  <c:v>2000</c:v>
                </c:pt>
                <c:pt idx="23">
                  <c:v>4000</c:v>
                </c:pt>
                <c:pt idx="24">
                  <c:v>6000</c:v>
                </c:pt>
                <c:pt idx="25">
                  <c:v>8000</c:v>
                </c:pt>
                <c:pt idx="26">
                  <c:v>10000</c:v>
                </c:pt>
                <c:pt idx="27">
                  <c:v>12000</c:v>
                </c:pt>
                <c:pt idx="28">
                  <c:v>14000</c:v>
                </c:pt>
                <c:pt idx="29">
                  <c:v>16000</c:v>
                </c:pt>
                <c:pt idx="30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</c:numCache>
            </c:numRef>
          </c:xVal>
          <c:yVal>
            <c:numRef>
              <c:f>'A (2)'!$Y$2:$Y$43</c:f>
              <c:numCache>
                <c:formatCode>0.00E+00</c:formatCode>
                <c:ptCount val="42"/>
                <c:pt idx="0">
                  <c:v>6.9378724600953207E-2</c:v>
                </c:pt>
                <c:pt idx="1">
                  <c:v>6.1991066512629561E-2</c:v>
                </c:pt>
                <c:pt idx="2">
                  <c:v>5.500850053358658E-2</c:v>
                </c:pt>
                <c:pt idx="3">
                  <c:v>4.8431026663824248E-2</c:v>
                </c:pt>
                <c:pt idx="4">
                  <c:v>4.2258644903342579E-2</c:v>
                </c:pt>
                <c:pt idx="5">
                  <c:v>3.6491355252141568E-2</c:v>
                </c:pt>
                <c:pt idx="6">
                  <c:v>3.1129157710221213E-2</c:v>
                </c:pt>
                <c:pt idx="7">
                  <c:v>2.6172052277581508E-2</c:v>
                </c:pt>
                <c:pt idx="8">
                  <c:v>2.1620038954222459E-2</c:v>
                </c:pt>
                <c:pt idx="9">
                  <c:v>1.7473117740144064E-2</c:v>
                </c:pt>
                <c:pt idx="10">
                  <c:v>1.3731288635346325E-2</c:v>
                </c:pt>
                <c:pt idx="11">
                  <c:v>1.0394551639829245E-2</c:v>
                </c:pt>
                <c:pt idx="12">
                  <c:v>7.4629067535928201E-3</c:v>
                </c:pt>
                <c:pt idx="13">
                  <c:v>4.9363539766370517E-3</c:v>
                </c:pt>
                <c:pt idx="14">
                  <c:v>2.81489330896194E-3</c:v>
                </c:pt>
                <c:pt idx="15">
                  <c:v>1.0985247505674823E-3</c:v>
                </c:pt>
                <c:pt idx="16">
                  <c:v>-2.1275169854631862E-4</c:v>
                </c:pt>
                <c:pt idx="17">
                  <c:v>-1.1189360383794637E-3</c:v>
                </c:pt>
                <c:pt idx="18">
                  <c:v>-1.6200282689319524E-3</c:v>
                </c:pt>
                <c:pt idx="19">
                  <c:v>-1.7160283902037854E-3</c:v>
                </c:pt>
                <c:pt idx="20">
                  <c:v>-1.4069364021949624E-3</c:v>
                </c:pt>
                <c:pt idx="21">
                  <c:v>-6.9275230490548317E-4</c:v>
                </c:pt>
                <c:pt idx="22">
                  <c:v>4.2652390166465179E-4</c:v>
                </c:pt>
                <c:pt idx="23">
                  <c:v>1.9508922175154426E-3</c:v>
                </c:pt>
                <c:pt idx="24">
                  <c:v>3.8803526426468898E-3</c:v>
                </c:pt>
                <c:pt idx="25">
                  <c:v>6.2149051770589922E-3</c:v>
                </c:pt>
                <c:pt idx="26">
                  <c:v>8.9545498207517504E-3</c:v>
                </c:pt>
                <c:pt idx="27">
                  <c:v>1.2099286573725165E-2</c:v>
                </c:pt>
                <c:pt idx="28">
                  <c:v>1.5649115435979237E-2</c:v>
                </c:pt>
                <c:pt idx="29">
                  <c:v>1.9604036407513962E-2</c:v>
                </c:pt>
                <c:pt idx="30">
                  <c:v>2.3964049488329343E-2</c:v>
                </c:pt>
                <c:pt idx="32">
                  <c:v>2.8729154678425385E-2</c:v>
                </c:pt>
                <c:pt idx="33">
                  <c:v>3.3899351977802084E-2</c:v>
                </c:pt>
                <c:pt idx="34">
                  <c:v>3.9474641386459432E-2</c:v>
                </c:pt>
                <c:pt idx="35">
                  <c:v>4.5455022904397444E-2</c:v>
                </c:pt>
                <c:pt idx="36">
                  <c:v>5.1840496531616098E-2</c:v>
                </c:pt>
                <c:pt idx="37">
                  <c:v>5.8631062268115416E-2</c:v>
                </c:pt>
                <c:pt idx="38">
                  <c:v>6.5826720113895384E-2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4-4BBF-9F2C-E3CFAE764DA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(2)'!$S$21:$S$50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24-4BBF-9F2C-E3CFAE76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264"/>
        <c:axId val="1"/>
      </c:scatterChart>
      <c:valAx>
        <c:axId val="76582726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994835323003"/>
              <c:y val="0.88788133301519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2258064516131E-2"/>
              <c:y val="0.44242551499244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26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16129032258064E-3"/>
          <c:y val="0.85454799968185791"/>
          <c:w val="0.55871008382016762"/>
          <c:h val="0.13636395450568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438390713981264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61109753116596E-2"/>
          <c:y val="0.20909090909090908"/>
          <c:w val="0.91575200767896214"/>
          <c:h val="0.67727272727272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(2)'!$D$21:$D$187</c:f>
              <c:numCache>
                <c:formatCode>General</c:formatCode>
                <c:ptCount val="167"/>
                <c:pt idx="0">
                  <c:v>-0.39854000000000001</c:v>
                </c:pt>
                <c:pt idx="1">
                  <c:v>-0.32825500000000002</c:v>
                </c:pt>
                <c:pt idx="2">
                  <c:v>-0.32475500000000002</c:v>
                </c:pt>
                <c:pt idx="3">
                  <c:v>-0.31614500000000001</c:v>
                </c:pt>
                <c:pt idx="4">
                  <c:v>-0.28156999999999999</c:v>
                </c:pt>
                <c:pt idx="5">
                  <c:v>-0.28063500000000002</c:v>
                </c:pt>
                <c:pt idx="6">
                  <c:v>-0.28051500000000001</c:v>
                </c:pt>
                <c:pt idx="7">
                  <c:v>-0.28049000000000002</c:v>
                </c:pt>
                <c:pt idx="8">
                  <c:v>-0.28017500000000001</c:v>
                </c:pt>
                <c:pt idx="9">
                  <c:v>-0.27171000000000001</c:v>
                </c:pt>
                <c:pt idx="10">
                  <c:v>-0.255185</c:v>
                </c:pt>
                <c:pt idx="11">
                  <c:v>-0.24856500000000001</c:v>
                </c:pt>
                <c:pt idx="12">
                  <c:v>-0.24726999999999999</c:v>
                </c:pt>
                <c:pt idx="13">
                  <c:v>-8.8760000000000006E-2</c:v>
                </c:pt>
                <c:pt idx="14">
                  <c:v>-5.3265E-2</c:v>
                </c:pt>
                <c:pt idx="15">
                  <c:v>-5.2835E-2</c:v>
                </c:pt>
                <c:pt idx="16">
                  <c:v>-8.8999999999999995E-4</c:v>
                </c:pt>
                <c:pt idx="17">
                  <c:v>-8.8500000000000004E-4</c:v>
                </c:pt>
                <c:pt idx="18">
                  <c:v>-8.6499999999999999E-4</c:v>
                </c:pt>
                <c:pt idx="19">
                  <c:v>-8.1499999999999997E-4</c:v>
                </c:pt>
                <c:pt idx="20">
                  <c:v>0</c:v>
                </c:pt>
                <c:pt idx="21">
                  <c:v>0.12433</c:v>
                </c:pt>
                <c:pt idx="22">
                  <c:v>0.13119</c:v>
                </c:pt>
                <c:pt idx="23">
                  <c:v>0.18454999999999999</c:v>
                </c:pt>
                <c:pt idx="24">
                  <c:v>0.18457000000000001</c:v>
                </c:pt>
                <c:pt idx="25">
                  <c:v>0.18473999999999999</c:v>
                </c:pt>
                <c:pt idx="26">
                  <c:v>0.24421499999999999</c:v>
                </c:pt>
                <c:pt idx="27">
                  <c:v>0.24423500000000001</c:v>
                </c:pt>
                <c:pt idx="28">
                  <c:v>0.24440500000000001</c:v>
                </c:pt>
                <c:pt idx="29">
                  <c:v>0.24445500000000001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xVal>
          <c:yVal>
            <c:numRef>
              <c:f>'Q_fit (2)'!$E$21:$E$187</c:f>
              <c:numCache>
                <c:formatCode>General</c:formatCode>
                <c:ptCount val="167"/>
                <c:pt idx="0">
                  <c:v>5.6915720000688452</c:v>
                </c:pt>
                <c:pt idx="1">
                  <c:v>4.0070090002700454</c:v>
                </c:pt>
                <c:pt idx="2">
                  <c:v>3.6557089999405434</c:v>
                </c:pt>
                <c:pt idx="3">
                  <c:v>3.8749110000935616</c:v>
                </c:pt>
                <c:pt idx="4">
                  <c:v>2.7429260000644717</c:v>
                </c:pt>
                <c:pt idx="5">
                  <c:v>2.9286930002854206</c:v>
                </c:pt>
                <c:pt idx="6">
                  <c:v>2.660877000016626</c:v>
                </c:pt>
                <c:pt idx="7">
                  <c:v>2.8425820000848034</c:v>
                </c:pt>
                <c:pt idx="8">
                  <c:v>2.4320650001754984</c:v>
                </c:pt>
                <c:pt idx="9">
                  <c:v>2.9973780001455452</c:v>
                </c:pt>
                <c:pt idx="10">
                  <c:v>2.7343829999153968</c:v>
                </c:pt>
                <c:pt idx="11">
                  <c:v>2.3998670003493316</c:v>
                </c:pt>
                <c:pt idx="12">
                  <c:v>2.5721860001794994</c:v>
                </c:pt>
                <c:pt idx="13">
                  <c:v>-1.0254319997329731</c:v>
                </c:pt>
                <c:pt idx="14">
                  <c:v>-6.7299915826879442E-4</c:v>
                </c:pt>
                <c:pt idx="15">
                  <c:v>-5.3469993872568011E-3</c:v>
                </c:pt>
                <c:pt idx="16">
                  <c:v>1.5302000247174874E-2</c:v>
                </c:pt>
                <c:pt idx="17">
                  <c:v>5.5643000814598054E-2</c:v>
                </c:pt>
                <c:pt idx="18">
                  <c:v>-4.5992999366717413E-2</c:v>
                </c:pt>
                <c:pt idx="19">
                  <c:v>2.2417000582208857E-2</c:v>
                </c:pt>
                <c:pt idx="20">
                  <c:v>-0.79999999943538569</c:v>
                </c:pt>
                <c:pt idx="21">
                  <c:v>0.33530599976074882</c:v>
                </c:pt>
                <c:pt idx="22">
                  <c:v>1.5351580004789867</c:v>
                </c:pt>
                <c:pt idx="23">
                  <c:v>2.0863100005954038</c:v>
                </c:pt>
                <c:pt idx="24">
                  <c:v>2.0116740008234046</c:v>
                </c:pt>
                <c:pt idx="25">
                  <c:v>2.5972680006816518</c:v>
                </c:pt>
                <c:pt idx="26">
                  <c:v>4.5234630000777543</c:v>
                </c:pt>
                <c:pt idx="27">
                  <c:v>4.5388270002149511</c:v>
                </c:pt>
                <c:pt idx="28">
                  <c:v>4.3644210003549233</c:v>
                </c:pt>
                <c:pt idx="29">
                  <c:v>4.2478310002479702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8-42CE-8ACD-82FA38D4E11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6.5088504763422765</c:v>
                </c:pt>
                <c:pt idx="1">
                  <c:v>4.7528435260962372</c:v>
                </c:pt>
                <c:pt idx="2">
                  <c:v>3.2612074562202737</c:v>
                </c:pt>
                <c:pt idx="3">
                  <c:v>2.0339422667143827</c:v>
                </c:pt>
                <c:pt idx="4">
                  <c:v>1.0710479575785643</c:v>
                </c:pt>
                <c:pt idx="5">
                  <c:v>0.37252452881281828</c:v>
                </c:pt>
                <c:pt idx="6">
                  <c:v>-6.1628019582854576E-2</c:v>
                </c:pt>
                <c:pt idx="7">
                  <c:v>-0.23140968760845457</c:v>
                </c:pt>
                <c:pt idx="8">
                  <c:v>-0.13682047526398178</c:v>
                </c:pt>
                <c:pt idx="9">
                  <c:v>0.22213961745056393</c:v>
                </c:pt>
                <c:pt idx="10">
                  <c:v>0.84547059053518248</c:v>
                </c:pt>
                <c:pt idx="11">
                  <c:v>1.7331724439898737</c:v>
                </c:pt>
                <c:pt idx="12">
                  <c:v>2.8852451778146637</c:v>
                </c:pt>
                <c:pt idx="13">
                  <c:v>4.3016887920095055</c:v>
                </c:pt>
                <c:pt idx="14">
                  <c:v>5.9825032865744214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8-42CE-8ACD-82FA38D4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912"/>
        <c:axId val="1"/>
      </c:scatterChart>
      <c:valAx>
        <c:axId val="72846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Cycles /100000</a:t>
                </a:r>
              </a:p>
            </c:rich>
          </c:tx>
          <c:layout>
            <c:manualLayout>
              <c:xMode val="edge"/>
              <c:yMode val="edge"/>
              <c:x val="0.45054996330586877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(days*100)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91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304067760760671"/>
          <c:y val="0.92954545454545456"/>
          <c:w val="0.43833995109585655"/>
          <c:h val="0.986363636363636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30563798219584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5-4924-86D1-94339FE18438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5-4924-86D1-94339FE18438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5-4924-86D1-94339FE18438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5-4924-86D1-94339FE18438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5-4924-86D1-94339FE1843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5-4924-86D1-94339FE1843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5-4924-86D1-94339FE1843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5-4924-86D1-94339FE1843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5-4924-86D1-94339FE18438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E5-4924-86D1-94339FE1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  <c:max val="14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183976261127599E-3"/>
          <c:y val="0.85667889233715488"/>
          <c:w val="0.57863501483679525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3273686353208861"/>
          <c:w val="0.83850982537717478"/>
          <c:h val="0.60358131641288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88-4E0F-950D-3FFCDB248E29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88-4E0F-950D-3FFCDB248E29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88-4E0F-950D-3FFCDB248E29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88-4E0F-950D-3FFCDB248E29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88-4E0F-950D-3FFCDB248E29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88-4E0F-950D-3FFCDB248E29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88-4E0F-950D-3FFCDB248E29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88-4E0F-950D-3FFCDB248E29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(3)'!$X$2:$X$20</c:f>
              <c:numCache>
                <c:formatCode>General</c:formatCode>
                <c:ptCount val="1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(3)'!$Y$2:$Y$20</c:f>
              <c:numCache>
                <c:formatCode>0.00E+00</c:formatCode>
                <c:ptCount val="1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88-4E0F-950D-3FFCDB248E29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88-4E0F-950D-3FFCDB24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984"/>
        <c:axId val="1"/>
      </c:scatterChart>
      <c:valAx>
        <c:axId val="765823984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90537191802431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5780104852622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98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7723892569694772"/>
          <c:w val="0.55652213038587572"/>
          <c:h val="0.99232870827207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RZ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[50824.3861, 0.4156747]</a:t>
            </a:r>
          </a:p>
        </c:rich>
      </c:tx>
      <c:layout>
        <c:manualLayout>
          <c:xMode val="edge"/>
          <c:yMode val="edge"/>
          <c:x val="0.26703537748389183"/>
          <c:y val="1.5345268542199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725644793186"/>
          <c:y val="0.1687981647595368"/>
          <c:w val="0.84346376371101617"/>
          <c:h val="0.7237860701052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2-4710-A9EF-FCBEEEE16A00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2-4710-A9EF-FCBEEEE1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0376"/>
        <c:axId val="1"/>
      </c:scatterChart>
      <c:valAx>
        <c:axId val="76582037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037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2183710658351414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1657153495616"/>
          <c:y val="0.21269907210773842"/>
          <c:w val="0.82495737055670038"/>
          <c:h val="0.64444644235628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7-4B9E-81FC-8E754717261F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7-4B9E-81FC-8E754717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656"/>
        <c:axId val="1"/>
      </c:scatterChart>
      <c:valAx>
        <c:axId val="7658236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60001728553427"/>
              <c:y val="0.8984153647460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655112651646445E-3"/>
              <c:y val="0.40317593634129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65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28476084538381E-2"/>
          <c:y val="0.20181450586049518"/>
          <c:w val="0.90989988876529482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(3)'!$D$21:$D$97</c:f>
              <c:numCache>
                <c:formatCode>General</c:formatCode>
                <c:ptCount val="77"/>
                <c:pt idx="0">
                  <c:v>-7.5804</c:v>
                </c:pt>
                <c:pt idx="1">
                  <c:v>-6.8775500000000003</c:v>
                </c:pt>
                <c:pt idx="2">
                  <c:v>-6.8425500000000001</c:v>
                </c:pt>
                <c:pt idx="3">
                  <c:v>-6.7564500000000001</c:v>
                </c:pt>
                <c:pt idx="4">
                  <c:v>-6.4107000000000003</c:v>
                </c:pt>
                <c:pt idx="5">
                  <c:v>-6.4013499999999999</c:v>
                </c:pt>
                <c:pt idx="6">
                  <c:v>-6.40015</c:v>
                </c:pt>
                <c:pt idx="7">
                  <c:v>-6.3998999999999997</c:v>
                </c:pt>
                <c:pt idx="8">
                  <c:v>-6.3967499999999999</c:v>
                </c:pt>
                <c:pt idx="9">
                  <c:v>-6.3121</c:v>
                </c:pt>
                <c:pt idx="10">
                  <c:v>-6.1468499999999997</c:v>
                </c:pt>
                <c:pt idx="11">
                  <c:v>-6.0806500000000003</c:v>
                </c:pt>
                <c:pt idx="12">
                  <c:v>-6.0677000000000003</c:v>
                </c:pt>
                <c:pt idx="13">
                  <c:v>-4.4825999999999997</c:v>
                </c:pt>
                <c:pt idx="14">
                  <c:v>-4.12765</c:v>
                </c:pt>
                <c:pt idx="15">
                  <c:v>-4.1233500000000003</c:v>
                </c:pt>
                <c:pt idx="16">
                  <c:v>-3.6038999999999999</c:v>
                </c:pt>
                <c:pt idx="17">
                  <c:v>-3.60385</c:v>
                </c:pt>
                <c:pt idx="18">
                  <c:v>-3.60365</c:v>
                </c:pt>
                <c:pt idx="19">
                  <c:v>-3.6031499999999999</c:v>
                </c:pt>
                <c:pt idx="20">
                  <c:v>-3.5950000000000002</c:v>
                </c:pt>
                <c:pt idx="21">
                  <c:v>-2.3517000000000001</c:v>
                </c:pt>
                <c:pt idx="22">
                  <c:v>-2.2831000000000001</c:v>
                </c:pt>
                <c:pt idx="23">
                  <c:v>-1.7495000000000001</c:v>
                </c:pt>
                <c:pt idx="24">
                  <c:v>-1.7493000000000001</c:v>
                </c:pt>
                <c:pt idx="25">
                  <c:v>-1.7476</c:v>
                </c:pt>
                <c:pt idx="26">
                  <c:v>-1.1528499999999999</c:v>
                </c:pt>
                <c:pt idx="27">
                  <c:v>-1.15265</c:v>
                </c:pt>
                <c:pt idx="28">
                  <c:v>-1.1509499999999999</c:v>
                </c:pt>
                <c:pt idx="29">
                  <c:v>-0.432</c:v>
                </c:pt>
                <c:pt idx="30">
                  <c:v>-0.42625000000000002</c:v>
                </c:pt>
                <c:pt idx="31">
                  <c:v>-0.42035</c:v>
                </c:pt>
                <c:pt idx="32">
                  <c:v>-0.35235</c:v>
                </c:pt>
                <c:pt idx="33">
                  <c:v>-0.24859999999999999</c:v>
                </c:pt>
                <c:pt idx="34">
                  <c:v>-1.6400000000000001E-2</c:v>
                </c:pt>
                <c:pt idx="35">
                  <c:v>-2.5000000000000001E-4</c:v>
                </c:pt>
                <c:pt idx="36">
                  <c:v>-2.0000000000000001E-4</c:v>
                </c:pt>
                <c:pt idx="37">
                  <c:v>0</c:v>
                </c:pt>
                <c:pt idx="38">
                  <c:v>5.0000000000000002E-5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xVal>
          <c:yVal>
            <c:numRef>
              <c:f>'Q_fit (3)'!$E$21:$E$97</c:f>
              <c:numCache>
                <c:formatCode>General</c:formatCode>
                <c:ptCount val="77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29">
                  <c:v>-1.7362399994453881E-2</c:v>
                </c:pt>
                <c:pt idx="30">
                  <c:v>-1.6470249996928032E-2</c:v>
                </c:pt>
                <c:pt idx="31">
                  <c:v>-2.4287870000989642E-2</c:v>
                </c:pt>
                <c:pt idx="32">
                  <c:v>-1.4650269993580878E-2</c:v>
                </c:pt>
                <c:pt idx="33">
                  <c:v>-1.0274519991071429E-2</c:v>
                </c:pt>
                <c:pt idx="34">
                  <c:v>-1.9847999647026882E-4</c:v>
                </c:pt>
                <c:pt idx="35">
                  <c:v>-4.1704999603098258E-4</c:v>
                </c:pt>
                <c:pt idx="36">
                  <c:v>-1.053640000463929E-3</c:v>
                </c:pt>
                <c:pt idx="37">
                  <c:v>0</c:v>
                </c:pt>
                <c:pt idx="38">
                  <c:v>6.3409999711439013E-5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8-4677-B655-6CE279E3A26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(3)'!$V$2:$V$20</c:f>
              <c:numCache>
                <c:formatCode>General</c:formatCode>
                <c:ptCount val="19"/>
                <c:pt idx="0">
                  <c:v>-2.5203159949653997E-2</c:v>
                </c:pt>
                <c:pt idx="1">
                  <c:v>-4.221444308174277E-2</c:v>
                </c:pt>
                <c:pt idx="2">
                  <c:v>-5.6560651968124598E-2</c:v>
                </c:pt>
                <c:pt idx="3">
                  <c:v>-6.8241786608799482E-2</c:v>
                </c:pt>
                <c:pt idx="4">
                  <c:v>-7.7257847003767394E-2</c:v>
                </c:pt>
                <c:pt idx="5">
                  <c:v>-8.3608833153028361E-2</c:v>
                </c:pt>
                <c:pt idx="6">
                  <c:v>-8.7294745056582371E-2</c:v>
                </c:pt>
                <c:pt idx="7">
                  <c:v>-8.831558271442945E-2</c:v>
                </c:pt>
                <c:pt idx="8">
                  <c:v>-8.6671346126569571E-2</c:v>
                </c:pt>
                <c:pt idx="9">
                  <c:v>-8.2362035293002733E-2</c:v>
                </c:pt>
                <c:pt idx="10">
                  <c:v>-7.5387650213728938E-2</c:v>
                </c:pt>
                <c:pt idx="11">
                  <c:v>-6.5748190888748198E-2</c:v>
                </c:pt>
                <c:pt idx="12">
                  <c:v>-5.34436573180605E-2</c:v>
                </c:pt>
                <c:pt idx="13">
                  <c:v>-3.8474049501665837E-2</c:v>
                </c:pt>
                <c:pt idx="14">
                  <c:v>-2.0839367439564233E-2</c:v>
                </c:pt>
                <c:pt idx="15">
                  <c:v>-5.3961113175567078E-4</c:v>
                </c:pt>
                <c:pt idx="16">
                  <c:v>2.2425219421759842E-2</c:v>
                </c:pt>
                <c:pt idx="17">
                  <c:v>4.8055124220982313E-2</c:v>
                </c:pt>
                <c:pt idx="18">
                  <c:v>7.635010326591174E-2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D8-4677-B655-6CE279E3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184"/>
        <c:axId val="1"/>
      </c:scatterChart>
      <c:valAx>
        <c:axId val="728494184"/>
        <c:scaling>
          <c:orientation val="minMax"/>
          <c:min val="-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610678531701891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18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92324805339266"/>
          <c:y val="0.92970735800882032"/>
          <c:w val="0.44716351501668522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6505190311418684"/>
          <c:y val="2.71084337349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954E-2"/>
          <c:y val="0.16415674722087609"/>
          <c:w val="0.87197231833910038"/>
          <c:h val="0.7018077449993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3-4361-930C-27ED3CCD71E7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43-4361-930C-27ED3CCD71E7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(4)'!$J$21:$J$60</c:f>
              <c:numCache>
                <c:formatCode>General</c:formatCode>
                <c:ptCount val="40"/>
                <c:pt idx="21">
                  <c:v>5.5910000010044314E-3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30">
                  <c:v>7.4110000001383014E-2</c:v>
                </c:pt>
                <c:pt idx="31">
                  <c:v>7.5012500004959293E-2</c:v>
                </c:pt>
                <c:pt idx="33">
                  <c:v>7.6965500004007481E-2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43-4361-930C-27ED3CCD71E7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(4)'!$K$21:$K$60</c:f>
              <c:numCache>
                <c:formatCode>General</c:formatCode>
                <c:ptCount val="40"/>
                <c:pt idx="32">
                  <c:v>6.7205500003183261E-2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43-4361-930C-27ED3CCD71E7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43-4361-930C-27ED3CCD71E7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43-4361-930C-27ED3CCD71E7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(4)'!$N$21:$N$60</c:f>
              <c:numCache>
                <c:formatCode>General</c:formatCode>
                <c:ptCount val="40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43-4361-930C-27ED3CCD71E7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(4)'!$O$21:$O$60</c:f>
              <c:numCache>
                <c:formatCode>General</c:formatCode>
                <c:ptCount val="40"/>
                <c:pt idx="30">
                  <c:v>7.4818783563725427E-2</c:v>
                </c:pt>
                <c:pt idx="31">
                  <c:v>7.5021770815117544E-2</c:v>
                </c:pt>
                <c:pt idx="32">
                  <c:v>7.5230053386111218E-2</c:v>
                </c:pt>
                <c:pt idx="33">
                  <c:v>7.7630598272139847E-2</c:v>
                </c:pt>
                <c:pt idx="34">
                  <c:v>8.1289664116799665E-2</c:v>
                </c:pt>
                <c:pt idx="35">
                  <c:v>8.9490349073041597E-2</c:v>
                </c:pt>
                <c:pt idx="36">
                  <c:v>9.00604784834734E-2</c:v>
                </c:pt>
                <c:pt idx="37">
                  <c:v>9.0062243590007252E-2</c:v>
                </c:pt>
                <c:pt idx="38">
                  <c:v>9.0069304016142632E-2</c:v>
                </c:pt>
                <c:pt idx="39">
                  <c:v>9.0071069122676484E-2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43-4361-930C-27ED3CCD71E7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(4)'!$X$2:$X$60</c:f>
              <c:numCache>
                <c:formatCode>General</c:formatCode>
                <c:ptCount val="59"/>
                <c:pt idx="0">
                  <c:v>-40000</c:v>
                </c:pt>
                <c:pt idx="1">
                  <c:v>-37500</c:v>
                </c:pt>
                <c:pt idx="2">
                  <c:v>-35000</c:v>
                </c:pt>
                <c:pt idx="3">
                  <c:v>-32500</c:v>
                </c:pt>
                <c:pt idx="4">
                  <c:v>-30000</c:v>
                </c:pt>
                <c:pt idx="5">
                  <c:v>-27500</c:v>
                </c:pt>
                <c:pt idx="6">
                  <c:v>-25000</c:v>
                </c:pt>
                <c:pt idx="7">
                  <c:v>-22500</c:v>
                </c:pt>
                <c:pt idx="8">
                  <c:v>-20000</c:v>
                </c:pt>
                <c:pt idx="9">
                  <c:v>-17500</c:v>
                </c:pt>
                <c:pt idx="10">
                  <c:v>-15000</c:v>
                </c:pt>
                <c:pt idx="11">
                  <c:v>-12500</c:v>
                </c:pt>
                <c:pt idx="12">
                  <c:v>-10000</c:v>
                </c:pt>
                <c:pt idx="13">
                  <c:v>-7500</c:v>
                </c:pt>
                <c:pt idx="14">
                  <c:v>-5000</c:v>
                </c:pt>
                <c:pt idx="15">
                  <c:v>-2500</c:v>
                </c:pt>
                <c:pt idx="16">
                  <c:v>0</c:v>
                </c:pt>
                <c:pt idx="17">
                  <c:v>2500</c:v>
                </c:pt>
                <c:pt idx="18">
                  <c:v>5000</c:v>
                </c:pt>
                <c:pt idx="19">
                  <c:v>7500</c:v>
                </c:pt>
                <c:pt idx="20">
                  <c:v>10000</c:v>
                </c:pt>
                <c:pt idx="21">
                  <c:v>12500</c:v>
                </c:pt>
                <c:pt idx="22">
                  <c:v>15000</c:v>
                </c:pt>
                <c:pt idx="23">
                  <c:v>17500</c:v>
                </c:pt>
                <c:pt idx="24">
                  <c:v>20000</c:v>
                </c:pt>
                <c:pt idx="25">
                  <c:v>22500</c:v>
                </c:pt>
                <c:pt idx="26">
                  <c:v>25000</c:v>
                </c:pt>
                <c:pt idx="27">
                  <c:v>27500</c:v>
                </c:pt>
                <c:pt idx="28">
                  <c:v>30000</c:v>
                </c:pt>
                <c:pt idx="29">
                  <c:v>32500</c:v>
                </c:pt>
                <c:pt idx="30">
                  <c:v>35000</c:v>
                </c:pt>
                <c:pt idx="31">
                  <c:v>37500</c:v>
                </c:pt>
                <c:pt idx="32">
                  <c:v>40000</c:v>
                </c:pt>
              </c:numCache>
            </c:numRef>
          </c:xVal>
          <c:yVal>
            <c:numRef>
              <c:f>'A (4)'!$Y$2:$Y$60</c:f>
              <c:numCache>
                <c:formatCode>0.00E+00</c:formatCode>
                <c:ptCount val="59"/>
                <c:pt idx="0">
                  <c:v>5.6568733077905831E-2</c:v>
                </c:pt>
                <c:pt idx="1">
                  <c:v>4.7999438698215852E-2</c:v>
                </c:pt>
                <c:pt idx="2">
                  <c:v>4.0090775638342166E-2</c:v>
                </c:pt>
                <c:pt idx="3">
                  <c:v>3.2842743898284732E-2</c:v>
                </c:pt>
                <c:pt idx="4">
                  <c:v>2.6255343478043574E-2</c:v>
                </c:pt>
                <c:pt idx="5">
                  <c:v>2.0328574377618685E-2</c:v>
                </c:pt>
                <c:pt idx="6">
                  <c:v>1.5062436597010068E-2</c:v>
                </c:pt>
                <c:pt idx="7">
                  <c:v>1.0456930136217724E-2</c:v>
                </c:pt>
                <c:pt idx="8">
                  <c:v>6.5120549952416545E-3</c:v>
                </c:pt>
                <c:pt idx="9">
                  <c:v>3.2278111740818554E-3</c:v>
                </c:pt>
                <c:pt idx="10">
                  <c:v>6.0419867273832535E-4</c:v>
                </c:pt>
                <c:pt idx="11">
                  <c:v>-1.3587825087889339E-3</c:v>
                </c:pt>
                <c:pt idx="12">
                  <c:v>-2.6611323704999216E-3</c:v>
                </c:pt>
                <c:pt idx="13">
                  <c:v>-3.3028509123946359E-3</c:v>
                </c:pt>
                <c:pt idx="14">
                  <c:v>-3.2839381344730812E-3</c:v>
                </c:pt>
                <c:pt idx="15">
                  <c:v>-2.6043940367352536E-3</c:v>
                </c:pt>
                <c:pt idx="16">
                  <c:v>-1.2642186191811552E-3</c:v>
                </c:pt>
                <c:pt idx="17">
                  <c:v>7.3658811818921432E-4</c:v>
                </c:pt>
                <c:pt idx="18">
                  <c:v>3.3980261753758555E-3</c:v>
                </c:pt>
                <c:pt idx="19">
                  <c:v>6.7200955523787674E-3</c:v>
                </c:pt>
                <c:pt idx="20">
                  <c:v>1.0702796249197951E-2</c:v>
                </c:pt>
                <c:pt idx="21">
                  <c:v>1.5346128265833404E-2</c:v>
                </c:pt>
                <c:pt idx="22">
                  <c:v>2.0650091602285134E-2</c:v>
                </c:pt>
                <c:pt idx="23">
                  <c:v>2.6614686258553129E-2</c:v>
                </c:pt>
                <c:pt idx="24">
                  <c:v>3.3239912234637396E-2</c:v>
                </c:pt>
                <c:pt idx="25">
                  <c:v>4.0525769530537936E-2</c:v>
                </c:pt>
                <c:pt idx="26">
                  <c:v>4.8472258146254749E-2</c:v>
                </c:pt>
                <c:pt idx="27">
                  <c:v>5.7079378081787827E-2</c:v>
                </c:pt>
                <c:pt idx="28">
                  <c:v>6.6347129337137184E-2</c:v>
                </c:pt>
                <c:pt idx="29">
                  <c:v>7.6275511912302807E-2</c:v>
                </c:pt>
                <c:pt idx="30">
                  <c:v>8.6864525807284709E-2</c:v>
                </c:pt>
                <c:pt idx="31">
                  <c:v>9.8114171022082877E-2</c:v>
                </c:pt>
                <c:pt idx="32">
                  <c:v>0.11002444755669731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43-4361-930C-27ED3CCD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7424"/>
        <c:axId val="1"/>
      </c:scatterChart>
      <c:valAx>
        <c:axId val="76581742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3875432525953"/>
              <c:y val="0.90662713847516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505190311418692E-3"/>
              <c:y val="0.46987983429782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7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155709342560554E-2"/>
          <c:y val="0.92319340353540147"/>
          <c:w val="0.76124567474048443"/>
          <c:h val="0.984940391487208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2113459399333"/>
          <c:y val="0.20181450586049518"/>
          <c:w val="0.85650723025583986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(4)'!$D$21:$D$98</c:f>
              <c:numCache>
                <c:formatCode>General</c:formatCode>
                <c:ptCount val="78"/>
                <c:pt idx="0">
                  <c:v>-3.9853999999999998</c:v>
                </c:pt>
                <c:pt idx="1">
                  <c:v>-3.2825500000000001</c:v>
                </c:pt>
                <c:pt idx="2">
                  <c:v>-3.2475499999999999</c:v>
                </c:pt>
                <c:pt idx="3">
                  <c:v>-3.1614499999999999</c:v>
                </c:pt>
                <c:pt idx="4">
                  <c:v>-2.8157000000000001</c:v>
                </c:pt>
                <c:pt idx="5">
                  <c:v>-2.8063500000000001</c:v>
                </c:pt>
                <c:pt idx="6">
                  <c:v>-2.8051499999999998</c:v>
                </c:pt>
                <c:pt idx="7">
                  <c:v>-2.8048999999999999</c:v>
                </c:pt>
                <c:pt idx="8">
                  <c:v>-2.8017500000000002</c:v>
                </c:pt>
                <c:pt idx="9">
                  <c:v>-2.7170999999999998</c:v>
                </c:pt>
                <c:pt idx="10">
                  <c:v>-2.55185</c:v>
                </c:pt>
                <c:pt idx="11">
                  <c:v>-2.4856500000000001</c:v>
                </c:pt>
                <c:pt idx="12">
                  <c:v>-2.4727000000000001</c:v>
                </c:pt>
                <c:pt idx="13">
                  <c:v>-0.88759999999999994</c:v>
                </c:pt>
                <c:pt idx="14">
                  <c:v>-0.53264999999999996</c:v>
                </c:pt>
                <c:pt idx="15">
                  <c:v>-0.52834999999999999</c:v>
                </c:pt>
                <c:pt idx="16">
                  <c:v>-8.8999999999999999E-3</c:v>
                </c:pt>
                <c:pt idx="17">
                  <c:v>-8.8500000000000002E-3</c:v>
                </c:pt>
                <c:pt idx="18">
                  <c:v>-8.6499999999999997E-3</c:v>
                </c:pt>
                <c:pt idx="19">
                  <c:v>-8.1499999999999993E-3</c:v>
                </c:pt>
                <c:pt idx="20">
                  <c:v>0</c:v>
                </c:pt>
                <c:pt idx="21">
                  <c:v>1.2433000000000001</c:v>
                </c:pt>
                <c:pt idx="22">
                  <c:v>1.3119000000000001</c:v>
                </c:pt>
                <c:pt idx="23">
                  <c:v>1.8454999999999999</c:v>
                </c:pt>
                <c:pt idx="24">
                  <c:v>1.8456999999999999</c:v>
                </c:pt>
                <c:pt idx="25">
                  <c:v>1.8473999999999999</c:v>
                </c:pt>
                <c:pt idx="26">
                  <c:v>2.4421499999999998</c:v>
                </c:pt>
                <c:pt idx="27">
                  <c:v>2.4423499999999998</c:v>
                </c:pt>
                <c:pt idx="28">
                  <c:v>2.4440499999999998</c:v>
                </c:pt>
                <c:pt idx="29">
                  <c:v>3.1629999999999998</c:v>
                </c:pt>
                <c:pt idx="30">
                  <c:v>3.1687500000000002</c:v>
                </c:pt>
                <c:pt idx="31">
                  <c:v>3.1746500000000002</c:v>
                </c:pt>
                <c:pt idx="32">
                  <c:v>3.2426499999999998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xVal>
          <c:yVal>
            <c:numRef>
              <c:f>'Q_fit (4)'!$E$21:$E$98</c:f>
              <c:numCache>
                <c:formatCode>General</c:formatCode>
                <c:ptCount val="78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1">
                  <c:v>5.5910000010044314E-3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29">
                  <c:v>7.4110000001383014E-2</c:v>
                </c:pt>
                <c:pt idx="30">
                  <c:v>7.5012500004959293E-2</c:v>
                </c:pt>
                <c:pt idx="31">
                  <c:v>6.7205500003183261E-2</c:v>
                </c:pt>
                <c:pt idx="32">
                  <c:v>7.6965500004007481E-2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0-4D4E-BDC4-DC9BFB6ECE94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(4)'!$U$2:$U$20</c:f>
              <c:numCache>
                <c:formatCode>General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</c:numCache>
            </c:numRef>
          </c:xVal>
          <c:yVal>
            <c:numRef>
              <c:f>'Q_fit (4)'!$V$2:$V$20</c:f>
              <c:numCache>
                <c:formatCode>General</c:formatCode>
                <c:ptCount val="19"/>
                <c:pt idx="0">
                  <c:v>9.7702004596430914E-2</c:v>
                </c:pt>
                <c:pt idx="1">
                  <c:v>7.5887398354048285E-2</c:v>
                </c:pt>
                <c:pt idx="2">
                  <c:v>5.6720363847380564E-2</c:v>
                </c:pt>
                <c:pt idx="3">
                  <c:v>4.0200901076427792E-2</c:v>
                </c:pt>
                <c:pt idx="4">
                  <c:v>2.632901004118993E-2</c:v>
                </c:pt>
                <c:pt idx="5">
                  <c:v>1.5104690741667006E-2</c:v>
                </c:pt>
                <c:pt idx="6">
                  <c:v>6.5279431778590066E-3</c:v>
                </c:pt>
                <c:pt idx="7">
                  <c:v>5.9876734976593848E-4</c:v>
                </c:pt>
                <c:pt idx="8">
                  <c:v>-2.6828367426122001E-3</c:v>
                </c:pt>
                <c:pt idx="9">
                  <c:v>-3.3168690992754104E-3</c:v>
                </c:pt>
                <c:pt idx="10">
                  <c:v>-1.303329720223693E-3</c:v>
                </c:pt>
                <c:pt idx="11">
                  <c:v>3.3577813945429536E-3</c:v>
                </c:pt>
                <c:pt idx="12">
                  <c:v>1.0666464245024529E-2</c:v>
                </c:pt>
                <c:pt idx="13">
                  <c:v>2.0622718831221031E-2</c:v>
                </c:pt>
                <c:pt idx="14">
                  <c:v>3.3226545153132461E-2</c:v>
                </c:pt>
                <c:pt idx="15">
                  <c:v>4.8477943210758823E-2</c:v>
                </c:pt>
                <c:pt idx="16">
                  <c:v>6.6376913004100119E-2</c:v>
                </c:pt>
                <c:pt idx="17">
                  <c:v>8.6923454533156336E-2</c:v>
                </c:pt>
                <c:pt idx="18">
                  <c:v>0.11011756779792749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0-4D4E-BDC4-DC9BFB6E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608"/>
        <c:axId val="1"/>
      </c:scatterChart>
      <c:valAx>
        <c:axId val="728488608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5228031145717463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60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810901001112344"/>
          <c:y val="0.92970735800882032"/>
          <c:w val="0.43604004449388206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60237388724035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0-46E5-8D45-F8699FE3B36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0-46E5-8D45-F8699FE3B3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0-46E5-8D45-F8699FE3B3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0-46E5-8D45-F8699FE3B3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0-46E5-8D45-F8699FE3B3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0-46E5-8D45-F8699FE3B3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0-46E5-8D45-F8699FE3B3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0-46E5-8D45-F8699FE3B36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(old)'!$X$2:$X$307</c:f>
              <c:numCache>
                <c:formatCode>General</c:formatCode>
                <c:ptCount val="306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(old)'!$Y$2:$Y$307</c:f>
              <c:numCache>
                <c:formatCode>0.00E+00</c:formatCode>
                <c:ptCount val="306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B0-46E5-8D45-F8699FE3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032"/>
        <c:axId val="1"/>
      </c:scatterChart>
      <c:valAx>
        <c:axId val="786460032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0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7091988130563795E-2"/>
          <c:y val="0.85667889233715488"/>
          <c:w val="0.60830860534124631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5981911439517208"/>
          <c:w val="0.83850982537717478"/>
          <c:h val="0.54682860122704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B-4B05-A351-140E33E9EFC5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B-4B05-A351-140E33E9EF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B-4B05-A351-140E33E9EF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B-4B05-A351-140E33E9EF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B-4B05-A351-140E33E9EF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AB-4B05-A351-140E33E9EF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AB-4B05-A351-140E33E9EF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AB-4B05-A351-140E33E9EF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AB-4B05-A351-140E33E9EFC5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(old)'!$R$21:$R$307</c:f>
              <c:numCache>
                <c:formatCode>General</c:formatCode>
                <c:ptCount val="287"/>
                <c:pt idx="25">
                  <c:v>6.8390499996894505E-2</c:v>
                </c:pt>
                <c:pt idx="26">
                  <c:v>-5.6593150002299808E-2</c:v>
                </c:pt>
                <c:pt idx="27">
                  <c:v>-2.4527200002921745E-2</c:v>
                </c:pt>
                <c:pt idx="28">
                  <c:v>-2.5087450005230494E-2</c:v>
                </c:pt>
                <c:pt idx="29">
                  <c:v>-2.6665850004064851E-2</c:v>
                </c:pt>
                <c:pt idx="30">
                  <c:v>-3.2521350003662519E-2</c:v>
                </c:pt>
                <c:pt idx="31">
                  <c:v>-2.1617750004224945E-2</c:v>
                </c:pt>
                <c:pt idx="32">
                  <c:v>-3.5636600005091168E-2</c:v>
                </c:pt>
                <c:pt idx="33">
                  <c:v>-1.7142800003057346E-2</c:v>
                </c:pt>
                <c:pt idx="34">
                  <c:v>-2.4516300007235259E-2</c:v>
                </c:pt>
                <c:pt idx="35">
                  <c:v>-3.3239200005482417E-2</c:v>
                </c:pt>
                <c:pt idx="36">
                  <c:v>-3.1257850001566112E-2</c:v>
                </c:pt>
                <c:pt idx="37">
                  <c:v>-4.0240200003609061E-2</c:v>
                </c:pt>
                <c:pt idx="38">
                  <c:v>-2.818604999629315E-2</c:v>
                </c:pt>
                <c:pt idx="39">
                  <c:v>-4.4095700002799276E-2</c:v>
                </c:pt>
                <c:pt idx="40">
                  <c:v>-2.3734800008242019E-2</c:v>
                </c:pt>
                <c:pt idx="41">
                  <c:v>-3.6192899999150541E-2</c:v>
                </c:pt>
                <c:pt idx="42">
                  <c:v>-1.7151850006484892E-2</c:v>
                </c:pt>
                <c:pt idx="43">
                  <c:v>-2.4338800001714844E-2</c:v>
                </c:pt>
                <c:pt idx="44">
                  <c:v>-1.8243200007418636E-2</c:v>
                </c:pt>
                <c:pt idx="45">
                  <c:v>-3.1375800004752818E-2</c:v>
                </c:pt>
                <c:pt idx="46">
                  <c:v>-1.310475000354927E-2</c:v>
                </c:pt>
                <c:pt idx="47">
                  <c:v>-3.6954200004402082E-2</c:v>
                </c:pt>
                <c:pt idx="48">
                  <c:v>-3.0726200006029103E-2</c:v>
                </c:pt>
                <c:pt idx="49">
                  <c:v>-3.4051599999656901E-2</c:v>
                </c:pt>
                <c:pt idx="50">
                  <c:v>-3.5582700009399559E-2</c:v>
                </c:pt>
                <c:pt idx="51">
                  <c:v>-2.0353800005977973E-2</c:v>
                </c:pt>
                <c:pt idx="53">
                  <c:v>-3.5246100007498171E-2</c:v>
                </c:pt>
                <c:pt idx="54">
                  <c:v>-3.4499300003517419E-2</c:v>
                </c:pt>
                <c:pt idx="55">
                  <c:v>-2.7499299998453353E-2</c:v>
                </c:pt>
                <c:pt idx="56">
                  <c:v>-2.2330700005113613E-2</c:v>
                </c:pt>
                <c:pt idx="58">
                  <c:v>-3.3969399999477901E-2</c:v>
                </c:pt>
                <c:pt idx="59">
                  <c:v>-3.8861000000906643E-2</c:v>
                </c:pt>
                <c:pt idx="60">
                  <c:v>-2.9018300003372133E-2</c:v>
                </c:pt>
                <c:pt idx="61">
                  <c:v>-3.1464300001971424E-2</c:v>
                </c:pt>
                <c:pt idx="62">
                  <c:v>8.3463199996913318E-2</c:v>
                </c:pt>
                <c:pt idx="63">
                  <c:v>-3.3934400002181064E-2</c:v>
                </c:pt>
                <c:pt idx="64">
                  <c:v>-2.2670199999993201E-2</c:v>
                </c:pt>
                <c:pt idx="65">
                  <c:v>-2.9164200008381158E-2</c:v>
                </c:pt>
                <c:pt idx="66">
                  <c:v>-2.3483650002162904E-2</c:v>
                </c:pt>
                <c:pt idx="67">
                  <c:v>-3.4779400004481431E-2</c:v>
                </c:pt>
                <c:pt idx="68">
                  <c:v>-2.1544850009377114E-2</c:v>
                </c:pt>
                <c:pt idx="69">
                  <c:v>-3.8129200002003927E-2</c:v>
                </c:pt>
                <c:pt idx="71">
                  <c:v>-2.5496750000456814E-2</c:v>
                </c:pt>
                <c:pt idx="72">
                  <c:v>-2.5648000002547633E-2</c:v>
                </c:pt>
                <c:pt idx="73">
                  <c:v>-4.1130200006591622E-2</c:v>
                </c:pt>
                <c:pt idx="74">
                  <c:v>-3.102180000860244E-2</c:v>
                </c:pt>
                <c:pt idx="75">
                  <c:v>-4.4408300003851764E-2</c:v>
                </c:pt>
                <c:pt idx="76">
                  <c:v>-3.8987500003713649E-2</c:v>
                </c:pt>
                <c:pt idx="77">
                  <c:v>-4.1312900000775699E-2</c:v>
                </c:pt>
                <c:pt idx="82">
                  <c:v>-3.6518799999612384E-2</c:v>
                </c:pt>
                <c:pt idx="83">
                  <c:v>-1.9086100001004525E-2</c:v>
                </c:pt>
                <c:pt idx="84">
                  <c:v>-8.0861000024015084E-3</c:v>
                </c:pt>
                <c:pt idx="85">
                  <c:v>-1.4278900001954753E-2</c:v>
                </c:pt>
                <c:pt idx="86">
                  <c:v>-1.4857300004223362E-2</c:v>
                </c:pt>
                <c:pt idx="87">
                  <c:v>-2.2050100000342354E-2</c:v>
                </c:pt>
                <c:pt idx="88">
                  <c:v>-9.9539000075310469E-3</c:v>
                </c:pt>
                <c:pt idx="89">
                  <c:v>-2.4858299999323208E-2</c:v>
                </c:pt>
                <c:pt idx="90">
                  <c:v>-1.5087300002051052E-2</c:v>
                </c:pt>
                <c:pt idx="91">
                  <c:v>-1.0004000003391411E-2</c:v>
                </c:pt>
                <c:pt idx="92">
                  <c:v>-1.1389600003894884E-2</c:v>
                </c:pt>
                <c:pt idx="93">
                  <c:v>-8.7390000044251792E-3</c:v>
                </c:pt>
                <c:pt idx="94">
                  <c:v>-1.3341500001843087E-2</c:v>
                </c:pt>
                <c:pt idx="95">
                  <c:v>-1.8173500000557397E-2</c:v>
                </c:pt>
                <c:pt idx="96">
                  <c:v>-1.3257999999041203E-2</c:v>
                </c:pt>
                <c:pt idx="97">
                  <c:v>-2.0270100001653191E-2</c:v>
                </c:pt>
                <c:pt idx="98">
                  <c:v>-1.9462900003418326E-2</c:v>
                </c:pt>
                <c:pt idx="99">
                  <c:v>-2.034250000724569E-2</c:v>
                </c:pt>
                <c:pt idx="100">
                  <c:v>-2.2656700006336905E-2</c:v>
                </c:pt>
                <c:pt idx="101">
                  <c:v>-1.0620600005495362E-2</c:v>
                </c:pt>
                <c:pt idx="102">
                  <c:v>9.0199995611328632E-5</c:v>
                </c:pt>
                <c:pt idx="106">
                  <c:v>6.3155649993859697E-2</c:v>
                </c:pt>
                <c:pt idx="108">
                  <c:v>-1.1609600005613174E-2</c:v>
                </c:pt>
                <c:pt idx="109">
                  <c:v>-1.3356600007682573E-2</c:v>
                </c:pt>
                <c:pt idx="110">
                  <c:v>-2.7609800003119744E-2</c:v>
                </c:pt>
                <c:pt idx="111">
                  <c:v>-1.5513900005316827E-2</c:v>
                </c:pt>
                <c:pt idx="112">
                  <c:v>-1.3586400003987364E-2</c:v>
                </c:pt>
                <c:pt idx="113">
                  <c:v>-1.0429800000565592E-2</c:v>
                </c:pt>
                <c:pt idx="114">
                  <c:v>-1.0345500006224029E-2</c:v>
                </c:pt>
                <c:pt idx="115">
                  <c:v>-1.5731100000266451E-2</c:v>
                </c:pt>
                <c:pt idx="116">
                  <c:v>-1.9442100005107932E-2</c:v>
                </c:pt>
                <c:pt idx="117">
                  <c:v>-9.6599000025889836E-3</c:v>
                </c:pt>
                <c:pt idx="118">
                  <c:v>-4.3100000766571611E-4</c:v>
                </c:pt>
                <c:pt idx="119">
                  <c:v>-1.1419000074965879E-3</c:v>
                </c:pt>
                <c:pt idx="120">
                  <c:v>-1.2874000021838583E-3</c:v>
                </c:pt>
                <c:pt idx="121">
                  <c:v>-9.0765999993891455E-3</c:v>
                </c:pt>
                <c:pt idx="122">
                  <c:v>-7.2393000082229264E-3</c:v>
                </c:pt>
                <c:pt idx="123">
                  <c:v>-3.9503000007243827E-3</c:v>
                </c:pt>
                <c:pt idx="124">
                  <c:v>-1.1347899999236688E-2</c:v>
                </c:pt>
                <c:pt idx="125">
                  <c:v>-2.4661800001922529E-2</c:v>
                </c:pt>
                <c:pt idx="126">
                  <c:v>-1.8625800003064796E-2</c:v>
                </c:pt>
                <c:pt idx="127">
                  <c:v>-1.0782600002130494E-2</c:v>
                </c:pt>
                <c:pt idx="128">
                  <c:v>-6.9762000057380646E-3</c:v>
                </c:pt>
                <c:pt idx="129">
                  <c:v>-1.2470300003769808E-2</c:v>
                </c:pt>
                <c:pt idx="130">
                  <c:v>-1.1000600003171712E-2</c:v>
                </c:pt>
                <c:pt idx="131">
                  <c:v>1.9029999966733158E-3</c:v>
                </c:pt>
                <c:pt idx="132">
                  <c:v>-6.4109000013559125E-3</c:v>
                </c:pt>
                <c:pt idx="133">
                  <c:v>-6.6774000006262213E-3</c:v>
                </c:pt>
                <c:pt idx="136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AB-4B05-A351-140E33E9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821879138219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410882476548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5498616298340346"/>
          <c:w val="0.55652213038587572"/>
          <c:h val="0.990938141795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16595744680851063"/>
          <c:y val="1.893939393939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72340425531917E-2"/>
          <c:y val="0.21590988958144525"/>
          <c:w val="0.84893617021276591"/>
          <c:h val="0.65151756154401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F-43A7-B37A-4D9B2FEE6FDB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F-43A7-B37A-4D9B2FEE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6752"/>
        <c:axId val="1"/>
      </c:scatterChart>
      <c:valAx>
        <c:axId val="78645675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675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0963855421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096480047063437"/>
          <c:w val="0.7162921348314607"/>
          <c:h val="0.578315521129522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8-4B8C-9547-AA6F784FBFC7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8-4B8C-9547-AA6F784F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688"/>
        <c:axId val="1"/>
      </c:scatterChart>
      <c:valAx>
        <c:axId val="786460688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714893168474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546311229168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688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84429416605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727361110003"/>
          <c:y val="0.25806451612903225"/>
          <c:w val="0.8350674706505028"/>
          <c:h val="0.52492668621700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6-415C-A2A5-1BC9FFDE1F30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6-415C-A2A5-1BC9FFDE1F30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6-415C-A2A5-1BC9FFDE1F30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6-415C-A2A5-1BC9FFDE1F30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6-415C-A2A5-1BC9FFDE1F3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6-415C-A2A5-1BC9FFDE1F3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6-415C-A2A5-1BC9FFDE1F3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6-415C-A2A5-1BC9FFDE1F30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6-415C-A2A5-1BC9FFDE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267455238224"/>
              <c:y val="0.8621700879765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17682020802376E-2"/>
              <c:y val="0.4310850439882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01188707280833"/>
          <c:y val="0.84164222873900296"/>
          <c:w val="0.74740017081817223"/>
          <c:h val="0.973607038123167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85934466280812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67683204317487E-2"/>
          <c:y val="0.20181450586049518"/>
          <c:w val="0.90504154972428985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-5.9693500000000004</c:v>
                </c:pt>
                <c:pt idx="6">
                  <c:v>-5.9681499999999996</c:v>
                </c:pt>
                <c:pt idx="7">
                  <c:v>-5.9679000000000002</c:v>
                </c:pt>
                <c:pt idx="8">
                  <c:v>-5.9647500000000004</c:v>
                </c:pt>
                <c:pt idx="9">
                  <c:v>-5.7148500000000002</c:v>
                </c:pt>
                <c:pt idx="10">
                  <c:v>-4.0506000000000002</c:v>
                </c:pt>
                <c:pt idx="11">
                  <c:v>-4.0506000000000002</c:v>
                </c:pt>
                <c:pt idx="12">
                  <c:v>-3.6956500000000001</c:v>
                </c:pt>
                <c:pt idx="13">
                  <c:v>-3.6913499999999999</c:v>
                </c:pt>
                <c:pt idx="14">
                  <c:v>-3.6913499999999999</c:v>
                </c:pt>
                <c:pt idx="15">
                  <c:v>-3.1718999999999999</c:v>
                </c:pt>
                <c:pt idx="16">
                  <c:v>-3.1718500000000001</c:v>
                </c:pt>
                <c:pt idx="17">
                  <c:v>-3.1716500000000001</c:v>
                </c:pt>
                <c:pt idx="18">
                  <c:v>-3.1711499999999999</c:v>
                </c:pt>
                <c:pt idx="19">
                  <c:v>-3.1629999999999998</c:v>
                </c:pt>
                <c:pt idx="20">
                  <c:v>-3.1629999999999998</c:v>
                </c:pt>
                <c:pt idx="21">
                  <c:v>-3.1629999999999998</c:v>
                </c:pt>
                <c:pt idx="22">
                  <c:v>-1.9197</c:v>
                </c:pt>
                <c:pt idx="23">
                  <c:v>-1.8511</c:v>
                </c:pt>
                <c:pt idx="24">
                  <c:v>-1.5707</c:v>
                </c:pt>
                <c:pt idx="25">
                  <c:v>-1.3174999999999999</c:v>
                </c:pt>
                <c:pt idx="26">
                  <c:v>-1.3172999999999999</c:v>
                </c:pt>
                <c:pt idx="27">
                  <c:v>-1.3172999999999999</c:v>
                </c:pt>
                <c:pt idx="28">
                  <c:v>-1.3156000000000001</c:v>
                </c:pt>
                <c:pt idx="29">
                  <c:v>-0.72084999999999999</c:v>
                </c:pt>
                <c:pt idx="30">
                  <c:v>-0.72065000000000001</c:v>
                </c:pt>
                <c:pt idx="31">
                  <c:v>-0.71894999999999998</c:v>
                </c:pt>
                <c:pt idx="32">
                  <c:v>-0.71845000000000003</c:v>
                </c:pt>
                <c:pt idx="33">
                  <c:v>0</c:v>
                </c:pt>
                <c:pt idx="34">
                  <c:v>5.7499999999999999E-3</c:v>
                </c:pt>
                <c:pt idx="35">
                  <c:v>1.1650000000000001E-2</c:v>
                </c:pt>
                <c:pt idx="36">
                  <c:v>7.9649999999999999E-2</c:v>
                </c:pt>
                <c:pt idx="37">
                  <c:v>0.18329999999999999</c:v>
                </c:pt>
                <c:pt idx="38">
                  <c:v>0.18340000000000001</c:v>
                </c:pt>
                <c:pt idx="39">
                  <c:v>0.18345</c:v>
                </c:pt>
                <c:pt idx="40">
                  <c:v>0.18345</c:v>
                </c:pt>
                <c:pt idx="41">
                  <c:v>0.26415</c:v>
                </c:pt>
                <c:pt idx="42">
                  <c:v>0.41560000000000002</c:v>
                </c:pt>
                <c:pt idx="43">
                  <c:v>0.4224</c:v>
                </c:pt>
                <c:pt idx="44">
                  <c:v>0.4224</c:v>
                </c:pt>
                <c:pt idx="45">
                  <c:v>0.53790000000000004</c:v>
                </c:pt>
                <c:pt idx="46">
                  <c:v>0.5403</c:v>
                </c:pt>
                <c:pt idx="47">
                  <c:v>0.59760000000000002</c:v>
                </c:pt>
                <c:pt idx="48">
                  <c:v>0.60224999999999995</c:v>
                </c:pt>
                <c:pt idx="49">
                  <c:v>0.60270000000000001</c:v>
                </c:pt>
                <c:pt idx="50">
                  <c:v>0.60604999999999998</c:v>
                </c:pt>
                <c:pt idx="51">
                  <c:v>0.60629999999999995</c:v>
                </c:pt>
                <c:pt idx="52">
                  <c:v>0.60655000000000003</c:v>
                </c:pt>
                <c:pt idx="53">
                  <c:v>0.60719999999999996</c:v>
                </c:pt>
                <c:pt idx="54">
                  <c:v>0.60750000000000004</c:v>
                </c:pt>
                <c:pt idx="55">
                  <c:v>0.60870000000000002</c:v>
                </c:pt>
                <c:pt idx="56">
                  <c:v>0.60894999999999999</c:v>
                </c:pt>
                <c:pt idx="57">
                  <c:v>0.60919999999999996</c:v>
                </c:pt>
                <c:pt idx="58">
                  <c:v>0.61255000000000004</c:v>
                </c:pt>
                <c:pt idx="59">
                  <c:v>0.61609999999999998</c:v>
                </c:pt>
                <c:pt idx="60">
                  <c:v>0.70630000000000004</c:v>
                </c:pt>
                <c:pt idx="61">
                  <c:v>0.70750000000000002</c:v>
                </c:pt>
                <c:pt idx="62">
                  <c:v>0.77800000000000002</c:v>
                </c:pt>
                <c:pt idx="63">
                  <c:v>0.79074999999999995</c:v>
                </c:pt>
                <c:pt idx="64">
                  <c:v>0.79725000000000001</c:v>
                </c:pt>
                <c:pt idx="65">
                  <c:v>0.84909999999999997</c:v>
                </c:pt>
                <c:pt idx="66">
                  <c:v>0.85219999999999996</c:v>
                </c:pt>
                <c:pt idx="67">
                  <c:v>0.88149999999999995</c:v>
                </c:pt>
                <c:pt idx="68">
                  <c:v>0.88749999999999996</c:v>
                </c:pt>
                <c:pt idx="69">
                  <c:v>0.89139999999999997</c:v>
                </c:pt>
                <c:pt idx="70">
                  <c:v>0.94604999999999995</c:v>
                </c:pt>
                <c:pt idx="71">
                  <c:v>0.94910000000000005</c:v>
                </c:pt>
                <c:pt idx="72">
                  <c:v>0.94930000000000003</c:v>
                </c:pt>
                <c:pt idx="73">
                  <c:v>0.95120000000000005</c:v>
                </c:pt>
                <c:pt idx="74">
                  <c:v>0.95125000000000004</c:v>
                </c:pt>
                <c:pt idx="75">
                  <c:v>0.95845000000000002</c:v>
                </c:pt>
                <c:pt idx="76">
                  <c:v>0.96689999999999998</c:v>
                </c:pt>
                <c:pt idx="77">
                  <c:v>0.96909999999999996</c:v>
                </c:pt>
                <c:pt idx="78">
                  <c:v>1.0353000000000001</c:v>
                </c:pt>
                <c:pt idx="79">
                  <c:v>1.0425</c:v>
                </c:pt>
              </c:numCache>
            </c:numRef>
          </c:xVal>
          <c:yVal>
            <c:numRef>
              <c:f>'Q_fit (5)'!$E$21:$E$100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4.5792949997121468E-2</c:v>
                </c:pt>
                <c:pt idx="10">
                  <c:v>-1.7101800003729295E-2</c:v>
                </c:pt>
                <c:pt idx="11">
                  <c:v>-1.7101800003729295E-2</c:v>
                </c:pt>
                <c:pt idx="12">
                  <c:v>-1.2249449995579198E-2</c:v>
                </c:pt>
                <c:pt idx="13">
                  <c:v>-1.2361549997876864E-2</c:v>
                </c:pt>
                <c:pt idx="14">
                  <c:v>-1.2361549997876864E-2</c:v>
                </c:pt>
                <c:pt idx="15">
                  <c:v>-2.0050700004503597E-2</c:v>
                </c:pt>
                <c:pt idx="16">
                  <c:v>-1.9648050001705997E-2</c:v>
                </c:pt>
                <c:pt idx="17">
                  <c:v>-2.0667450000473764E-2</c:v>
                </c:pt>
                <c:pt idx="18">
                  <c:v>-1.999095000064699E-2</c:v>
                </c:pt>
                <c:pt idx="19">
                  <c:v>-2.833900000405265E-2</c:v>
                </c:pt>
                <c:pt idx="20">
                  <c:v>-2.0389000004797708E-2</c:v>
                </c:pt>
                <c:pt idx="21">
                  <c:v>-2.0339000009698793E-2</c:v>
                </c:pt>
                <c:pt idx="22">
                  <c:v>-3.5884100005205255E-2</c:v>
                </c:pt>
                <c:pt idx="23">
                  <c:v>-2.4928300008468796E-2</c:v>
                </c:pt>
                <c:pt idx="24">
                  <c:v>-3.3587100006116088E-2</c:v>
                </c:pt>
                <c:pt idx="25">
                  <c:v>-2.7527500002179295E-2</c:v>
                </c:pt>
                <c:pt idx="26">
                  <c:v>-2.8276900004129857E-2</c:v>
                </c:pt>
                <c:pt idx="27">
                  <c:v>-2.3176900009275414E-2</c:v>
                </c:pt>
                <c:pt idx="28">
                  <c:v>-2.2446800001489464E-2</c:v>
                </c:pt>
                <c:pt idx="29">
                  <c:v>-1.2225050006236415E-2</c:v>
                </c:pt>
                <c:pt idx="30">
                  <c:v>-1.2074450001819059E-2</c:v>
                </c:pt>
                <c:pt idx="31">
                  <c:v>-1.3844350003637373E-2</c:v>
                </c:pt>
                <c:pt idx="32">
                  <c:v>-1.5017850004369393E-2</c:v>
                </c:pt>
                <c:pt idx="33">
                  <c:v>0</c:v>
                </c:pt>
                <c:pt idx="34">
                  <c:v>8.0475000140722841E-4</c:v>
                </c:pt>
                <c:pt idx="35">
                  <c:v>-7.1025500074028969E-3</c:v>
                </c:pt>
                <c:pt idx="36">
                  <c:v>1.5014500022516586E-3</c:v>
                </c:pt>
                <c:pt idx="37">
                  <c:v>4.1748999938135967E-3</c:v>
                </c:pt>
                <c:pt idx="38">
                  <c:v>4.200199997285381E-3</c:v>
                </c:pt>
                <c:pt idx="39">
                  <c:v>3.6628499947255477E-3</c:v>
                </c:pt>
                <c:pt idx="40">
                  <c:v>4.9628499982645735E-3</c:v>
                </c:pt>
                <c:pt idx="41">
                  <c:v>6.4799499959917739E-3</c:v>
                </c:pt>
                <c:pt idx="42">
                  <c:v>1.084679999621585E-2</c:v>
                </c:pt>
                <c:pt idx="43">
                  <c:v>1.069719999213703E-2</c:v>
                </c:pt>
                <c:pt idx="44">
                  <c:v>1.069719999213703E-2</c:v>
                </c:pt>
                <c:pt idx="45">
                  <c:v>1.4188699999067467E-2</c:v>
                </c:pt>
                <c:pt idx="46">
                  <c:v>1.5325899999879766E-2</c:v>
                </c:pt>
                <c:pt idx="47">
                  <c:v>1.0592799997539259E-2</c:v>
                </c:pt>
                <c:pt idx="48">
                  <c:v>1.2519249998149462E-2</c:v>
                </c:pt>
                <c:pt idx="49">
                  <c:v>1.5083099991898052E-2</c:v>
                </c:pt>
                <c:pt idx="50">
                  <c:v>2.3180649994174019E-2</c:v>
                </c:pt>
                <c:pt idx="51">
                  <c:v>1.6093899997940753E-2</c:v>
                </c:pt>
                <c:pt idx="52">
                  <c:v>1.4907149998180103E-2</c:v>
                </c:pt>
                <c:pt idx="53">
                  <c:v>1.4821599994320422E-2</c:v>
                </c:pt>
                <c:pt idx="54">
                  <c:v>1.6497500000696164E-2</c:v>
                </c:pt>
                <c:pt idx="55">
                  <c:v>1.2301099995966069E-2</c:v>
                </c:pt>
                <c:pt idx="56">
                  <c:v>1.8014349996519741E-2</c:v>
                </c:pt>
                <c:pt idx="57">
                  <c:v>1.3727599995036144E-2</c:v>
                </c:pt>
                <c:pt idx="58">
                  <c:v>1.2025149997498374E-2</c:v>
                </c:pt>
                <c:pt idx="59">
                  <c:v>1.5673299996706191E-2</c:v>
                </c:pt>
                <c:pt idx="60">
                  <c:v>1.9443899989710189E-2</c:v>
                </c:pt>
                <c:pt idx="61">
                  <c:v>1.8427499999233987E-2</c:v>
                </c:pt>
                <c:pt idx="62">
                  <c:v>2.0733999997901265E-2</c:v>
                </c:pt>
                <c:pt idx="63">
                  <c:v>2.1409749992017169E-2</c:v>
                </c:pt>
                <c:pt idx="64">
                  <c:v>2.1854249993339181E-2</c:v>
                </c:pt>
                <c:pt idx="65">
                  <c:v>2.3322299995925277E-2</c:v>
                </c:pt>
                <c:pt idx="66">
                  <c:v>2.610659999481868E-2</c:v>
                </c:pt>
                <c:pt idx="67">
                  <c:v>2.4419499997748062E-2</c:v>
                </c:pt>
                <c:pt idx="68">
                  <c:v>2.4237499994342215E-2</c:v>
                </c:pt>
                <c:pt idx="69">
                  <c:v>2.4724199996853713E-2</c:v>
                </c:pt>
                <c:pt idx="70">
                  <c:v>2.6200649997917935E-2</c:v>
                </c:pt>
                <c:pt idx="71">
                  <c:v>2.9522299992095213E-2</c:v>
                </c:pt>
                <c:pt idx="72">
                  <c:v>2.6972899999236688E-2</c:v>
                </c:pt>
                <c:pt idx="73">
                  <c:v>2.6953599997796118E-2</c:v>
                </c:pt>
                <c:pt idx="74">
                  <c:v>2.7116249992104713E-2</c:v>
                </c:pt>
                <c:pt idx="75">
                  <c:v>2.7737849995901342E-2</c:v>
                </c:pt>
                <c:pt idx="76">
                  <c:v>2.7325699993525632E-2</c:v>
                </c:pt>
                <c:pt idx="77">
                  <c:v>2.9182300000684336E-2</c:v>
                </c:pt>
                <c:pt idx="78">
                  <c:v>2.913089999492513E-2</c:v>
                </c:pt>
                <c:pt idx="79">
                  <c:v>3.005249999841908E-2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35A-B924-FEDDC3ACD79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(5)'!$V$2:$V$20</c:f>
              <c:numCache>
                <c:formatCode>General</c:formatCode>
                <c:ptCount val="19"/>
                <c:pt idx="0">
                  <c:v>0.12348062762957612</c:v>
                </c:pt>
                <c:pt idx="1">
                  <c:v>9.6257148542514104E-2</c:v>
                </c:pt>
                <c:pt idx="2">
                  <c:v>7.1738995281103585E-2</c:v>
                </c:pt>
                <c:pt idx="3">
                  <c:v>4.9926167845344621E-2</c:v>
                </c:pt>
                <c:pt idx="4">
                  <c:v>3.0818666235237185E-2</c:v>
                </c:pt>
                <c:pt idx="5">
                  <c:v>1.4416490450781277E-2</c:v>
                </c:pt>
                <c:pt idx="6">
                  <c:v>7.1964049197689728E-4</c:v>
                </c:pt>
                <c:pt idx="7">
                  <c:v>-1.0271883641175941E-2</c:v>
                </c:pt>
                <c:pt idx="8">
                  <c:v>-1.8558081948677252E-2</c:v>
                </c:pt>
                <c:pt idx="9">
                  <c:v>-2.4138954430527028E-2</c:v>
                </c:pt>
                <c:pt idx="10">
                  <c:v>-2.7014501086725262E-2</c:v>
                </c:pt>
                <c:pt idx="11">
                  <c:v>-2.7184721917271972E-2</c:v>
                </c:pt>
                <c:pt idx="12">
                  <c:v>-2.4649616922167147E-2</c:v>
                </c:pt>
                <c:pt idx="13">
                  <c:v>-1.9409186101410788E-2</c:v>
                </c:pt>
                <c:pt idx="14">
                  <c:v>-1.1463429455002895E-2</c:v>
                </c:pt>
                <c:pt idx="15">
                  <c:v>-8.1234698294346992E-4</c:v>
                </c:pt>
                <c:pt idx="16">
                  <c:v>1.254406131476749E-2</c:v>
                </c:pt>
                <c:pt idx="17">
                  <c:v>2.8605795438129984E-2</c:v>
                </c:pt>
                <c:pt idx="18">
                  <c:v>4.7372855387144017E-2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35A-B924-FEDDC3AC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9592"/>
        <c:axId val="1"/>
      </c:scatterChart>
      <c:valAx>
        <c:axId val="72848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58970808602031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95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32368697171941"/>
          <c:y val="0.92970735800882032"/>
          <c:w val="0.45369309492819848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200025</xdr:rowOff>
    </xdr:from>
    <xdr:to>
      <xdr:col>16</xdr:col>
      <xdr:colOff>209550</xdr:colOff>
      <xdr:row>18</xdr:row>
      <xdr:rowOff>114300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58D6B1E3-9D3C-E7DD-DBC3-5EF01E22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523875</xdr:colOff>
      <xdr:row>4</xdr:row>
      <xdr:rowOff>123825</xdr:rowOff>
    </xdr:from>
    <xdr:to>
      <xdr:col>40</xdr:col>
      <xdr:colOff>266700</xdr:colOff>
      <xdr:row>22</xdr:row>
      <xdr:rowOff>142875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439185DE-4BF0-2035-02A4-E664A257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333375</xdr:colOff>
      <xdr:row>26</xdr:row>
      <xdr:rowOff>85725</xdr:rowOff>
    </xdr:from>
    <xdr:to>
      <xdr:col>30</xdr:col>
      <xdr:colOff>371475</xdr:colOff>
      <xdr:row>51</xdr:row>
      <xdr:rowOff>123825</xdr:rowOff>
    </xdr:to>
    <xdr:graphicFrame macro="">
      <xdr:nvGraphicFramePr>
        <xdr:cNvPr id="1045" name="Chart 3">
          <a:extLst>
            <a:ext uri="{FF2B5EF4-FFF2-40B4-BE49-F238E27FC236}">
              <a16:creationId xmlns:a16="http://schemas.microsoft.com/office/drawing/2014/main" id="{8AE30D04-C0F9-1F2C-CF4E-6B9E23C77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228600</xdr:colOff>
      <xdr:row>3</xdr:row>
      <xdr:rowOff>19050</xdr:rowOff>
    </xdr:from>
    <xdr:to>
      <xdr:col>31</xdr:col>
      <xdr:colOff>571500</xdr:colOff>
      <xdr:row>17</xdr:row>
      <xdr:rowOff>95250</xdr:rowOff>
    </xdr:to>
    <xdr:graphicFrame macro="">
      <xdr:nvGraphicFramePr>
        <xdr:cNvPr id="1046" name="Chart 4">
          <a:extLst>
            <a:ext uri="{FF2B5EF4-FFF2-40B4-BE49-F238E27FC236}">
              <a16:creationId xmlns:a16="http://schemas.microsoft.com/office/drawing/2014/main" id="{578C1632-0F29-E584-EA05-11BD68C34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47625</xdr:colOff>
      <xdr:row>0</xdr:row>
      <xdr:rowOff>0</xdr:rowOff>
    </xdr:from>
    <xdr:to>
      <xdr:col>28</xdr:col>
      <xdr:colOff>209549</xdr:colOff>
      <xdr:row>18</xdr:row>
      <xdr:rowOff>104775</xdr:rowOff>
    </xdr:to>
    <xdr:graphicFrame macro="">
      <xdr:nvGraphicFramePr>
        <xdr:cNvPr id="1047" name="Chart 5">
          <a:extLst>
            <a:ext uri="{FF2B5EF4-FFF2-40B4-BE49-F238E27FC236}">
              <a16:creationId xmlns:a16="http://schemas.microsoft.com/office/drawing/2014/main" id="{9E987FF3-6DC4-1A3D-BE96-1FC0BA1A8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85725</xdr:colOff>
      <xdr:row>0</xdr:row>
      <xdr:rowOff>85725</xdr:rowOff>
    </xdr:from>
    <xdr:to>
      <xdr:col>39</xdr:col>
      <xdr:colOff>419100</xdr:colOff>
      <xdr:row>18</xdr:row>
      <xdr:rowOff>0</xdr:rowOff>
    </xdr:to>
    <xdr:graphicFrame macro="">
      <xdr:nvGraphicFramePr>
        <xdr:cNvPr id="1048" name="Chart 6">
          <a:extLst>
            <a:ext uri="{FF2B5EF4-FFF2-40B4-BE49-F238E27FC236}">
              <a16:creationId xmlns:a16="http://schemas.microsoft.com/office/drawing/2014/main" id="{26DE72F7-ADFC-0EA8-7DDF-7199139FE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666750</xdr:colOff>
      <xdr:row>49</xdr:row>
      <xdr:rowOff>123825</xdr:rowOff>
    </xdr:from>
    <xdr:to>
      <xdr:col>20</xdr:col>
      <xdr:colOff>152400</xdr:colOff>
      <xdr:row>81</xdr:row>
      <xdr:rowOff>152400</xdr:rowOff>
    </xdr:to>
    <xdr:graphicFrame macro="">
      <xdr:nvGraphicFramePr>
        <xdr:cNvPr id="1049" name="Chart 7">
          <a:extLst>
            <a:ext uri="{FF2B5EF4-FFF2-40B4-BE49-F238E27FC236}">
              <a16:creationId xmlns:a16="http://schemas.microsoft.com/office/drawing/2014/main" id="{6142A984-C25D-3250-0073-57B5EB203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95250</xdr:colOff>
      <xdr:row>23</xdr:row>
      <xdr:rowOff>152400</xdr:rowOff>
    </xdr:from>
    <xdr:to>
      <xdr:col>31</xdr:col>
      <xdr:colOff>161925</xdr:colOff>
      <xdr:row>49</xdr:row>
      <xdr:rowOff>38100</xdr:rowOff>
    </xdr:to>
    <xdr:graphicFrame macro="">
      <xdr:nvGraphicFramePr>
        <xdr:cNvPr id="1050" name="Chart 8">
          <a:extLst>
            <a:ext uri="{FF2B5EF4-FFF2-40B4-BE49-F238E27FC236}">
              <a16:creationId xmlns:a16="http://schemas.microsoft.com/office/drawing/2014/main" id="{62F8F320-14BA-A017-E4F6-D9C17ED9D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51</xdr:row>
      <xdr:rowOff>0</xdr:rowOff>
    </xdr:from>
    <xdr:to>
      <xdr:col>34</xdr:col>
      <xdr:colOff>371475</xdr:colOff>
      <xdr:row>74</xdr:row>
      <xdr:rowOff>38100</xdr:rowOff>
    </xdr:to>
    <xdr:graphicFrame macro="">
      <xdr:nvGraphicFramePr>
        <xdr:cNvPr id="1051" name="Chart 9">
          <a:extLst>
            <a:ext uri="{FF2B5EF4-FFF2-40B4-BE49-F238E27FC236}">
              <a16:creationId xmlns:a16="http://schemas.microsoft.com/office/drawing/2014/main" id="{4A3D7B3A-B816-D9A6-57B8-DB27E7082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85725</xdr:rowOff>
    </xdr:from>
    <xdr:to>
      <xdr:col>13</xdr:col>
      <xdr:colOff>685800</xdr:colOff>
      <xdr:row>37</xdr:row>
      <xdr:rowOff>123825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3B9B09D-17E8-6690-26AE-3B0533AC0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133350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71CB7ED-3E86-AE93-81D4-6AB914C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76200</xdr:rowOff>
    </xdr:from>
    <xdr:to>
      <xdr:col>19</xdr:col>
      <xdr:colOff>542925</xdr:colOff>
      <xdr:row>30</xdr:row>
      <xdr:rowOff>38100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7FC9E29F-D9B7-5F61-601B-F4C292C0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16</xdr:col>
      <xdr:colOff>447675</xdr:colOff>
      <xdr:row>17</xdr:row>
      <xdr:rowOff>76200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E1F8DDFA-2992-84F6-BC74-2E37D0757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</xdr:colOff>
      <xdr:row>21</xdr:row>
      <xdr:rowOff>28575</xdr:rowOff>
    </xdr:from>
    <xdr:to>
      <xdr:col>34</xdr:col>
      <xdr:colOff>419100</xdr:colOff>
      <xdr:row>44</xdr:row>
      <xdr:rowOff>28575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B8372889-F8BE-53A8-66D6-99ADF628D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133350</xdr:rowOff>
    </xdr:from>
    <xdr:to>
      <xdr:col>16</xdr:col>
      <xdr:colOff>352425</xdr:colOff>
      <xdr:row>41</xdr:row>
      <xdr:rowOff>114300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22E8D498-4F17-A31F-4DB1-D0E8607D6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50</xdr:row>
      <xdr:rowOff>38100</xdr:rowOff>
    </xdr:from>
    <xdr:to>
      <xdr:col>31</xdr:col>
      <xdr:colOff>9525</xdr:colOff>
      <xdr:row>68</xdr:row>
      <xdr:rowOff>123825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AEB9C46B-4020-DBC4-F99C-51EF8B10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15251DA-2651-A271-9393-A15029619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13</xdr:col>
      <xdr:colOff>419100</xdr:colOff>
      <xdr:row>38</xdr:row>
      <xdr:rowOff>57150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1A058666-E2EF-34A8-66A2-ED2F48079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74B04394-3440-3406-1847-AF43C0B7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609600</xdr:colOff>
      <xdr:row>17</xdr:row>
      <xdr:rowOff>76200</xdr:rowOff>
    </xdr:to>
    <xdr:graphicFrame macro="">
      <xdr:nvGraphicFramePr>
        <xdr:cNvPr id="11275" name="Chart 1">
          <a:extLst>
            <a:ext uri="{FF2B5EF4-FFF2-40B4-BE49-F238E27FC236}">
              <a16:creationId xmlns:a16="http://schemas.microsoft.com/office/drawing/2014/main" id="{3DCE6D00-755F-E17D-EA41-CE76223D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29</xdr:col>
      <xdr:colOff>85725</xdr:colOff>
      <xdr:row>18</xdr:row>
      <xdr:rowOff>142875</xdr:rowOff>
    </xdr:to>
    <xdr:graphicFrame macro="">
      <xdr:nvGraphicFramePr>
        <xdr:cNvPr id="11276" name="Chart 2">
          <a:extLst>
            <a:ext uri="{FF2B5EF4-FFF2-40B4-BE49-F238E27FC236}">
              <a16:creationId xmlns:a16="http://schemas.microsoft.com/office/drawing/2014/main" id="{896B1C65-C314-AE0A-B27F-994AD8B1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23</xdr:row>
      <xdr:rowOff>66675</xdr:rowOff>
    </xdr:from>
    <xdr:to>
      <xdr:col>8</xdr:col>
      <xdr:colOff>466725</xdr:colOff>
      <xdr:row>38</xdr:row>
      <xdr:rowOff>152400</xdr:rowOff>
    </xdr:to>
    <xdr:graphicFrame macro="">
      <xdr:nvGraphicFramePr>
        <xdr:cNvPr id="11277" name="Chart 3">
          <a:extLst>
            <a:ext uri="{FF2B5EF4-FFF2-40B4-BE49-F238E27FC236}">
              <a16:creationId xmlns:a16="http://schemas.microsoft.com/office/drawing/2014/main" id="{B42E9F5B-7664-1D9C-1489-35894C09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600075</xdr:colOff>
      <xdr:row>18</xdr:row>
      <xdr:rowOff>66675</xdr:rowOff>
    </xdr:from>
    <xdr:to>
      <xdr:col>25</xdr:col>
      <xdr:colOff>114300</xdr:colOff>
      <xdr:row>32</xdr:row>
      <xdr:rowOff>152400</xdr:rowOff>
    </xdr:to>
    <xdr:graphicFrame macro="">
      <xdr:nvGraphicFramePr>
        <xdr:cNvPr id="11278" name="Chart 4">
          <a:extLst>
            <a:ext uri="{FF2B5EF4-FFF2-40B4-BE49-F238E27FC236}">
              <a16:creationId xmlns:a16="http://schemas.microsoft.com/office/drawing/2014/main" id="{BE480331-E919-4300-F8A0-8175CF07A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133350</xdr:colOff>
      <xdr:row>22</xdr:row>
      <xdr:rowOff>0</xdr:rowOff>
    </xdr:from>
    <xdr:to>
      <xdr:col>18</xdr:col>
      <xdr:colOff>409575</xdr:colOff>
      <xdr:row>42</xdr:row>
      <xdr:rowOff>9525</xdr:rowOff>
    </xdr:to>
    <xdr:graphicFrame macro="">
      <xdr:nvGraphicFramePr>
        <xdr:cNvPr id="11279" name="Chart 5">
          <a:extLst>
            <a:ext uri="{FF2B5EF4-FFF2-40B4-BE49-F238E27FC236}">
              <a16:creationId xmlns:a16="http://schemas.microsoft.com/office/drawing/2014/main" id="{35DF3730-A637-DA98-3C9F-F059520D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21</xdr:row>
      <xdr:rowOff>76200</xdr:rowOff>
    </xdr:from>
    <xdr:to>
      <xdr:col>26</xdr:col>
      <xdr:colOff>581025</xdr:colOff>
      <xdr:row>47</xdr:row>
      <xdr:rowOff>66675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8767BE58-7058-8872-9C33-8DB0D072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www.konkoly.hu/cgi-bin/IBVS?5616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www.aavso.org/sites/default/files/jaavso/v36n2/171.pdf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795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konkoly.hu/cgi-bin/IBVS?5960" TargetMode="External"/><Relationship Id="rId55" Type="http://schemas.openxmlformats.org/officeDocument/2006/relationships/hyperlink" Target="http://www.konkoly.hu/cgi-bin/IBVS?5958" TargetMode="External"/><Relationship Id="rId63" Type="http://schemas.openxmlformats.org/officeDocument/2006/relationships/hyperlink" Target="http://www.konkoly.hu/cgi-bin/IBVS?5040" TargetMode="External"/><Relationship Id="rId68" Type="http://schemas.openxmlformats.org/officeDocument/2006/relationships/hyperlink" Target="http://www.konkoly.hu/cgi-bin/IBVS?5809" TargetMode="External"/><Relationship Id="rId76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18" TargetMode="External"/><Relationship Id="rId71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aavso.org/sites/default/files/jaavso/v36n2/171.pdf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887" TargetMode="External"/><Relationship Id="rId53" Type="http://schemas.openxmlformats.org/officeDocument/2006/relationships/hyperlink" Target="http://www.konkoly.hu/cgi-bin/IBVS?5958" TargetMode="External"/><Relationship Id="rId58" Type="http://schemas.openxmlformats.org/officeDocument/2006/relationships/hyperlink" Target="http://www.bav-astro.de/sfs/BAVM_link.php?BAVMnr=232" TargetMode="External"/><Relationship Id="rId66" Type="http://schemas.openxmlformats.org/officeDocument/2006/relationships/hyperlink" Target="http://www.konkoly.hu/cgi-bin/IBVS?5809" TargetMode="External"/><Relationship Id="rId74" Type="http://schemas.openxmlformats.org/officeDocument/2006/relationships/hyperlink" Target="http://vsolj.cetus-net.org/no44.pdf" TargetMode="External"/><Relationship Id="rId79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935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www.konkoly.hu/cgi-bin/IBVS?5958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4.pdf" TargetMode="External"/><Relationship Id="rId78" Type="http://schemas.openxmlformats.org/officeDocument/2006/relationships/hyperlink" Target="http://vsolj.cetus-net.org/vsoljno53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3935" TargetMode="External"/><Relationship Id="rId9" Type="http://schemas.openxmlformats.org/officeDocument/2006/relationships/hyperlink" Target="http://www.konkoly.hu/cgi-bin/IBVS?4621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795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konkoly.hu/cgi-bin/IBVS?5894" TargetMode="External"/><Relationship Id="rId56" Type="http://schemas.openxmlformats.org/officeDocument/2006/relationships/hyperlink" Target="http://www.konkoly.hu/cgi-bin/IBVS?6011" TargetMode="External"/><Relationship Id="rId64" Type="http://schemas.openxmlformats.org/officeDocument/2006/relationships/hyperlink" Target="http://www.konkoly.hu/cgi-bin/IBVS?5694" TargetMode="External"/><Relationship Id="rId69" Type="http://schemas.openxmlformats.org/officeDocument/2006/relationships/hyperlink" Target="http://vsolj.cetus-net.org/no42.pdf" TargetMode="External"/><Relationship Id="rId77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konkoly.hu/cgi-bin/IBVS?5958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935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aavso.org/sites/default/files/jaavso/v36n2/171.pdf" TargetMode="External"/><Relationship Id="rId46" Type="http://schemas.openxmlformats.org/officeDocument/2006/relationships/hyperlink" Target="http://var.astro.cz/oejv/issues/oejv0116.pdf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43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5958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vsolj.cetus-net.org/no44.pdf" TargetMode="External"/><Relationship Id="rId75" Type="http://schemas.openxmlformats.org/officeDocument/2006/relationships/hyperlink" Target="http://vsolj.cetus-net.org/vsoljno50.pdf" TargetMode="External"/><Relationship Id="rId83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935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konkoly.hu/cgi-bin/IBVS?5920" TargetMode="External"/><Relationship Id="rId57" Type="http://schemas.openxmlformats.org/officeDocument/2006/relationships/hyperlink" Target="http://www.konkoly.hu/cgi-bin/IBVS?605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C341"/>
  <sheetViews>
    <sheetView tabSelected="1" workbookViewId="0">
      <pane xSplit="12" ySplit="22" topLeftCell="M329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RowHeight="12.75"/>
  <cols>
    <col min="1" max="1" width="20.42578125" style="1" customWidth="1"/>
    <col min="2" max="2" width="3.7109375" style="44" customWidth="1"/>
    <col min="3" max="3" width="15" style="1" customWidth="1"/>
    <col min="4" max="4" width="11" style="1" customWidth="1"/>
    <col min="5" max="5" width="9.7109375" style="1" customWidth="1"/>
    <col min="6" max="6" width="17" style="1" customWidth="1"/>
    <col min="7" max="7" width="8.5703125" style="1" customWidth="1"/>
    <col min="8" max="8" width="10.85546875" style="1" customWidth="1"/>
    <col min="9" max="9" width="11.285156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F1" s="1" t="s">
        <v>1</v>
      </c>
      <c r="X1" s="3" t="s">
        <v>2</v>
      </c>
      <c r="Y1" s="3" t="s">
        <v>3</v>
      </c>
    </row>
    <row r="2" spans="1:25">
      <c r="A2" t="s">
        <v>4</v>
      </c>
      <c r="B2" s="156" t="s">
        <v>5</v>
      </c>
      <c r="F2" s="1" t="s">
        <v>6</v>
      </c>
      <c r="X2" s="5">
        <v>-70000</v>
      </c>
      <c r="Y2" s="6">
        <f t="shared" ref="Y2:Y18" si="0">+D$11+D$12*X2+D$13*X2^2</f>
        <v>9.7680237944087395E-2</v>
      </c>
    </row>
    <row r="3" spans="1:25">
      <c r="A3"/>
      <c r="B3" s="156"/>
      <c r="C3" s="7"/>
      <c r="D3" s="7"/>
      <c r="F3" s="1" t="s">
        <v>7</v>
      </c>
      <c r="X3" s="1">
        <v>-65000</v>
      </c>
      <c r="Y3" s="6">
        <f t="shared" si="0"/>
        <v>7.3179302099728338E-2</v>
      </c>
    </row>
    <row r="4" spans="1:25">
      <c r="A4" s="8" t="s">
        <v>8</v>
      </c>
      <c r="B4" s="222"/>
      <c r="C4" s="10">
        <v>37676.567000000003</v>
      </c>
      <c r="D4" s="11">
        <v>0.41567678344499998</v>
      </c>
      <c r="E4" s="12"/>
      <c r="F4" s="1" t="s">
        <v>9</v>
      </c>
      <c r="X4" s="5">
        <v>-60000</v>
      </c>
      <c r="Y4" s="6">
        <f t="shared" si="0"/>
        <v>5.1372449922049229E-2</v>
      </c>
    </row>
    <row r="5" spans="1:25">
      <c r="A5" s="13" t="s">
        <v>10</v>
      </c>
      <c r="B5" s="141"/>
      <c r="C5" s="14">
        <v>-9.5</v>
      </c>
      <c r="D5" t="s">
        <v>11</v>
      </c>
      <c r="E5"/>
      <c r="X5" s="1">
        <v>-55000</v>
      </c>
      <c r="Y5" s="6">
        <f t="shared" si="0"/>
        <v>3.2259681411050123E-2</v>
      </c>
    </row>
    <row r="6" spans="1:25">
      <c r="A6" s="8" t="s">
        <v>12</v>
      </c>
      <c r="B6" s="156"/>
      <c r="X6" s="5">
        <v>-50000</v>
      </c>
      <c r="Y6" s="6">
        <f t="shared" si="0"/>
        <v>1.5840996566730922E-2</v>
      </c>
    </row>
    <row r="7" spans="1:25">
      <c r="A7" t="s">
        <v>13</v>
      </c>
      <c r="B7" s="156"/>
      <c r="C7" s="15">
        <v>50824.386100000003</v>
      </c>
      <c r="D7" s="15"/>
      <c r="E7" s="16"/>
      <c r="X7" s="1">
        <v>-45000</v>
      </c>
      <c r="Y7" s="6">
        <f t="shared" si="0"/>
        <v>2.1163953890916964E-3</v>
      </c>
    </row>
    <row r="8" spans="1:25">
      <c r="A8" t="s">
        <v>14</v>
      </c>
      <c r="B8" s="156"/>
      <c r="C8" s="15">
        <v>0.41567470000000001</v>
      </c>
      <c r="D8" s="15"/>
      <c r="E8" s="15"/>
      <c r="X8" s="5">
        <v>-40000</v>
      </c>
      <c r="Y8" s="6">
        <f t="shared" si="0"/>
        <v>-8.9141221218675681E-3</v>
      </c>
    </row>
    <row r="9" spans="1:25">
      <c r="A9" s="13" t="s">
        <v>15</v>
      </c>
      <c r="B9" s="142">
        <v>310</v>
      </c>
      <c r="C9" s="13" t="str">
        <f>"F"&amp;B9</f>
        <v>F310</v>
      </c>
      <c r="D9" s="13" t="str">
        <f>"G"&amp;B9</f>
        <v>G310</v>
      </c>
      <c r="X9" s="1">
        <v>-35000</v>
      </c>
      <c r="Y9" s="6">
        <f t="shared" si="0"/>
        <v>-1.7250555966146899E-2</v>
      </c>
    </row>
    <row r="10" spans="1:25">
      <c r="A10"/>
      <c r="B10" s="156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-30000</v>
      </c>
      <c r="Y10" s="6">
        <f t="shared" si="0"/>
        <v>-2.2892906143746262E-2</v>
      </c>
    </row>
    <row r="11" spans="1:25">
      <c r="A11" t="s">
        <v>20</v>
      </c>
      <c r="B11" s="156"/>
      <c r="C11" s="19">
        <f ca="1">INTERCEPT(INDIRECT(D9):INDIRECT(D14),INDIRECT(C9):INDIRECT(C14))</f>
        <v>-1.0289881613986029E-2</v>
      </c>
      <c r="D11" s="20">
        <f>+E11*F11</f>
        <v>-1.7125020906334987E-4</v>
      </c>
      <c r="E11" s="21">
        <v>-1.7125020906334987E-4</v>
      </c>
      <c r="F11" s="22">
        <v>1</v>
      </c>
      <c r="S11" s="5">
        <v>-1.1138539262131979E-3</v>
      </c>
      <c r="T11" s="5">
        <v>-9.7195672188018806E-4</v>
      </c>
      <c r="X11" s="1">
        <v>-25000</v>
      </c>
      <c r="Y11" s="6">
        <f t="shared" si="0"/>
        <v>-2.5841172654665664E-2</v>
      </c>
    </row>
    <row r="12" spans="1:25">
      <c r="A12" t="s">
        <v>21</v>
      </c>
      <c r="C12" s="19">
        <f ca="1">SLOPE(INDIRECT(D9):INDIRECT(D14),INDIRECT(C9):INDIRECT(C14))</f>
        <v>3.9785965901226047E-6</v>
      </c>
      <c r="D12" s="20">
        <f>+E12*F12</f>
        <v>2.3738387311640707E-6</v>
      </c>
      <c r="E12" s="23">
        <v>2.3738387311640706E-2</v>
      </c>
      <c r="F12" s="22">
        <v>1E-4</v>
      </c>
      <c r="S12" s="1">
        <v>2.4204571021780596E-2</v>
      </c>
      <c r="T12" s="1">
        <v>2.3983377599710358E-2</v>
      </c>
      <c r="X12" s="5">
        <v>-20000</v>
      </c>
      <c r="Y12" s="6">
        <f t="shared" si="0"/>
        <v>-2.6095355498905109E-2</v>
      </c>
    </row>
    <row r="13" spans="1:25">
      <c r="A13" t="s">
        <v>22</v>
      </c>
      <c r="C13" s="4"/>
      <c r="D13" s="24">
        <f>+E13*F13</f>
        <v>5.3881673333599125E-11</v>
      </c>
      <c r="E13" s="25">
        <v>5.3881673333599127E-3</v>
      </c>
      <c r="F13" s="22">
        <v>1E-8</v>
      </c>
      <c r="G13" s="7"/>
      <c r="H13" s="7"/>
      <c r="I13" s="7"/>
      <c r="S13" s="1">
        <v>5.4785582005491204E-3</v>
      </c>
      <c r="T13" s="1">
        <v>5.4116941618742318E-3</v>
      </c>
      <c r="X13" s="1">
        <v>-15000</v>
      </c>
      <c r="Y13" s="6">
        <f t="shared" si="0"/>
        <v>-2.3655454676464606E-2</v>
      </c>
    </row>
    <row r="14" spans="1:25">
      <c r="A14" s="13" t="s">
        <v>23</v>
      </c>
      <c r="B14" s="154">
        <v>323</v>
      </c>
      <c r="C14" s="13" t="str">
        <f>"F"&amp;B14</f>
        <v>F323</v>
      </c>
      <c r="D14" s="13" t="str">
        <f>"G"&amp;B14</f>
        <v>G323</v>
      </c>
      <c r="E14" s="5">
        <f>SUM(U21:U9140)</f>
        <v>1.5396197164213564E-3</v>
      </c>
      <c r="F14" s="27"/>
      <c r="G14" s="28" t="s">
        <v>24</v>
      </c>
      <c r="H14" s="29"/>
      <c r="I14" s="30">
        <v>18500</v>
      </c>
      <c r="J14" s="12"/>
      <c r="S14" s="1">
        <v>6.1944404376621952E-4</v>
      </c>
      <c r="T14" s="1">
        <v>6.3257082887383193E-4</v>
      </c>
      <c r="X14" s="5">
        <v>-10000</v>
      </c>
      <c r="Y14" s="6">
        <f t="shared" si="0"/>
        <v>-1.8521470187344145E-2</v>
      </c>
    </row>
    <row r="15" spans="1:25">
      <c r="A15" s="8" t="s">
        <v>25</v>
      </c>
      <c r="B15" s="141"/>
      <c r="C15" s="31">
        <f ca="1">(C7+C11)+(C8+C12)*INT(MAX(F21:F3499))</f>
        <v>59917.762583097399</v>
      </c>
      <c r="D15" s="32">
        <f>+C7+INT(MAX(F21:F1554))*C8+D11+D12*INT(MAX(F21:F3989))+D13*INT(MAX(F21:F4016)^2)</f>
        <v>59917.763381625846</v>
      </c>
      <c r="E15" s="19" t="s">
        <v>26</v>
      </c>
      <c r="F15" s="14">
        <v>1</v>
      </c>
      <c r="G15" s="33"/>
      <c r="H15" s="34" t="s">
        <v>27</v>
      </c>
      <c r="I15" s="35">
        <f>+C7+INT(I14)*C8+D11+D12*INT(I14)+D13*INT(I14^2)</f>
        <v>58514.430235769018</v>
      </c>
      <c r="J15" s="12">
        <f>I16</f>
        <v>0.41567707383873115</v>
      </c>
      <c r="X15" s="1">
        <v>-5000</v>
      </c>
      <c r="Y15" s="6">
        <f t="shared" si="0"/>
        <v>-1.0693402031543724E-2</v>
      </c>
    </row>
    <row r="16" spans="1:25">
      <c r="A16" s="8" t="s">
        <v>28</v>
      </c>
      <c r="B16" s="141"/>
      <c r="C16" s="31">
        <f ca="1">+C8+C12</f>
        <v>0.41567867859659013</v>
      </c>
      <c r="D16" s="32">
        <f>+C8+D12+2*D13*F72</f>
        <v>0.4156748092997643</v>
      </c>
      <c r="E16" s="19" t="s">
        <v>29</v>
      </c>
      <c r="F16" s="32">
        <f ca="1">NOW()+15018.5+$C$5/24</f>
        <v>60173.833336574069</v>
      </c>
      <c r="G16" s="36"/>
      <c r="H16" s="37" t="s">
        <v>30</v>
      </c>
      <c r="I16" s="38">
        <f>+C8+D12+2*D13*F14</f>
        <v>0.41567707383873115</v>
      </c>
      <c r="J16" s="12"/>
      <c r="X16" s="5">
        <v>0</v>
      </c>
      <c r="Y16" s="6">
        <f t="shared" si="0"/>
        <v>-1.7125020906334987E-4</v>
      </c>
    </row>
    <row r="17" spans="1:55">
      <c r="A17" t="s">
        <v>31</v>
      </c>
      <c r="B17" s="141"/>
      <c r="C17">
        <f>COUNT(C21:C4705)</f>
        <v>321</v>
      </c>
      <c r="D17"/>
      <c r="E17" s="19" t="s">
        <v>32</v>
      </c>
      <c r="F17" s="32">
        <f ca="1">ROUND(2*(F16-$C$7)/$C$8,0)/2+F15</f>
        <v>22493</v>
      </c>
      <c r="G17" s="5"/>
      <c r="H17" s="5"/>
      <c r="I17" s="5"/>
      <c r="T17" s="1">
        <f>COUNT(T21:T601)</f>
        <v>223</v>
      </c>
      <c r="X17" s="1">
        <v>5000</v>
      </c>
      <c r="Y17" s="6">
        <f t="shared" si="0"/>
        <v>1.3044985280096982E-2</v>
      </c>
    </row>
    <row r="18" spans="1:55">
      <c r="A18" s="8" t="s">
        <v>33</v>
      </c>
      <c r="B18" s="141"/>
      <c r="C18" s="39">
        <f ca="1">+C15</f>
        <v>59917.762583097399</v>
      </c>
      <c r="D18" s="40">
        <f ca="1">C16</f>
        <v>0.41567867859659013</v>
      </c>
      <c r="E18" s="19" t="s">
        <v>34</v>
      </c>
      <c r="F18" s="32">
        <f ca="1">ROUND(2*(F16-$C$15)/$C$16,0)/2+F15</f>
        <v>617</v>
      </c>
      <c r="X18" s="5">
        <v>10000</v>
      </c>
      <c r="Y18" s="6">
        <f t="shared" si="0"/>
        <v>2.8955304435937267E-2</v>
      </c>
    </row>
    <row r="19" spans="1:55">
      <c r="A19" s="8" t="s">
        <v>35</v>
      </c>
      <c r="C19" s="41">
        <f>+D15</f>
        <v>59917.763381625846</v>
      </c>
      <c r="D19" s="42">
        <f>+D16</f>
        <v>0.4156748092997643</v>
      </c>
      <c r="E19" s="19" t="s">
        <v>36</v>
      </c>
      <c r="F19" s="43">
        <f ca="1">+$C$15+$C$16*F18-15018.5-$C$5/24</f>
        <v>45156.132161124828</v>
      </c>
      <c r="G19" s="1" t="s">
        <v>37</v>
      </c>
      <c r="O19" s="44" t="s">
        <v>38</v>
      </c>
      <c r="P19" s="44" t="s">
        <v>38</v>
      </c>
      <c r="X19" s="1">
        <v>15000</v>
      </c>
      <c r="Y19" s="6">
        <f>+D$11+D$12*X19+D$13*X19^2</f>
        <v>4.7559707258457519E-2</v>
      </c>
    </row>
    <row r="20" spans="1:55" ht="14.25">
      <c r="A20" s="18" t="s">
        <v>39</v>
      </c>
      <c r="B20" s="4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45</v>
      </c>
      <c r="I20" s="18" t="s">
        <v>46</v>
      </c>
      <c r="J20" s="18" t="s">
        <v>47</v>
      </c>
      <c r="K20" s="18" t="s">
        <v>48</v>
      </c>
      <c r="L20" s="18" t="s">
        <v>49</v>
      </c>
      <c r="M20" s="18" t="s">
        <v>50</v>
      </c>
      <c r="N20" s="18" t="s">
        <v>51</v>
      </c>
      <c r="O20" s="18" t="s">
        <v>52</v>
      </c>
      <c r="P20" s="18" t="s">
        <v>3</v>
      </c>
      <c r="Q20" s="18" t="s">
        <v>53</v>
      </c>
      <c r="R20" s="46" t="s">
        <v>54</v>
      </c>
      <c r="S20" s="47" t="s">
        <v>55</v>
      </c>
      <c r="T20" s="47" t="s">
        <v>56</v>
      </c>
      <c r="U20" s="47" t="s">
        <v>57</v>
      </c>
      <c r="X20" s="5">
        <v>20000</v>
      </c>
      <c r="Y20" s="6">
        <f>+D$11+D$12*X20+D$13*X20^2</f>
        <v>6.8858193747657712E-2</v>
      </c>
    </row>
    <row r="21" spans="1:55">
      <c r="A21" s="5" t="s">
        <v>58</v>
      </c>
      <c r="B21" s="190" t="s">
        <v>59</v>
      </c>
      <c r="C21" s="48">
        <v>21110.393</v>
      </c>
      <c r="D21" s="48" t="s">
        <v>60</v>
      </c>
      <c r="E21" s="5">
        <f>(C21-C$7)/C$8</f>
        <v>-71483.766272039182</v>
      </c>
      <c r="F21" s="1">
        <f>ROUND(2*E21,0)/2</f>
        <v>-71484</v>
      </c>
      <c r="G21" s="5">
        <f>C21-(C$7+F21*C$8)</f>
        <v>9.7154799997952068E-2</v>
      </c>
      <c r="H21" s="5">
        <f>G21</f>
        <v>9.7154799997952068E-2</v>
      </c>
      <c r="K21" s="5"/>
      <c r="L21" s="5"/>
      <c r="M21" s="5"/>
      <c r="N21" s="5"/>
      <c r="O21" s="5"/>
      <c r="Q21" s="224">
        <f>+C21-15018.5</f>
        <v>6091.893</v>
      </c>
      <c r="R21" s="50"/>
      <c r="S21" s="1">
        <f>+(Y2-G21)^2</f>
        <v>2.7608503523891022E-7</v>
      </c>
      <c r="T21" s="1">
        <v>0.1</v>
      </c>
      <c r="U21" s="1">
        <f>T21*S21</f>
        <v>2.7608503523891022E-8</v>
      </c>
      <c r="X21" s="1">
        <v>25000</v>
      </c>
      <c r="Y21" s="6">
        <f>+D$11+D$12*X21+D$13*X21^2</f>
        <v>9.2850763903537872E-2</v>
      </c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44" t="s">
        <v>61</v>
      </c>
      <c r="C22" s="51">
        <v>24031.935099999999</v>
      </c>
      <c r="D22" s="48" t="s">
        <v>60</v>
      </c>
      <c r="E22" s="1">
        <f>(C22-C$7)/C$8</f>
        <v>-64455.332499187476</v>
      </c>
      <c r="F22" s="1">
        <f>ROUND(2*E22,0)/2</f>
        <v>-64455.5</v>
      </c>
      <c r="G22" s="1">
        <f>C22-(C$7+F22*C$8)</f>
        <v>6.9625849995645694E-2</v>
      </c>
      <c r="H22" s="1">
        <f>G22</f>
        <v>6.9625849995645694E-2</v>
      </c>
      <c r="P22" s="6">
        <f>+D$11+D$12*F22+D$13*F22^2</f>
        <v>7.0673817893908725E-2</v>
      </c>
      <c r="Q22" s="224">
        <f>+C22-15018.5</f>
        <v>9013.4350999999988</v>
      </c>
      <c r="R22" s="52"/>
      <c r="S22" s="1">
        <f>+(P22-G22)^2</f>
        <v>1.098236715789833E-6</v>
      </c>
      <c r="T22" s="1">
        <v>0.1</v>
      </c>
      <c r="U22" s="1">
        <f>T22*S22</f>
        <v>1.0982367157898331E-7</v>
      </c>
      <c r="X22" s="5"/>
      <c r="Y22" s="6"/>
      <c r="AS22" s="1">
        <v>-64105.5</v>
      </c>
      <c r="AT22" s="1">
        <v>6.5580849997786572E-2</v>
      </c>
      <c r="AU22" s="1">
        <v>1</v>
      </c>
      <c r="BA22" s="1">
        <v>-64105.5</v>
      </c>
      <c r="BB22" s="1">
        <v>6.5580849997786572E-2</v>
      </c>
      <c r="BC22" s="1">
        <v>1</v>
      </c>
    </row>
    <row r="23" spans="1:55">
      <c r="A23" s="1" t="s">
        <v>58</v>
      </c>
      <c r="B23" s="44" t="s">
        <v>61</v>
      </c>
      <c r="C23" s="51">
        <v>24177.4172</v>
      </c>
      <c r="D23" s="48" t="s">
        <v>60</v>
      </c>
      <c r="E23" s="1">
        <f>(C23-C$7)/C$8</f>
        <v>-64105.342230354654</v>
      </c>
      <c r="F23" s="1">
        <f>ROUND(2*E23,0)/2</f>
        <v>-64105.5</v>
      </c>
      <c r="G23" s="1">
        <f>C23-(C$7+F23*C$8)</f>
        <v>6.5580849997786572E-2</v>
      </c>
      <c r="H23" s="1">
        <f>G23</f>
        <v>6.5580849997786572E-2</v>
      </c>
      <c r="P23" s="6">
        <f>+D$11+D$12*F23+D$13*F23^2</f>
        <v>6.9080182817911867E-2</v>
      </c>
      <c r="Q23" s="224">
        <f>+C23-15018.5</f>
        <v>9158.9171999999999</v>
      </c>
      <c r="R23" s="52"/>
      <c r="S23" s="1">
        <f>+(P23-G23)^2</f>
        <v>1.224533018600605E-5</v>
      </c>
      <c r="T23" s="1">
        <v>0.1</v>
      </c>
      <c r="U23" s="1">
        <f>T23*S23</f>
        <v>1.224533018600605E-6</v>
      </c>
      <c r="Y23" s="6"/>
      <c r="AS23" s="1">
        <v>-59787</v>
      </c>
      <c r="AT23" s="1">
        <v>4.9888899997313274E-2</v>
      </c>
      <c r="AU23" s="1">
        <v>1</v>
      </c>
      <c r="BA23" s="1">
        <v>-59787</v>
      </c>
      <c r="BB23" s="1">
        <v>4.9888899997313274E-2</v>
      </c>
      <c r="BC23" s="1">
        <v>1</v>
      </c>
    </row>
    <row r="24" spans="1:55">
      <c r="A24" s="1" t="s">
        <v>58</v>
      </c>
      <c r="B24" s="44" t="s">
        <v>61</v>
      </c>
      <c r="C24" s="51">
        <v>24535.313999999998</v>
      </c>
      <c r="D24" s="48" t="s">
        <v>60</v>
      </c>
      <c r="E24" s="1">
        <f>(C24-C$7)/C$8</f>
        <v>-63244.340105375682</v>
      </c>
      <c r="F24" s="1">
        <f>ROUND(2*E24,0)/2</f>
        <v>-63244.5</v>
      </c>
      <c r="G24" s="1">
        <f>C24-(C$7+F24*C$8)</f>
        <v>6.6464149997045752E-2</v>
      </c>
      <c r="H24" s="1">
        <f>G24</f>
        <v>6.6464149997045752E-2</v>
      </c>
      <c r="P24" s="6">
        <f>+D$11+D$12*F24+D$13*F24^2</f>
        <v>6.5216021389175982E-2</v>
      </c>
      <c r="Q24" s="224">
        <f>+C24-15018.5</f>
        <v>9516.8139999999985</v>
      </c>
      <c r="R24" s="52"/>
      <c r="S24" s="1">
        <f>+(P24-G24)^2</f>
        <v>1.557825021782929E-6</v>
      </c>
      <c r="T24" s="1">
        <v>0.1</v>
      </c>
      <c r="U24" s="1">
        <f>T24*S24</f>
        <v>1.5578250217829292E-7</v>
      </c>
      <c r="Y24" s="6"/>
      <c r="AS24" s="1">
        <v>-59693.5</v>
      </c>
      <c r="AT24" s="1">
        <v>5.1604449996375479E-2</v>
      </c>
      <c r="AU24" s="1">
        <v>1</v>
      </c>
      <c r="BA24" s="1">
        <v>-59693.5</v>
      </c>
      <c r="BB24" s="1">
        <v>5.1604449996375479E-2</v>
      </c>
      <c r="BC24" s="1">
        <v>1</v>
      </c>
    </row>
    <row r="25" spans="1:55">
      <c r="A25" s="53" t="s">
        <v>58</v>
      </c>
      <c r="B25" s="56" t="s">
        <v>59</v>
      </c>
      <c r="C25" s="54">
        <v>25972.492699999999</v>
      </c>
      <c r="D25" s="55" t="s">
        <v>60</v>
      </c>
      <c r="E25" s="1">
        <f>(C25-C$7)/C$8</f>
        <v>-59786.879980908154</v>
      </c>
      <c r="F25" s="1">
        <f>ROUND(2*E25,0)/2</f>
        <v>-59787</v>
      </c>
      <c r="G25" s="1">
        <f>C25-(C$7+F25*C$8)</f>
        <v>4.9888899997313274E-2</v>
      </c>
      <c r="H25" s="1">
        <f>G25</f>
        <v>4.9888899997313274E-2</v>
      </c>
      <c r="P25" s="6">
        <f>+D$11+D$12*F25+D$13*F25^2</f>
        <v>5.0503306559017858E-2</v>
      </c>
      <c r="Q25" s="224">
        <f>+C25-15018.5</f>
        <v>10953.992699999999</v>
      </c>
      <c r="R25" s="52"/>
      <c r="S25" s="1">
        <f>+(P25-G25)^2</f>
        <v>3.7749542306564818E-7</v>
      </c>
      <c r="T25" s="1">
        <v>0.1</v>
      </c>
      <c r="U25" s="1">
        <f>T25*S25</f>
        <v>3.7749542306564818E-8</v>
      </c>
      <c r="Y25" s="6"/>
      <c r="AS25" s="1">
        <v>-59681.5</v>
      </c>
      <c r="AT25" s="1">
        <v>4.8908049993769964E-2</v>
      </c>
      <c r="AU25" s="1">
        <v>1</v>
      </c>
      <c r="BA25" s="1">
        <v>-59681.5</v>
      </c>
      <c r="BB25" s="1">
        <v>4.8908049993769964E-2</v>
      </c>
      <c r="BC25" s="1">
        <v>1</v>
      </c>
    </row>
    <row r="26" spans="1:55">
      <c r="A26" s="53" t="s">
        <v>62</v>
      </c>
      <c r="B26" s="56" t="s">
        <v>61</v>
      </c>
      <c r="C26" s="54">
        <v>25996.395</v>
      </c>
      <c r="D26" s="55" t="s">
        <v>46</v>
      </c>
      <c r="E26" s="53">
        <f>(C26-C$7)/C$8</f>
        <v>-59729.377563753587</v>
      </c>
      <c r="F26" s="1">
        <f>ROUND(2*E26,0)/2</f>
        <v>-59729.5</v>
      </c>
      <c r="G26" s="1">
        <f>C26-(C$7+F26*C$8)</f>
        <v>5.0893649997306056E-2</v>
      </c>
      <c r="H26" s="1">
        <f>G26</f>
        <v>5.0893649997306056E-2</v>
      </c>
      <c r="P26" s="6">
        <f>+D$11+D$12*F26+D$13*F26^2</f>
        <v>5.0269516717928731E-2</v>
      </c>
      <c r="Q26" s="224">
        <f>+C26-15018.5</f>
        <v>10977.895</v>
      </c>
      <c r="S26" s="1">
        <f>+(P26-G26)^2</f>
        <v>3.8954235042629499E-7</v>
      </c>
      <c r="T26" s="1">
        <v>0.1</v>
      </c>
      <c r="U26" s="1">
        <f>T26*S26</f>
        <v>3.8954235042629499E-8</v>
      </c>
      <c r="Y26" s="6"/>
      <c r="AS26" s="1">
        <v>-59647.5</v>
      </c>
      <c r="AT26" s="1">
        <v>4.6568249996198574E-2</v>
      </c>
      <c r="AU26" s="1">
        <v>1</v>
      </c>
      <c r="BA26" s="1">
        <v>-59647.5</v>
      </c>
      <c r="BB26" s="1">
        <v>4.6568249996198574E-2</v>
      </c>
      <c r="BC26" s="1">
        <v>1</v>
      </c>
    </row>
    <row r="27" spans="1:55">
      <c r="A27" s="53" t="s">
        <v>62</v>
      </c>
      <c r="B27" s="56" t="s">
        <v>59</v>
      </c>
      <c r="C27" s="54">
        <v>26004.498</v>
      </c>
      <c r="D27" s="55" t="s">
        <v>46</v>
      </c>
      <c r="E27" s="53">
        <f>(C27-C$7)/C$8</f>
        <v>-59709.883954929188</v>
      </c>
      <c r="F27" s="1">
        <f>ROUND(2*E27,0)/2</f>
        <v>-59710</v>
      </c>
      <c r="G27" s="1">
        <f>C27-(C$7+F27*C$8)</f>
        <v>4.8236999995424412E-2</v>
      </c>
      <c r="H27" s="1">
        <f>G27</f>
        <v>4.8236999995424412E-2</v>
      </c>
      <c r="P27" s="6">
        <f>+D$11+D$12*F27+D$13*F27^2</f>
        <v>5.0190312370804929E-2</v>
      </c>
      <c r="Q27" s="224">
        <f>+C27-15018.5</f>
        <v>10985.998</v>
      </c>
      <c r="S27" s="1">
        <f>+(P27-G27)^2</f>
        <v>3.8154292358146782E-6</v>
      </c>
      <c r="T27" s="1">
        <v>0.1</v>
      </c>
      <c r="U27" s="1">
        <f>T27*S27</f>
        <v>3.8154292358146782E-7</v>
      </c>
      <c r="Y27" s="5"/>
    </row>
    <row r="28" spans="1:55">
      <c r="A28" s="53" t="s">
        <v>58</v>
      </c>
      <c r="B28" s="56" t="s">
        <v>61</v>
      </c>
      <c r="C28" s="54">
        <v>26011.360000000001</v>
      </c>
      <c r="D28" s="55" t="s">
        <v>60</v>
      </c>
      <c r="E28" s="1">
        <f>(C28-C$7)/C$8</f>
        <v>-59693.375853762576</v>
      </c>
      <c r="F28" s="1">
        <f>ROUND(2*E28,0)/2</f>
        <v>-59693.5</v>
      </c>
      <c r="G28" s="1">
        <f>C28-(C$7+F28*C$8)</f>
        <v>5.1604449996375479E-2</v>
      </c>
      <c r="H28" s="1">
        <f>G28</f>
        <v>5.1604449996375479E-2</v>
      </c>
      <c r="P28" s="6">
        <f>+D$11+D$12*F28+D$13*F28^2</f>
        <v>5.0123325313567973E-2</v>
      </c>
      <c r="Q28" s="224">
        <f>+C28-15018.5</f>
        <v>10992.86</v>
      </c>
      <c r="R28" s="52"/>
      <c r="S28" s="1">
        <f>+(P28-G28)^2</f>
        <v>2.1937303260216332E-6</v>
      </c>
      <c r="T28" s="1">
        <v>0.1</v>
      </c>
      <c r="U28" s="1">
        <f>T28*S28</f>
        <v>2.1937303260216332E-7</v>
      </c>
      <c r="Y28" s="6"/>
      <c r="AS28" s="1">
        <v>-57148.5</v>
      </c>
      <c r="AT28" s="1">
        <v>4.5792949997121468E-2</v>
      </c>
      <c r="AU28" s="1">
        <v>1</v>
      </c>
      <c r="BA28" s="1">
        <v>-57148.5</v>
      </c>
      <c r="BB28" s="1">
        <v>4.5792949997121468E-2</v>
      </c>
      <c r="BC28" s="1">
        <v>1</v>
      </c>
    </row>
    <row r="29" spans="1:55">
      <c r="A29" s="53" t="s">
        <v>58</v>
      </c>
      <c r="B29" s="56" t="s">
        <v>61</v>
      </c>
      <c r="C29" s="54">
        <v>26016.345399999998</v>
      </c>
      <c r="D29" s="55" t="s">
        <v>60</v>
      </c>
      <c r="E29" s="1">
        <f>(C29-C$7)/C$8</f>
        <v>-59681.38234056584</v>
      </c>
      <c r="F29" s="1">
        <f>ROUND(2*E29,0)/2</f>
        <v>-59681.5</v>
      </c>
      <c r="G29" s="1">
        <f>C29-(C$7+F29*C$8)</f>
        <v>4.8908049993769964E-2</v>
      </c>
      <c r="H29" s="1">
        <f>G29</f>
        <v>4.8908049993769964E-2</v>
      </c>
      <c r="P29" s="6">
        <f>+D$11+D$12*F29+D$13*F29^2</f>
        <v>5.0074625881291579E-2</v>
      </c>
      <c r="Q29" s="224">
        <f>+C29-15018.5</f>
        <v>10997.845399999998</v>
      </c>
      <c r="R29" s="52"/>
      <c r="S29" s="1">
        <f>+(P29-G29)^2</f>
        <v>1.3608993013468431E-6</v>
      </c>
      <c r="T29" s="1">
        <v>0.1</v>
      </c>
      <c r="U29" s="1">
        <f>T29*S29</f>
        <v>1.3608993013468431E-7</v>
      </c>
      <c r="Y29" s="5"/>
    </row>
    <row r="30" spans="1:55">
      <c r="A30" s="53" t="s">
        <v>58</v>
      </c>
      <c r="B30" s="56" t="s">
        <v>59</v>
      </c>
      <c r="C30" s="57">
        <v>26017.386399999999</v>
      </c>
      <c r="D30" s="55" t="s">
        <v>60</v>
      </c>
      <c r="E30" s="1">
        <f>(C30-C$7)/C$8</f>
        <v>-59678.877978380697</v>
      </c>
      <c r="F30" s="1">
        <f>ROUND(2*E30,0)/2</f>
        <v>-59679</v>
      </c>
      <c r="G30" s="1">
        <f>C30-(C$7+F30*C$8)</f>
        <v>5.0721299998258473E-2</v>
      </c>
      <c r="H30" s="1">
        <f>G30</f>
        <v>5.0721299998258473E-2</v>
      </c>
      <c r="P30" s="6">
        <f>+D$11+D$12*F30+D$13*F30^2</f>
        <v>5.0064482119444642E-2</v>
      </c>
      <c r="Q30" s="224">
        <f>+C30-15018.5</f>
        <v>10998.886399999999</v>
      </c>
      <c r="R30" s="52"/>
      <c r="S30" s="1">
        <f>+(P30-G30)^2</f>
        <v>4.3140972592950069E-7</v>
      </c>
      <c r="T30" s="1">
        <v>0.1</v>
      </c>
      <c r="U30" s="1">
        <f>T30*S30</f>
        <v>4.3140972592950069E-8</v>
      </c>
      <c r="Y30" s="6"/>
      <c r="AS30" s="1">
        <v>-40506</v>
      </c>
      <c r="AT30" s="1">
        <v>-1.7101800003729295E-2</v>
      </c>
      <c r="AU30" s="1">
        <v>1</v>
      </c>
      <c r="BA30" s="1">
        <v>-40506</v>
      </c>
      <c r="BB30" s="1">
        <v>-1.7101800003729295E-2</v>
      </c>
      <c r="BC30" s="1">
        <v>1</v>
      </c>
    </row>
    <row r="31" spans="1:55">
      <c r="A31" s="53" t="s">
        <v>62</v>
      </c>
      <c r="B31" s="56" t="s">
        <v>59</v>
      </c>
      <c r="C31" s="54">
        <v>26027.365000000002</v>
      </c>
      <c r="D31" s="55" t="s">
        <v>46</v>
      </c>
      <c r="E31" s="53">
        <f>(C31-C$7)/C$8</f>
        <v>-59654.872187313784</v>
      </c>
      <c r="F31" s="1">
        <f>ROUND(2*E31,0)/2</f>
        <v>-59655</v>
      </c>
      <c r="G31" s="1">
        <f>C31-(C$7+F31*C$8)</f>
        <v>5.3128499999729684E-2</v>
      </c>
      <c r="H31" s="1">
        <f>G31</f>
        <v>5.3128499999729684E-2</v>
      </c>
      <c r="P31" s="6">
        <f>+D$11+D$12*F31+D$13*F31^2</f>
        <v>4.9967136274458396E-2</v>
      </c>
      <c r="Q31" s="224">
        <f>+C31-15018.5</f>
        <v>11008.865000000002</v>
      </c>
      <c r="S31" s="1">
        <f>+(P31-G31)^2</f>
        <v>9.9942206034611555E-6</v>
      </c>
      <c r="T31" s="1">
        <v>0.1</v>
      </c>
      <c r="U31" s="1">
        <f>T31*S31</f>
        <v>9.9942206034611555E-7</v>
      </c>
      <c r="Y31" s="6"/>
      <c r="AS31" s="1">
        <v>-36956.5</v>
      </c>
      <c r="AT31" s="1">
        <v>-1.2249449995579198E-2</v>
      </c>
      <c r="AU31" s="1">
        <v>1</v>
      </c>
      <c r="BA31" s="1">
        <v>-36956.5</v>
      </c>
      <c r="BB31" s="1">
        <v>-1.2249449995579198E-2</v>
      </c>
      <c r="BC31" s="1">
        <v>1</v>
      </c>
    </row>
    <row r="32" spans="1:55">
      <c r="A32" s="53" t="s">
        <v>58</v>
      </c>
      <c r="B32" s="56" t="s">
        <v>61</v>
      </c>
      <c r="C32" s="54">
        <v>26030.475999999999</v>
      </c>
      <c r="D32" s="55" t="s">
        <v>60</v>
      </c>
      <c r="E32" s="1">
        <f>(C32-C$7)/C$8</f>
        <v>-59647.387969486728</v>
      </c>
      <c r="F32" s="1">
        <f>ROUND(2*E32,0)/2</f>
        <v>-59647.5</v>
      </c>
      <c r="G32" s="1">
        <f>C32-(C$7+F32*C$8)</f>
        <v>4.6568249996198574E-2</v>
      </c>
      <c r="H32" s="1">
        <f>G32</f>
        <v>4.6568249996198574E-2</v>
      </c>
      <c r="P32" s="6">
        <f>+D$11+D$12*F32+D$13*F32^2</f>
        <v>4.9936728427445481E-2</v>
      </c>
      <c r="Q32" s="224">
        <f>+C32-15018.5</f>
        <v>11011.975999999999</v>
      </c>
      <c r="R32" s="52"/>
      <c r="S32" s="1">
        <f>+(P32-G32)^2</f>
        <v>1.1346646941775625E-5</v>
      </c>
      <c r="T32" s="1">
        <v>0.1</v>
      </c>
      <c r="U32" s="1">
        <f>T32*S32</f>
        <v>1.1346646941775626E-6</v>
      </c>
      <c r="Y32" s="6"/>
      <c r="AS32" s="1">
        <v>-36913.5</v>
      </c>
      <c r="AT32" s="1">
        <v>-1.2361549997876864E-2</v>
      </c>
      <c r="AU32" s="1">
        <v>1</v>
      </c>
      <c r="BA32" s="1">
        <v>-36913.5</v>
      </c>
      <c r="BB32" s="1">
        <v>-1.2361549997876864E-2</v>
      </c>
      <c r="BC32" s="1">
        <v>1</v>
      </c>
    </row>
    <row r="33" spans="1:55">
      <c r="A33" s="53" t="s">
        <v>62</v>
      </c>
      <c r="B33" s="56" t="s">
        <v>59</v>
      </c>
      <c r="C33" s="54">
        <v>26037.337</v>
      </c>
      <c r="D33" s="55" t="s">
        <v>46</v>
      </c>
      <c r="E33" s="53">
        <f>(C33-C$7)/C$8</f>
        <v>-59630.882274047479</v>
      </c>
      <c r="F33" s="1">
        <f>ROUND(2*E33,0)/2</f>
        <v>-59631</v>
      </c>
      <c r="G33" s="1">
        <f>C33-(C$7+F33*C$8)</f>
        <v>4.8935699996945914E-2</v>
      </c>
      <c r="H33" s="1">
        <f>G33</f>
        <v>4.8935699996945914E-2</v>
      </c>
      <c r="P33" s="6">
        <f>+D$11+D$12*F33+D$13*F33^2</f>
        <v>4.9869852501159773E-2</v>
      </c>
      <c r="Q33" s="224">
        <f>+C33-15018.5</f>
        <v>11018.837</v>
      </c>
      <c r="S33" s="1">
        <f>+(P33-G33)^2</f>
        <v>8.7264090112902339E-7</v>
      </c>
      <c r="T33" s="1">
        <v>0.1</v>
      </c>
      <c r="U33" s="1">
        <f>T33*S33</f>
        <v>8.7264090112902347E-8</v>
      </c>
      <c r="Y33" s="6"/>
      <c r="AS33" s="1">
        <v>-36913.5</v>
      </c>
      <c r="AT33" s="1">
        <v>-1.2361549997876864E-2</v>
      </c>
      <c r="AU33" s="1">
        <v>1</v>
      </c>
      <c r="BA33" s="1">
        <v>-36913.5</v>
      </c>
      <c r="BB33" s="1">
        <v>-1.2361549997876864E-2</v>
      </c>
      <c r="BC33" s="1">
        <v>1</v>
      </c>
    </row>
    <row r="34" spans="1:55">
      <c r="A34" s="53" t="s">
        <v>63</v>
      </c>
      <c r="B34" s="56" t="s">
        <v>59</v>
      </c>
      <c r="C34" s="54">
        <v>26382.348999999998</v>
      </c>
      <c r="D34" s="55" t="s">
        <v>46</v>
      </c>
      <c r="E34" s="1">
        <f>(C34-C$7)/C$8</f>
        <v>-58800.877464998484</v>
      </c>
      <c r="F34" s="1">
        <f>ROUND(2*E34,0)/2</f>
        <v>-58801</v>
      </c>
      <c r="G34" s="1">
        <f>C34-(C$7+F34*C$8)</f>
        <v>5.0934699997014832E-2</v>
      </c>
      <c r="H34" s="1">
        <f>G34</f>
        <v>5.0934699997014832E-2</v>
      </c>
      <c r="P34" s="6">
        <f>+D$11+D$12*F34+D$13*F34^2</f>
        <v>4.654364774894279E-2</v>
      </c>
      <c r="Q34" s="224">
        <f>+C34-15018.5</f>
        <v>11363.848999999998</v>
      </c>
      <c r="R34" s="52"/>
      <c r="S34" s="1">
        <f>+(P34-G34)^2</f>
        <v>1.928133984529853E-5</v>
      </c>
      <c r="T34" s="1">
        <v>0.1</v>
      </c>
      <c r="U34" s="1">
        <f>T34*S34</f>
        <v>1.9281339845298532E-6</v>
      </c>
      <c r="Y34" s="6"/>
      <c r="AS34" s="1">
        <v>-31719</v>
      </c>
      <c r="AT34" s="1">
        <v>-2.0050700004503597E-2</v>
      </c>
      <c r="AU34" s="1">
        <v>1</v>
      </c>
      <c r="BA34" s="1">
        <v>-31719</v>
      </c>
      <c r="BB34" s="1">
        <v>-2.0050700004503597E-2</v>
      </c>
      <c r="BC34" s="1">
        <v>1</v>
      </c>
    </row>
    <row r="35" spans="1:55">
      <c r="A35" s="53" t="s">
        <v>58</v>
      </c>
      <c r="B35" s="56" t="s">
        <v>61</v>
      </c>
      <c r="C35" s="54">
        <v>27069.246299999999</v>
      </c>
      <c r="D35" s="55" t="s">
        <v>60</v>
      </c>
      <c r="E35" s="1">
        <f>(C35-C$7)/C$8</f>
        <v>-57148.389834647154</v>
      </c>
      <c r="F35" s="1">
        <f>ROUND(2*E35,0)/2</f>
        <v>-57148.5</v>
      </c>
      <c r="G35" s="1">
        <f>C35-(C$7+F35*C$8)</f>
        <v>4.5792949997121468E-2</v>
      </c>
      <c r="H35" s="1">
        <f>G35</f>
        <v>4.5792949997121468E-2</v>
      </c>
      <c r="P35" s="6">
        <f>+D$11+D$12*F35+D$13*F35^2</f>
        <v>4.0142334783865585E-2</v>
      </c>
      <c r="Q35" s="224">
        <f>+C35-15018.5</f>
        <v>12050.746299999999</v>
      </c>
      <c r="R35" s="52"/>
      <c r="S35" s="1">
        <f>+(P35-G35)^2</f>
        <v>3.1929452288278829E-5</v>
      </c>
      <c r="T35" s="1">
        <v>0.1</v>
      </c>
      <c r="U35" s="1">
        <f>T35*S35</f>
        <v>3.1929452288278829E-6</v>
      </c>
      <c r="Y35" s="6"/>
      <c r="AS35" s="1">
        <v>-31716.5</v>
      </c>
      <c r="AT35" s="1">
        <v>-2.0667450000473764E-2</v>
      </c>
      <c r="AU35" s="1">
        <v>1</v>
      </c>
      <c r="BA35" s="1">
        <v>-31716.5</v>
      </c>
      <c r="BB35" s="1">
        <v>-2.0667450000473764E-2</v>
      </c>
      <c r="BC35" s="1">
        <v>1</v>
      </c>
    </row>
    <row r="36" spans="1:55">
      <c r="A36" s="53" t="s">
        <v>63</v>
      </c>
      <c r="B36" s="56" t="s">
        <v>61</v>
      </c>
      <c r="C36" s="54">
        <v>27344.418600000001</v>
      </c>
      <c r="D36" s="55" t="s">
        <v>46</v>
      </c>
      <c r="E36" s="1">
        <f>(C36-C$7)/C$8</f>
        <v>-56486.400302929193</v>
      </c>
      <c r="F36" s="1">
        <f>ROUND(2*E36,0)/2</f>
        <v>-56486.5</v>
      </c>
      <c r="G36" s="1">
        <f>C36-(C$7+F36*C$8)</f>
        <v>4.1441549998125993E-2</v>
      </c>
      <c r="H36" s="1">
        <f>G36</f>
        <v>4.1441549998125993E-2</v>
      </c>
      <c r="P36" s="6">
        <f>+D$11+D$12*F36+D$13*F36^2</f>
        <v>3.7660493329483707E-2</v>
      </c>
      <c r="Q36" s="224">
        <f>+C36-15018.5</f>
        <v>12325.918600000001</v>
      </c>
      <c r="R36" s="52"/>
      <c r="S36" s="1">
        <f>+(P36-G36)^2</f>
        <v>1.4296389531484296E-5</v>
      </c>
      <c r="T36" s="1">
        <v>0.1</v>
      </c>
      <c r="U36" s="1">
        <f>T36*S36</f>
        <v>1.4296389531484298E-6</v>
      </c>
      <c r="Y36" s="6"/>
      <c r="AS36" s="1">
        <v>-31711.5</v>
      </c>
      <c r="AT36" s="1">
        <v>-1.999095000064699E-2</v>
      </c>
      <c r="AU36" s="1">
        <v>1</v>
      </c>
      <c r="BA36" s="1">
        <v>-31711.5</v>
      </c>
      <c r="BB36" s="1">
        <v>-1.999095000064699E-2</v>
      </c>
      <c r="BC36" s="1">
        <v>1</v>
      </c>
    </row>
    <row r="37" spans="1:55" s="61" customFormat="1">
      <c r="A37" s="58" t="s">
        <v>63</v>
      </c>
      <c r="B37" s="59" t="s">
        <v>59</v>
      </c>
      <c r="C37" s="60">
        <v>27398.25</v>
      </c>
      <c r="D37" s="60" t="s">
        <v>46</v>
      </c>
      <c r="E37" s="61">
        <f>(C37-C$7)/C$8</f>
        <v>-56356.896630947238</v>
      </c>
      <c r="F37" s="61">
        <f>ROUND(2*E37,0)/2</f>
        <v>-56357</v>
      </c>
      <c r="G37" s="61">
        <f>C37-(C$7+F37*C$8)</f>
        <v>4.2967899997165659E-2</v>
      </c>
      <c r="H37" s="61">
        <f>G37</f>
        <v>4.2967899997165659E-2</v>
      </c>
      <c r="P37" s="62">
        <f>+D$11+D$12*F37+D$13*F37^2</f>
        <v>3.7180519984845284E-2</v>
      </c>
      <c r="Q37" s="225">
        <f>+C37-15018.5</f>
        <v>12379.75</v>
      </c>
      <c r="R37" s="63"/>
      <c r="S37" s="61">
        <f>+(P37-G37)^2</f>
        <v>3.3493767407005393E-5</v>
      </c>
      <c r="T37" s="61">
        <v>0.1</v>
      </c>
      <c r="U37" s="61">
        <f>T37*S37</f>
        <v>3.3493767407005394E-6</v>
      </c>
      <c r="Y37" s="62"/>
      <c r="AS37" s="61">
        <v>-31630</v>
      </c>
      <c r="AT37" s="61">
        <v>-2.0389000004797708E-2</v>
      </c>
      <c r="AU37" s="61">
        <v>1</v>
      </c>
      <c r="BA37" s="61">
        <v>-31630</v>
      </c>
      <c r="BB37" s="61">
        <v>-2.0389000004797708E-2</v>
      </c>
      <c r="BC37" s="61">
        <v>1</v>
      </c>
    </row>
    <row r="38" spans="1:55" s="61" customFormat="1">
      <c r="A38" s="58" t="s">
        <v>58</v>
      </c>
      <c r="B38" s="59" t="s">
        <v>59</v>
      </c>
      <c r="C38" s="60">
        <v>33987.049599999998</v>
      </c>
      <c r="D38" s="60" t="s">
        <v>60</v>
      </c>
      <c r="E38" s="61">
        <f>(C38-C$7)/C$8</f>
        <v>-40506.04114226823</v>
      </c>
      <c r="F38" s="61">
        <f>ROUND(2*E38,0)/2</f>
        <v>-40506</v>
      </c>
      <c r="G38" s="61">
        <f>C38-(C$7+F38*C$8)</f>
        <v>-1.7101800003729295E-2</v>
      </c>
      <c r="J38" s="61">
        <f>G38</f>
        <v>-1.7101800003729295E-2</v>
      </c>
      <c r="P38" s="62">
        <f>+D$11+D$12*F38+D$13*F38^2</f>
        <v>-7.9203587351788646E-3</v>
      </c>
      <c r="Q38" s="225">
        <f>+C38-15018.5</f>
        <v>18968.549599999998</v>
      </c>
      <c r="R38" s="63"/>
      <c r="S38" s="61">
        <f>+(P38-G38)^2</f>
        <v>8.4298863767840943E-5</v>
      </c>
      <c r="T38" s="61">
        <v>1</v>
      </c>
      <c r="U38" s="61">
        <f>T38*S38</f>
        <v>8.4298863767840943E-5</v>
      </c>
      <c r="Y38" s="62"/>
      <c r="AS38" s="61">
        <v>-31630</v>
      </c>
      <c r="AT38" s="61">
        <v>-2.0339000009698793E-2</v>
      </c>
      <c r="AU38" s="61">
        <v>1</v>
      </c>
      <c r="BA38" s="61">
        <v>-31630</v>
      </c>
      <c r="BB38" s="61">
        <v>-2.0339000009698793E-2</v>
      </c>
      <c r="BC38" s="61">
        <v>1</v>
      </c>
    </row>
    <row r="39" spans="1:55">
      <c r="A39" s="53" t="s">
        <v>64</v>
      </c>
      <c r="B39" s="56" t="s">
        <v>59</v>
      </c>
      <c r="C39" s="54">
        <v>35448.3658</v>
      </c>
      <c r="D39" s="54" t="s">
        <v>46</v>
      </c>
      <c r="E39" s="53">
        <f>(C39-C$7)/C$8</f>
        <v>-36990.512773570299</v>
      </c>
      <c r="F39" s="1">
        <f>ROUND(2*E39,0)/2</f>
        <v>-36990.5</v>
      </c>
      <c r="G39" s="1">
        <f>C39-(C$7+F39*C$8)</f>
        <v>-5.3096500050742179E-3</v>
      </c>
      <c r="J39" s="1">
        <f>G39</f>
        <v>-5.3096500050742179E-3</v>
      </c>
      <c r="P39" s="6">
        <f>+D$11+D$12*F39+D$13*F39^2</f>
        <v>-1.4254594954023203E-2</v>
      </c>
      <c r="Q39" s="224">
        <f>+C39-15018.5</f>
        <v>20429.8658</v>
      </c>
      <c r="S39" s="1">
        <f>+(P39-G39)^2</f>
        <v>8.0012040139727959E-5</v>
      </c>
      <c r="T39" s="1">
        <v>1</v>
      </c>
      <c r="U39" s="1">
        <f>T39*S39</f>
        <v>8.0012040139727959E-5</v>
      </c>
      <c r="Y39" s="6"/>
      <c r="AE39" s="1">
        <v>8</v>
      </c>
      <c r="AG39" s="1" t="s">
        <v>65</v>
      </c>
      <c r="AI39" s="1" t="s">
        <v>66</v>
      </c>
      <c r="AS39" s="1">
        <v>-18511</v>
      </c>
      <c r="AT39" s="1">
        <v>-2.4928300008468796E-2</v>
      </c>
      <c r="AU39" s="1">
        <v>1</v>
      </c>
      <c r="BA39" s="1">
        <v>-18511</v>
      </c>
      <c r="BB39" s="1">
        <v>-2.4928300008468796E-2</v>
      </c>
      <c r="BC39" s="1">
        <v>1</v>
      </c>
    </row>
    <row r="40" spans="1:55">
      <c r="A40" s="53" t="s">
        <v>58</v>
      </c>
      <c r="B40" s="56" t="s">
        <v>61</v>
      </c>
      <c r="C40" s="54">
        <v>35462.491800000003</v>
      </c>
      <c r="D40" s="54" t="s">
        <v>60</v>
      </c>
      <c r="E40" s="1">
        <f>(C40-C$7)/C$8</f>
        <v>-36956.529468837049</v>
      </c>
      <c r="F40" s="1">
        <f>ROUND(2*E40,0)/2</f>
        <v>-36956.5</v>
      </c>
      <c r="G40" s="1">
        <f>C40-(C$7+F40*C$8)</f>
        <v>-1.2249449995579198E-2</v>
      </c>
      <c r="J40" s="1">
        <f>G40</f>
        <v>-1.2249449995579198E-2</v>
      </c>
      <c r="P40" s="6">
        <f>+D$11+D$12*F40+D$13*F40^2</f>
        <v>-1.4309353632495608E-2</v>
      </c>
      <c r="Q40" s="224">
        <f>+C40-15018.5</f>
        <v>20443.991800000003</v>
      </c>
      <c r="R40" s="52"/>
      <c r="S40" s="1">
        <f>+(P40-G40)^2</f>
        <v>4.2432029933814541E-6</v>
      </c>
      <c r="T40" s="1">
        <v>1</v>
      </c>
      <c r="U40" s="1">
        <f>T40*S40</f>
        <v>4.2432029933814541E-6</v>
      </c>
      <c r="Y40" s="64"/>
      <c r="AE40" s="1">
        <v>13</v>
      </c>
      <c r="AG40" s="1" t="s">
        <v>65</v>
      </c>
      <c r="AI40" s="1" t="s">
        <v>66</v>
      </c>
      <c r="AS40" s="1">
        <v>-13175</v>
      </c>
      <c r="AT40" s="1">
        <v>-2.7527500002179295E-2</v>
      </c>
      <c r="AU40" s="1">
        <v>1</v>
      </c>
      <c r="BA40" s="1">
        <v>-13175</v>
      </c>
      <c r="BB40" s="1">
        <v>-2.7527500002179295E-2</v>
      </c>
      <c r="BC40" s="1">
        <v>1</v>
      </c>
    </row>
    <row r="41" spans="1:55">
      <c r="A41" s="53" t="s">
        <v>58</v>
      </c>
      <c r="B41" s="56" t="s">
        <v>61</v>
      </c>
      <c r="C41" s="54">
        <v>35480.365700000002</v>
      </c>
      <c r="D41" s="54" t="s">
        <v>60</v>
      </c>
      <c r="E41" s="1">
        <f>(C41-C$7)/C$8</f>
        <v>-36913.529738519086</v>
      </c>
      <c r="F41" s="1">
        <f>ROUND(2*E41,0)/2</f>
        <v>-36913.5</v>
      </c>
      <c r="G41" s="1">
        <f>C41-(C$7+F41*C$8)</f>
        <v>-1.2361549997876864E-2</v>
      </c>
      <c r="J41" s="1">
        <f>G41</f>
        <v>-1.2361549997876864E-2</v>
      </c>
      <c r="P41" s="6">
        <f>+D$11+D$12*F41+D$13*F41^2</f>
        <v>-1.4378428853049144E-2</v>
      </c>
      <c r="Q41" s="224">
        <f>+C41-15018.5</f>
        <v>20461.865700000002</v>
      </c>
      <c r="R41" s="52"/>
      <c r="S41" s="1">
        <f>+(P41-G41)^2</f>
        <v>4.0678003164410468E-6</v>
      </c>
      <c r="T41" s="1">
        <v>1</v>
      </c>
      <c r="U41" s="1">
        <f>T41*S41</f>
        <v>4.0678003164410468E-6</v>
      </c>
      <c r="Y41" s="64"/>
      <c r="AE41" s="1">
        <v>9</v>
      </c>
      <c r="AG41" s="1" t="s">
        <v>65</v>
      </c>
      <c r="AI41" s="1" t="s">
        <v>66</v>
      </c>
      <c r="AS41" s="1">
        <v>-13173</v>
      </c>
      <c r="AT41" s="1">
        <v>-2.8276900004129857E-2</v>
      </c>
      <c r="AU41" s="1">
        <v>1</v>
      </c>
      <c r="BA41" s="1">
        <v>-13173</v>
      </c>
      <c r="BB41" s="1">
        <v>-2.8276900004129857E-2</v>
      </c>
      <c r="BC41" s="1">
        <v>1</v>
      </c>
    </row>
    <row r="42" spans="1:55">
      <c r="A42" s="53" t="s">
        <v>64</v>
      </c>
      <c r="B42" s="56" t="s">
        <v>59</v>
      </c>
      <c r="C42" s="54">
        <v>35641.437100000003</v>
      </c>
      <c r="D42" s="54" t="s">
        <v>46</v>
      </c>
      <c r="E42" s="53">
        <f>(C42-C$7)/C$8</f>
        <v>-36526.035864102385</v>
      </c>
      <c r="F42" s="1">
        <f>ROUND(2*E42,0)/2</f>
        <v>-36526</v>
      </c>
      <c r="G42" s="1">
        <f>C42-(C$7+F42*C$8)</f>
        <v>-1.4907800003129523E-2</v>
      </c>
      <c r="J42" s="1">
        <f>G42</f>
        <v>-1.4907800003129523E-2</v>
      </c>
      <c r="P42" s="6">
        <f>+D$11+D$12*F42+D$13*F42^2</f>
        <v>-1.4991920564876415E-2</v>
      </c>
      <c r="Q42" s="224">
        <f>+C42-15018.5</f>
        <v>20622.937100000003</v>
      </c>
      <c r="S42" s="1">
        <f>+(P42-G42)^2</f>
        <v>7.0762689086126844E-9</v>
      </c>
      <c r="T42" s="1">
        <v>1</v>
      </c>
      <c r="U42" s="1">
        <f>T42*S42</f>
        <v>7.0762689086126844E-9</v>
      </c>
      <c r="AE42" s="1">
        <v>7</v>
      </c>
      <c r="AG42" s="1" t="s">
        <v>65</v>
      </c>
      <c r="AI42" s="1" t="s">
        <v>66</v>
      </c>
      <c r="AS42" s="1">
        <v>-13156</v>
      </c>
      <c r="AT42" s="1">
        <v>-2.2446800001489464E-2</v>
      </c>
      <c r="AU42" s="1">
        <v>1</v>
      </c>
      <c r="BA42" s="1">
        <v>-13156</v>
      </c>
      <c r="BB42" s="1">
        <v>-2.2446800001489464E-2</v>
      </c>
      <c r="BC42" s="1">
        <v>1</v>
      </c>
    </row>
    <row r="43" spans="1:55">
      <c r="A43" s="53" t="s">
        <v>58</v>
      </c>
      <c r="B43" s="56" t="s">
        <v>59</v>
      </c>
      <c r="C43" s="54">
        <v>37639.580240000003</v>
      </c>
      <c r="D43" s="54" t="s">
        <v>60</v>
      </c>
      <c r="E43" s="1">
        <f>(C43-C$7)/C$8</f>
        <v>-31719.048236517643</v>
      </c>
      <c r="F43" s="1">
        <f>ROUND(2*E43,0)/2</f>
        <v>-31719</v>
      </c>
      <c r="G43" s="1">
        <f>C43-(C$7+F43*C$8)</f>
        <v>-2.0050700004503597E-2</v>
      </c>
      <c r="J43" s="1">
        <f>G43</f>
        <v>-2.0050700004503597E-2</v>
      </c>
      <c r="P43" s="6">
        <f>+D$11+D$12*F43+D$13*F43^2</f>
        <v>-2.1256960891674358E-2</v>
      </c>
      <c r="Q43" s="224">
        <f>+C43-15018.5</f>
        <v>22621.080240000003</v>
      </c>
      <c r="R43" s="52"/>
      <c r="S43" s="1">
        <f>+(P43-G43)^2</f>
        <v>1.4550653279179918E-6</v>
      </c>
      <c r="T43" s="1">
        <v>1</v>
      </c>
      <c r="U43" s="1">
        <f>T43*S43</f>
        <v>1.4550653279179918E-6</v>
      </c>
      <c r="AE43" s="1">
        <v>7</v>
      </c>
      <c r="AG43" s="1" t="s">
        <v>65</v>
      </c>
      <c r="AI43" s="1" t="s">
        <v>66</v>
      </c>
      <c r="AS43" s="1">
        <v>-7206.5</v>
      </c>
      <c r="AT43" s="1">
        <v>-1.2074450001819059E-2</v>
      </c>
      <c r="AU43" s="1">
        <v>1</v>
      </c>
      <c r="BA43" s="1">
        <v>-7206.5</v>
      </c>
      <c r="BB43" s="1">
        <v>-1.2074450001819059E-2</v>
      </c>
      <c r="BC43" s="1">
        <v>1</v>
      </c>
    </row>
    <row r="44" spans="1:55">
      <c r="A44" s="53" t="s">
        <v>58</v>
      </c>
      <c r="B44" s="56" t="s">
        <v>61</v>
      </c>
      <c r="C44" s="54">
        <v>37639.788480000003</v>
      </c>
      <c r="D44" s="54" t="s">
        <v>60</v>
      </c>
      <c r="E44" s="1">
        <f>(C44-C$7)/C$8</f>
        <v>-31718.547267851522</v>
      </c>
      <c r="F44" s="1">
        <f>ROUND(2*E44,0)/2</f>
        <v>-31718.5</v>
      </c>
      <c r="G44" s="1">
        <f>C44-(C$7+F44*C$8)</f>
        <v>-1.9648050001705997E-2</v>
      </c>
      <c r="J44" s="1">
        <f>G44</f>
        <v>-1.9648050001705997E-2</v>
      </c>
      <c r="P44" s="6">
        <f>+D$11+D$12*F44+D$13*F44^2</f>
        <v>-2.1257483031634827E-2</v>
      </c>
      <c r="Q44" s="224">
        <f>+C44-15018.5</f>
        <v>22621.288480000003</v>
      </c>
      <c r="R44" s="52"/>
      <c r="S44" s="1">
        <f>+(P44-G44)^2</f>
        <v>2.5902746778258964E-6</v>
      </c>
      <c r="T44" s="1">
        <v>1</v>
      </c>
      <c r="U44" s="1">
        <f>T44*S44</f>
        <v>2.5902746778258964E-6</v>
      </c>
      <c r="AE44" s="1">
        <v>10</v>
      </c>
      <c r="AG44" s="1" t="s">
        <v>65</v>
      </c>
      <c r="AI44" s="1" t="s">
        <v>66</v>
      </c>
      <c r="AS44" s="1">
        <v>-7189.5</v>
      </c>
      <c r="AT44" s="1">
        <v>-1.3844350003637373E-2</v>
      </c>
      <c r="AU44" s="1">
        <v>1</v>
      </c>
      <c r="BA44" s="1">
        <v>-7189.5</v>
      </c>
      <c r="BB44" s="1">
        <v>-1.3844350003637373E-2</v>
      </c>
      <c r="BC44" s="1">
        <v>1</v>
      </c>
    </row>
    <row r="45" spans="1:55">
      <c r="A45" s="53" t="s">
        <v>58</v>
      </c>
      <c r="B45" s="56" t="s">
        <v>61</v>
      </c>
      <c r="C45" s="54">
        <v>37640.61881</v>
      </c>
      <c r="D45" s="54" t="s">
        <v>60</v>
      </c>
      <c r="E45" s="1">
        <f>(C45-C$7)/C$8</f>
        <v>-31716.549720250001</v>
      </c>
      <c r="F45" s="1">
        <f>ROUND(2*E45,0)/2</f>
        <v>-31716.5</v>
      </c>
      <c r="G45" s="1">
        <f>C45-(C$7+F45*C$8)</f>
        <v>-2.0667450000473764E-2</v>
      </c>
      <c r="J45" s="1">
        <f>G45</f>
        <v>-2.0667450000473764E-2</v>
      </c>
      <c r="P45" s="6">
        <f>+D$11+D$12*F45+D$13*F45^2</f>
        <v>-2.1259571322068328E-2</v>
      </c>
      <c r="Q45" s="224">
        <f>+C45-15018.5</f>
        <v>22622.11881</v>
      </c>
      <c r="R45" s="52"/>
      <c r="S45" s="1">
        <f>+(P45-G45)^2</f>
        <v>3.5060765948689367E-7</v>
      </c>
      <c r="T45" s="1">
        <v>1</v>
      </c>
      <c r="U45" s="1">
        <f>T45*S45</f>
        <v>3.5060765948689367E-7</v>
      </c>
      <c r="AE45" s="1">
        <v>6</v>
      </c>
      <c r="AG45" s="1" t="s">
        <v>65</v>
      </c>
      <c r="AI45" s="1" t="s">
        <v>66</v>
      </c>
      <c r="AS45" s="1">
        <v>57.5</v>
      </c>
      <c r="AT45" s="1">
        <v>8.0475000140722841E-4</v>
      </c>
      <c r="AU45" s="1">
        <v>1</v>
      </c>
      <c r="BA45" s="1">
        <v>57.5</v>
      </c>
      <c r="BB45" s="1">
        <v>8.0475000140722841E-4</v>
      </c>
      <c r="BC45" s="1">
        <v>1</v>
      </c>
    </row>
    <row r="46" spans="1:55">
      <c r="A46" s="53" t="s">
        <v>58</v>
      </c>
      <c r="B46" s="56" t="s">
        <v>61</v>
      </c>
      <c r="C46" s="54">
        <v>37642.69786</v>
      </c>
      <c r="D46" s="54" t="s">
        <v>60</v>
      </c>
      <c r="E46" s="1">
        <f>(C46-C$7)/C$8</f>
        <v>-31711.54809277544</v>
      </c>
      <c r="F46" s="1">
        <f>ROUND(2*E46,0)/2</f>
        <v>-31711.5</v>
      </c>
      <c r="G46" s="1">
        <f>C46-(C$7+F46*C$8)</f>
        <v>-1.999095000064699E-2</v>
      </c>
      <c r="J46" s="1">
        <f>G46</f>
        <v>-1.999095000064699E-2</v>
      </c>
      <c r="P46" s="6">
        <f>+D$11+D$12*F46+D$13*F46^2</f>
        <v>-2.1264790162293531E-2</v>
      </c>
      <c r="Q46" s="224">
        <f>+C46-15018.5</f>
        <v>22624.19786</v>
      </c>
      <c r="R46" s="52"/>
      <c r="S46" s="1">
        <f>+(P46-G46)^2</f>
        <v>1.6226687574236874E-6</v>
      </c>
      <c r="T46" s="1">
        <v>1</v>
      </c>
      <c r="U46" s="1">
        <f>T46*S46</f>
        <v>1.6226687574236874E-6</v>
      </c>
      <c r="AE46" s="1">
        <v>7</v>
      </c>
      <c r="AG46" s="1" t="s">
        <v>65</v>
      </c>
      <c r="AI46" s="1" t="s">
        <v>66</v>
      </c>
      <c r="AS46" s="1">
        <v>116.5</v>
      </c>
      <c r="AT46" s="1">
        <v>-7.1025500074028969E-3</v>
      </c>
      <c r="AU46" s="1">
        <v>0.2</v>
      </c>
      <c r="BA46" s="1">
        <v>116.5</v>
      </c>
      <c r="BB46" s="1">
        <v>-7.1025500074028969E-3</v>
      </c>
      <c r="BC46" s="1">
        <v>0.2</v>
      </c>
    </row>
    <row r="47" spans="1:55">
      <c r="A47" s="53" t="s">
        <v>67</v>
      </c>
      <c r="B47" s="65"/>
      <c r="C47" s="54">
        <v>37676.567000000003</v>
      </c>
      <c r="D47" s="54"/>
      <c r="E47" s="1">
        <f>(C47-C$7)/C$8</f>
        <v>-31630.068175907749</v>
      </c>
      <c r="F47" s="1">
        <f>ROUND(2*E47,0)/2</f>
        <v>-31630</v>
      </c>
      <c r="G47" s="1">
        <f>C47-(C$7+F47*C$8)</f>
        <v>-2.833900000405265E-2</v>
      </c>
      <c r="J47" s="1">
        <f>G47</f>
        <v>-2.833900000405265E-2</v>
      </c>
      <c r="P47" s="6">
        <f>+D$11+D$12*F47+D$13*F47^2</f>
        <v>-2.1349477405637661E-2</v>
      </c>
      <c r="Q47" s="224">
        <f>+C47-15018.5</f>
        <v>22658.067000000003</v>
      </c>
      <c r="R47" s="52"/>
      <c r="S47" s="1">
        <f>+(P47-G47)^2</f>
        <v>4.885342615375382E-5</v>
      </c>
      <c r="T47" s="1">
        <v>1</v>
      </c>
      <c r="U47" s="1">
        <f>T47*S47</f>
        <v>4.885342615375382E-5</v>
      </c>
      <c r="AE47" s="1">
        <v>9</v>
      </c>
      <c r="AG47" s="1" t="s">
        <v>65</v>
      </c>
      <c r="AI47" s="1" t="s">
        <v>66</v>
      </c>
      <c r="AS47" s="1">
        <v>1833</v>
      </c>
      <c r="AT47" s="1">
        <v>4.1748999938135967E-3</v>
      </c>
      <c r="AU47" s="1">
        <v>1</v>
      </c>
      <c r="BA47" s="1">
        <v>1833</v>
      </c>
      <c r="BB47" s="1">
        <v>4.1748999938135967E-3</v>
      </c>
      <c r="BC47" s="1">
        <v>1</v>
      </c>
    </row>
    <row r="48" spans="1:55">
      <c r="A48" s="53" t="s">
        <v>58</v>
      </c>
      <c r="B48" s="56" t="s">
        <v>59</v>
      </c>
      <c r="C48" s="54">
        <v>37676.574950000002</v>
      </c>
      <c r="D48" s="54" t="s">
        <v>60</v>
      </c>
      <c r="E48" s="1">
        <f>(C48-C$7)/C$8</f>
        <v>-31630.049050375212</v>
      </c>
      <c r="F48" s="1">
        <f>ROUND(2*E48,0)/2</f>
        <v>-31630</v>
      </c>
      <c r="G48" s="1">
        <f>C48-(C$7+F48*C$8)</f>
        <v>-2.0389000004797708E-2</v>
      </c>
      <c r="J48" s="1">
        <f>G48</f>
        <v>-2.0389000004797708E-2</v>
      </c>
      <c r="P48" s="6">
        <f>+D$11+D$12*F48+D$13*F48^2</f>
        <v>-2.1349477405637661E-2</v>
      </c>
      <c r="Q48" s="224">
        <f>+C48-15018.5</f>
        <v>22658.074950000002</v>
      </c>
      <c r="R48" s="52"/>
      <c r="S48" s="1">
        <f>+(P48-G48)^2</f>
        <v>9.225168375242713E-7</v>
      </c>
      <c r="T48" s="1">
        <v>1</v>
      </c>
      <c r="U48" s="1">
        <f>T48*S48</f>
        <v>9.225168375242713E-7</v>
      </c>
      <c r="AE48" s="1">
        <v>10</v>
      </c>
      <c r="AG48" s="1" t="s">
        <v>65</v>
      </c>
      <c r="AI48" s="1" t="s">
        <v>66</v>
      </c>
      <c r="AS48" s="1">
        <v>1834</v>
      </c>
      <c r="AT48" s="1">
        <v>4.200199997285381E-3</v>
      </c>
      <c r="AU48" s="1">
        <v>1</v>
      </c>
      <c r="BA48" s="1">
        <v>1834</v>
      </c>
      <c r="BB48" s="1">
        <v>4.200199997285381E-3</v>
      </c>
      <c r="BC48" s="1">
        <v>1</v>
      </c>
    </row>
    <row r="49" spans="1:55">
      <c r="A49" s="53" t="s">
        <v>58</v>
      </c>
      <c r="B49" s="56"/>
      <c r="C49" s="54">
        <v>37676.574999999997</v>
      </c>
      <c r="D49" s="54" t="s">
        <v>60</v>
      </c>
      <c r="E49" s="1">
        <f>(C49-C$7)/C$8</f>
        <v>-31630.048930088855</v>
      </c>
      <c r="F49" s="1">
        <f>ROUND(2*E49,0)/2</f>
        <v>-31630</v>
      </c>
      <c r="G49" s="1">
        <f>C49-(C$7+F49*C$8)</f>
        <v>-2.0339000009698793E-2</v>
      </c>
      <c r="J49" s="1">
        <f>G49</f>
        <v>-2.0339000009698793E-2</v>
      </c>
      <c r="P49" s="6">
        <f>+D$11+D$12*F49+D$13*F49^2</f>
        <v>-2.1349477405637661E-2</v>
      </c>
      <c r="Q49" s="224">
        <f>+C49-15018.5</f>
        <v>22658.074999999997</v>
      </c>
      <c r="R49" s="52"/>
      <c r="S49" s="1">
        <f>+(P49-G49)^2</f>
        <v>1.0210645677033952E-6</v>
      </c>
      <c r="T49" s="1">
        <v>1</v>
      </c>
      <c r="U49" s="1">
        <f>T49*S49</f>
        <v>1.0210645677033952E-6</v>
      </c>
      <c r="AE49" s="1">
        <v>8</v>
      </c>
      <c r="AG49" s="1" t="s">
        <v>65</v>
      </c>
      <c r="AI49" s="1" t="s">
        <v>66</v>
      </c>
      <c r="AS49" s="1">
        <v>1834.5</v>
      </c>
      <c r="AT49" s="1">
        <v>3.6628499947255477E-3</v>
      </c>
      <c r="AU49" s="1">
        <v>0.5</v>
      </c>
      <c r="BA49" s="1">
        <v>1834.5</v>
      </c>
      <c r="BB49" s="1">
        <v>3.6628499947255477E-3</v>
      </c>
      <c r="BC49" s="1">
        <v>0.5</v>
      </c>
    </row>
    <row r="50" spans="1:55">
      <c r="A50" s="53" t="s">
        <v>68</v>
      </c>
      <c r="B50" s="56"/>
      <c r="C50" s="54">
        <v>39553.434999999998</v>
      </c>
      <c r="D50" s="54"/>
      <c r="E50" s="1">
        <f>(C50-C$7)/C$8</f>
        <v>-27114.835471102779</v>
      </c>
      <c r="F50" s="1">
        <f>ROUND(2*E50,0)/2</f>
        <v>-27115</v>
      </c>
      <c r="P50" s="6">
        <f>+D$11+D$12*F50+D$13*F50^2</f>
        <v>-2.4922829767851873E-2</v>
      </c>
      <c r="Q50" s="224">
        <f>+C50-15018.5</f>
        <v>24534.934999999998</v>
      </c>
      <c r="R50" s="66">
        <v>6.8390499996894505E-2</v>
      </c>
      <c r="AE50" s="1">
        <v>8</v>
      </c>
      <c r="AG50" s="1" t="s">
        <v>65</v>
      </c>
      <c r="AI50" s="1" t="s">
        <v>66</v>
      </c>
      <c r="AS50" s="1">
        <v>1834.5</v>
      </c>
      <c r="AT50" s="1">
        <v>4.9628499982645735E-3</v>
      </c>
      <c r="AU50" s="1">
        <v>0.5</v>
      </c>
      <c r="BA50" s="1">
        <v>1834.5</v>
      </c>
      <c r="BB50" s="1">
        <v>4.9628499982645735E-3</v>
      </c>
      <c r="BC50" s="1">
        <v>0.5</v>
      </c>
    </row>
    <row r="51" spans="1:55">
      <c r="A51" s="53" t="s">
        <v>69</v>
      </c>
      <c r="B51" s="56" t="s">
        <v>61</v>
      </c>
      <c r="C51" s="54">
        <v>40147.517</v>
      </c>
      <c r="D51" s="54"/>
      <c r="E51" s="1">
        <f>(C51-C$7)/C$8</f>
        <v>-25685.636147689536</v>
      </c>
      <c r="F51" s="1">
        <f>ROUND(2*E51,0)/2</f>
        <v>-25685.5</v>
      </c>
      <c r="P51" s="6">
        <f>+D$11+D$12*F51+D$13*F51^2</f>
        <v>-2.5596325200782914E-2</v>
      </c>
      <c r="Q51" s="224">
        <f>+C51-15018.5</f>
        <v>25129.017</v>
      </c>
      <c r="R51" s="52">
        <v>-5.6593150002299808E-2</v>
      </c>
      <c r="AE51" s="1">
        <v>8</v>
      </c>
      <c r="AG51" s="1" t="s">
        <v>65</v>
      </c>
      <c r="AI51" s="1" t="s">
        <v>66</v>
      </c>
      <c r="AS51" s="1">
        <v>2641.5</v>
      </c>
      <c r="AT51" s="1">
        <v>6.4799499959917739E-3</v>
      </c>
      <c r="AU51" s="1">
        <v>1</v>
      </c>
      <c r="BA51" s="1">
        <v>2641.5</v>
      </c>
      <c r="BB51" s="1">
        <v>6.4799499959917739E-3</v>
      </c>
      <c r="BC51" s="1">
        <v>1</v>
      </c>
    </row>
    <row r="52" spans="1:55">
      <c r="A52" s="53" t="s">
        <v>70</v>
      </c>
      <c r="B52" s="56"/>
      <c r="C52" s="54">
        <v>40256.248</v>
      </c>
      <c r="D52" s="54"/>
      <c r="E52" s="1">
        <f>(C52-C$7)/C$8</f>
        <v>-25424.059005756193</v>
      </c>
      <c r="F52" s="1">
        <f>ROUND(2*E52,0)/2</f>
        <v>-25424</v>
      </c>
      <c r="P52" s="6">
        <f>+D$11+D$12*F52+D$13*F52^2</f>
        <v>-2.5695702170301711E-2</v>
      </c>
      <c r="Q52" s="224">
        <f>+C52-15018.5</f>
        <v>25237.748</v>
      </c>
      <c r="R52" s="52">
        <v>-2.4527200002921745E-2</v>
      </c>
      <c r="AE52" s="1">
        <v>8</v>
      </c>
      <c r="AG52" s="1" t="s">
        <v>65</v>
      </c>
      <c r="AI52" s="1" t="s">
        <v>66</v>
      </c>
      <c r="AS52" s="1">
        <v>4156</v>
      </c>
      <c r="AT52" s="1">
        <v>1.084679999621585E-2</v>
      </c>
      <c r="AU52" s="1">
        <v>0.5</v>
      </c>
      <c r="BA52" s="1">
        <v>4156</v>
      </c>
      <c r="BB52" s="1">
        <v>1.084679999621585E-2</v>
      </c>
      <c r="BC52" s="1">
        <v>0.5</v>
      </c>
    </row>
    <row r="53" spans="1:55">
      <c r="A53" s="53" t="s">
        <v>71</v>
      </c>
      <c r="B53" s="56" t="s">
        <v>61</v>
      </c>
      <c r="C53" s="54">
        <v>40259.364999999998</v>
      </c>
      <c r="D53" s="54"/>
      <c r="E53" s="1">
        <f>(C53-C$7)/C$8</f>
        <v>-25416.560353564953</v>
      </c>
      <c r="F53" s="1">
        <f>ROUND(2*E53,0)/2</f>
        <v>-25416.5</v>
      </c>
      <c r="P53" s="6">
        <f>+D$11+D$12*F53+D$13*F53^2</f>
        <v>-2.5698443663916354E-2</v>
      </c>
      <c r="Q53" s="224">
        <f>+C53-15018.5</f>
        <v>25240.864999999998</v>
      </c>
      <c r="R53" s="52">
        <v>-2.5087450005230494E-2</v>
      </c>
      <c r="AE53" s="1">
        <v>9</v>
      </c>
      <c r="AG53" s="1" t="s">
        <v>65</v>
      </c>
      <c r="AI53" s="1" t="s">
        <v>66</v>
      </c>
      <c r="AS53" s="1">
        <v>4224</v>
      </c>
      <c r="AT53" s="1">
        <v>1.069719999213703E-2</v>
      </c>
      <c r="AU53" s="1">
        <v>1</v>
      </c>
      <c r="BA53" s="1">
        <v>4224</v>
      </c>
      <c r="BB53" s="1">
        <v>1.069719999213703E-2</v>
      </c>
      <c r="BC53" s="1">
        <v>1</v>
      </c>
    </row>
    <row r="54" spans="1:55">
      <c r="A54" s="53" t="s">
        <v>71</v>
      </c>
      <c r="B54" s="56" t="s">
        <v>61</v>
      </c>
      <c r="C54" s="54">
        <v>40289.292000000001</v>
      </c>
      <c r="D54" s="54"/>
      <c r="E54" s="1">
        <f>(C54-C$7)/C$8</f>
        <v>-25344.564150765014</v>
      </c>
      <c r="F54" s="1">
        <f>ROUND(2*E54,0)/2</f>
        <v>-25344.5</v>
      </c>
      <c r="P54" s="6">
        <f>+D$11+D$12*F54+D$13*F54^2</f>
        <v>-2.572445358391879E-2</v>
      </c>
      <c r="Q54" s="224">
        <f>+C54-15018.5</f>
        <v>25270.792000000001</v>
      </c>
      <c r="R54" s="52">
        <v>-2.6665850004064851E-2</v>
      </c>
      <c r="AE54" s="1">
        <v>8</v>
      </c>
      <c r="AG54" s="1" t="s">
        <v>65</v>
      </c>
      <c r="AI54" s="1" t="s">
        <v>66</v>
      </c>
      <c r="AS54" s="1">
        <v>4224</v>
      </c>
      <c r="AT54" s="1">
        <v>1.069719999213703E-2</v>
      </c>
      <c r="AU54" s="1">
        <v>1</v>
      </c>
      <c r="BA54" s="1">
        <v>4224</v>
      </c>
      <c r="BB54" s="1">
        <v>1.069719999213703E-2</v>
      </c>
      <c r="BC54" s="1">
        <v>1</v>
      </c>
    </row>
    <row r="55" spans="1:55">
      <c r="A55" s="53" t="s">
        <v>72</v>
      </c>
      <c r="B55" s="56" t="s">
        <v>61</v>
      </c>
      <c r="C55" s="54">
        <v>40316.305</v>
      </c>
      <c r="D55" s="54"/>
      <c r="E55" s="1">
        <f>(C55-C$7)/C$8</f>
        <v>-25279.578237501592</v>
      </c>
      <c r="F55" s="1">
        <f>ROUND(2*E55,0)/2</f>
        <v>-25279.5</v>
      </c>
      <c r="P55" s="6">
        <f>+D$11+D$12*F55+D$13*F55^2</f>
        <v>-2.5747454945397728E-2</v>
      </c>
      <c r="Q55" s="224">
        <f>+C55-15018.5</f>
        <v>25297.805</v>
      </c>
      <c r="R55" s="52">
        <v>-3.2521350003662519E-2</v>
      </c>
      <c r="AE55" s="1">
        <v>8</v>
      </c>
      <c r="AG55" s="1" t="s">
        <v>65</v>
      </c>
      <c r="AI55" s="1" t="s">
        <v>66</v>
      </c>
      <c r="AS55" s="1">
        <v>5379</v>
      </c>
      <c r="AT55" s="1">
        <v>1.4188699999067467E-2</v>
      </c>
      <c r="AU55" s="1">
        <v>0.5</v>
      </c>
      <c r="BA55" s="1">
        <v>5379</v>
      </c>
      <c r="BB55" s="1">
        <v>1.4188699999067467E-2</v>
      </c>
      <c r="BC55" s="1">
        <v>0.5</v>
      </c>
    </row>
    <row r="56" spans="1:55">
      <c r="A56" s="53" t="s">
        <v>72</v>
      </c>
      <c r="B56" s="56" t="s">
        <v>61</v>
      </c>
      <c r="C56" s="54">
        <v>40321.303999999996</v>
      </c>
      <c r="D56" s="54"/>
      <c r="E56" s="1">
        <f>(C56-C$7)/C$8</f>
        <v>-25267.552006412723</v>
      </c>
      <c r="F56" s="1">
        <f>ROUND(2*E56,0)/2</f>
        <v>-25267.5</v>
      </c>
      <c r="P56" s="6">
        <f>+D$11+D$12*F56+D$13*F56^2</f>
        <v>-2.575165156392769E-2</v>
      </c>
      <c r="Q56" s="224">
        <f>+C56-15018.5</f>
        <v>25302.803999999996</v>
      </c>
      <c r="R56" s="52">
        <v>-2.1617750004224945E-2</v>
      </c>
      <c r="AE56" s="1">
        <v>7</v>
      </c>
      <c r="AG56" s="1" t="s">
        <v>65</v>
      </c>
      <c r="AI56" s="1" t="s">
        <v>66</v>
      </c>
      <c r="AS56" s="1">
        <v>5403</v>
      </c>
      <c r="AT56" s="1">
        <v>1.5325899999879766E-2</v>
      </c>
      <c r="AU56" s="1">
        <v>0.5</v>
      </c>
      <c r="BA56" s="1">
        <v>5403</v>
      </c>
      <c r="BB56" s="1">
        <v>1.5325899999879766E-2</v>
      </c>
      <c r="BC56" s="1">
        <v>0.5</v>
      </c>
    </row>
    <row r="57" spans="1:55">
      <c r="A57" s="53" t="s">
        <v>73</v>
      </c>
      <c r="B57" s="56"/>
      <c r="C57" s="54">
        <v>40589.608</v>
      </c>
      <c r="D57" s="54"/>
      <c r="E57" s="1">
        <f>(C57-C$7)/C$8</f>
        <v>-24622.08573194376</v>
      </c>
      <c r="F57" s="1">
        <f>ROUND(2*E57,0)/2</f>
        <v>-24622</v>
      </c>
      <c r="P57" s="6">
        <f>+D$11+D$12*F57+D$13*F57^2</f>
        <v>-2.5954526411278073E-2</v>
      </c>
      <c r="Q57" s="224">
        <f>+C57-15018.5</f>
        <v>25571.108</v>
      </c>
      <c r="R57" s="52">
        <v>-3.5636600005091168E-2</v>
      </c>
      <c r="AD57" s="1" t="s">
        <v>74</v>
      </c>
      <c r="AE57" s="1">
        <v>9</v>
      </c>
      <c r="AG57" s="1" t="s">
        <v>65</v>
      </c>
      <c r="AI57" s="1" t="s">
        <v>66</v>
      </c>
      <c r="AS57" s="1">
        <v>5976</v>
      </c>
      <c r="AT57" s="1">
        <v>1.0592799997539259E-2</v>
      </c>
      <c r="AU57" s="1">
        <v>1</v>
      </c>
      <c r="BA57" s="1">
        <v>5976</v>
      </c>
      <c r="BB57" s="1">
        <v>1.0592799997539259E-2</v>
      </c>
      <c r="BC57" s="1">
        <v>1</v>
      </c>
    </row>
    <row r="58" spans="1:55">
      <c r="A58" s="53" t="s">
        <v>75</v>
      </c>
      <c r="B58" s="56"/>
      <c r="C58" s="54">
        <v>40650.315000000002</v>
      </c>
      <c r="D58" s="54"/>
      <c r="E58" s="1">
        <f>(C58-C$7)/C$8</f>
        <v>-24476.041240903043</v>
      </c>
      <c r="F58" s="1">
        <f>ROUND(2*E58,0)/2</f>
        <v>-24476</v>
      </c>
      <c r="P58" s="6">
        <f>+D$11+D$12*F58+D$13*F58^2</f>
        <v>-2.5994186386538741E-2</v>
      </c>
      <c r="Q58" s="224">
        <f>+C58-15018.5</f>
        <v>25631.815000000002</v>
      </c>
      <c r="R58" s="52">
        <v>-1.7142800003057346E-2</v>
      </c>
      <c r="AD58" s="1" t="s">
        <v>74</v>
      </c>
      <c r="AI58" s="1" t="s">
        <v>76</v>
      </c>
      <c r="AS58" s="1">
        <v>6022.5</v>
      </c>
      <c r="AT58" s="1">
        <v>1.2519249998149462E-2</v>
      </c>
      <c r="AU58" s="1">
        <v>1</v>
      </c>
      <c r="BA58" s="1">
        <v>6022.5</v>
      </c>
      <c r="BB58" s="1">
        <v>1.2519249998149462E-2</v>
      </c>
      <c r="BC58" s="1">
        <v>1</v>
      </c>
    </row>
    <row r="59" spans="1:55">
      <c r="A59" s="53" t="s">
        <v>75</v>
      </c>
      <c r="B59" s="56"/>
      <c r="C59" s="54">
        <v>40652.385999999999</v>
      </c>
      <c r="D59" s="54"/>
      <c r="E59" s="1">
        <f>(C59-C$7)/C$8</f>
        <v>-24471.058979533766</v>
      </c>
      <c r="F59" s="1">
        <f>ROUND(2*E59,0)/2</f>
        <v>-24471</v>
      </c>
      <c r="P59" s="6">
        <f>+D$11+D$12*F59+D$13*F59^2</f>
        <v>-2.5995503924206215E-2</v>
      </c>
      <c r="Q59" s="224">
        <f>+C59-15018.5</f>
        <v>25633.885999999999</v>
      </c>
      <c r="R59" s="52">
        <v>-2.4516300007235259E-2</v>
      </c>
      <c r="AD59" s="1" t="s">
        <v>74</v>
      </c>
      <c r="AI59" s="1" t="s">
        <v>76</v>
      </c>
      <c r="AS59" s="1">
        <v>6027</v>
      </c>
      <c r="AT59" s="1">
        <v>1.5083099991898052E-2</v>
      </c>
      <c r="AU59" s="1">
        <v>1</v>
      </c>
      <c r="BA59" s="1">
        <v>6027</v>
      </c>
      <c r="BB59" s="1">
        <v>1.5083099991898052E-2</v>
      </c>
      <c r="BC59" s="1">
        <v>1</v>
      </c>
    </row>
    <row r="60" spans="1:55">
      <c r="A60" s="53" t="s">
        <v>75</v>
      </c>
      <c r="B60" s="56"/>
      <c r="C60" s="54">
        <v>40655.286999999997</v>
      </c>
      <c r="D60" s="54"/>
      <c r="E60" s="1">
        <f>(C60-C$7)/C$8</f>
        <v>-24464.079964452987</v>
      </c>
      <c r="F60" s="1">
        <f>ROUND(2*E60,0)/2</f>
        <v>-24464</v>
      </c>
      <c r="P60" s="6">
        <f>+D$11+D$12*F60+D$13*F60^2</f>
        <v>-2.5997343950880131E-2</v>
      </c>
      <c r="Q60" s="224">
        <f>+C60-15018.5</f>
        <v>25636.786999999997</v>
      </c>
      <c r="R60" s="52">
        <v>-3.3239200005482417E-2</v>
      </c>
      <c r="AD60" s="1" t="s">
        <v>74</v>
      </c>
      <c r="AE60" s="1">
        <v>14</v>
      </c>
      <c r="AG60" s="1" t="s">
        <v>77</v>
      </c>
      <c r="AI60" s="1" t="s">
        <v>78</v>
      </c>
      <c r="AS60" s="1">
        <v>6060.5</v>
      </c>
      <c r="AT60" s="1">
        <v>2.3180649994174019E-2</v>
      </c>
      <c r="AU60" s="1">
        <v>0.5</v>
      </c>
      <c r="BA60" s="1">
        <v>6060.5</v>
      </c>
      <c r="BB60" s="1">
        <v>2.3180649994174019E-2</v>
      </c>
      <c r="BC60" s="1">
        <v>0.5</v>
      </c>
    </row>
    <row r="61" spans="1:55">
      <c r="A61" s="53" t="s">
        <v>79</v>
      </c>
      <c r="B61" s="56" t="s">
        <v>61</v>
      </c>
      <c r="C61" s="54">
        <v>40854.605000000003</v>
      </c>
      <c r="D61" s="54"/>
      <c r="E61" s="1">
        <f>(C61-C$7)/C$8</f>
        <v>-23984.575197865062</v>
      </c>
      <c r="F61" s="1">
        <f>ROUND(2*E61,0)/2</f>
        <v>-23984.5</v>
      </c>
      <c r="P61" s="6">
        <f>+D$11+D$12*F61+D$13*F61^2</f>
        <v>-2.6110816436403082E-2</v>
      </c>
      <c r="Q61" s="224">
        <f>+C61-15018.5</f>
        <v>25836.105000000003</v>
      </c>
      <c r="R61" s="52">
        <v>-3.1257850001566112E-2</v>
      </c>
      <c r="AD61" s="1" t="s">
        <v>74</v>
      </c>
      <c r="AE61" s="1">
        <v>14</v>
      </c>
      <c r="AG61" s="1" t="s">
        <v>77</v>
      </c>
      <c r="AI61" s="1" t="s">
        <v>78</v>
      </c>
      <c r="AS61" s="1">
        <v>6063</v>
      </c>
      <c r="AT61" s="1">
        <v>1.6093899997940753E-2</v>
      </c>
      <c r="AU61" s="1">
        <v>1</v>
      </c>
      <c r="BA61" s="1">
        <v>6063</v>
      </c>
      <c r="BB61" s="1">
        <v>1.6093899997940753E-2</v>
      </c>
      <c r="BC61" s="1">
        <v>1</v>
      </c>
    </row>
    <row r="62" spans="1:55">
      <c r="A62" s="53" t="s">
        <v>80</v>
      </c>
      <c r="B62" s="56"/>
      <c r="C62" s="54">
        <v>41000.29</v>
      </c>
      <c r="D62" s="54"/>
      <c r="E62" s="1">
        <f>(C62-C$7)/C$8</f>
        <v>-23634.096806950249</v>
      </c>
      <c r="F62" s="1">
        <f>ROUND(2*E62,0)/2</f>
        <v>-23634</v>
      </c>
      <c r="P62" s="6">
        <f>+D$11+D$12*F62+D$13*F62^2</f>
        <v>-2.6178086404933493E-2</v>
      </c>
      <c r="Q62" s="224">
        <f>+C62-15018.5</f>
        <v>25981.79</v>
      </c>
      <c r="R62" s="52">
        <v>-4.0240200003609061E-2</v>
      </c>
      <c r="AD62" s="1" t="s">
        <v>74</v>
      </c>
      <c r="AE62" s="1">
        <v>11</v>
      </c>
      <c r="AG62" s="1" t="s">
        <v>81</v>
      </c>
      <c r="AI62" s="1" t="s">
        <v>78</v>
      </c>
      <c r="AS62" s="1">
        <v>6065.5</v>
      </c>
      <c r="AT62" s="1">
        <v>1.4907149998180103E-2</v>
      </c>
      <c r="AU62" s="1">
        <v>1</v>
      </c>
      <c r="BA62" s="1">
        <v>6065.5</v>
      </c>
      <c r="BB62" s="1">
        <v>1.4907149998180103E-2</v>
      </c>
      <c r="BC62" s="1">
        <v>1</v>
      </c>
    </row>
    <row r="63" spans="1:55">
      <c r="A63" s="53" t="s">
        <v>80</v>
      </c>
      <c r="B63" s="56" t="s">
        <v>61</v>
      </c>
      <c r="C63" s="54">
        <v>41023.372000000003</v>
      </c>
      <c r="D63" s="54"/>
      <c r="E63" s="1">
        <f>(C63-C$7)/C$8</f>
        <v>-23578.567807951746</v>
      </c>
      <c r="F63" s="1">
        <f>ROUND(2*E63,0)/2</f>
        <v>-23578.5</v>
      </c>
      <c r="P63" s="6">
        <f>+D$11+D$12*F63+D$13*F63^2</f>
        <v>-2.618752416722946E-2</v>
      </c>
      <c r="Q63" s="224">
        <f>+C63-15018.5</f>
        <v>26004.872000000003</v>
      </c>
      <c r="R63" s="52">
        <v>-2.818604999629315E-2</v>
      </c>
      <c r="AD63" s="1" t="s">
        <v>74</v>
      </c>
      <c r="AE63" s="1">
        <v>9</v>
      </c>
      <c r="AG63" s="1" t="s">
        <v>65</v>
      </c>
      <c r="AI63" s="1" t="s">
        <v>66</v>
      </c>
      <c r="AS63" s="1">
        <v>6072</v>
      </c>
      <c r="AT63" s="1">
        <v>1.4821599994320422E-2</v>
      </c>
      <c r="AU63" s="1">
        <v>1</v>
      </c>
      <c r="BA63" s="1">
        <v>6072</v>
      </c>
      <c r="BB63" s="1">
        <v>1.4821599994320422E-2</v>
      </c>
      <c r="BC63" s="1">
        <v>1</v>
      </c>
    </row>
    <row r="64" spans="1:55">
      <c r="A64" s="53" t="s">
        <v>80</v>
      </c>
      <c r="B64" s="56"/>
      <c r="C64" s="54">
        <v>41027.305</v>
      </c>
      <c r="D64" s="54"/>
      <c r="E64" s="1">
        <f>(C64-C$7)/C$8</f>
        <v>-23569.106082232098</v>
      </c>
      <c r="F64" s="1">
        <f>ROUND(2*E64,0)/2</f>
        <v>-23569</v>
      </c>
      <c r="P64" s="6">
        <f>+D$11+D$12*F64+D$13*F64^2</f>
        <v>-2.618910636812161E-2</v>
      </c>
      <c r="Q64" s="224">
        <f>+C64-15018.5</f>
        <v>26008.805</v>
      </c>
      <c r="R64" s="52">
        <v>-4.4095700002799276E-2</v>
      </c>
      <c r="AS64" s="1">
        <v>6075</v>
      </c>
      <c r="AT64" s="1">
        <v>1.6497500000696164E-2</v>
      </c>
      <c r="AU64" s="1">
        <v>1</v>
      </c>
      <c r="BA64" s="1">
        <v>6075</v>
      </c>
      <c r="BB64" s="1">
        <v>1.6497500000696164E-2</v>
      </c>
      <c r="BC64" s="1">
        <v>1</v>
      </c>
    </row>
    <row r="65" spans="1:55">
      <c r="A65" s="53" t="s">
        <v>82</v>
      </c>
      <c r="B65" s="56"/>
      <c r="C65" s="54">
        <v>41215.625999999997</v>
      </c>
      <c r="D65" s="54"/>
      <c r="E65" s="1">
        <f>(C65-C$7)/C$8</f>
        <v>-23116.057099457837</v>
      </c>
      <c r="F65" s="1">
        <f>ROUND(2*E65,0)/2</f>
        <v>-23116</v>
      </c>
      <c r="P65" s="6">
        <f>+D$11+D$12*F65+D$13*F65^2</f>
        <v>-2.6253263484473606E-2</v>
      </c>
      <c r="Q65" s="224">
        <f>+C65-15018.5</f>
        <v>26197.125999999997</v>
      </c>
      <c r="R65" s="52">
        <v>-2.3734800008242019E-2</v>
      </c>
      <c r="AD65" s="1" t="s">
        <v>74</v>
      </c>
      <c r="AE65" s="1">
        <v>10</v>
      </c>
      <c r="AG65" s="1" t="s">
        <v>77</v>
      </c>
      <c r="AI65" s="1" t="s">
        <v>78</v>
      </c>
      <c r="AS65" s="1">
        <v>6087</v>
      </c>
      <c r="AT65" s="1">
        <v>1.2301099995966069E-2</v>
      </c>
      <c r="AU65" s="1">
        <v>1</v>
      </c>
      <c r="BA65" s="1">
        <v>6087</v>
      </c>
      <c r="BB65" s="1">
        <v>1.2301099995966069E-2</v>
      </c>
      <c r="BC65" s="1">
        <v>1</v>
      </c>
    </row>
    <row r="66" spans="1:55">
      <c r="A66" s="53" t="s">
        <v>83</v>
      </c>
      <c r="B66" s="56"/>
      <c r="C66" s="54">
        <v>41308.309000000001</v>
      </c>
      <c r="D66" s="54"/>
      <c r="E66" s="1">
        <f>(C66-C$7)/C$8</f>
        <v>-22893.087070249891</v>
      </c>
      <c r="F66" s="1">
        <f>ROUND(2*E66,0)/2</f>
        <v>-22893</v>
      </c>
      <c r="P66" s="6">
        <f>+D$11+D$12*F66+D$13*F66^2</f>
        <v>-2.6276723792998457E-2</v>
      </c>
      <c r="Q66" s="224">
        <f>+C66-15018.5</f>
        <v>26289.809000000001</v>
      </c>
      <c r="R66" s="52">
        <v>-3.6192899999150541E-2</v>
      </c>
      <c r="AD66" s="1" t="s">
        <v>74</v>
      </c>
      <c r="AE66" s="1">
        <v>6</v>
      </c>
      <c r="AG66" s="1" t="s">
        <v>65</v>
      </c>
      <c r="AI66" s="1" t="s">
        <v>66</v>
      </c>
      <c r="AS66" s="1">
        <v>6089.5</v>
      </c>
      <c r="AT66" s="1">
        <v>1.8014349996519741E-2</v>
      </c>
      <c r="AU66" s="1">
        <v>1</v>
      </c>
      <c r="BA66" s="1">
        <v>6089.5</v>
      </c>
      <c r="BB66" s="1">
        <v>1.8014349996519741E-2</v>
      </c>
      <c r="BC66" s="1">
        <v>1</v>
      </c>
    </row>
    <row r="67" spans="1:55">
      <c r="A67" s="53" t="s">
        <v>84</v>
      </c>
      <c r="B67" s="56" t="s">
        <v>61</v>
      </c>
      <c r="C67" s="54">
        <v>41694.281999999999</v>
      </c>
      <c r="D67" s="54"/>
      <c r="E67" s="1">
        <f>(C67-C$7)/C$8</f>
        <v>-21964.541262674884</v>
      </c>
      <c r="F67" s="1">
        <f>ROUND(2*E67,0)/2</f>
        <v>-21964.5</v>
      </c>
      <c r="P67" s="6">
        <f>+D$11+D$12*F67+D$13*F67^2</f>
        <v>-2.6316796395622868E-2</v>
      </c>
      <c r="Q67" s="224">
        <f>+C67-15018.5</f>
        <v>26675.781999999999</v>
      </c>
      <c r="R67" s="52">
        <v>-1.7151850006484892E-2</v>
      </c>
      <c r="AD67" s="1" t="s">
        <v>74</v>
      </c>
      <c r="AE67" s="1">
        <v>13</v>
      </c>
      <c r="AG67" s="1" t="s">
        <v>77</v>
      </c>
      <c r="AI67" s="1" t="s">
        <v>78</v>
      </c>
      <c r="AS67" s="1">
        <v>6092</v>
      </c>
      <c r="AT67" s="1">
        <v>1.3727599995036144E-2</v>
      </c>
      <c r="AU67" s="1">
        <v>1</v>
      </c>
      <c r="BA67" s="1">
        <v>6092</v>
      </c>
      <c r="BB67" s="1">
        <v>1.3727599995036144E-2</v>
      </c>
      <c r="BC67" s="1">
        <v>1</v>
      </c>
    </row>
    <row r="68" spans="1:55">
      <c r="A68" s="53" t="s">
        <v>85</v>
      </c>
      <c r="B68" s="56"/>
      <c r="C68" s="54">
        <v>41764.315999999999</v>
      </c>
      <c r="D68" s="54"/>
      <c r="E68" s="1">
        <f>(C68-C$7)/C$8</f>
        <v>-21796.058552517159</v>
      </c>
      <c r="F68" s="1">
        <f>ROUND(2*E68,0)/2</f>
        <v>-21796</v>
      </c>
      <c r="P68" s="6">
        <f>+D$11+D$12*F68+D$13*F68^2</f>
        <v>-2.6314108860178393E-2</v>
      </c>
      <c r="Q68" s="224">
        <f>+C68-15018.5</f>
        <v>26745.815999999999</v>
      </c>
      <c r="R68" s="52">
        <v>-2.4338800001714844E-2</v>
      </c>
      <c r="AE68" s="1">
        <v>11</v>
      </c>
      <c r="AG68" s="1" t="s">
        <v>86</v>
      </c>
      <c r="AI68" s="1" t="s">
        <v>66</v>
      </c>
      <c r="AS68" s="1">
        <v>6125.5</v>
      </c>
      <c r="AT68" s="1">
        <v>1.2025149997498374E-2</v>
      </c>
      <c r="AU68" s="1">
        <v>1</v>
      </c>
      <c r="BA68" s="1">
        <v>6125.5</v>
      </c>
      <c r="BB68" s="1">
        <v>1.2025149997498374E-2</v>
      </c>
      <c r="BC68" s="1">
        <v>1</v>
      </c>
    </row>
    <row r="69" spans="1:55">
      <c r="A69" s="53" t="s">
        <v>87</v>
      </c>
      <c r="B69" s="56"/>
      <c r="C69" s="54">
        <v>42035.341999999997</v>
      </c>
      <c r="D69" s="54"/>
      <c r="E69" s="1">
        <f>(C69-C$7)/C$8</f>
        <v>-21144.043888165448</v>
      </c>
      <c r="F69" s="1">
        <f>ROUND(2*E69,0)/2</f>
        <v>-21144</v>
      </c>
      <c r="P69" s="6">
        <f>+D$11+D$12*F69+D$13*F69^2</f>
        <v>-2.6274884749979393E-2</v>
      </c>
      <c r="Q69" s="224">
        <f>+C69-15018.5</f>
        <v>27016.841999999997</v>
      </c>
      <c r="R69" s="52">
        <v>-1.8243200007418636E-2</v>
      </c>
      <c r="AE69" s="1">
        <v>8</v>
      </c>
      <c r="AG69" s="1" t="s">
        <v>86</v>
      </c>
      <c r="AI69" s="1" t="s">
        <v>66</v>
      </c>
      <c r="AS69" s="1">
        <v>6161</v>
      </c>
      <c r="AT69" s="1">
        <v>1.5673299996706191E-2</v>
      </c>
      <c r="AU69" s="1">
        <v>1</v>
      </c>
      <c r="BA69" s="1">
        <v>6161</v>
      </c>
      <c r="BB69" s="1">
        <v>1.5673299996706191E-2</v>
      </c>
      <c r="BC69" s="1">
        <v>1</v>
      </c>
    </row>
    <row r="70" spans="1:55">
      <c r="A70" s="53" t="s">
        <v>87</v>
      </c>
      <c r="B70" s="56"/>
      <c r="C70" s="54">
        <v>42059.438000000002</v>
      </c>
      <c r="D70" s="54"/>
      <c r="E70" s="1">
        <f>(C70-C$7)/C$8</f>
        <v>-21086.075481620606</v>
      </c>
      <c r="F70" s="1">
        <f>ROUND(2*E70,0)/2</f>
        <v>-21086</v>
      </c>
      <c r="P70" s="6">
        <f>+D$11+D$12*F70+D$13*F70^2</f>
        <v>-2.6269176641334793E-2</v>
      </c>
      <c r="Q70" s="224">
        <f>+C70-15018.5</f>
        <v>27040.938000000002</v>
      </c>
      <c r="R70" s="52">
        <v>-3.1375800004752818E-2</v>
      </c>
      <c r="AD70" s="1" t="s">
        <v>74</v>
      </c>
      <c r="AE70" s="1">
        <v>15</v>
      </c>
      <c r="AG70" s="1" t="s">
        <v>77</v>
      </c>
      <c r="AI70" s="1" t="s">
        <v>78</v>
      </c>
      <c r="AS70" s="1">
        <v>7063</v>
      </c>
      <c r="AT70" s="1">
        <v>1.9443899989710189E-2</v>
      </c>
      <c r="AU70" s="1">
        <v>0.5</v>
      </c>
      <c r="BA70" s="1">
        <v>7063</v>
      </c>
      <c r="BB70" s="1">
        <v>1.9443899989710189E-2</v>
      </c>
      <c r="BC70" s="1">
        <v>0.5</v>
      </c>
    </row>
    <row r="71" spans="1:55">
      <c r="A71" s="53" t="s">
        <v>87</v>
      </c>
      <c r="B71" s="56" t="s">
        <v>61</v>
      </c>
      <c r="C71" s="54">
        <v>42071.303</v>
      </c>
      <c r="D71" s="54"/>
      <c r="E71" s="1">
        <f>(C71-C$7)/C$8</f>
        <v>-21057.53152645567</v>
      </c>
      <c r="F71" s="1">
        <f>ROUND(2*E71,0)/2</f>
        <v>-21057.5</v>
      </c>
      <c r="P71" s="6">
        <f>+D$11+D$12*F71+D$13*F71^2</f>
        <v>-2.6266238963050456E-2</v>
      </c>
      <c r="Q71" s="224">
        <f>+C71-15018.5</f>
        <v>27052.803</v>
      </c>
      <c r="R71" s="52">
        <v>-1.310475000354927E-2</v>
      </c>
      <c r="AD71" s="1" t="s">
        <v>74</v>
      </c>
      <c r="AE71" s="1">
        <v>10</v>
      </c>
      <c r="AG71" s="1" t="s">
        <v>65</v>
      </c>
      <c r="AI71" s="1" t="s">
        <v>66</v>
      </c>
      <c r="AS71" s="1">
        <v>7075</v>
      </c>
      <c r="AT71" s="1">
        <v>1.8427499999233987E-2</v>
      </c>
      <c r="AU71" s="1">
        <v>0.5</v>
      </c>
      <c r="BA71" s="1">
        <v>7075</v>
      </c>
      <c r="BB71" s="1">
        <v>1.8427499999233987E-2</v>
      </c>
      <c r="BC71" s="1">
        <v>0.5</v>
      </c>
    </row>
    <row r="72" spans="1:55">
      <c r="A72" s="53" t="s">
        <v>88</v>
      </c>
      <c r="B72" s="56"/>
      <c r="C72" s="54">
        <v>42089.360999999997</v>
      </c>
      <c r="D72" s="54"/>
      <c r="E72" s="1">
        <f>(C72-C$7)/C$8</f>
        <v>-21014.088901730142</v>
      </c>
      <c r="F72" s="1">
        <f>ROUND(2*E72,0)/2</f>
        <v>-21014</v>
      </c>
      <c r="P72" s="6">
        <f>+D$11+D$12*F72+D$13*F72^2</f>
        <v>-2.6261586380899787E-2</v>
      </c>
      <c r="Q72" s="224">
        <f>+C72-15018.5</f>
        <v>27070.860999999997</v>
      </c>
      <c r="R72" s="52">
        <v>-3.6954200004402082E-2</v>
      </c>
      <c r="AD72" s="1" t="s">
        <v>74</v>
      </c>
      <c r="AE72" s="1">
        <v>15</v>
      </c>
      <c r="AG72" s="1" t="s">
        <v>77</v>
      </c>
      <c r="AI72" s="1" t="s">
        <v>78</v>
      </c>
      <c r="AS72" s="1">
        <v>7780</v>
      </c>
      <c r="AT72" s="1">
        <v>2.0733999997901265E-2</v>
      </c>
      <c r="AU72" s="1">
        <v>1</v>
      </c>
      <c r="BA72" s="1">
        <v>7780</v>
      </c>
      <c r="BB72" s="1">
        <v>2.0733999997901265E-2</v>
      </c>
      <c r="BC72" s="1">
        <v>1</v>
      </c>
    </row>
    <row r="73" spans="1:55">
      <c r="A73" s="53" t="s">
        <v>89</v>
      </c>
      <c r="B73" s="56"/>
      <c r="C73" s="54">
        <v>42405.279999999999</v>
      </c>
      <c r="D73" s="54"/>
      <c r="E73" s="1">
        <f>(C73-C$7)/C$8</f>
        <v>-20254.073918860118</v>
      </c>
      <c r="F73" s="1">
        <f>ROUND(2*E73,0)/2</f>
        <v>-20254</v>
      </c>
      <c r="P73" s="6">
        <f>+D$11+D$12*F73+D$13*F73^2</f>
        <v>-2.6147396505514633E-2</v>
      </c>
      <c r="Q73" s="224">
        <f>+C73-15018.5</f>
        <v>27386.78</v>
      </c>
      <c r="R73" s="52">
        <v>-3.0726200006029103E-2</v>
      </c>
      <c r="AD73" s="1" t="s">
        <v>74</v>
      </c>
      <c r="AE73" s="1">
        <v>9</v>
      </c>
      <c r="AG73" s="1" t="s">
        <v>65</v>
      </c>
      <c r="AI73" s="1" t="s">
        <v>66</v>
      </c>
      <c r="AS73" s="1">
        <v>7907.5</v>
      </c>
      <c r="AT73" s="1">
        <v>2.1409749992017169E-2</v>
      </c>
      <c r="AU73" s="1">
        <v>1</v>
      </c>
      <c r="BA73" s="1">
        <v>7907.5</v>
      </c>
      <c r="BB73" s="1">
        <v>2.1409749992017169E-2</v>
      </c>
      <c r="BC73" s="1">
        <v>1</v>
      </c>
    </row>
    <row r="74" spans="1:55">
      <c r="A74" s="53" t="s">
        <v>90</v>
      </c>
      <c r="B74" s="56"/>
      <c r="C74" s="54">
        <v>42439.362000000001</v>
      </c>
      <c r="D74" s="54"/>
      <c r="E74" s="1">
        <f>(C74-C$7)/C$8</f>
        <v>-20172.081918865886</v>
      </c>
      <c r="F74" s="1">
        <f>ROUND(2*E74,0)/2</f>
        <v>-20172</v>
      </c>
      <c r="P74" s="6">
        <f>+D$11+D$12*F74+D$13*F74^2</f>
        <v>-2.6131355812706272E-2</v>
      </c>
      <c r="Q74" s="224">
        <f>+C74-15018.5</f>
        <v>27420.862000000001</v>
      </c>
      <c r="R74" s="52">
        <v>-3.4051599999656901E-2</v>
      </c>
      <c r="AD74" s="1" t="s">
        <v>74</v>
      </c>
      <c r="AE74" s="1">
        <v>14</v>
      </c>
      <c r="AG74" s="1" t="s">
        <v>77</v>
      </c>
      <c r="AI74" s="1" t="s">
        <v>78</v>
      </c>
      <c r="AS74" s="1">
        <v>7972.5</v>
      </c>
      <c r="AT74" s="1">
        <v>2.1854249993339181E-2</v>
      </c>
      <c r="AU74" s="1">
        <v>1</v>
      </c>
      <c r="BA74" s="1">
        <v>7972.5</v>
      </c>
      <c r="BB74" s="1">
        <v>2.1854249993339181E-2</v>
      </c>
      <c r="BC74" s="1">
        <v>1</v>
      </c>
    </row>
    <row r="75" spans="1:55">
      <c r="A75" s="53" t="s">
        <v>91</v>
      </c>
      <c r="B75" s="56"/>
      <c r="C75" s="54">
        <v>42777.303999999996</v>
      </c>
      <c r="D75" s="54"/>
      <c r="E75" s="1">
        <f>(C75-C$7)/C$8</f>
        <v>-19359.085602275063</v>
      </c>
      <c r="F75" s="1">
        <f>ROUND(2*E75,0)/2</f>
        <v>-19359</v>
      </c>
      <c r="P75" s="6">
        <f>+D$11+D$12*F75+D$13*F75^2</f>
        <v>-2.5933112020681444E-2</v>
      </c>
      <c r="Q75" s="224">
        <f>+C75-15018.5</f>
        <v>27758.803999999996</v>
      </c>
      <c r="R75" s="52">
        <v>-3.5582700009399559E-2</v>
      </c>
      <c r="AD75" s="1" t="s">
        <v>74</v>
      </c>
      <c r="AE75" s="1">
        <v>6</v>
      </c>
      <c r="AG75" s="1" t="s">
        <v>65</v>
      </c>
      <c r="AI75" s="1" t="s">
        <v>66</v>
      </c>
      <c r="AS75" s="1">
        <v>8491</v>
      </c>
      <c r="AT75" s="1">
        <v>2.3322299995925277E-2</v>
      </c>
      <c r="AU75" s="1">
        <v>1</v>
      </c>
      <c r="BA75" s="1">
        <v>8491</v>
      </c>
      <c r="BB75" s="1">
        <v>2.3322299995925277E-2</v>
      </c>
      <c r="BC75" s="1">
        <v>1</v>
      </c>
    </row>
    <row r="76" spans="1:55">
      <c r="A76" s="53" t="s">
        <v>92</v>
      </c>
      <c r="B76" s="56"/>
      <c r="C76" s="54">
        <v>42782.722999999998</v>
      </c>
      <c r="D76" s="54"/>
      <c r="E76" s="1">
        <f>(C76-C$7)/C$8</f>
        <v>-19346.048965693619</v>
      </c>
      <c r="F76" s="1">
        <f>ROUND(2*E76,0)/2</f>
        <v>-19346</v>
      </c>
      <c r="P76" s="6">
        <f>+D$11+D$12*F76+D$13*F76^2</f>
        <v>-2.5929363489339212E-2</v>
      </c>
      <c r="Q76" s="224">
        <f>+C76-15018.5</f>
        <v>27764.222999999998</v>
      </c>
      <c r="R76" s="52">
        <v>-2.0353800005977973E-2</v>
      </c>
      <c r="AD76" s="1" t="s">
        <v>74</v>
      </c>
      <c r="AE76" s="1">
        <v>14</v>
      </c>
      <c r="AG76" s="1" t="s">
        <v>77</v>
      </c>
      <c r="AI76" s="1" t="s">
        <v>78</v>
      </c>
      <c r="AS76" s="1">
        <v>8522</v>
      </c>
      <c r="AT76" s="1">
        <v>2.610659999481868E-2</v>
      </c>
      <c r="AU76" s="1">
        <v>1</v>
      </c>
      <c r="BA76" s="1">
        <v>8522</v>
      </c>
      <c r="BB76" s="1">
        <v>2.610659999481868E-2</v>
      </c>
      <c r="BC76" s="1">
        <v>1</v>
      </c>
    </row>
    <row r="77" spans="1:55">
      <c r="A77" s="53" t="s">
        <v>93</v>
      </c>
      <c r="B77" s="56"/>
      <c r="C77" s="54">
        <v>42844.642999999996</v>
      </c>
      <c r="D77" s="54"/>
      <c r="E77" s="1">
        <f>(C77-C$7)/C$8</f>
        <v>-19197.086327361292</v>
      </c>
      <c r="F77" s="1">
        <f>ROUND(2*E77,0)/2</f>
        <v>-19197</v>
      </c>
      <c r="G77" s="1">
        <f>C77-(C$7+F77*C$8)</f>
        <v>-3.5884100005205255E-2</v>
      </c>
      <c r="J77" s="1">
        <f>G77</f>
        <v>-3.5884100005205255E-2</v>
      </c>
      <c r="O77" s="1">
        <f ca="1">+C$11+C$12*F77</f>
        <v>-8.6667000354569673E-2</v>
      </c>
      <c r="P77" s="6">
        <f>+D$11+D$12*F77+D$13*F77^2</f>
        <v>-2.5885098957355003E-2</v>
      </c>
      <c r="Q77" s="224">
        <f>+C77-15018.5</f>
        <v>27826.142999999996</v>
      </c>
      <c r="R77" s="52"/>
      <c r="S77" s="1">
        <f>+(P77-G77)^2</f>
        <v>9.9980021954910439E-5</v>
      </c>
      <c r="T77" s="1">
        <v>1</v>
      </c>
      <c r="U77" s="1">
        <f>T77*S77</f>
        <v>9.9980021954910439E-5</v>
      </c>
      <c r="AD77" s="1" t="s">
        <v>74</v>
      </c>
      <c r="AI77" s="1" t="s">
        <v>76</v>
      </c>
      <c r="AS77" s="1">
        <v>8815</v>
      </c>
      <c r="AT77" s="1">
        <v>2.4419499997748062E-2</v>
      </c>
      <c r="AU77" s="1">
        <v>1</v>
      </c>
      <c r="BA77" s="1">
        <v>8815</v>
      </c>
      <c r="BB77" s="1">
        <v>2.4419499997748062E-2</v>
      </c>
      <c r="BC77" s="1">
        <v>1</v>
      </c>
    </row>
    <row r="78" spans="1:55">
      <c r="A78" s="53" t="s">
        <v>94</v>
      </c>
      <c r="B78" s="56"/>
      <c r="C78" s="54">
        <v>43035.853999999999</v>
      </c>
      <c r="D78" s="54"/>
      <c r="E78" s="1">
        <f>(C78-C$7)/C$8</f>
        <v>-18737.084792507227</v>
      </c>
      <c r="F78" s="1">
        <f>ROUND(2*E78,0)/2</f>
        <v>-18737</v>
      </c>
      <c r="P78" s="6">
        <f>+D$11+D$12*F78+D$13*F78^2</f>
        <v>-2.5733348943288433E-2</v>
      </c>
      <c r="Q78" s="224">
        <f>+C78-15018.5</f>
        <v>28017.353999999999</v>
      </c>
      <c r="R78" s="52">
        <v>-3.5246100007498171E-2</v>
      </c>
      <c r="AD78" s="1" t="s">
        <v>74</v>
      </c>
      <c r="AE78" s="1">
        <v>9</v>
      </c>
      <c r="AG78" s="1" t="s">
        <v>65</v>
      </c>
      <c r="AI78" s="1" t="s">
        <v>66</v>
      </c>
      <c r="AS78" s="1">
        <v>8875</v>
      </c>
      <c r="AT78" s="1">
        <v>2.4237499994342215E-2</v>
      </c>
      <c r="AU78" s="1">
        <v>1</v>
      </c>
      <c r="BA78" s="1">
        <v>8875</v>
      </c>
      <c r="BB78" s="1">
        <v>2.4237499994342215E-2</v>
      </c>
      <c r="BC78" s="1">
        <v>1</v>
      </c>
    </row>
    <row r="79" spans="1:55">
      <c r="A79" s="53" t="s">
        <v>94</v>
      </c>
      <c r="B79" s="56"/>
      <c r="C79" s="54">
        <v>43100.707000000002</v>
      </c>
      <c r="D79" s="54"/>
      <c r="E79" s="1">
        <f>(C79-C$7)/C$8</f>
        <v>-18581.066155818484</v>
      </c>
      <c r="F79" s="1">
        <f>ROUND(2*E79,0)/2</f>
        <v>-18581</v>
      </c>
      <c r="P79" s="6">
        <f>+D$11+D$12*F79+D$13*F79^2</f>
        <v>-2.5676708081759106E-2</v>
      </c>
      <c r="Q79" s="224">
        <f>+C79-15018.5</f>
        <v>28082.207000000002</v>
      </c>
      <c r="R79" s="52">
        <v>-2.7499299998453353E-2</v>
      </c>
      <c r="AD79" s="1" t="s">
        <v>74</v>
      </c>
      <c r="AE79" s="1">
        <v>21</v>
      </c>
      <c r="AG79" s="1" t="s">
        <v>95</v>
      </c>
      <c r="AI79" s="1" t="s">
        <v>78</v>
      </c>
      <c r="AS79" s="1">
        <v>9460.5</v>
      </c>
      <c r="AT79" s="1">
        <v>2.6200649997917935E-2</v>
      </c>
      <c r="AU79" s="1">
        <v>1</v>
      </c>
      <c r="BA79" s="1">
        <v>9460.5</v>
      </c>
      <c r="BB79" s="1">
        <v>2.6200649997917935E-2</v>
      </c>
      <c r="BC79" s="1">
        <v>1</v>
      </c>
    </row>
    <row r="80" spans="1:55">
      <c r="A80" s="53" t="s">
        <v>96</v>
      </c>
      <c r="B80" s="56"/>
      <c r="C80" s="54">
        <v>43126.483999999997</v>
      </c>
      <c r="D80" s="54"/>
      <c r="E80" s="1">
        <f>(C80-C$7)/C$8</f>
        <v>-18519.053721576045</v>
      </c>
      <c r="F80" s="1">
        <f>ROUND(2*E80,0)/2</f>
        <v>-18519</v>
      </c>
      <c r="P80" s="6">
        <f>+D$11+D$12*F80+D$13*F80^2</f>
        <v>-2.5653468705428877E-2</v>
      </c>
      <c r="Q80" s="224">
        <f>+C80-15018.5</f>
        <v>28107.983999999997</v>
      </c>
      <c r="R80" s="52">
        <v>-2.2330700005113613E-2</v>
      </c>
      <c r="AD80" s="1" t="s">
        <v>74</v>
      </c>
      <c r="AE80" s="1">
        <v>9</v>
      </c>
      <c r="AG80" s="1" t="s">
        <v>65</v>
      </c>
      <c r="AI80" s="1" t="s">
        <v>66</v>
      </c>
      <c r="AS80" s="1">
        <v>9491</v>
      </c>
      <c r="AT80" s="1">
        <v>2.9522299992095213E-2</v>
      </c>
      <c r="AU80" s="1">
        <v>1</v>
      </c>
      <c r="BA80" s="1">
        <v>9491</v>
      </c>
      <c r="BB80" s="1">
        <v>2.9522299992095213E-2</v>
      </c>
      <c r="BC80" s="1">
        <v>1</v>
      </c>
    </row>
    <row r="81" spans="1:55">
      <c r="A81" s="53" t="s">
        <v>97</v>
      </c>
      <c r="B81" s="56"/>
      <c r="C81" s="54">
        <v>43129.806799999998</v>
      </c>
      <c r="D81" s="54"/>
      <c r="E81" s="1">
        <f>(C81-C$7)/C$8</f>
        <v>-18511.059970693441</v>
      </c>
      <c r="F81" s="1">
        <f>ROUND(2*E81,0)/2</f>
        <v>-18511</v>
      </c>
      <c r="G81" s="1">
        <f>C81-(C$7+F81*C$8)</f>
        <v>-2.4928300008468796E-2</v>
      </c>
      <c r="J81" s="1">
        <f>G81</f>
        <v>-2.4928300008468796E-2</v>
      </c>
      <c r="P81" s="6">
        <f>+D$11+D$12*F81+D$13*F81^2</f>
        <v>-2.5650439902487915E-2</v>
      </c>
      <c r="Q81" s="224">
        <f>+C81-15018.5</f>
        <v>28111.306799999998</v>
      </c>
      <c r="R81" s="52"/>
      <c r="S81" s="1">
        <f>+(P81-G81)^2</f>
        <v>5.2148602653394482E-7</v>
      </c>
      <c r="T81" s="1">
        <v>1</v>
      </c>
      <c r="U81" s="1">
        <f>T81*S81</f>
        <v>5.2148602653394482E-7</v>
      </c>
      <c r="AD81" s="1" t="s">
        <v>74</v>
      </c>
      <c r="AE81" s="1">
        <v>13</v>
      </c>
      <c r="AG81" s="1" t="s">
        <v>77</v>
      </c>
      <c r="AI81" s="1" t="s">
        <v>78</v>
      </c>
      <c r="AS81" s="1">
        <v>9493</v>
      </c>
      <c r="AT81" s="1">
        <v>2.6972899999236688E-2</v>
      </c>
      <c r="AU81" s="1">
        <v>1</v>
      </c>
      <c r="BA81" s="1">
        <v>9493</v>
      </c>
      <c r="BB81" s="1">
        <v>2.6972899999236688E-2</v>
      </c>
      <c r="BC81" s="1">
        <v>1</v>
      </c>
    </row>
    <row r="82" spans="1:55">
      <c r="A82" s="53" t="s">
        <v>94</v>
      </c>
      <c r="B82" s="56"/>
      <c r="C82" s="54">
        <v>43176.769</v>
      </c>
      <c r="D82" s="54"/>
      <c r="E82" s="1">
        <f>(C82-C$7)/C$8</f>
        <v>-18398.081721115101</v>
      </c>
      <c r="F82" s="1">
        <f>ROUND(2*E82,0)/2</f>
        <v>-18398</v>
      </c>
      <c r="P82" s="6">
        <f>+D$11+D$12*F82+D$13*F82^2</f>
        <v>-2.5606921336827262E-2</v>
      </c>
      <c r="Q82" s="224">
        <f>+C82-15018.5</f>
        <v>28158.269</v>
      </c>
      <c r="R82" s="52">
        <v>-3.3969399999477901E-2</v>
      </c>
      <c r="AD82" s="1" t="s">
        <v>74</v>
      </c>
      <c r="AE82" s="1">
        <v>15</v>
      </c>
      <c r="AG82" s="1" t="s">
        <v>77</v>
      </c>
      <c r="AI82" s="1" t="s">
        <v>78</v>
      </c>
      <c r="AS82" s="1">
        <v>9512</v>
      </c>
      <c r="AT82" s="1">
        <v>2.6953599997796118E-2</v>
      </c>
      <c r="AU82" s="1">
        <v>1</v>
      </c>
      <c r="BA82" s="1">
        <v>9512</v>
      </c>
      <c r="BB82" s="1">
        <v>2.6953599997796118E-2</v>
      </c>
      <c r="BC82" s="1">
        <v>1</v>
      </c>
    </row>
    <row r="83" spans="1:55">
      <c r="A83" s="53" t="s">
        <v>98</v>
      </c>
      <c r="B83" s="56"/>
      <c r="C83" s="54">
        <v>43188.402999999998</v>
      </c>
      <c r="D83" s="54"/>
      <c r="E83" s="1">
        <f>(C83-C$7)/C$8</f>
        <v>-18370.093488971073</v>
      </c>
      <c r="F83" s="1">
        <f>ROUND(2*E83,0)/2</f>
        <v>-18370</v>
      </c>
      <c r="P83" s="6">
        <f>+D$11+D$12*F83+D$13*F83^2</f>
        <v>-2.5595925250578303E-2</v>
      </c>
      <c r="Q83" s="224">
        <f>+C83-15018.5</f>
        <v>28169.902999999998</v>
      </c>
      <c r="R83" s="52">
        <v>-3.8861000000906643E-2</v>
      </c>
      <c r="AD83" s="1" t="s">
        <v>74</v>
      </c>
      <c r="AE83" s="1">
        <v>15</v>
      </c>
      <c r="AG83" s="1" t="s">
        <v>77</v>
      </c>
      <c r="AI83" s="1" t="s">
        <v>78</v>
      </c>
      <c r="AS83" s="1">
        <v>9512.5</v>
      </c>
      <c r="AT83" s="1">
        <v>2.7116249992104713E-2</v>
      </c>
      <c r="AU83" s="1">
        <v>1</v>
      </c>
      <c r="BA83" s="1">
        <v>9512.5</v>
      </c>
      <c r="BB83" s="1">
        <v>2.7116249992104713E-2</v>
      </c>
      <c r="BC83" s="1">
        <v>1</v>
      </c>
    </row>
    <row r="84" spans="1:55">
      <c r="A84" s="53" t="s">
        <v>94</v>
      </c>
      <c r="B84" s="56"/>
      <c r="C84" s="54">
        <v>43420.775000000001</v>
      </c>
      <c r="D84" s="54"/>
      <c r="E84" s="1">
        <f>(C84-C$7)/C$8</f>
        <v>-17811.069810118348</v>
      </c>
      <c r="F84" s="1">
        <f>ROUND(2*E84,0)/2</f>
        <v>-17811</v>
      </c>
      <c r="P84" s="6">
        <f>+D$11+D$12*F84+D$13*F84^2</f>
        <v>-2.5358715887849152E-2</v>
      </c>
      <c r="Q84" s="224">
        <f>+C84-15018.5</f>
        <v>28402.275000000001</v>
      </c>
      <c r="R84" s="52">
        <v>-2.9018300003372133E-2</v>
      </c>
      <c r="AD84" s="1" t="s">
        <v>99</v>
      </c>
      <c r="AI84" s="1" t="s">
        <v>76</v>
      </c>
      <c r="AS84" s="1">
        <v>9584.5</v>
      </c>
      <c r="AT84" s="1">
        <v>2.7737849995901342E-2</v>
      </c>
      <c r="AU84" s="1">
        <v>0.5</v>
      </c>
      <c r="BA84" s="1">
        <v>9584.5</v>
      </c>
      <c r="BB84" s="1">
        <v>2.7737849995901342E-2</v>
      </c>
      <c r="BC84" s="1">
        <v>0.5</v>
      </c>
    </row>
    <row r="85" spans="1:55">
      <c r="A85" s="53" t="s">
        <v>100</v>
      </c>
      <c r="B85" s="56"/>
      <c r="C85" s="54">
        <v>43495.593999999997</v>
      </c>
      <c r="D85" s="54"/>
      <c r="E85" s="1">
        <f>(C85-C$7)/C$8</f>
        <v>-17631.075694527488</v>
      </c>
      <c r="F85" s="1">
        <f>ROUND(2*E85,0)/2</f>
        <v>-17631</v>
      </c>
      <c r="P85" s="6">
        <f>+D$11+D$12*F85+D$13*F85^2</f>
        <v>-2.5275166284171716E-2</v>
      </c>
      <c r="Q85" s="224">
        <f>+C85-15018.5</f>
        <v>28477.093999999997</v>
      </c>
      <c r="R85" s="52">
        <v>-3.1464300001971424E-2</v>
      </c>
      <c r="AD85" s="1" t="s">
        <v>99</v>
      </c>
      <c r="AI85" s="1" t="s">
        <v>76</v>
      </c>
      <c r="AS85" s="1">
        <v>9669</v>
      </c>
      <c r="AT85" s="1">
        <v>2.7325699993525632E-2</v>
      </c>
      <c r="AU85" s="1">
        <v>1</v>
      </c>
      <c r="BA85" s="1">
        <v>9669</v>
      </c>
      <c r="BB85" s="1">
        <v>2.7325699993525632E-2</v>
      </c>
      <c r="BC85" s="1">
        <v>1</v>
      </c>
    </row>
    <row r="86" spans="1:55">
      <c r="A86" s="53" t="s">
        <v>100</v>
      </c>
      <c r="B86" s="56" t="s">
        <v>61</v>
      </c>
      <c r="C86" s="54">
        <v>43568.451999999997</v>
      </c>
      <c r="D86" s="54"/>
      <c r="E86" s="1">
        <f>(C86-C$7)/C$8</f>
        <v>-17455.799210295951</v>
      </c>
      <c r="F86" s="1">
        <f>ROUND(2*E86,0)/2</f>
        <v>-17456</v>
      </c>
      <c r="P86" s="6">
        <f>+D$11+D$12*F86+D$13*F86^2</f>
        <v>-2.5190590103862803E-2</v>
      </c>
      <c r="Q86" s="224">
        <f>+C86-15018.5</f>
        <v>28549.951999999997</v>
      </c>
      <c r="R86" s="52">
        <v>8.3463199996913318E-2</v>
      </c>
      <c r="AS86" s="1">
        <v>9691</v>
      </c>
      <c r="AT86" s="1">
        <v>2.9182300000684336E-2</v>
      </c>
      <c r="AU86" s="1">
        <v>1</v>
      </c>
      <c r="BA86" s="1">
        <v>9691</v>
      </c>
      <c r="BB86" s="1">
        <v>2.9182300000684336E-2</v>
      </c>
      <c r="BC86" s="1">
        <v>1</v>
      </c>
    </row>
    <row r="87" spans="1:55">
      <c r="A87" s="53" t="s">
        <v>94</v>
      </c>
      <c r="B87" s="56"/>
      <c r="C87" s="54">
        <v>43571.66</v>
      </c>
      <c r="D87" s="54"/>
      <c r="E87" s="1">
        <f>(C87-C$7)/C$8</f>
        <v>-17448.081636914634</v>
      </c>
      <c r="F87" s="1">
        <f>ROUND(2*E87,0)/2</f>
        <v>-17448</v>
      </c>
      <c r="P87" s="6">
        <f>+D$11+D$12*F87+D$13*F87^2</f>
        <v>-2.518664488142178E-2</v>
      </c>
      <c r="Q87" s="224">
        <f>+C87-15018.5</f>
        <v>28553.160000000003</v>
      </c>
      <c r="R87" s="52">
        <v>-3.3934400002181064E-2</v>
      </c>
      <c r="AD87" s="1" t="s">
        <v>99</v>
      </c>
      <c r="AI87" s="1" t="s">
        <v>76</v>
      </c>
      <c r="AS87" s="1">
        <v>10353</v>
      </c>
      <c r="AT87" s="1">
        <v>2.913089999492513E-2</v>
      </c>
      <c r="AU87" s="1">
        <v>1</v>
      </c>
      <c r="BA87" s="1">
        <v>10353</v>
      </c>
      <c r="BB87" s="1">
        <v>2.913089999492513E-2</v>
      </c>
      <c r="BC87" s="1">
        <v>1</v>
      </c>
    </row>
    <row r="88" spans="1:55">
      <c r="A88" s="53" t="s">
        <v>101</v>
      </c>
      <c r="B88" s="56"/>
      <c r="C88" s="54">
        <v>43868.463000000003</v>
      </c>
      <c r="D88" s="54"/>
      <c r="E88" s="1">
        <f>(C88-C$7)/C$8</f>
        <v>-16734.05453832047</v>
      </c>
      <c r="F88" s="1">
        <f>ROUND(2*E88,0)/2</f>
        <v>-16734</v>
      </c>
      <c r="P88" s="6">
        <f>+D$11+D$12*F88+D$13*F88^2</f>
        <v>-2.4806757344903438E-2</v>
      </c>
      <c r="Q88" s="224">
        <f>+C88-15018.5</f>
        <v>28849.963000000003</v>
      </c>
      <c r="R88" s="52">
        <v>-2.2670199999993201E-2</v>
      </c>
      <c r="AD88" s="1" t="s">
        <v>74</v>
      </c>
      <c r="AE88" s="1">
        <v>16</v>
      </c>
      <c r="AG88" s="1" t="s">
        <v>77</v>
      </c>
      <c r="AI88" s="1" t="s">
        <v>78</v>
      </c>
      <c r="AS88" s="1">
        <v>10425</v>
      </c>
      <c r="AT88" s="1">
        <v>3.005249999841908E-2</v>
      </c>
      <c r="AU88" s="1">
        <v>1</v>
      </c>
      <c r="BA88" s="1">
        <v>10425</v>
      </c>
      <c r="BB88" s="1">
        <v>3.005249999841908E-2</v>
      </c>
      <c r="BC88" s="1">
        <v>1</v>
      </c>
    </row>
    <row r="89" spans="1:55">
      <c r="A89" s="53" t="s">
        <v>94</v>
      </c>
      <c r="B89" s="56"/>
      <c r="C89" s="54">
        <v>43876.77</v>
      </c>
      <c r="D89" s="54"/>
      <c r="E89" s="1">
        <f>(C89-C$7)/C$8</f>
        <v>-16714.070161113981</v>
      </c>
      <c r="F89" s="1">
        <f>ROUND(2*E89,0)/2</f>
        <v>-16714</v>
      </c>
      <c r="P89" s="6">
        <f>+D$11+D$12*F89+D$13*F89^2</f>
        <v>-2.4795325254473401E-2</v>
      </c>
      <c r="Q89" s="224">
        <f>+C89-15018.5</f>
        <v>28858.269999999997</v>
      </c>
      <c r="R89" s="52">
        <v>-2.9164200008381158E-2</v>
      </c>
      <c r="AD89" s="1" t="s">
        <v>74</v>
      </c>
      <c r="AE89" s="1">
        <v>16</v>
      </c>
      <c r="AG89" s="1" t="s">
        <v>77</v>
      </c>
      <c r="AI89" s="1" t="s">
        <v>78</v>
      </c>
      <c r="AS89" s="1">
        <v>10475</v>
      </c>
      <c r="AT89" s="1">
        <v>3.0317499993543606E-2</v>
      </c>
      <c r="AU89" s="1">
        <v>1</v>
      </c>
      <c r="BA89" s="1">
        <v>10475</v>
      </c>
      <c r="BB89" s="1">
        <v>3.0317499993543606E-2</v>
      </c>
      <c r="BC89" s="1">
        <v>1</v>
      </c>
    </row>
    <row r="90" spans="1:55">
      <c r="A90" s="53" t="s">
        <v>102</v>
      </c>
      <c r="B90" s="56" t="s">
        <v>61</v>
      </c>
      <c r="C90" s="54">
        <v>43936.425000000003</v>
      </c>
      <c r="D90" s="54"/>
      <c r="E90" s="1">
        <f>(C90-C$7)/C$8</f>
        <v>-16570.556495259396</v>
      </c>
      <c r="F90" s="1">
        <f>ROUND(2*E90,0)/2</f>
        <v>-16570.5</v>
      </c>
      <c r="P90" s="6">
        <f>+D$11+D$12*F90+D$13*F90^2</f>
        <v>-2.4712035820347714E-2</v>
      </c>
      <c r="Q90" s="224">
        <f>+C90-15018.5</f>
        <v>28917.925000000003</v>
      </c>
      <c r="R90" s="52">
        <v>-2.3483650002162904E-2</v>
      </c>
      <c r="AD90" s="1" t="s">
        <v>74</v>
      </c>
      <c r="AE90" s="1">
        <v>16</v>
      </c>
      <c r="AG90" s="1" t="s">
        <v>103</v>
      </c>
      <c r="AI90" s="1" t="s">
        <v>78</v>
      </c>
      <c r="AS90" s="1">
        <v>11257.5</v>
      </c>
      <c r="AT90" s="1">
        <v>3.3664749993477017E-2</v>
      </c>
      <c r="AU90" s="1">
        <v>1</v>
      </c>
      <c r="BA90" s="1">
        <v>11257.5</v>
      </c>
      <c r="BB90" s="1">
        <v>3.3664749993477017E-2</v>
      </c>
      <c r="BC90" s="1">
        <v>1</v>
      </c>
    </row>
    <row r="91" spans="1:55">
      <c r="A91" s="53" t="s">
        <v>94</v>
      </c>
      <c r="B91" s="56"/>
      <c r="C91" s="54">
        <v>44132.82</v>
      </c>
      <c r="D91" s="54"/>
      <c r="E91" s="1">
        <f>(C91-C$7)/C$8</f>
        <v>-16098.083669754265</v>
      </c>
      <c r="F91" s="1">
        <f>ROUND(2*E91,0)/2</f>
        <v>-16098</v>
      </c>
      <c r="P91" s="6">
        <f>+D$11+D$12*F91+D$13*F91^2</f>
        <v>-2.4422107322776318E-2</v>
      </c>
      <c r="Q91" s="224">
        <f>+C91-15018.5</f>
        <v>29114.32</v>
      </c>
      <c r="R91" s="52">
        <v>-3.4779400004481431E-2</v>
      </c>
      <c r="AD91" s="1" t="s">
        <v>74</v>
      </c>
      <c r="AE91" s="1">
        <v>10</v>
      </c>
      <c r="AG91" s="1" t="s">
        <v>103</v>
      </c>
      <c r="AI91" s="1" t="s">
        <v>78</v>
      </c>
      <c r="AS91" s="1">
        <v>11261.5</v>
      </c>
      <c r="AT91" s="1">
        <v>3.4465949996956624E-2</v>
      </c>
      <c r="AU91" s="1">
        <v>1</v>
      </c>
      <c r="BA91" s="1">
        <v>11261.5</v>
      </c>
      <c r="BB91" s="1">
        <v>3.4465949996956624E-2</v>
      </c>
      <c r="BC91" s="1">
        <v>1</v>
      </c>
    </row>
    <row r="92" spans="1:55">
      <c r="A92" s="53" t="s">
        <v>104</v>
      </c>
      <c r="B92" s="56" t="s">
        <v>61</v>
      </c>
      <c r="C92" s="54">
        <v>44267.303999999996</v>
      </c>
      <c r="D92" s="54"/>
      <c r="E92" s="1">
        <f>(C92-C$7)/C$8</f>
        <v>-15774.551831035198</v>
      </c>
      <c r="F92" s="1">
        <f>ROUND(2*E92,0)/2</f>
        <v>-15774.5</v>
      </c>
      <c r="P92" s="6">
        <f>+D$11+D$12*F92+D$13*F92^2</f>
        <v>-2.4209731158625424E-2</v>
      </c>
      <c r="Q92" s="224">
        <f>+C92-15018.5</f>
        <v>29248.803999999996</v>
      </c>
      <c r="R92" s="52">
        <v>-2.1544850009377114E-2</v>
      </c>
      <c r="AD92" s="1" t="s">
        <v>74</v>
      </c>
      <c r="AE92" s="1">
        <v>17</v>
      </c>
      <c r="AG92" s="1" t="s">
        <v>77</v>
      </c>
      <c r="AI92" s="1" t="s">
        <v>78</v>
      </c>
      <c r="AS92" s="1">
        <v>11310</v>
      </c>
      <c r="AT92" s="1">
        <v>3.3242999998037703E-2</v>
      </c>
      <c r="AU92" s="1">
        <v>1</v>
      </c>
      <c r="BA92" s="1">
        <v>11310</v>
      </c>
      <c r="BB92" s="1">
        <v>3.3242999998037703E-2</v>
      </c>
      <c r="BC92" s="1">
        <v>1</v>
      </c>
    </row>
    <row r="93" spans="1:55">
      <c r="A93" s="53" t="s">
        <v>94</v>
      </c>
      <c r="B93" s="56"/>
      <c r="C93" s="54">
        <v>44271.652000000002</v>
      </c>
      <c r="D93" s="54"/>
      <c r="E93" s="1">
        <f>(C93-C$7)/C$8</f>
        <v>-15764.091728459782</v>
      </c>
      <c r="F93" s="1">
        <f>ROUND(2*E93,0)/2</f>
        <v>-15764</v>
      </c>
      <c r="P93" s="6">
        <f>+D$11+D$12*F93+D$13*F93^2</f>
        <v>-2.4202648997069733E-2</v>
      </c>
      <c r="Q93" s="224">
        <f>+C93-15018.5</f>
        <v>29253.152000000002</v>
      </c>
      <c r="R93" s="52">
        <v>-3.8129200002003927E-2</v>
      </c>
      <c r="AD93" s="1" t="s">
        <v>74</v>
      </c>
      <c r="AE93" s="1">
        <v>9</v>
      </c>
      <c r="AG93" s="1" t="s">
        <v>103</v>
      </c>
      <c r="AI93" s="1" t="s">
        <v>78</v>
      </c>
      <c r="AS93" s="1">
        <v>11310</v>
      </c>
      <c r="AT93" s="1">
        <v>3.3242999998037703E-2</v>
      </c>
      <c r="AU93" s="1">
        <v>1</v>
      </c>
      <c r="BA93" s="1">
        <v>11310</v>
      </c>
      <c r="BB93" s="1">
        <v>3.3242999998037703E-2</v>
      </c>
      <c r="BC93" s="1">
        <v>1</v>
      </c>
    </row>
    <row r="94" spans="1:55">
      <c r="A94" s="53" t="s">
        <v>105</v>
      </c>
      <c r="B94" s="56"/>
      <c r="C94" s="54">
        <v>44295.35</v>
      </c>
      <c r="D94" s="54"/>
      <c r="E94" s="1">
        <f>(C94-C$7)/C$8</f>
        <v>-15707.080801405533</v>
      </c>
      <c r="F94" s="1">
        <f>ROUND(2*E94,0)/2</f>
        <v>-15707</v>
      </c>
      <c r="G94" s="1">
        <f>C94-(C$7+F94*C$8)</f>
        <v>-3.3587100006116088E-2</v>
      </c>
      <c r="J94" s="1">
        <f>G94</f>
        <v>-3.3587100006116088E-2</v>
      </c>
      <c r="P94" s="6">
        <f>+D$11+D$12*F94+D$13*F94^2</f>
        <v>-2.416399566745784E-2</v>
      </c>
      <c r="Q94" s="224">
        <f>+C94-15018.5</f>
        <v>29276.85</v>
      </c>
      <c r="R94" s="52"/>
      <c r="S94" s="1">
        <f>+(P94-G94)^2</f>
        <v>8.8794895377239912E-5</v>
      </c>
      <c r="T94" s="1">
        <v>0.1</v>
      </c>
      <c r="U94" s="1">
        <f>T94*S94</f>
        <v>8.8794895377239912E-6</v>
      </c>
      <c r="AD94" s="1" t="s">
        <v>74</v>
      </c>
      <c r="AE94" s="1">
        <v>15</v>
      </c>
      <c r="AG94" s="1" t="s">
        <v>77</v>
      </c>
      <c r="AI94" s="1" t="s">
        <v>78</v>
      </c>
      <c r="AS94" s="1">
        <v>11335.5</v>
      </c>
      <c r="AT94" s="1">
        <v>3.3238149997487199E-2</v>
      </c>
      <c r="AU94" s="1">
        <v>1</v>
      </c>
      <c r="BA94" s="1">
        <v>11335.5</v>
      </c>
      <c r="BB94" s="1">
        <v>3.3238149997487199E-2</v>
      </c>
      <c r="BC94" s="1">
        <v>1</v>
      </c>
    </row>
    <row r="95" spans="1:55">
      <c r="A95" s="53" t="s">
        <v>104</v>
      </c>
      <c r="B95" s="56" t="s">
        <v>61</v>
      </c>
      <c r="C95" s="54">
        <v>44299.307000000001</v>
      </c>
      <c r="D95" s="54"/>
      <c r="E95" s="1">
        <f>(C95-C$7)/C$8</f>
        <v>-15697.561338229156</v>
      </c>
      <c r="F95" s="1">
        <f>ROUND(2*E95,0)/2</f>
        <v>-15697.5</v>
      </c>
      <c r="P95" s="6">
        <f>+D$11+D$12*F95+D$13*F95^2</f>
        <v>-2.4157519406108729E-2</v>
      </c>
      <c r="Q95" s="224">
        <f>+C95-15018.5</f>
        <v>29280.807000000001</v>
      </c>
      <c r="R95" s="52">
        <v>-2.5496750000456814E-2</v>
      </c>
      <c r="AD95" s="1" t="s">
        <v>74</v>
      </c>
      <c r="AE95" s="1">
        <v>14</v>
      </c>
      <c r="AG95" s="1" t="s">
        <v>77</v>
      </c>
      <c r="AI95" s="1" t="s">
        <v>78</v>
      </c>
      <c r="AS95" s="1">
        <v>11336</v>
      </c>
      <c r="AT95" s="1">
        <v>3.3500799996545538E-2</v>
      </c>
      <c r="AU95" s="1">
        <v>1</v>
      </c>
      <c r="BA95" s="1">
        <v>11336</v>
      </c>
      <c r="BB95" s="1">
        <v>3.3500799996545538E-2</v>
      </c>
      <c r="BC95" s="1">
        <v>1</v>
      </c>
    </row>
    <row r="96" spans="1:55">
      <c r="A96" s="53" t="s">
        <v>94</v>
      </c>
      <c r="B96" s="56"/>
      <c r="C96" s="54">
        <v>44522.732000000004</v>
      </c>
      <c r="D96" s="54"/>
      <c r="E96" s="1">
        <f>(C96-C$7)/C$8</f>
        <v>-15160.061702095412</v>
      </c>
      <c r="F96" s="1">
        <f>ROUND(2*E96,0)/2</f>
        <v>-15160</v>
      </c>
      <c r="P96" s="6">
        <f>+D$11+D$12*F96+D$13*F96^2</f>
        <v>-2.3775257470612245E-2</v>
      </c>
      <c r="Q96" s="224">
        <f>+C96-15018.5</f>
        <v>29504.232000000004</v>
      </c>
      <c r="R96" s="52">
        <v>-2.5648000002547633E-2</v>
      </c>
      <c r="AD96" s="1" t="s">
        <v>74</v>
      </c>
      <c r="AE96" s="1">
        <v>10</v>
      </c>
      <c r="AG96" s="1" t="s">
        <v>103</v>
      </c>
      <c r="AI96" s="1" t="s">
        <v>78</v>
      </c>
      <c r="AS96" s="1">
        <v>11338</v>
      </c>
      <c r="AT96" s="1">
        <v>3.3351400001265574E-2</v>
      </c>
      <c r="AU96" s="1">
        <v>1</v>
      </c>
      <c r="BA96" s="1">
        <v>11338</v>
      </c>
      <c r="BB96" s="1">
        <v>3.3351400001265574E-2</v>
      </c>
      <c r="BC96" s="1">
        <v>1</v>
      </c>
    </row>
    <row r="97" spans="1:55">
      <c r="A97" s="53" t="s">
        <v>94</v>
      </c>
      <c r="B97" s="56"/>
      <c r="C97" s="54">
        <v>44616.659</v>
      </c>
      <c r="D97" s="54"/>
      <c r="E97" s="1">
        <f>(C97-C$7)/C$8</f>
        <v>-14934.098948047604</v>
      </c>
      <c r="F97" s="1">
        <f>ROUND(2*E97,0)/2</f>
        <v>-14934</v>
      </c>
      <c r="P97" s="6">
        <f>+D$11+D$12*F97+D$13*F97^2</f>
        <v>-2.360523232483926E-2</v>
      </c>
      <c r="Q97" s="224">
        <f>+C97-15018.5</f>
        <v>29598.159</v>
      </c>
      <c r="R97" s="52">
        <v>-4.1130200006591622E-2</v>
      </c>
      <c r="AD97" s="1" t="s">
        <v>74</v>
      </c>
      <c r="AE97" s="1">
        <v>17</v>
      </c>
      <c r="AG97" s="1" t="s">
        <v>106</v>
      </c>
      <c r="AI97" s="1" t="s">
        <v>78</v>
      </c>
      <c r="AS97" s="1">
        <v>11338.5</v>
      </c>
      <c r="AT97" s="1">
        <v>3.3414049998100381E-2</v>
      </c>
      <c r="AU97" s="1">
        <v>1</v>
      </c>
      <c r="BA97" s="1">
        <v>11338.5</v>
      </c>
      <c r="BB97" s="1">
        <v>3.3414049998100381E-2</v>
      </c>
      <c r="BC97" s="1">
        <v>1</v>
      </c>
    </row>
    <row r="98" spans="1:55">
      <c r="A98" s="53" t="s">
        <v>107</v>
      </c>
      <c r="B98" s="56"/>
      <c r="C98" s="54">
        <v>44628.307999999997</v>
      </c>
      <c r="D98" s="54"/>
      <c r="E98" s="1">
        <f>(C98-C$7)/C$8</f>
        <v>-14906.074629993132</v>
      </c>
      <c r="F98" s="1">
        <f>ROUND(2*E98,0)/2</f>
        <v>-14906</v>
      </c>
      <c r="P98" s="6">
        <f>+D$11+D$12*F98+D$13*F98^2</f>
        <v>-2.3583784056070353E-2</v>
      </c>
      <c r="Q98" s="224">
        <f>+C98-15018.5</f>
        <v>29609.807999999997</v>
      </c>
      <c r="R98" s="52">
        <v>-3.102180000860244E-2</v>
      </c>
      <c r="AD98" s="1" t="s">
        <v>74</v>
      </c>
      <c r="AE98" s="1">
        <v>10</v>
      </c>
      <c r="AG98" s="1" t="s">
        <v>77</v>
      </c>
      <c r="AI98" s="1" t="s">
        <v>78</v>
      </c>
      <c r="AS98" s="1">
        <v>11358</v>
      </c>
      <c r="AT98" s="1">
        <v>3.3557399998244364E-2</v>
      </c>
      <c r="AU98" s="1">
        <v>1</v>
      </c>
      <c r="BA98" s="1">
        <v>11358</v>
      </c>
      <c r="BB98" s="1">
        <v>3.3557399998244364E-2</v>
      </c>
      <c r="BC98" s="1">
        <v>1</v>
      </c>
    </row>
    <row r="99" spans="1:55">
      <c r="A99" s="53" t="s">
        <v>94</v>
      </c>
      <c r="B99" s="56"/>
      <c r="C99" s="54">
        <v>44958.756000000001</v>
      </c>
      <c r="D99" s="54"/>
      <c r="E99" s="1">
        <f>(C99-C$7)/C$8</f>
        <v>-14111.106834262469</v>
      </c>
      <c r="F99" s="1">
        <f>ROUND(2*E99,0)/2</f>
        <v>-14111</v>
      </c>
      <c r="P99" s="6">
        <f>+D$11+D$12*F99+D$13*F99^2</f>
        <v>-2.2939552454316153E-2</v>
      </c>
      <c r="Q99" s="224">
        <f>+C99-15018.5</f>
        <v>29940.256000000001</v>
      </c>
      <c r="R99" s="52">
        <v>-4.4408300003851764E-2</v>
      </c>
      <c r="AD99" s="1" t="s">
        <v>74</v>
      </c>
      <c r="AE99" s="1">
        <v>17</v>
      </c>
      <c r="AG99" s="1" t="s">
        <v>108</v>
      </c>
      <c r="AI99" s="1" t="s">
        <v>66</v>
      </c>
      <c r="AS99" s="1">
        <v>12167</v>
      </c>
      <c r="AT99" s="1">
        <v>3.7425099995743949E-2</v>
      </c>
      <c r="AU99" s="1">
        <v>1</v>
      </c>
      <c r="BA99" s="1">
        <v>12167</v>
      </c>
      <c r="BB99" s="1">
        <v>3.7425099995743949E-2</v>
      </c>
      <c r="BC99" s="1">
        <v>1</v>
      </c>
    </row>
    <row r="100" spans="1:55">
      <c r="A100" s="53" t="s">
        <v>94</v>
      </c>
      <c r="B100" s="56"/>
      <c r="C100" s="54">
        <v>45264.697999999997</v>
      </c>
      <c r="D100" s="54"/>
      <c r="E100" s="1">
        <f>(C100-C$7)/C$8</f>
        <v>-13375.093793295591</v>
      </c>
      <c r="F100" s="1">
        <f>ROUND(2*E100,0)/2</f>
        <v>-13375</v>
      </c>
      <c r="P100" s="6">
        <f>+D$11+D$12*F100+D$13*F100^2</f>
        <v>-2.2282417019689409E-2</v>
      </c>
      <c r="Q100" s="224">
        <f>+C100-15018.5</f>
        <v>30246.197999999997</v>
      </c>
      <c r="R100" s="52">
        <v>-3.8987500003713649E-2</v>
      </c>
      <c r="AD100" s="1" t="s">
        <v>74</v>
      </c>
      <c r="AE100" s="1">
        <v>19</v>
      </c>
      <c r="AG100" s="1" t="s">
        <v>106</v>
      </c>
      <c r="AI100" s="1" t="s">
        <v>78</v>
      </c>
      <c r="AS100" s="1">
        <v>12303.5</v>
      </c>
      <c r="AT100" s="1">
        <v>3.7428549992910121E-2</v>
      </c>
      <c r="AU100" s="1">
        <v>1</v>
      </c>
      <c r="BA100" s="1">
        <v>12303.5</v>
      </c>
      <c r="BB100" s="1">
        <v>3.7428549992910121E-2</v>
      </c>
      <c r="BC100" s="1">
        <v>1</v>
      </c>
    </row>
    <row r="101" spans="1:55">
      <c r="A101" s="53" t="s">
        <v>94</v>
      </c>
      <c r="B101" s="56"/>
      <c r="C101" s="54">
        <v>45298.781000000003</v>
      </c>
      <c r="D101" s="54"/>
      <c r="E101" s="1">
        <f>(C101-C$7)/C$8</f>
        <v>-13293.099387573986</v>
      </c>
      <c r="F101" s="1">
        <f>ROUND(2*E101,0)/2</f>
        <v>-13293</v>
      </c>
      <c r="P101" s="6">
        <f>+D$11+D$12*F101+D$13*F101^2</f>
        <v>-2.2205589393819718E-2</v>
      </c>
      <c r="Q101" s="224">
        <f>+C101-15018.5</f>
        <v>30280.281000000003</v>
      </c>
      <c r="R101" s="52">
        <v>-4.1312900000775699E-2</v>
      </c>
      <c r="AD101" s="1" t="s">
        <v>74</v>
      </c>
      <c r="AE101" s="1">
        <v>9</v>
      </c>
      <c r="AG101" s="1" t="s">
        <v>109</v>
      </c>
      <c r="AI101" s="1" t="s">
        <v>66</v>
      </c>
    </row>
    <row r="102" spans="1:55">
      <c r="A102" s="53" t="s">
        <v>110</v>
      </c>
      <c r="B102" s="56"/>
      <c r="C102" s="54">
        <v>45347.844400000002</v>
      </c>
      <c r="D102" s="54"/>
      <c r="E102" s="1">
        <f>(C102-C$7)/C$8</f>
        <v>-13175.066223659995</v>
      </c>
      <c r="F102" s="1">
        <f>ROUND(2*E102,0)/2</f>
        <v>-13175</v>
      </c>
      <c r="G102" s="1">
        <f>C102-(C$7+F102*C$8)</f>
        <v>-2.7527500002179295E-2</v>
      </c>
      <c r="J102" s="1">
        <f>G102</f>
        <v>-2.7527500002179295E-2</v>
      </c>
      <c r="P102" s="6">
        <f>+D$11+D$12*F102+D$13*F102^2</f>
        <v>-2.2093760958858011E-2</v>
      </c>
      <c r="Q102" s="224">
        <f>+C102-15018.5</f>
        <v>30329.344400000002</v>
      </c>
      <c r="R102" s="52"/>
      <c r="S102" s="1">
        <f>+(P102-G102)^2</f>
        <v>2.9525519990914103E-5</v>
      </c>
      <c r="T102" s="1">
        <v>1</v>
      </c>
      <c r="U102" s="1">
        <f>T102*S102</f>
        <v>2.9525519990914103E-5</v>
      </c>
      <c r="AD102" s="1" t="s">
        <v>74</v>
      </c>
      <c r="AE102" s="1">
        <v>15</v>
      </c>
      <c r="AG102" s="1" t="s">
        <v>108</v>
      </c>
      <c r="AI102" s="1" t="s">
        <v>66</v>
      </c>
    </row>
    <row r="103" spans="1:55">
      <c r="A103" s="53" t="s">
        <v>110</v>
      </c>
      <c r="B103" s="56"/>
      <c r="C103" s="54">
        <v>45348.675000000003</v>
      </c>
      <c r="D103" s="54"/>
      <c r="E103" s="1">
        <f>(C103-C$7)/C$8</f>
        <v>-13173.068026512079</v>
      </c>
      <c r="F103" s="1">
        <f>ROUND(2*E103,0)/2</f>
        <v>-13173</v>
      </c>
      <c r="G103" s="1">
        <f>C103-(C$7+F103*C$8)</f>
        <v>-2.8276900004129857E-2</v>
      </c>
      <c r="J103" s="1">
        <f>G103</f>
        <v>-2.8276900004129857E-2</v>
      </c>
      <c r="P103" s="6">
        <f>+D$11+D$12*F103+D$13*F103^2</f>
        <v>-2.2091852630053668E-2</v>
      </c>
      <c r="Q103" s="224">
        <f>+C103-15018.5</f>
        <v>30330.175000000003</v>
      </c>
      <c r="R103" s="52"/>
      <c r="S103" s="1">
        <f>+(P103-G103)^2</f>
        <v>3.8254811019566761E-5</v>
      </c>
      <c r="T103" s="1">
        <v>1</v>
      </c>
      <c r="U103" s="1">
        <f>T103*S103</f>
        <v>3.8254811019566761E-5</v>
      </c>
      <c r="AD103" s="1" t="s">
        <v>74</v>
      </c>
      <c r="AE103" s="1">
        <v>9</v>
      </c>
      <c r="AG103" s="1" t="s">
        <v>109</v>
      </c>
      <c r="AI103" s="1" t="s">
        <v>66</v>
      </c>
    </row>
    <row r="104" spans="1:55">
      <c r="A104" s="53" t="s">
        <v>111</v>
      </c>
      <c r="B104" s="56"/>
      <c r="C104" s="54">
        <v>45348.680099999998</v>
      </c>
      <c r="D104" s="54"/>
      <c r="E104" s="1">
        <f>(C104-C$7)/C$8</f>
        <v>-13173.055757302538</v>
      </c>
      <c r="F104" s="1">
        <f>ROUND(2*E104,0)/2</f>
        <v>-13173</v>
      </c>
      <c r="G104" s="1">
        <f>C104-(C$7+F104*C$8)</f>
        <v>-2.3176900009275414E-2</v>
      </c>
      <c r="J104" s="1">
        <f>G104</f>
        <v>-2.3176900009275414E-2</v>
      </c>
      <c r="P104" s="6">
        <f>+D$11+D$12*F104+D$13*F104^2</f>
        <v>-2.2091852630053668E-2</v>
      </c>
      <c r="Q104" s="224">
        <f>+C104-15018.5</f>
        <v>30330.180099999998</v>
      </c>
      <c r="R104" s="52"/>
      <c r="S104" s="1">
        <f>+(P104-G104)^2</f>
        <v>1.1773278151559804E-6</v>
      </c>
      <c r="T104" s="1">
        <v>1</v>
      </c>
      <c r="U104" s="1">
        <f>T104*S104</f>
        <v>1.1773278151559804E-6</v>
      </c>
      <c r="AD104" s="1" t="s">
        <v>74</v>
      </c>
      <c r="AE104" s="1">
        <v>7</v>
      </c>
      <c r="AG104" s="1" t="s">
        <v>108</v>
      </c>
      <c r="AI104" s="1" t="s">
        <v>66</v>
      </c>
    </row>
    <row r="105" spans="1:55">
      <c r="A105" s="53" t="s">
        <v>110</v>
      </c>
      <c r="B105" s="56"/>
      <c r="C105" s="54">
        <v>45355.747300000003</v>
      </c>
      <c r="D105" s="54"/>
      <c r="E105" s="1">
        <f>(C105-C$7)/C$8</f>
        <v>-13156.054000880978</v>
      </c>
      <c r="F105" s="1">
        <f>ROUND(2*E105,0)/2</f>
        <v>-13156</v>
      </c>
      <c r="G105" s="1">
        <f>C105-(C$7+F105*C$8)</f>
        <v>-2.2446800001489464E-2</v>
      </c>
      <c r="J105" s="1">
        <f>G105</f>
        <v>-2.2446800001489464E-2</v>
      </c>
      <c r="P105" s="6">
        <f>+D$11+D$12*F105+D$13*F105^2</f>
        <v>-2.207561443143629E-2</v>
      </c>
      <c r="Q105" s="224">
        <f>+C105-15018.5</f>
        <v>30337.247300000003</v>
      </c>
      <c r="R105" s="52"/>
      <c r="S105" s="1">
        <f>+(P105-G105)^2</f>
        <v>1.3777872741570002E-7</v>
      </c>
      <c r="T105" s="1">
        <v>1</v>
      </c>
      <c r="U105" s="1">
        <f>T105*S105</f>
        <v>1.3777872741570002E-7</v>
      </c>
      <c r="AD105" s="1" t="s">
        <v>74</v>
      </c>
      <c r="AE105" s="1">
        <v>12</v>
      </c>
      <c r="AG105" s="1" t="s">
        <v>77</v>
      </c>
      <c r="AI105" s="1" t="s">
        <v>78</v>
      </c>
    </row>
    <row r="106" spans="1:55">
      <c r="A106" s="53" t="s">
        <v>94</v>
      </c>
      <c r="B106" s="56"/>
      <c r="C106" s="54">
        <v>45671.646000000001</v>
      </c>
      <c r="D106" s="54"/>
      <c r="E106" s="1">
        <f>(C106-C$7)/C$8</f>
        <v>-12396.087854276439</v>
      </c>
      <c r="F106" s="1">
        <f>ROUND(2*E106,0)/2</f>
        <v>-12396</v>
      </c>
      <c r="P106" s="6">
        <f>+D$11+D$12*F106+D$13*F106^2</f>
        <v>-2.131785322868689E-2</v>
      </c>
      <c r="Q106" s="224">
        <f>+C106-15018.5</f>
        <v>30653.146000000001</v>
      </c>
      <c r="R106" s="52">
        <v>-3.6518799999612384E-2</v>
      </c>
      <c r="AD106" s="1" t="s">
        <v>74</v>
      </c>
      <c r="AE106" s="1">
        <v>8</v>
      </c>
      <c r="AG106" s="1" t="s">
        <v>109</v>
      </c>
      <c r="AI106" s="1" t="s">
        <v>66</v>
      </c>
    </row>
    <row r="107" spans="1:55">
      <c r="A107" s="53" t="s">
        <v>94</v>
      </c>
      <c r="B107" s="56"/>
      <c r="C107" s="54">
        <v>46028.728000000003</v>
      </c>
      <c r="D107" s="54"/>
      <c r="E107" s="1">
        <f>(C107-C$7)/C$8</f>
        <v>-11537.045915953029</v>
      </c>
      <c r="F107" s="1">
        <f>ROUND(2*E107,0)/2</f>
        <v>-11537</v>
      </c>
      <c r="P107" s="6">
        <f>+D$11+D$12*F107+D$13*F107^2</f>
        <v>-2.0386449284117064E-2</v>
      </c>
      <c r="Q107" s="224">
        <f>+C107-15018.5</f>
        <v>31010.228000000003</v>
      </c>
      <c r="R107" s="52">
        <v>-1.9086100001004525E-2</v>
      </c>
      <c r="AD107" s="1" t="s">
        <v>74</v>
      </c>
      <c r="AE107" s="1">
        <v>13</v>
      </c>
      <c r="AG107" s="1" t="s">
        <v>77</v>
      </c>
      <c r="AI107" s="1" t="s">
        <v>78</v>
      </c>
    </row>
    <row r="108" spans="1:55">
      <c r="A108" s="53" t="s">
        <v>94</v>
      </c>
      <c r="B108" s="56"/>
      <c r="C108" s="54">
        <v>46028.739000000001</v>
      </c>
      <c r="D108" s="54"/>
      <c r="E108" s="1">
        <f>(C108-C$7)/C$8</f>
        <v>-11537.019452952036</v>
      </c>
      <c r="F108" s="1">
        <f>ROUND(2*E108,0)/2</f>
        <v>-11537</v>
      </c>
      <c r="P108" s="6">
        <f>+D$11+D$12*F108+D$13*F108^2</f>
        <v>-2.0386449284117064E-2</v>
      </c>
      <c r="Q108" s="224">
        <f>+C108-15018.5</f>
        <v>31010.239000000001</v>
      </c>
      <c r="R108" s="52">
        <v>-8.0861000024015084E-3</v>
      </c>
      <c r="AD108" s="1" t="s">
        <v>74</v>
      </c>
      <c r="AE108" s="1">
        <v>16</v>
      </c>
      <c r="AG108" s="1" t="s">
        <v>77</v>
      </c>
      <c r="AI108" s="1" t="s">
        <v>78</v>
      </c>
    </row>
    <row r="109" spans="1:55">
      <c r="A109" s="53" t="s">
        <v>94</v>
      </c>
      <c r="B109" s="56"/>
      <c r="C109" s="54">
        <v>46038.709000000003</v>
      </c>
      <c r="D109" s="54"/>
      <c r="E109" s="1">
        <f>(C109-C$7)/C$8</f>
        <v>-11513.034351140448</v>
      </c>
      <c r="F109" s="1">
        <f>ROUND(2*E109,0)/2</f>
        <v>-11513</v>
      </c>
      <c r="P109" s="6">
        <f>+D$11+D$12*F109+D$13*F109^2</f>
        <v>-2.0359284496257277E-2</v>
      </c>
      <c r="Q109" s="224">
        <f>+C109-15018.5</f>
        <v>31020.209000000003</v>
      </c>
      <c r="R109" s="52">
        <v>-1.4278900001954753E-2</v>
      </c>
    </row>
    <row r="110" spans="1:55">
      <c r="A110" s="53" t="s">
        <v>94</v>
      </c>
      <c r="B110" s="56"/>
      <c r="C110" s="54">
        <v>46068.637000000002</v>
      </c>
      <c r="D110" s="54"/>
      <c r="E110" s="1">
        <f>(C110-C$7)/C$8</f>
        <v>-11441.035742613156</v>
      </c>
      <c r="F110" s="1">
        <f>ROUND(2*E110,0)/2</f>
        <v>-11441</v>
      </c>
      <c r="P110" s="6">
        <f>+D$11+D$12*F110+D$13*F110^2</f>
        <v>-2.0277417702551818E-2</v>
      </c>
      <c r="Q110" s="224">
        <f>+C110-15018.5</f>
        <v>31050.137000000002</v>
      </c>
      <c r="R110" s="52">
        <v>-1.4857300004223362E-2</v>
      </c>
    </row>
    <row r="111" spans="1:55">
      <c r="A111" s="53" t="s">
        <v>94</v>
      </c>
      <c r="B111" s="56"/>
      <c r="C111" s="54">
        <v>46078.606</v>
      </c>
      <c r="D111" s="54"/>
      <c r="E111" s="1">
        <f>(C111-C$7)/C$8</f>
        <v>-11417.053046528941</v>
      </c>
      <c r="F111" s="1">
        <f>ROUND(2*E111,0)/2</f>
        <v>-11417</v>
      </c>
      <c r="P111" s="6">
        <f>+D$11+D$12*F111+D$13*F111^2</f>
        <v>-2.0250004627941309E-2</v>
      </c>
      <c r="Q111" s="224">
        <f>+C111-15018.5</f>
        <v>31060.106</v>
      </c>
      <c r="R111" s="52">
        <v>-2.2050100000342354E-2</v>
      </c>
    </row>
    <row r="112" spans="1:55">
      <c r="A112" s="53" t="s">
        <v>94</v>
      </c>
      <c r="B112" s="56"/>
      <c r="C112" s="54">
        <v>46142.631999999998</v>
      </c>
      <c r="D112" s="54"/>
      <c r="E112" s="1">
        <f>(C112-C$7)/C$8</f>
        <v>-11263.023946369614</v>
      </c>
      <c r="F112" s="1">
        <f>ROUND(2*E112,0)/2</f>
        <v>-11263</v>
      </c>
      <c r="P112" s="6">
        <f>+D$11+D$12*F112+D$13*F112^2</f>
        <v>-2.0072627061427768E-2</v>
      </c>
      <c r="Q112" s="224">
        <f>+C112-15018.5</f>
        <v>31124.131999999998</v>
      </c>
      <c r="R112" s="52">
        <v>-9.9539000075310469E-3</v>
      </c>
    </row>
    <row r="113" spans="1:35">
      <c r="A113" s="53" t="s">
        <v>94</v>
      </c>
      <c r="B113" s="56"/>
      <c r="C113" s="54">
        <v>46413.637000000002</v>
      </c>
      <c r="D113" s="54"/>
      <c r="E113" s="1">
        <f>(C113-C$7)/C$8</f>
        <v>-10611.059802292515</v>
      </c>
      <c r="F113" s="1">
        <f>ROUND(2*E113,0)/2</f>
        <v>-10611</v>
      </c>
      <c r="P113" s="6">
        <f>+D$11+D$12*F113+D$13*F113^2</f>
        <v>-1.9293336443778241E-2</v>
      </c>
      <c r="Q113" s="224">
        <f>+C113-15018.5</f>
        <v>31395.137000000002</v>
      </c>
      <c r="R113" s="52">
        <v>-2.4858299999323208E-2</v>
      </c>
    </row>
    <row r="114" spans="1:35">
      <c r="A114" s="53" t="s">
        <v>94</v>
      </c>
      <c r="B114" s="56"/>
      <c r="C114" s="54">
        <v>46442.743999999999</v>
      </c>
      <c r="D114" s="54"/>
      <c r="E114" s="1">
        <f>(C114-C$7)/C$8</f>
        <v>-10541.036295930458</v>
      </c>
      <c r="F114" s="1">
        <f>ROUND(2*E114,0)/2</f>
        <v>-10541</v>
      </c>
      <c r="P114" s="6">
        <f>+D$11+D$12*F114+D$13*F114^2</f>
        <v>-1.9206947093401414E-2</v>
      </c>
      <c r="Q114" s="224">
        <f>+C114-15018.5</f>
        <v>31424.243999999999</v>
      </c>
      <c r="R114" s="52">
        <v>-1.5087300002051052E-2</v>
      </c>
      <c r="AD114" s="1" t="s">
        <v>74</v>
      </c>
      <c r="AE114" s="1">
        <v>23</v>
      </c>
      <c r="AG114" s="1" t="s">
        <v>108</v>
      </c>
      <c r="AI114" s="1" t="s">
        <v>66</v>
      </c>
    </row>
    <row r="115" spans="1:35">
      <c r="A115" s="53" t="s">
        <v>94</v>
      </c>
      <c r="B115" s="56"/>
      <c r="C115" s="54">
        <v>46800.644999999997</v>
      </c>
      <c r="D115" s="54"/>
      <c r="E115" s="1">
        <f>(C115-C$7)/C$8</f>
        <v>-9680.024066896558</v>
      </c>
      <c r="F115" s="1">
        <f>ROUND(2*E115,0)/2</f>
        <v>-9680</v>
      </c>
      <c r="P115" s="6">
        <f>+D$11+D$12*F115+D$13*F115^2</f>
        <v>-1.8101167019357316E-2</v>
      </c>
      <c r="Q115" s="224">
        <f>+C115-15018.5</f>
        <v>31782.144999999997</v>
      </c>
      <c r="R115" s="52">
        <v>-1.0004000003391411E-2</v>
      </c>
      <c r="AD115" s="1" t="s">
        <v>74</v>
      </c>
      <c r="AE115" s="1">
        <v>18</v>
      </c>
      <c r="AG115" s="1" t="s">
        <v>108</v>
      </c>
      <c r="AI115" s="1" t="s">
        <v>66</v>
      </c>
    </row>
    <row r="116" spans="1:35">
      <c r="A116" s="53" t="s">
        <v>94</v>
      </c>
      <c r="B116" s="56"/>
      <c r="C116" s="54">
        <v>46820.595999999998</v>
      </c>
      <c r="D116" s="54"/>
      <c r="E116" s="1">
        <f>(C116-C$7)/C$8</f>
        <v>-9632.0274002723891</v>
      </c>
      <c r="F116" s="1">
        <f>ROUND(2*E116,0)/2</f>
        <v>-9632</v>
      </c>
      <c r="P116" s="6">
        <f>+D$11+D$12*F116+D$13*F116^2</f>
        <v>-1.8037169778281528E-2</v>
      </c>
      <c r="Q116" s="224">
        <f>+C116-15018.5</f>
        <v>31802.095999999998</v>
      </c>
      <c r="R116" s="52">
        <v>-1.1389600003894884E-2</v>
      </c>
      <c r="AD116" s="1" t="s">
        <v>74</v>
      </c>
      <c r="AE116" s="1">
        <v>8</v>
      </c>
      <c r="AG116" s="1" t="s">
        <v>112</v>
      </c>
      <c r="AI116" s="1" t="s">
        <v>66</v>
      </c>
    </row>
    <row r="117" spans="1:35">
      <c r="A117" s="53" t="s">
        <v>113</v>
      </c>
      <c r="B117" s="56"/>
      <c r="C117" s="54">
        <v>46821.43</v>
      </c>
      <c r="D117" s="54"/>
      <c r="E117" s="1">
        <f>(C117-C$7)/C$8</f>
        <v>-9630.021023651434</v>
      </c>
      <c r="F117" s="1">
        <f>ROUND(2*E117,0)/2</f>
        <v>-9630</v>
      </c>
      <c r="P117" s="6">
        <f>+D$11+D$12*F117+D$13*F117^2</f>
        <v>-1.8034497838402705E-2</v>
      </c>
      <c r="Q117" s="224">
        <f>+C117-15018.5</f>
        <v>31802.93</v>
      </c>
      <c r="R117" s="52">
        <v>-8.7390000044251792E-3</v>
      </c>
      <c r="AD117" s="1" t="s">
        <v>74</v>
      </c>
      <c r="AE117" s="1">
        <v>13</v>
      </c>
      <c r="AG117" s="1" t="s">
        <v>77</v>
      </c>
      <c r="AI117" s="1" t="s">
        <v>78</v>
      </c>
    </row>
    <row r="118" spans="1:35">
      <c r="A118" s="53" t="s">
        <v>94</v>
      </c>
      <c r="B118" s="56"/>
      <c r="C118" s="54">
        <v>46852.601000000002</v>
      </c>
      <c r="D118" s="54"/>
      <c r="E118" s="1">
        <f>(C118-C$7)/C$8</f>
        <v>-9555.0320960116187</v>
      </c>
      <c r="F118" s="1">
        <f>ROUND(2*E118,0)/2</f>
        <v>-9555</v>
      </c>
      <c r="P118" s="6">
        <f>+D$11+D$12*F118+D$13*F118^2</f>
        <v>-1.7933988926283281E-2</v>
      </c>
      <c r="Q118" s="224">
        <f>+C118-15018.5</f>
        <v>31834.101000000002</v>
      </c>
      <c r="R118" s="52">
        <v>-1.3341500001843087E-2</v>
      </c>
      <c r="AD118" s="1" t="s">
        <v>74</v>
      </c>
      <c r="AE118" s="1">
        <v>15</v>
      </c>
      <c r="AG118" s="1" t="s">
        <v>77</v>
      </c>
      <c r="AI118" s="1" t="s">
        <v>78</v>
      </c>
    </row>
    <row r="119" spans="1:35">
      <c r="A119" s="53" t="s">
        <v>114</v>
      </c>
      <c r="B119" s="56"/>
      <c r="C119" s="54">
        <v>47085.374000000003</v>
      </c>
      <c r="D119" s="54"/>
      <c r="E119" s="1">
        <f>(C119-C$7)/C$8</f>
        <v>-8995.0437204862355</v>
      </c>
      <c r="F119" s="1">
        <f>ROUND(2*E119,0)/2</f>
        <v>-8995</v>
      </c>
      <c r="P119" s="6">
        <f>+D$11+D$12*F119+D$13*F119^2</f>
        <v>-1.7164362059420832E-2</v>
      </c>
      <c r="Q119" s="224">
        <f>+C119-15018.5</f>
        <v>32066.874000000003</v>
      </c>
      <c r="R119" s="52">
        <v>-1.8173500000557397E-2</v>
      </c>
      <c r="AD119" s="1" t="s">
        <v>74</v>
      </c>
      <c r="AE119" s="1">
        <v>13</v>
      </c>
      <c r="AG119" s="1" t="s">
        <v>77</v>
      </c>
      <c r="AI119" s="1" t="s">
        <v>78</v>
      </c>
    </row>
    <row r="120" spans="1:35">
      <c r="A120" s="53" t="s">
        <v>114</v>
      </c>
      <c r="B120" s="56"/>
      <c r="C120" s="54">
        <v>47141.495000000003</v>
      </c>
      <c r="D120" s="54"/>
      <c r="E120" s="1">
        <f>(C120-C$7)/C$8</f>
        <v>-8860.0318951333829</v>
      </c>
      <c r="F120" s="1">
        <f>ROUND(2*E120,0)/2</f>
        <v>-8860</v>
      </c>
      <c r="P120" s="6">
        <f>+D$11+D$12*F120+D$13*F120^2</f>
        <v>-1.697377156315882E-2</v>
      </c>
      <c r="Q120" s="224">
        <f>+C120-15018.5</f>
        <v>32122.995000000003</v>
      </c>
      <c r="R120" s="52">
        <v>-1.3257999999041203E-2</v>
      </c>
      <c r="AD120" s="1" t="s">
        <v>74</v>
      </c>
      <c r="AE120" s="1">
        <v>15</v>
      </c>
      <c r="AG120" s="1" t="s">
        <v>77</v>
      </c>
      <c r="AI120" s="1" t="s">
        <v>78</v>
      </c>
    </row>
    <row r="121" spans="1:35">
      <c r="A121" s="53" t="s">
        <v>115</v>
      </c>
      <c r="B121" s="56"/>
      <c r="C121" s="54">
        <v>47159.362000000001</v>
      </c>
      <c r="D121" s="54"/>
      <c r="E121" s="1">
        <f>(C121-C$7)/C$8</f>
        <v>-8817.0487643342312</v>
      </c>
      <c r="F121" s="1">
        <f>ROUND(2*E121,0)/2</f>
        <v>-8817</v>
      </c>
      <c r="P121" s="6">
        <f>+D$11+D$12*F121+D$13*F121^2</f>
        <v>-1.6912652550318038E-2</v>
      </c>
      <c r="Q121" s="224">
        <f>+C121-15018.5</f>
        <v>32140.862000000001</v>
      </c>
      <c r="R121" s="52">
        <v>-2.0270100001653191E-2</v>
      </c>
      <c r="AD121" s="1" t="s">
        <v>74</v>
      </c>
      <c r="AE121" s="1">
        <v>12</v>
      </c>
      <c r="AG121" s="1" t="s">
        <v>116</v>
      </c>
      <c r="AI121" s="1" t="s">
        <v>66</v>
      </c>
    </row>
    <row r="122" spans="1:35">
      <c r="A122" s="53" t="s">
        <v>115</v>
      </c>
      <c r="B122" s="56"/>
      <c r="C122" s="54">
        <v>47169.339</v>
      </c>
      <c r="D122" s="54"/>
      <c r="E122" s="1">
        <f>(C122-C$7)/C$8</f>
        <v>-8793.0468224311062</v>
      </c>
      <c r="F122" s="1">
        <f>ROUND(2*E122,0)/2</f>
        <v>-8793</v>
      </c>
      <c r="P122" s="6">
        <f>+D$11+D$12*F122+D$13*F122^2</f>
        <v>-1.6878452971187813E-2</v>
      </c>
      <c r="Q122" s="224">
        <f>+C122-15018.5</f>
        <v>32150.839</v>
      </c>
      <c r="R122" s="52">
        <v>-1.9462900003418326E-2</v>
      </c>
      <c r="AD122" s="1" t="s">
        <v>74</v>
      </c>
      <c r="AE122" s="1">
        <v>17</v>
      </c>
      <c r="AG122" s="1" t="s">
        <v>77</v>
      </c>
      <c r="AI122" s="1" t="s">
        <v>78</v>
      </c>
    </row>
    <row r="123" spans="1:35">
      <c r="A123" s="53" t="s">
        <v>94</v>
      </c>
      <c r="B123" s="56"/>
      <c r="C123" s="54">
        <v>47197.603999999999</v>
      </c>
      <c r="D123" s="54"/>
      <c r="E123" s="1">
        <f>(C123-C$7)/C$8</f>
        <v>-8725.0489385088968</v>
      </c>
      <c r="F123" s="1">
        <f>ROUND(2*E123,0)/2</f>
        <v>-8725</v>
      </c>
      <c r="P123" s="6">
        <f>+D$11+D$12*F123+D$13*F123^2</f>
        <v>-1.6781217079903803E-2</v>
      </c>
      <c r="Q123" s="224">
        <f>+C123-15018.5</f>
        <v>32179.103999999999</v>
      </c>
      <c r="R123" s="52">
        <v>-2.034250000724569E-2</v>
      </c>
      <c r="AD123" s="1" t="s">
        <v>74</v>
      </c>
      <c r="AE123" s="1">
        <v>9</v>
      </c>
      <c r="AG123" s="1" t="s">
        <v>117</v>
      </c>
      <c r="AI123" s="1" t="s">
        <v>66</v>
      </c>
    </row>
    <row r="124" spans="1:35">
      <c r="A124" s="53" t="s">
        <v>118</v>
      </c>
      <c r="B124" s="56"/>
      <c r="C124" s="54">
        <v>47524.322</v>
      </c>
      <c r="D124" s="54"/>
      <c r="E124" s="1">
        <f>(C124-C$7)/C$8</f>
        <v>-7939.0545058431589</v>
      </c>
      <c r="F124" s="1">
        <f>ROUND(2*E124,0)/2</f>
        <v>-7939</v>
      </c>
      <c r="P124" s="6">
        <f>+D$11+D$12*F124+D$13*F124^2</f>
        <v>-1.5621116821891684E-2</v>
      </c>
      <c r="Q124" s="224">
        <f>+C124-15018.5</f>
        <v>32505.822</v>
      </c>
      <c r="R124" s="52">
        <v>-2.2656700006336905E-2</v>
      </c>
      <c r="AD124" s="1" t="s">
        <v>74</v>
      </c>
      <c r="AE124" s="1">
        <v>9</v>
      </c>
      <c r="AG124" s="1" t="s">
        <v>77</v>
      </c>
      <c r="AI124" s="1" t="s">
        <v>78</v>
      </c>
    </row>
    <row r="125" spans="1:35">
      <c r="A125" s="53" t="s">
        <v>94</v>
      </c>
      <c r="B125" s="56"/>
      <c r="C125" s="54">
        <v>47539.714</v>
      </c>
      <c r="D125" s="54"/>
      <c r="E125" s="1">
        <f>(C125-C$7)/C$8</f>
        <v>-7902.025550268042</v>
      </c>
      <c r="F125" s="1">
        <f>ROUND(2*E125,0)/2</f>
        <v>-7902</v>
      </c>
      <c r="P125" s="6">
        <f>+D$11+D$12*F125+D$13*F125^2</f>
        <v>-1.5564865753567882E-2</v>
      </c>
      <c r="Q125" s="224">
        <f>+C125-15018.5</f>
        <v>32521.214</v>
      </c>
      <c r="R125" s="52">
        <v>-1.0620600005495362E-2</v>
      </c>
      <c r="AD125" s="1" t="s">
        <v>74</v>
      </c>
      <c r="AE125" s="1">
        <v>8</v>
      </c>
      <c r="AG125" s="1" t="s">
        <v>117</v>
      </c>
      <c r="AI125" s="1" t="s">
        <v>66</v>
      </c>
    </row>
    <row r="126" spans="1:35">
      <c r="A126" s="53" t="s">
        <v>94</v>
      </c>
      <c r="B126" s="56"/>
      <c r="C126" s="54">
        <v>47554.688999999998</v>
      </c>
      <c r="D126" s="54"/>
      <c r="E126" s="1">
        <f>(C126-C$7)/C$8</f>
        <v>-7865.9997830034035</v>
      </c>
      <c r="F126" s="1">
        <f>ROUND(2*E126,0)/2</f>
        <v>-7866</v>
      </c>
      <c r="P126" s="6">
        <f>+D$11+D$12*F126+D$13*F126^2</f>
        <v>-1.5509993383350445E-2</v>
      </c>
      <c r="Q126" s="224">
        <f>+C126-15018.5</f>
        <v>32536.188999999998</v>
      </c>
      <c r="R126" s="52">
        <v>9.0199995611328632E-5</v>
      </c>
      <c r="AD126" s="1" t="s">
        <v>74</v>
      </c>
      <c r="AE126" s="1">
        <v>7</v>
      </c>
      <c r="AG126" s="1" t="s">
        <v>117</v>
      </c>
      <c r="AI126" s="1" t="s">
        <v>66</v>
      </c>
    </row>
    <row r="127" spans="1:35">
      <c r="A127" s="53" t="s">
        <v>119</v>
      </c>
      <c r="B127" s="56" t="s">
        <v>61</v>
      </c>
      <c r="C127" s="54">
        <v>47827.982799999998</v>
      </c>
      <c r="D127" s="54" t="s">
        <v>120</v>
      </c>
      <c r="E127" s="1">
        <f>(C127-C$7)/C$8</f>
        <v>-7208.5294101373147</v>
      </c>
      <c r="F127" s="1">
        <f>ROUND(2*E127,0)/2</f>
        <v>-7208.5</v>
      </c>
      <c r="G127" s="1">
        <f>C127-(C$7+F127*C$8)</f>
        <v>-1.2225050006236415E-2</v>
      </c>
      <c r="J127" s="1">
        <f>G127</f>
        <v>-1.2225050006236415E-2</v>
      </c>
      <c r="O127" s="1">
        <f ca="1">+C$11+C$12*F127</f>
        <v>-3.896959513388483E-2</v>
      </c>
      <c r="P127" s="6">
        <f>+D$11+D$12*F127+D$13*F127^2</f>
        <v>-1.4483241747278846E-2</v>
      </c>
      <c r="Q127" s="224">
        <f>+C127-15018.5</f>
        <v>32809.482799999998</v>
      </c>
      <c r="R127" s="52"/>
      <c r="S127" s="1">
        <f>+(P127-G127)^2</f>
        <v>5.0994299393122419E-6</v>
      </c>
      <c r="T127" s="1">
        <v>1</v>
      </c>
      <c r="U127" s="1">
        <f>T127*S127</f>
        <v>5.0994299393122419E-6</v>
      </c>
      <c r="AD127" s="1" t="s">
        <v>121</v>
      </c>
      <c r="AE127" s="1">
        <v>16</v>
      </c>
      <c r="AG127" s="1" t="s">
        <v>65</v>
      </c>
      <c r="AI127" s="1" t="s">
        <v>66</v>
      </c>
    </row>
    <row r="128" spans="1:35">
      <c r="A128" s="53" t="s">
        <v>119</v>
      </c>
      <c r="B128" s="56" t="s">
        <v>61</v>
      </c>
      <c r="C128" s="54">
        <v>47828.814299999998</v>
      </c>
      <c r="D128" s="54" t="s">
        <v>120</v>
      </c>
      <c r="E128" s="1">
        <f>(C128-C$7)/C$8</f>
        <v>-7206.5290478347733</v>
      </c>
      <c r="F128" s="1">
        <f>ROUND(2*E128,0)/2</f>
        <v>-7206.5</v>
      </c>
      <c r="G128" s="1">
        <f>C128-(C$7+F128*C$8)</f>
        <v>-1.2074450001819059E-2</v>
      </c>
      <c r="J128" s="1">
        <f>G128</f>
        <v>-1.2074450001819059E-2</v>
      </c>
      <c r="O128" s="1">
        <f ca="1">+C$11+C$12*F128</f>
        <v>-3.8961637940704577E-2</v>
      </c>
      <c r="P128" s="6">
        <f>+D$11+D$12*F128+D$13*F128^2</f>
        <v>-1.4480047478458725E-2</v>
      </c>
      <c r="Q128" s="224">
        <f>+C128-15018.5</f>
        <v>32810.314299999998</v>
      </c>
      <c r="R128" s="52"/>
      <c r="S128" s="1">
        <f>+(P128-G128)^2</f>
        <v>5.7868992196151274E-6</v>
      </c>
      <c r="T128" s="1">
        <v>1</v>
      </c>
      <c r="U128" s="1">
        <f>T128*S128</f>
        <v>5.7868992196151274E-6</v>
      </c>
      <c r="AD128" s="1" t="s">
        <v>74</v>
      </c>
      <c r="AE128" s="1">
        <v>11</v>
      </c>
      <c r="AG128" s="1" t="s">
        <v>117</v>
      </c>
      <c r="AI128" s="1" t="s">
        <v>66</v>
      </c>
    </row>
    <row r="129" spans="1:35">
      <c r="A129" s="53" t="s">
        <v>119</v>
      </c>
      <c r="B129" s="56" t="s">
        <v>61</v>
      </c>
      <c r="C129" s="54">
        <v>47835.879000000001</v>
      </c>
      <c r="D129" s="54" t="s">
        <v>120</v>
      </c>
      <c r="E129" s="1">
        <f>(C129-C$7)/C$8</f>
        <v>-7189.5333057316275</v>
      </c>
      <c r="F129" s="1">
        <f>ROUND(2*E129,0)/2</f>
        <v>-7189.5</v>
      </c>
      <c r="G129" s="1">
        <f>C129-(C$7+F129*C$8)</f>
        <v>-1.3844350003637373E-2</v>
      </c>
      <c r="J129" s="1">
        <f>G129</f>
        <v>-1.3844350003637373E-2</v>
      </c>
      <c r="O129" s="1">
        <f ca="1">+C$11+C$12*F129</f>
        <v>-3.8894001798672501E-2</v>
      </c>
      <c r="P129" s="6">
        <f>+D$11+D$12*F129+D$13*F129^2</f>
        <v>-1.4452878789707212E-2</v>
      </c>
      <c r="Q129" s="224">
        <f>+C129-15018.5</f>
        <v>32817.379000000001</v>
      </c>
      <c r="R129" s="52"/>
      <c r="S129" s="1">
        <f>+(P129-G129)^2</f>
        <v>3.7030728347563095E-7</v>
      </c>
      <c r="T129" s="1">
        <v>1</v>
      </c>
      <c r="U129" s="1">
        <f>T129*S129</f>
        <v>3.7030728347563095E-7</v>
      </c>
      <c r="AD129" s="1" t="s">
        <v>74</v>
      </c>
      <c r="AE129" s="1">
        <v>6</v>
      </c>
      <c r="AG129" s="1" t="s">
        <v>117</v>
      </c>
      <c r="AI129" s="1" t="s">
        <v>66</v>
      </c>
    </row>
    <row r="130" spans="1:35">
      <c r="A130" s="53" t="s">
        <v>122</v>
      </c>
      <c r="B130" s="56" t="s">
        <v>61</v>
      </c>
      <c r="C130" s="54">
        <v>47835.955999999998</v>
      </c>
      <c r="D130" s="54" t="s">
        <v>47</v>
      </c>
      <c r="E130" s="1">
        <f>(C130-C$7)/C$8</f>
        <v>-7189.3480647246633</v>
      </c>
      <c r="F130" s="1">
        <f>ROUND(2*E130,0)/2</f>
        <v>-7189.5</v>
      </c>
      <c r="P130" s="6">
        <f>+D$11+D$12*F130+D$13*F130^2</f>
        <v>-1.4452878789707212E-2</v>
      </c>
      <c r="Q130" s="224">
        <f>+C130-15018.5</f>
        <v>32817.455999999998</v>
      </c>
      <c r="R130" s="52">
        <f>C130-(C$7+F130*C$8)</f>
        <v>6.3155649993859697E-2</v>
      </c>
      <c r="AD130" s="1" t="s">
        <v>74</v>
      </c>
      <c r="AE130" s="1">
        <v>11</v>
      </c>
      <c r="AG130" s="1" t="s">
        <v>77</v>
      </c>
      <c r="AI130" s="1" t="s">
        <v>78</v>
      </c>
    </row>
    <row r="131" spans="1:35">
      <c r="A131" s="53" t="s">
        <v>119</v>
      </c>
      <c r="B131" s="56" t="s">
        <v>61</v>
      </c>
      <c r="C131" s="54">
        <v>47837.956200000001</v>
      </c>
      <c r="D131" s="54" t="s">
        <v>120</v>
      </c>
      <c r="E131" s="1">
        <f>(C131-C$7)/C$8</f>
        <v>-7184.5361288526892</v>
      </c>
      <c r="F131" s="1">
        <f>ROUND(2*E131,0)/2</f>
        <v>-7184.5</v>
      </c>
      <c r="G131" s="1">
        <f>C131-(C$7+F131*C$8)</f>
        <v>-1.5017850004369393E-2</v>
      </c>
      <c r="J131" s="1">
        <f>G131</f>
        <v>-1.5017850004369393E-2</v>
      </c>
      <c r="O131" s="1">
        <f ca="1">+C$11+C$12*F131</f>
        <v>-3.8874108815721883E-2</v>
      </c>
      <c r="P131" s="6">
        <f>+D$11+D$12*F131+D$13*F131^2</f>
        <v>-1.444488207191388E-2</v>
      </c>
      <c r="Q131" s="224">
        <f>+C131-15018.5</f>
        <v>32819.456200000001</v>
      </c>
      <c r="R131" s="52"/>
      <c r="S131" s="1">
        <f>+(P131-G131)^2</f>
        <v>3.2829225162234501E-7</v>
      </c>
      <c r="T131" s="1">
        <v>1</v>
      </c>
      <c r="U131" s="1">
        <f>T131*S131</f>
        <v>3.2829225162234501E-7</v>
      </c>
      <c r="AD131" s="1" t="s">
        <v>74</v>
      </c>
      <c r="AE131" s="1">
        <v>16</v>
      </c>
      <c r="AG131" s="1" t="s">
        <v>77</v>
      </c>
      <c r="AI131" s="1" t="s">
        <v>78</v>
      </c>
    </row>
    <row r="132" spans="1:35">
      <c r="A132" s="53" t="s">
        <v>123</v>
      </c>
      <c r="B132" s="56"/>
      <c r="C132" s="54">
        <v>47901.35</v>
      </c>
      <c r="D132" s="54"/>
      <c r="E132" s="1">
        <f>(C132-C$7)/C$8</f>
        <v>-7032.0279295324081</v>
      </c>
      <c r="F132" s="1">
        <f>ROUND(2*E132,0)/2</f>
        <v>-7032</v>
      </c>
      <c r="P132" s="6">
        <f>+D$11+D$12*F132+D$13*F132^2</f>
        <v>-1.4199688008775793E-2</v>
      </c>
      <c r="Q132" s="224">
        <f>+C132-15018.5</f>
        <v>32882.85</v>
      </c>
      <c r="R132" s="52">
        <v>-1.1609600005613174E-2</v>
      </c>
      <c r="AD132" s="1" t="s">
        <v>74</v>
      </c>
      <c r="AE132" s="1">
        <v>15</v>
      </c>
      <c r="AG132" s="1" t="s">
        <v>77</v>
      </c>
      <c r="AI132" s="1" t="s">
        <v>78</v>
      </c>
    </row>
    <row r="133" spans="1:35">
      <c r="A133" s="53" t="s">
        <v>123</v>
      </c>
      <c r="B133" s="56"/>
      <c r="C133" s="54">
        <v>47905.504999999997</v>
      </c>
      <c r="D133" s="54"/>
      <c r="E133" s="1">
        <f>(C133-C$7)/C$8</f>
        <v>-7022.032132338114</v>
      </c>
      <c r="F133" s="1">
        <f>ROUND(2*E133,0)/2</f>
        <v>-7022</v>
      </c>
      <c r="P133" s="6">
        <f>+D$11+D$12*F133+D$13*F133^2</f>
        <v>-1.4183522151834457E-2</v>
      </c>
      <c r="Q133" s="224">
        <f>+C133-15018.5</f>
        <v>32887.004999999997</v>
      </c>
      <c r="R133" s="52">
        <v>-1.3356600007682573E-2</v>
      </c>
      <c r="AD133" s="1" t="s">
        <v>74</v>
      </c>
      <c r="AE133" s="1">
        <v>18</v>
      </c>
      <c r="AG133" s="1" t="s">
        <v>77</v>
      </c>
      <c r="AI133" s="1" t="s">
        <v>78</v>
      </c>
    </row>
    <row r="134" spans="1:35">
      <c r="A134" s="53" t="s">
        <v>123</v>
      </c>
      <c r="B134" s="56"/>
      <c r="C134" s="54">
        <v>47970.336000000003</v>
      </c>
      <c r="D134" s="54"/>
      <c r="E134" s="1">
        <f>(C134-C$7)/C$8</f>
        <v>-6866.0664216513542</v>
      </c>
      <c r="F134" s="1">
        <f>ROUND(2*E134,0)/2</f>
        <v>-6866</v>
      </c>
      <c r="P134" s="6">
        <f>+D$11+D$12*F134+D$13*F134^2</f>
        <v>-1.3929939463736957E-2</v>
      </c>
      <c r="Q134" s="224">
        <f>+C134-15018.5</f>
        <v>32951.836000000003</v>
      </c>
      <c r="R134" s="52">
        <v>-2.7609800003119744E-2</v>
      </c>
      <c r="AD134" s="1" t="s">
        <v>74</v>
      </c>
      <c r="AE134" s="1">
        <v>15</v>
      </c>
      <c r="AG134" s="1" t="s">
        <v>77</v>
      </c>
      <c r="AI134" s="1" t="s">
        <v>78</v>
      </c>
    </row>
    <row r="135" spans="1:35">
      <c r="A135" s="53" t="s">
        <v>94</v>
      </c>
      <c r="B135" s="56"/>
      <c r="C135" s="54">
        <v>48137.864999999998</v>
      </c>
      <c r="D135" s="54"/>
      <c r="E135" s="1">
        <f>(C135-C$7)/C$8</f>
        <v>-6463.0373222137532</v>
      </c>
      <c r="F135" s="67">
        <f>ROUND(2*E135,0)/2</f>
        <v>-6463</v>
      </c>
      <c r="G135" s="67"/>
      <c r="P135" s="6">
        <f>+D$11+D$12*F135+D$13*F135^2</f>
        <v>-1.3262712551094843E-2</v>
      </c>
      <c r="Q135" s="224">
        <f>+C135-15018.5</f>
        <v>33119.364999999998</v>
      </c>
      <c r="R135" s="52">
        <v>-1.5513900005316827E-2</v>
      </c>
      <c r="AD135" s="1" t="s">
        <v>74</v>
      </c>
      <c r="AE135" s="1">
        <v>18</v>
      </c>
      <c r="AG135" s="1" t="s">
        <v>124</v>
      </c>
      <c r="AI135" s="1" t="s">
        <v>66</v>
      </c>
    </row>
    <row r="136" spans="1:35">
      <c r="A136" s="53" t="s">
        <v>94</v>
      </c>
      <c r="B136" s="56"/>
      <c r="C136" s="54">
        <v>48210.61</v>
      </c>
      <c r="D136" s="54"/>
      <c r="E136" s="1">
        <f>(C136-C$7)/C$8</f>
        <v>-6288.0326851742548</v>
      </c>
      <c r="F136" s="5">
        <f>ROUND(2*E136,0)/2</f>
        <v>-6288</v>
      </c>
      <c r="G136" s="5"/>
      <c r="P136" s="6">
        <f>+D$11+D$12*F136+D$13*F136^2</f>
        <v>-1.2967523686059558E-2</v>
      </c>
      <c r="Q136" s="224">
        <f>+C136-15018.5</f>
        <v>33192.11</v>
      </c>
      <c r="R136" s="52">
        <v>-1.3586400003987364E-2</v>
      </c>
      <c r="AD136" s="1" t="s">
        <v>74</v>
      </c>
      <c r="AE136" s="1">
        <v>11</v>
      </c>
      <c r="AG136" s="1" t="s">
        <v>117</v>
      </c>
      <c r="AI136" s="1" t="s">
        <v>66</v>
      </c>
    </row>
    <row r="137" spans="1:35">
      <c r="A137" s="53" t="s">
        <v>94</v>
      </c>
      <c r="B137" s="56"/>
      <c r="C137" s="54">
        <v>48219.758000000002</v>
      </c>
      <c r="D137" s="54"/>
      <c r="E137" s="1">
        <f>(C137-C$7)/C$8</f>
        <v>-6266.0250912552574</v>
      </c>
      <c r="F137" s="1">
        <f>ROUND(2*E137,0)/2</f>
        <v>-6266</v>
      </c>
      <c r="P137" s="6">
        <f>+D$11+D$12*F137+D$13*F137^2</f>
        <v>-1.2930180705568608E-2</v>
      </c>
      <c r="Q137" s="224">
        <f>+C137-15018.5</f>
        <v>33201.258000000002</v>
      </c>
      <c r="R137" s="52">
        <v>-1.0429800000565592E-2</v>
      </c>
      <c r="AD137" s="1" t="s">
        <v>74</v>
      </c>
      <c r="AE137" s="1">
        <v>8</v>
      </c>
      <c r="AG137" s="1" t="s">
        <v>117</v>
      </c>
      <c r="AI137" s="1" t="s">
        <v>66</v>
      </c>
    </row>
    <row r="138" spans="1:35">
      <c r="A138" s="53" t="s">
        <v>94</v>
      </c>
      <c r="B138" s="56"/>
      <c r="C138" s="54">
        <v>48232.644</v>
      </c>
      <c r="D138" s="54"/>
      <c r="E138" s="1">
        <f>(C138-C$7)/C$8</f>
        <v>-6235.0248884524435</v>
      </c>
      <c r="F138" s="1">
        <f>ROUND(2*E138,0)/2</f>
        <v>-6235</v>
      </c>
      <c r="P138" s="6">
        <f>+D$11+D$12*F138+D$13*F138^2</f>
        <v>-1.2877472523651163E-2</v>
      </c>
      <c r="Q138" s="224">
        <f>+C138-15018.5</f>
        <v>33214.144</v>
      </c>
      <c r="R138" s="52">
        <v>-1.0345500006224029E-2</v>
      </c>
      <c r="AD138" s="1" t="s">
        <v>74</v>
      </c>
      <c r="AE138" s="1">
        <v>23</v>
      </c>
      <c r="AG138" s="1" t="s">
        <v>108</v>
      </c>
      <c r="AI138" s="1" t="s">
        <v>66</v>
      </c>
    </row>
    <row r="139" spans="1:35">
      <c r="A139" s="53" t="s">
        <v>125</v>
      </c>
      <c r="B139" s="56"/>
      <c r="C139" s="54">
        <v>48252.591</v>
      </c>
      <c r="D139" s="54"/>
      <c r="E139" s="1">
        <f>(C139-C$7)/C$8</f>
        <v>-6187.0378447377307</v>
      </c>
      <c r="F139" s="1">
        <f>ROUND(2*E139,0)/2</f>
        <v>-6187</v>
      </c>
      <c r="P139" s="6">
        <f>+D$11+D$12*F139+D$13*F139^2</f>
        <v>-1.2795655535570489E-2</v>
      </c>
      <c r="Q139" s="224">
        <f>+C139-15018.5</f>
        <v>33234.091</v>
      </c>
      <c r="R139" s="52">
        <v>-1.5731100000266451E-2</v>
      </c>
      <c r="AD139" s="1" t="s">
        <v>74</v>
      </c>
      <c r="AE139" s="1">
        <v>7</v>
      </c>
      <c r="AG139" s="1" t="s">
        <v>117</v>
      </c>
      <c r="AI139" s="1" t="s">
        <v>66</v>
      </c>
    </row>
    <row r="140" spans="1:35">
      <c r="A140" s="53" t="s">
        <v>94</v>
      </c>
      <c r="B140" s="56"/>
      <c r="C140" s="54">
        <v>48306.625</v>
      </c>
      <c r="D140" s="54"/>
      <c r="E140" s="1">
        <f>(C140-C$7)/C$8</f>
        <v>-6057.0467723919774</v>
      </c>
      <c r="F140" s="1">
        <f>ROUND(2*E140,0)/2</f>
        <v>-6057</v>
      </c>
      <c r="P140" s="6">
        <f>+D$11+D$12*F140+D$13*F140^2</f>
        <v>-1.2572821037597715E-2</v>
      </c>
      <c r="Q140" s="224">
        <f>+C140-15018.5</f>
        <v>33288.125</v>
      </c>
      <c r="R140" s="52">
        <v>-1.9442100005107932E-2</v>
      </c>
    </row>
    <row r="141" spans="1:35">
      <c r="A141" s="53" t="s">
        <v>126</v>
      </c>
      <c r="B141" s="56"/>
      <c r="C141" s="54">
        <v>48628.366999999998</v>
      </c>
      <c r="D141" s="54">
        <v>5.0000000000000001E-3</v>
      </c>
      <c r="E141" s="1">
        <f>(C141-C$7)/C$8</f>
        <v>-5283.0232390857682</v>
      </c>
      <c r="F141" s="1">
        <f>ROUND(2*E141,0)/2</f>
        <v>-5283</v>
      </c>
      <c r="P141" s="6">
        <f>+D$11+D$12*F141+D$13*F141^2</f>
        <v>-1.1208397927593455E-2</v>
      </c>
      <c r="Q141" s="224">
        <f>+C141-15018.5</f>
        <v>33609.866999999998</v>
      </c>
      <c r="R141" s="52">
        <v>-9.6599000025889836E-3</v>
      </c>
    </row>
    <row r="142" spans="1:35">
      <c r="A142" s="53" t="s">
        <v>94</v>
      </c>
      <c r="B142" s="56"/>
      <c r="C142" s="54">
        <v>48633.78</v>
      </c>
      <c r="D142" s="54"/>
      <c r="E142" s="1">
        <f>(C142-C$7)/C$8</f>
        <v>-5270.0010368685043</v>
      </c>
      <c r="F142" s="1">
        <f>ROUND(2*E142,0)/2</f>
        <v>-5270</v>
      </c>
      <c r="P142" s="6">
        <f>+D$11+D$12*F142+D$13*F142^2</f>
        <v>-1.1184929996971286E-2</v>
      </c>
      <c r="Q142" s="224">
        <f>+C142-15018.5</f>
        <v>33615.279999999999</v>
      </c>
      <c r="R142" s="52">
        <v>-4.3100000766571611E-4</v>
      </c>
      <c r="AD142" s="1" t="s">
        <v>74</v>
      </c>
      <c r="AE142" s="1">
        <v>8</v>
      </c>
      <c r="AG142" s="1" t="s">
        <v>117</v>
      </c>
      <c r="AI142" s="1" t="s">
        <v>66</v>
      </c>
    </row>
    <row r="143" spans="1:35">
      <c r="A143" s="53" t="s">
        <v>126</v>
      </c>
      <c r="B143" s="56"/>
      <c r="C143" s="54">
        <v>48653.315999999999</v>
      </c>
      <c r="D143" s="54">
        <v>4.0000000000000001E-3</v>
      </c>
      <c r="E143" s="1">
        <f>(C143-C$7)/C$8</f>
        <v>-5223.0027471000867</v>
      </c>
      <c r="F143" s="1">
        <f>ROUND(2*E143,0)/2</f>
        <v>-5223</v>
      </c>
      <c r="P143" s="6">
        <f>+D$11+D$12*F143+D$13*F143^2</f>
        <v>-1.1099932455326181E-2</v>
      </c>
      <c r="Q143" s="224">
        <f>+C143-15018.5</f>
        <v>33634.815999999999</v>
      </c>
      <c r="R143" s="52">
        <v>-1.1419000074965879E-3</v>
      </c>
    </row>
    <row r="144" spans="1:35">
      <c r="A144" s="68" t="s">
        <v>127</v>
      </c>
      <c r="B144" s="69"/>
      <c r="C144" s="70">
        <v>48971.307000000001</v>
      </c>
      <c r="D144" s="70">
        <v>5.0000000000000001E-3</v>
      </c>
      <c r="E144" s="1">
        <f>(C144-C$7)/C$8</f>
        <v>-4458.0030971334136</v>
      </c>
      <c r="F144" s="1">
        <f>ROUND(2*E144,0)/2</f>
        <v>-4458</v>
      </c>
      <c r="P144" s="6">
        <f>+D$11+D$12*F144+D$13*F144^2</f>
        <v>-9.6829916128357355E-3</v>
      </c>
      <c r="Q144" s="224">
        <f>+C144-15018.5</f>
        <v>33952.807000000001</v>
      </c>
      <c r="R144" s="52">
        <v>-1.2874000021838583E-3</v>
      </c>
    </row>
    <row r="145" spans="1:21">
      <c r="A145" s="68" t="s">
        <v>127</v>
      </c>
      <c r="B145" s="69"/>
      <c r="C145" s="70">
        <v>48986.263500000001</v>
      </c>
      <c r="D145" s="70">
        <v>1.1999999999999999E-3</v>
      </c>
      <c r="E145" s="1">
        <f>(C145-C$7)/C$8</f>
        <v>-4422.0218358249913</v>
      </c>
      <c r="F145" s="1">
        <f>ROUND(2*E145,0)/2</f>
        <v>-4422</v>
      </c>
      <c r="P145" s="6">
        <f>+D$11+D$12*F145+D$13*F145^2</f>
        <v>-9.6147583118451133E-3</v>
      </c>
      <c r="Q145" s="224">
        <f>+C145-15018.5</f>
        <v>33967.763500000001</v>
      </c>
      <c r="R145" s="52">
        <v>-9.0765999993891455E-3</v>
      </c>
    </row>
    <row r="146" spans="1:21">
      <c r="A146" s="68" t="s">
        <v>127</v>
      </c>
      <c r="B146" s="69"/>
      <c r="C146" s="70">
        <v>49003.307999999997</v>
      </c>
      <c r="D146" s="70">
        <v>5.0000000000000001E-3</v>
      </c>
      <c r="E146" s="1">
        <f>(C146-C$7)/C$8</f>
        <v>-4381.0174157821157</v>
      </c>
      <c r="F146" s="1">
        <f>ROUND(2*E146,0)/2</f>
        <v>-4381</v>
      </c>
      <c r="P146" s="6">
        <f>+D$11+D$12*F146+D$13*F146^2</f>
        <v>-9.5368780590519685E-3</v>
      </c>
      <c r="Q146" s="224">
        <f>+C146-15018.5</f>
        <v>33984.807999999997</v>
      </c>
      <c r="R146" s="52">
        <v>-7.2393000082229264E-3</v>
      </c>
    </row>
    <row r="147" spans="1:21">
      <c r="A147" s="53" t="s">
        <v>127</v>
      </c>
      <c r="B147" s="56"/>
      <c r="C147" s="54">
        <v>49057.349000000002</v>
      </c>
      <c r="D147" s="54">
        <v>6.0000000000000001E-3</v>
      </c>
      <c r="E147" s="1">
        <f>(C147-C$7)/C$8</f>
        <v>-4251.009503344806</v>
      </c>
      <c r="F147" s="1">
        <f>ROUND(2*E147,0)/2</f>
        <v>-4251</v>
      </c>
      <c r="P147" s="6">
        <f>+D$11+D$12*F147+D$13*F147^2</f>
        <v>-9.2887428825486722E-3</v>
      </c>
      <c r="Q147" s="224">
        <f>+C147-15018.5</f>
        <v>34038.849000000002</v>
      </c>
      <c r="R147" s="52">
        <v>-3.9503000007243827E-3</v>
      </c>
    </row>
    <row r="148" spans="1:21">
      <c r="A148" s="68" t="s">
        <v>94</v>
      </c>
      <c r="B148" s="69"/>
      <c r="C148" s="70">
        <v>49060.667000000001</v>
      </c>
      <c r="D148" s="70"/>
      <c r="E148" s="1">
        <f>(C148-C$7)/C$8</f>
        <v>-4243.02729995355</v>
      </c>
      <c r="F148" s="1">
        <f>ROUND(2*E148,0)/2</f>
        <v>-4243</v>
      </c>
      <c r="P148" s="6">
        <f>+D$11+D$12*F148+D$13*F148^2</f>
        <v>-9.2734135401657224E-3</v>
      </c>
      <c r="Q148" s="224">
        <f>+C148-15018.5</f>
        <v>34042.167000000001</v>
      </c>
      <c r="R148" s="52">
        <v>-1.1347899999236688E-2</v>
      </c>
    </row>
    <row r="149" spans="1:21">
      <c r="A149" s="68" t="s">
        <v>94</v>
      </c>
      <c r="B149" s="69"/>
      <c r="C149" s="70">
        <v>49283.870999999999</v>
      </c>
      <c r="D149" s="70"/>
      <c r="E149" s="1">
        <f>(C149-C$7)/C$8</f>
        <v>-3706.0593295670969</v>
      </c>
      <c r="F149" s="1">
        <f>ROUND(2*E149,0)/2</f>
        <v>-3706</v>
      </c>
      <c r="P149" s="6">
        <f>+D$11+D$12*F149+D$13*F149^2</f>
        <v>-8.2286621527841719E-3</v>
      </c>
      <c r="Q149" s="224">
        <f>+C149-15018.5</f>
        <v>34265.370999999999</v>
      </c>
      <c r="R149" s="52">
        <v>-2.4661800001922529E-2</v>
      </c>
    </row>
    <row r="150" spans="1:21">
      <c r="A150" s="68" t="s">
        <v>94</v>
      </c>
      <c r="B150" s="69"/>
      <c r="C150" s="70">
        <v>49333.758000000002</v>
      </c>
      <c r="D150" s="70"/>
      <c r="E150" s="1">
        <f>(C150-C$7)/C$8</f>
        <v>-3586.0448085967264</v>
      </c>
      <c r="F150" s="1">
        <f>ROUND(2*E150,0)/2</f>
        <v>-3586</v>
      </c>
      <c r="P150" s="6">
        <f>+D$11+D$12*F150+D$13*F150^2</f>
        <v>-7.9909501244783149E-3</v>
      </c>
      <c r="Q150" s="224">
        <f>+C150-15018.5</f>
        <v>34315.258000000002</v>
      </c>
      <c r="R150" s="52">
        <v>-1.8625800003064796E-2</v>
      </c>
    </row>
    <row r="151" spans="1:21">
      <c r="A151" s="68" t="s">
        <v>94</v>
      </c>
      <c r="B151" s="69"/>
      <c r="C151" s="70">
        <v>49393.623</v>
      </c>
      <c r="D151" s="70"/>
      <c r="E151" s="1">
        <f>(C151-C$7)/C$8</f>
        <v>-3442.0259399958759</v>
      </c>
      <c r="F151" s="1">
        <f>ROUND(2*E151,0)/2</f>
        <v>-3442</v>
      </c>
      <c r="P151" s="6">
        <f>+D$11+D$12*F151+D$13*F151^2</f>
        <v>-7.7036473248178394E-3</v>
      </c>
      <c r="Q151" s="224">
        <f>+C151-15018.5</f>
        <v>34375.123</v>
      </c>
      <c r="R151" s="52">
        <v>-1.0782600002130494E-2</v>
      </c>
    </row>
    <row r="152" spans="1:21">
      <c r="A152" s="68" t="s">
        <v>94</v>
      </c>
      <c r="B152" s="69"/>
      <c r="C152" s="70">
        <v>49679.610999999997</v>
      </c>
      <c r="D152" s="70"/>
      <c r="E152" s="1">
        <f>(C152-C$7)/C$8</f>
        <v>-2754.0167828352464</v>
      </c>
      <c r="F152" s="1">
        <f>ROUND(2*E152,0)/2</f>
        <v>-2754</v>
      </c>
      <c r="P152" s="6">
        <f>+D$11+D$12*F152+D$13*F152^2</f>
        <v>-6.3001356611837441E-3</v>
      </c>
      <c r="Q152" s="224">
        <f>+C152-15018.5</f>
        <v>34661.110999999997</v>
      </c>
      <c r="R152" s="52">
        <v>-6.9762000057380646E-3</v>
      </c>
    </row>
    <row r="153" spans="1:21">
      <c r="A153" s="68" t="s">
        <v>128</v>
      </c>
      <c r="B153" s="69"/>
      <c r="C153" s="70">
        <v>49722.42</v>
      </c>
      <c r="D153" s="70">
        <v>6.0000000000000001E-3</v>
      </c>
      <c r="E153" s="1">
        <f>(C153-C$7)/C$8</f>
        <v>-2651.03000014195</v>
      </c>
      <c r="F153" s="1">
        <f>ROUND(2*E153,0)/2</f>
        <v>-2651</v>
      </c>
      <c r="P153" s="6">
        <f>+D$11+D$12*F153+D$13*F153^2</f>
        <v>-6.0856270076437595E-3</v>
      </c>
      <c r="Q153" s="224">
        <f>+C153-15018.5</f>
        <v>34703.919999999998</v>
      </c>
      <c r="R153" s="52">
        <v>-1.2470300003769808E-2</v>
      </c>
    </row>
    <row r="154" spans="1:21">
      <c r="A154" s="68" t="s">
        <v>129</v>
      </c>
      <c r="B154" s="69" t="s">
        <v>59</v>
      </c>
      <c r="C154" s="70">
        <v>49743.629000000001</v>
      </c>
      <c r="D154" s="70" t="s">
        <v>46</v>
      </c>
      <c r="E154" s="53">
        <f>(C154-C$7)/C$8</f>
        <v>-2600.0069284948122</v>
      </c>
      <c r="F154" s="1">
        <f>ROUND(2*E154,0)/2</f>
        <v>-2600</v>
      </c>
      <c r="G154" s="1">
        <f>C154-(C$7+F154*C$8)</f>
        <v>-2.8800000000046566E-3</v>
      </c>
      <c r="K154" s="1">
        <f>G154</f>
        <v>-2.8800000000046566E-3</v>
      </c>
      <c r="O154" s="1">
        <f ca="1">+C$11+C$12*F154</f>
        <v>-2.0634232748304802E-2</v>
      </c>
      <c r="P154" s="6">
        <f>+D$11+D$12*F154+D$13*F154^2</f>
        <v>-5.9789907983548033E-3</v>
      </c>
      <c r="Q154" s="224">
        <f>+C154-15018.5</f>
        <v>34725.129000000001</v>
      </c>
      <c r="S154" s="1">
        <f>+(P154-G154)^2</f>
        <v>9.6037439682588798E-6</v>
      </c>
      <c r="T154" s="1">
        <v>1</v>
      </c>
      <c r="U154" s="1">
        <f>T154*S154</f>
        <v>9.6037439682588798E-6</v>
      </c>
    </row>
    <row r="155" spans="1:21">
      <c r="A155" s="68" t="s">
        <v>130</v>
      </c>
      <c r="B155" s="69"/>
      <c r="C155" s="70">
        <v>49784.357000000004</v>
      </c>
      <c r="D155" s="70">
        <v>5.0000000000000001E-3</v>
      </c>
      <c r="E155" s="1">
        <f>(C155-C$7)/C$8</f>
        <v>-2502.0264644444314</v>
      </c>
      <c r="F155" s="1">
        <f>ROUND(2*E155,0)/2</f>
        <v>-2502</v>
      </c>
      <c r="P155" s="6">
        <f>+D$11+D$12*F155+D$13*F155^2</f>
        <v>-5.7732952238408308E-3</v>
      </c>
      <c r="Q155" s="224">
        <f>+C155-15018.5</f>
        <v>34765.857000000004</v>
      </c>
      <c r="R155" s="52">
        <v>-1.1000600003171712E-2</v>
      </c>
    </row>
    <row r="156" spans="1:21">
      <c r="A156" s="68" t="s">
        <v>130</v>
      </c>
      <c r="B156" s="69"/>
      <c r="C156" s="70">
        <v>49789.358</v>
      </c>
      <c r="D156" s="70">
        <v>5.0000000000000001E-3</v>
      </c>
      <c r="E156" s="1">
        <f>(C156-C$7)/C$8</f>
        <v>-2489.9954219008355</v>
      </c>
      <c r="F156" s="1">
        <f>ROUND(2*E156,0)/2</f>
        <v>-2490</v>
      </c>
      <c r="P156" s="6">
        <f>+D$11+D$12*F156+D$13*F156^2</f>
        <v>-5.7480368868262381E-3</v>
      </c>
      <c r="Q156" s="224">
        <f>+C156-15018.5</f>
        <v>34770.858</v>
      </c>
      <c r="R156" s="52">
        <v>1.9029999966733158E-3</v>
      </c>
    </row>
    <row r="157" spans="1:21">
      <c r="A157" s="68" t="s">
        <v>131</v>
      </c>
      <c r="B157" s="69"/>
      <c r="C157" s="70">
        <v>50012.567000000003</v>
      </c>
      <c r="D157" s="70">
        <v>3.0000000000000001E-3</v>
      </c>
      <c r="E157" s="1">
        <f>(C157-C$7)/C$8</f>
        <v>-1953.0154228775546</v>
      </c>
      <c r="F157" s="1">
        <f>ROUND(2*E157,0)/2</f>
        <v>-1953</v>
      </c>
      <c r="P157" s="6">
        <f>+D$11+D$12*F157+D$13*F157^2</f>
        <v>-4.6018412876627059E-3</v>
      </c>
      <c r="Q157" s="224">
        <f>+C157-15018.5</f>
        <v>34994.067000000003</v>
      </c>
      <c r="R157" s="52">
        <v>-6.4109000013559125E-3</v>
      </c>
    </row>
    <row r="158" spans="1:21">
      <c r="A158" s="68" t="s">
        <v>129</v>
      </c>
      <c r="B158" s="69" t="s">
        <v>59</v>
      </c>
      <c r="C158" s="70">
        <v>50152.656000000003</v>
      </c>
      <c r="D158" s="70" t="s">
        <v>46</v>
      </c>
      <c r="E158" s="53">
        <f>(C158-C$7)/C$8</f>
        <v>-1615.999482287473</v>
      </c>
      <c r="F158" s="1">
        <f>ROUND(2*E158,0)/2</f>
        <v>-1616</v>
      </c>
      <c r="G158" s="1">
        <f>C158-(C$7+F158*C$8)</f>
        <v>2.1520000154851004E-4</v>
      </c>
      <c r="K158" s="1">
        <f>G158</f>
        <v>2.1520000154851004E-4</v>
      </c>
      <c r="O158" s="1">
        <f ca="1">+C$11+C$12*F158</f>
        <v>-1.6719293703624159E-2</v>
      </c>
      <c r="P158" s="6">
        <f>+D$11+D$12*F158+D$13*F158^2</f>
        <v>-3.8666639795074207E-3</v>
      </c>
      <c r="Q158" s="224">
        <f>+C158-15018.5</f>
        <v>35134.156000000003</v>
      </c>
      <c r="S158" s="1">
        <f>+(P158-G158)^2</f>
        <v>1.6661613559841773E-5</v>
      </c>
      <c r="T158" s="1">
        <v>1</v>
      </c>
      <c r="U158" s="1">
        <f>T158*S158</f>
        <v>1.6661613559841773E-5</v>
      </c>
    </row>
    <row r="159" spans="1:21">
      <c r="A159" s="68" t="s">
        <v>129</v>
      </c>
      <c r="B159" s="69" t="s">
        <v>59</v>
      </c>
      <c r="C159" s="70">
        <v>50432.817799999997</v>
      </c>
      <c r="D159" s="70" t="s">
        <v>46</v>
      </c>
      <c r="E159" s="53">
        <f>(C159-C$7)/C$8</f>
        <v>-942.00657389060791</v>
      </c>
      <c r="F159" s="1">
        <f>ROUND(2*E159,0)/2</f>
        <v>-942</v>
      </c>
      <c r="G159" s="1">
        <f>C159-(C$7+F159*C$8)</f>
        <v>-2.7326000054017641E-3</v>
      </c>
      <c r="K159" s="1">
        <f>G159</f>
        <v>-2.7326000054017641E-3</v>
      </c>
      <c r="O159" s="1">
        <f ca="1">+C$11+C$12*F159</f>
        <v>-1.4037719601881523E-2</v>
      </c>
      <c r="P159" s="6">
        <f>+D$11+D$12*F159+D$13*F159^2</f>
        <v>-2.3595936366439087E-3</v>
      </c>
      <c r="Q159" s="224">
        <f>+C159-15018.5</f>
        <v>35414.317799999997</v>
      </c>
      <c r="S159" s="1">
        <f>+(P159-G159)^2</f>
        <v>1.3913375113392118E-7</v>
      </c>
      <c r="T159" s="1">
        <v>1</v>
      </c>
      <c r="U159" s="1">
        <f>T159*S159</f>
        <v>1.3913375113392118E-7</v>
      </c>
    </row>
    <row r="160" spans="1:21">
      <c r="A160" s="68" t="s">
        <v>132</v>
      </c>
      <c r="B160" s="69"/>
      <c r="C160" s="70">
        <v>50509.298000000003</v>
      </c>
      <c r="D160" s="70">
        <v>5.0000000000000001E-3</v>
      </c>
      <c r="E160" s="1">
        <f>(C160-C$7)/C$8</f>
        <v>-758.01606400389733</v>
      </c>
      <c r="F160" s="1">
        <f>ROUND(2*E160,0)/2</f>
        <v>-758</v>
      </c>
      <c r="P160" s="6">
        <f>+D$11+D$12*F160+D$13*F160^2</f>
        <v>-1.9396614975284692E-3</v>
      </c>
      <c r="Q160" s="224">
        <f>+C160-15018.5</f>
        <v>35490.798000000003</v>
      </c>
      <c r="R160" s="52">
        <v>-6.6774000006262213E-3</v>
      </c>
    </row>
    <row r="161" spans="1:21">
      <c r="A161" s="68" t="s">
        <v>129</v>
      </c>
      <c r="B161" s="69" t="s">
        <v>59</v>
      </c>
      <c r="C161" s="70">
        <v>50517.629000000001</v>
      </c>
      <c r="D161" s="70" t="s">
        <v>46</v>
      </c>
      <c r="E161" s="53">
        <f>(C161-C$7)/C$8</f>
        <v>-737.97394934068041</v>
      </c>
      <c r="F161" s="1">
        <f>ROUND(2*E161,0)/2</f>
        <v>-738</v>
      </c>
      <c r="G161" s="1">
        <f>C161-(C$7+F161*C$8)</f>
        <v>1.0828599995875265E-2</v>
      </c>
      <c r="K161" s="1">
        <f>G161</f>
        <v>1.0828599995875265E-2</v>
      </c>
      <c r="O161" s="1">
        <f ca="1">+C$11+C$12*F161</f>
        <v>-1.3226085897496511E-2</v>
      </c>
      <c r="P161" s="6">
        <f>+D$11+D$12*F161+D$13*F161^2</f>
        <v>-1.8937968625713294E-3</v>
      </c>
      <c r="Q161" s="224">
        <f>+C161-15018.5</f>
        <v>35499.129000000001</v>
      </c>
      <c r="S161" s="1">
        <f>+(P161-G161)^2</f>
        <v>1.6185938182381181E-4</v>
      </c>
      <c r="T161" s="1">
        <v>1</v>
      </c>
      <c r="U161" s="1">
        <f>T161*S161</f>
        <v>1.6185938182381181E-4</v>
      </c>
    </row>
    <row r="162" spans="1:21">
      <c r="A162" s="71" t="s">
        <v>133</v>
      </c>
      <c r="B162" s="72" t="s">
        <v>59</v>
      </c>
      <c r="C162" s="73">
        <v>50824.386100000003</v>
      </c>
      <c r="D162" s="73">
        <v>2.0000000000000001E-4</v>
      </c>
      <c r="E162" s="1">
        <f>(C162-C$7)/C$8</f>
        <v>0</v>
      </c>
      <c r="F162" s="1">
        <f>ROUND(2*E162,0)/2</f>
        <v>0</v>
      </c>
      <c r="G162" s="1">
        <f>C162-(C$7+F162*C$8)</f>
        <v>0</v>
      </c>
      <c r="J162" s="1">
        <f>G162</f>
        <v>0</v>
      </c>
      <c r="O162" s="1">
        <f ca="1">+C$11+C$12*F162</f>
        <v>-1.0289881613986029E-2</v>
      </c>
      <c r="P162" s="6">
        <f>+D$11+D$12*F162+D$13*F162^2</f>
        <v>-1.7125020906334987E-4</v>
      </c>
      <c r="Q162" s="224">
        <f>+C162-15018.5</f>
        <v>35805.886100000003</v>
      </c>
      <c r="R162" s="52"/>
      <c r="S162" s="1">
        <f>+(P162-G162)^2</f>
        <v>2.932663410424104E-8</v>
      </c>
      <c r="T162" s="1">
        <v>1</v>
      </c>
      <c r="U162" s="1">
        <f>T162*S162</f>
        <v>2.932663410424104E-8</v>
      </c>
    </row>
    <row r="163" spans="1:21">
      <c r="A163" s="68" t="s">
        <v>133</v>
      </c>
      <c r="B163" s="74" t="s">
        <v>61</v>
      </c>
      <c r="C163" s="70">
        <v>50848.288200000003</v>
      </c>
      <c r="D163" s="70"/>
      <c r="E163" s="1">
        <f>(C163-C$7)/C$8</f>
        <v>57.501936009093974</v>
      </c>
      <c r="F163" s="1">
        <f>ROUND(2*E163,0)/2</f>
        <v>57.5</v>
      </c>
      <c r="G163" s="1">
        <f>C163-(C$7+F163*C$8)</f>
        <v>8.0475000140722841E-4</v>
      </c>
      <c r="J163" s="1">
        <f>G163</f>
        <v>8.0475000140722841E-4</v>
      </c>
      <c r="O163" s="1">
        <f ca="1">+C$11+C$12*F163</f>
        <v>-1.006111231005398E-2</v>
      </c>
      <c r="P163" s="6">
        <f>+D$11+D$12*F163+D$13*F163^2</f>
        <v>-3.4576335738956583E-5</v>
      </c>
      <c r="Q163" s="224">
        <f>+C163-15018.5</f>
        <v>35829.788200000003</v>
      </c>
      <c r="R163" s="52"/>
      <c r="S163" s="1">
        <f>+(P163-G163)^2</f>
        <v>7.0446870022723147E-7</v>
      </c>
      <c r="T163" s="1">
        <v>1</v>
      </c>
      <c r="U163" s="1">
        <f>T163*S163</f>
        <v>7.0446870022723147E-7</v>
      </c>
    </row>
    <row r="164" spans="1:21">
      <c r="A164" s="68" t="s">
        <v>134</v>
      </c>
      <c r="B164" s="69"/>
      <c r="C164" s="70">
        <v>50859.298000000003</v>
      </c>
      <c r="D164" s="70">
        <v>8.0000000000000002E-3</v>
      </c>
      <c r="E164" s="1">
        <f>(C164-C$7)/C$8</f>
        <v>83.988513132983911</v>
      </c>
      <c r="F164" s="1">
        <f>ROUND(2*E164,0)/2</f>
        <v>84</v>
      </c>
      <c r="O164" s="1">
        <f ca="1">+C$11+C$12*F164</f>
        <v>-9.95567950041573E-3</v>
      </c>
      <c r="P164" s="6">
        <f>+D$11+D$12*F164+D$13*F164^2</f>
        <v>2.8532433441473947E-5</v>
      </c>
      <c r="Q164" s="224">
        <f>+C164-15018.5</f>
        <v>35840.798000000003</v>
      </c>
      <c r="R164" s="52">
        <v>-4.7747999997227453E-3</v>
      </c>
    </row>
    <row r="165" spans="1:21">
      <c r="A165" s="75" t="s">
        <v>135</v>
      </c>
      <c r="B165" s="74"/>
      <c r="C165" s="70">
        <v>50872.805099999998</v>
      </c>
      <c r="D165" s="70">
        <v>2E-3</v>
      </c>
      <c r="E165" s="1">
        <f>(C165-C$7)/C$8</f>
        <v>116.48291320110272</v>
      </c>
      <c r="F165" s="1">
        <f>ROUND(2*E165,0)/2</f>
        <v>116.5</v>
      </c>
      <c r="G165" s="1">
        <f>C165-(C$7+F165*C$8)</f>
        <v>-7.1025500074028969E-3</v>
      </c>
      <c r="J165" s="1">
        <f>G165</f>
        <v>-7.1025500074028969E-3</v>
      </c>
      <c r="O165" s="1">
        <f ca="1">+C$11+C$12*F165</f>
        <v>-9.8263751112367455E-3</v>
      </c>
      <c r="P165" s="6">
        <f>+D$11+D$12*F165+D$13*F165^2</f>
        <v>1.0603329865816629E-4</v>
      </c>
      <c r="Q165" s="224">
        <f>+C165-15018.5</f>
        <v>35854.305099999998</v>
      </c>
      <c r="R165" s="52"/>
      <c r="S165" s="1">
        <f>+(P165-G165)^2</f>
        <v>5.1963673280422242E-5</v>
      </c>
      <c r="T165" s="1">
        <v>0.2</v>
      </c>
      <c r="U165" s="1">
        <f>T165*S165</f>
        <v>1.0392734656084449E-5</v>
      </c>
    </row>
    <row r="166" spans="1:21">
      <c r="A166" s="68" t="s">
        <v>129</v>
      </c>
      <c r="B166" s="69" t="s">
        <v>59</v>
      </c>
      <c r="C166" s="70">
        <v>51144.875999999997</v>
      </c>
      <c r="D166" s="70" t="s">
        <v>46</v>
      </c>
      <c r="E166" s="53">
        <f>(C166-C$7)/C$8</f>
        <v>771.01132207467333</v>
      </c>
      <c r="F166" s="1">
        <f>ROUND(2*E166,0)/2</f>
        <v>771</v>
      </c>
      <c r="G166" s="1">
        <f>C166-(C$7+F166*C$8)</f>
        <v>4.70629999472294E-3</v>
      </c>
      <c r="K166" s="1">
        <f>G166</f>
        <v>4.70629999472294E-3</v>
      </c>
      <c r="O166" s="1">
        <f ca="1">+C$11+C$12*F166</f>
        <v>-7.2223836430015016E-3</v>
      </c>
      <c r="P166" s="6">
        <f>+D$11+D$12*F166+D$13*F166^2</f>
        <v>1.6910089284422466E-3</v>
      </c>
      <c r="Q166" s="224">
        <f>+C166-15018.5</f>
        <v>36126.375999999997</v>
      </c>
      <c r="S166" s="1">
        <f>+(P166-G166)^2</f>
        <v>9.091980214392161E-6</v>
      </c>
      <c r="T166" s="1">
        <v>1</v>
      </c>
      <c r="U166" s="1">
        <f>T166*S166</f>
        <v>9.091980214392161E-6</v>
      </c>
    </row>
    <row r="167" spans="1:21">
      <c r="A167" s="68" t="s">
        <v>133</v>
      </c>
      <c r="B167" s="74" t="s">
        <v>61</v>
      </c>
      <c r="C167" s="70">
        <v>51155.472500000003</v>
      </c>
      <c r="D167" s="70"/>
      <c r="E167" s="1">
        <f>(C167-C$7)/C$8</f>
        <v>796.50361207934986</v>
      </c>
      <c r="F167" s="1">
        <f>ROUND(2*E167,0)/2</f>
        <v>796.5</v>
      </c>
      <c r="G167" s="1">
        <f>C167-(C$7+F167*C$8)</f>
        <v>1.5014500022516586E-3</v>
      </c>
      <c r="J167" s="1">
        <f>G167</f>
        <v>1.5014500022516586E-3</v>
      </c>
      <c r="O167" s="1">
        <f ca="1">+C$11+C$12*F167</f>
        <v>-7.1209294299533748E-3</v>
      </c>
      <c r="P167" s="6">
        <f>+D$11+D$12*F167+D$13*F167^2</f>
        <v>1.753695533922166E-3</v>
      </c>
      <c r="Q167" s="224">
        <f>+C167-15018.5</f>
        <v>36136.972500000003</v>
      </c>
      <c r="S167" s="1">
        <f>+(P167-G167)^2</f>
        <v>6.3627808247736965E-8</v>
      </c>
      <c r="T167" s="1">
        <v>1</v>
      </c>
      <c r="U167" s="1">
        <f>T167*S167</f>
        <v>6.3627808247736965E-8</v>
      </c>
    </row>
    <row r="168" spans="1:21">
      <c r="A168" s="68" t="s">
        <v>129</v>
      </c>
      <c r="B168" s="69" t="s">
        <v>59</v>
      </c>
      <c r="C168" s="70">
        <v>51160.667000000001</v>
      </c>
      <c r="D168" s="70" t="s">
        <v>46</v>
      </c>
      <c r="E168" s="53">
        <f>(C168-C$7)/C$8</f>
        <v>809.00016286773746</v>
      </c>
      <c r="F168" s="1">
        <f>ROUND(2*E168,0)/2</f>
        <v>809</v>
      </c>
      <c r="G168" s="1">
        <f>C168-(C$7+F168*C$8)</f>
        <v>6.7699998908210546E-5</v>
      </c>
      <c r="K168" s="1">
        <f>G168</f>
        <v>6.7699998908210546E-5</v>
      </c>
      <c r="O168" s="1">
        <f ca="1">+C$11+C$12*F168</f>
        <v>-7.0711969725768421E-3</v>
      </c>
      <c r="P168" s="6">
        <f>+D$11+D$12*F168+D$13*F168^2</f>
        <v>1.7844498558934306E-3</v>
      </c>
      <c r="Q168" s="224">
        <f>+C168-15018.5</f>
        <v>36142.167000000001</v>
      </c>
      <c r="S168" s="1">
        <f>+(P168-G168)^2</f>
        <v>2.9472300714587736E-6</v>
      </c>
      <c r="T168" s="1">
        <v>1</v>
      </c>
      <c r="U168" s="1">
        <f>T168*S168</f>
        <v>2.9472300714587736E-6</v>
      </c>
    </row>
    <row r="169" spans="1:21">
      <c r="A169" s="68" t="s">
        <v>129</v>
      </c>
      <c r="B169" s="69" t="s">
        <v>59</v>
      </c>
      <c r="C169" s="70">
        <v>51224.678999999996</v>
      </c>
      <c r="D169" s="70" t="s">
        <v>46</v>
      </c>
      <c r="E169" s="53">
        <f>(C169-C$7)/C$8</f>
        <v>962.99558284397176</v>
      </c>
      <c r="F169" s="1">
        <f>ROUND(2*E169,0)/2</f>
        <v>963</v>
      </c>
      <c r="G169" s="1">
        <f>C169-(C$7+F169*C$8)</f>
        <v>-1.8361000038566999E-3</v>
      </c>
      <c r="K169" s="1">
        <f>G169</f>
        <v>-1.8361000038566999E-3</v>
      </c>
      <c r="O169" s="1">
        <f ca="1">+C$11+C$12*F169</f>
        <v>-6.4584930976979617E-3</v>
      </c>
      <c r="P169" s="6">
        <f>+D$11+D$12*F169+D$13*F169^2</f>
        <v>2.1647246825653569E-3</v>
      </c>
      <c r="Q169" s="224">
        <f>+C169-15018.5</f>
        <v>36206.178999999996</v>
      </c>
      <c r="S169" s="1">
        <f>+(P169-G169)^2</f>
        <v>1.6006598171484146E-5</v>
      </c>
      <c r="T169" s="1">
        <v>1</v>
      </c>
      <c r="U169" s="1">
        <f>T169*S169</f>
        <v>1.6006598171484146E-5</v>
      </c>
    </row>
    <row r="170" spans="1:21">
      <c r="A170" s="68" t="s">
        <v>136</v>
      </c>
      <c r="B170" s="69" t="s">
        <v>59</v>
      </c>
      <c r="C170" s="70">
        <v>51538.103000000003</v>
      </c>
      <c r="D170" s="70" t="s">
        <v>46</v>
      </c>
      <c r="E170" s="53">
        <f>(C170-C$7)/C$8</f>
        <v>1717.0082759427009</v>
      </c>
      <c r="F170" s="1">
        <f>ROUND(2*E170,0)/2</f>
        <v>1717</v>
      </c>
      <c r="G170" s="1">
        <f>C170-(C$7+F170*C$8)</f>
        <v>3.4401000011712313E-3</v>
      </c>
      <c r="K170" s="1">
        <f>G170</f>
        <v>3.4401000011712313E-3</v>
      </c>
      <c r="O170" s="1">
        <f ca="1">+C$11+C$12*F170</f>
        <v>-3.4586312687455174E-3</v>
      </c>
      <c r="P170" s="6">
        <f>+D$11+D$12*F170+D$13*F170^2</f>
        <v>4.0634788608017369E-3</v>
      </c>
      <c r="Q170" s="224">
        <f>+C170-15018.5</f>
        <v>36519.603000000003</v>
      </c>
      <c r="S170" s="1">
        <f>+(P170-G170)^2</f>
        <v>3.8860120263422962E-7</v>
      </c>
      <c r="T170" s="1">
        <v>1</v>
      </c>
      <c r="U170" s="1">
        <f>T170*S170</f>
        <v>3.8860120263422962E-7</v>
      </c>
    </row>
    <row r="171" spans="1:21">
      <c r="A171" s="68" t="s">
        <v>136</v>
      </c>
      <c r="B171" s="69" t="s">
        <v>61</v>
      </c>
      <c r="C171" s="70">
        <v>51542.05</v>
      </c>
      <c r="D171" s="70" t="s">
        <v>46</v>
      </c>
      <c r="E171" s="53">
        <f>(C171-C$7)/C$8</f>
        <v>1726.5036818454421</v>
      </c>
      <c r="F171" s="1">
        <f>ROUND(2*E171,0)/2</f>
        <v>1726.5</v>
      </c>
      <c r="G171" s="1">
        <f>C171-(C$7+F171*C$8)</f>
        <v>1.5304499975172803E-3</v>
      </c>
      <c r="K171" s="1">
        <f>G171</f>
        <v>1.5304499975172803E-3</v>
      </c>
      <c r="O171" s="1">
        <f ca="1">+C$11+C$12*F171</f>
        <v>-3.420834601139352E-3</v>
      </c>
      <c r="P171" s="6">
        <f>+D$11+D$12*F171+D$13*F171^2</f>
        <v>4.0877929733979758E-3</v>
      </c>
      <c r="Q171" s="224">
        <f>+C171-15018.5</f>
        <v>36523.550000000003</v>
      </c>
      <c r="S171" s="1">
        <f>+(P171-G171)^2</f>
        <v>6.5400030962863313E-6</v>
      </c>
      <c r="T171" s="1">
        <v>1</v>
      </c>
      <c r="U171" s="1">
        <f>T171*S171</f>
        <v>6.5400030962863313E-6</v>
      </c>
    </row>
    <row r="172" spans="1:21">
      <c r="A172" s="68" t="s">
        <v>129</v>
      </c>
      <c r="B172" s="69" t="s">
        <v>59</v>
      </c>
      <c r="C172" s="70">
        <v>51567.618999999999</v>
      </c>
      <c r="D172" s="70" t="s">
        <v>46</v>
      </c>
      <c r="E172" s="53">
        <f>(C172-C$7)/C$8</f>
        <v>1788.0157247963261</v>
      </c>
      <c r="F172" s="1">
        <f>ROUND(2*E172,0)/2</f>
        <v>1788</v>
      </c>
      <c r="G172" s="1">
        <f>C172-(C$7+F172*C$8)</f>
        <v>6.5363999965484254E-3</v>
      </c>
      <c r="K172" s="1">
        <f>G172</f>
        <v>6.5363999965484254E-3</v>
      </c>
      <c r="O172" s="1">
        <f ca="1">+C$11+C$12*F172</f>
        <v>-3.176150910846812E-3</v>
      </c>
      <c r="P172" s="6">
        <f>+D$11+D$12*F172+D$13*F172^2</f>
        <v>4.2454301345318185E-3</v>
      </c>
      <c r="Q172" s="224">
        <f>+C172-15018.5</f>
        <v>36549.118999999999</v>
      </c>
      <c r="S172" s="1">
        <f>+(P172-G172)^2</f>
        <v>5.2485429086683903E-6</v>
      </c>
      <c r="T172" s="1">
        <v>1</v>
      </c>
      <c r="U172" s="1">
        <f>T172*S172</f>
        <v>5.2485429086683903E-6</v>
      </c>
    </row>
    <row r="173" spans="1:21">
      <c r="A173" s="68" t="s">
        <v>129</v>
      </c>
      <c r="B173" s="69" t="s">
        <v>59</v>
      </c>
      <c r="C173" s="70">
        <v>51579.673999999999</v>
      </c>
      <c r="D173" s="70" t="s">
        <v>46</v>
      </c>
      <c r="E173" s="53">
        <f>(C173-C$7)/C$8</f>
        <v>1817.0167681602843</v>
      </c>
      <c r="F173" s="1">
        <f>ROUND(2*E173,0)/2</f>
        <v>1817</v>
      </c>
      <c r="G173" s="1">
        <f>C173-(C$7+F173*C$8)</f>
        <v>6.9700999956694432E-3</v>
      </c>
      <c r="K173" s="1">
        <f>G173</f>
        <v>6.9700999956694432E-3</v>
      </c>
      <c r="O173" s="1">
        <f ca="1">+C$11+C$12*F173</f>
        <v>-3.0607716097332564E-3</v>
      </c>
      <c r="P173" s="6">
        <f>+D$11+D$12*F173+D$13*F173^2</f>
        <v>4.3199045172742376E-3</v>
      </c>
      <c r="Q173" s="224">
        <f>+C173-15018.5</f>
        <v>36561.173999999999</v>
      </c>
      <c r="S173" s="1">
        <f>+(P173-G173)^2</f>
        <v>7.0235360737063921E-6</v>
      </c>
      <c r="T173" s="1">
        <v>1</v>
      </c>
      <c r="U173" s="1">
        <f>T173*S173</f>
        <v>7.0235360737063921E-6</v>
      </c>
    </row>
    <row r="174" spans="1:21">
      <c r="A174" s="68" t="s">
        <v>129</v>
      </c>
      <c r="B174" s="69" t="s">
        <v>59</v>
      </c>
      <c r="C174" s="70">
        <v>51582.591</v>
      </c>
      <c r="D174" s="70" t="s">
        <v>46</v>
      </c>
      <c r="E174" s="53">
        <f>(C174-C$7)/C$8</f>
        <v>1824.0342748788823</v>
      </c>
      <c r="F174" s="1">
        <f>ROUND(2*E174,0)/2</f>
        <v>1824</v>
      </c>
      <c r="G174" s="1">
        <f>C174-(C$7+F174*C$8)</f>
        <v>1.4247199993405957E-2</v>
      </c>
      <c r="K174" s="1">
        <f>G174</f>
        <v>1.4247199993405957E-2</v>
      </c>
      <c r="O174" s="1">
        <f ca="1">+C$11+C$12*F174</f>
        <v>-3.0329214336023988E-3</v>
      </c>
      <c r="P174" s="6">
        <f>+D$11+D$12*F174+D$13*F174^2</f>
        <v>4.3378946706006402E-3</v>
      </c>
      <c r="Q174" s="224">
        <f>+C174-15018.5</f>
        <v>36564.091</v>
      </c>
      <c r="S174" s="1">
        <f>+(P174-G174)^2</f>
        <v>9.8194331980577796E-5</v>
      </c>
      <c r="T174" s="1">
        <v>1</v>
      </c>
      <c r="U174" s="1">
        <f>T174*S174</f>
        <v>9.8194331980577796E-5</v>
      </c>
    </row>
    <row r="175" spans="1:21">
      <c r="A175" s="73" t="s">
        <v>137</v>
      </c>
      <c r="B175" s="72" t="s">
        <v>59</v>
      </c>
      <c r="C175" s="73">
        <v>51586.322</v>
      </c>
      <c r="D175" s="73">
        <v>2.9999999999999997E-4</v>
      </c>
      <c r="E175" s="1">
        <f>(C175-C$7)/C$8</f>
        <v>1833.0100436711609</v>
      </c>
      <c r="F175" s="1">
        <f>ROUND(2*E175,0)/2</f>
        <v>1833</v>
      </c>
      <c r="G175" s="1">
        <f>C175-(C$7+F175*C$8)</f>
        <v>4.1748999938135967E-3</v>
      </c>
      <c r="J175" s="1">
        <f>G175</f>
        <v>4.1748999938135967E-3</v>
      </c>
      <c r="O175" s="1">
        <f ca="1">+C$11+C$12*F175</f>
        <v>-2.9971140642912949E-3</v>
      </c>
      <c r="P175" s="6">
        <f>+D$11+D$12*F175+D$13*F175^2</f>
        <v>4.3610326266955452E-3</v>
      </c>
      <c r="Q175" s="224">
        <f>+C175-15018.5</f>
        <v>36567.822</v>
      </c>
      <c r="S175" s="1">
        <f>+(P175-G175)^2</f>
        <v>3.4645357023566232E-8</v>
      </c>
      <c r="T175" s="1">
        <v>1</v>
      </c>
      <c r="U175" s="1">
        <f>T175*S175</f>
        <v>3.4645357023566232E-8</v>
      </c>
    </row>
    <row r="176" spans="1:21">
      <c r="A176" s="75" t="s">
        <v>138</v>
      </c>
      <c r="B176" s="74"/>
      <c r="C176" s="70">
        <v>51586.737699999998</v>
      </c>
      <c r="D176" s="70">
        <v>1E-4</v>
      </c>
      <c r="E176" s="1">
        <f>(C176-C$7)/C$8</f>
        <v>1834.010104536058</v>
      </c>
      <c r="F176" s="1">
        <f>ROUND(2*E176,0)/2</f>
        <v>1834</v>
      </c>
      <c r="G176" s="1">
        <f>C176-(C$7+F176*C$8)</f>
        <v>4.200199997285381E-3</v>
      </c>
      <c r="K176" s="1">
        <f>G176</f>
        <v>4.200199997285381E-3</v>
      </c>
      <c r="O176" s="1">
        <f ca="1">+C$11+C$12*F176</f>
        <v>-2.9931354677011721E-3</v>
      </c>
      <c r="P176" s="6">
        <f>+D$11+D$12*F176+D$13*F176^2</f>
        <v>4.3636040495228243E-3</v>
      </c>
      <c r="Q176" s="224">
        <f>+C176-15018.5</f>
        <v>36568.237699999998</v>
      </c>
      <c r="S176" s="1">
        <f>+(P176-G176)^2</f>
        <v>2.6700884287617113E-8</v>
      </c>
      <c r="T176" s="1">
        <v>1</v>
      </c>
      <c r="U176" s="1">
        <f>T176*S176</f>
        <v>2.6700884287617113E-8</v>
      </c>
    </row>
    <row r="177" spans="1:21">
      <c r="A177" s="68" t="s">
        <v>139</v>
      </c>
      <c r="B177" s="74"/>
      <c r="C177" s="70">
        <v>51586.945</v>
      </c>
      <c r="D177" s="70"/>
      <c r="E177" s="1">
        <f>(C177-C$7)/C$8</f>
        <v>1834.5088118184638</v>
      </c>
      <c r="F177" s="1">
        <f>ROUND(2*E177,0)/2</f>
        <v>1834.5</v>
      </c>
      <c r="G177" s="1">
        <f>C177-(C$7+F177*C$8)</f>
        <v>3.6628499947255477E-3</v>
      </c>
      <c r="K177" s="1">
        <f>G177</f>
        <v>3.6628499947255477E-3</v>
      </c>
      <c r="O177" s="1">
        <f ca="1">+C$11+C$12*F177</f>
        <v>-2.9911461694061107E-3</v>
      </c>
      <c r="P177" s="6">
        <f>+D$11+D$12*F177+D$13*F177^2</f>
        <v>4.3648898013477176E-3</v>
      </c>
      <c r="Q177" s="224">
        <f>+C177-15018.5</f>
        <v>36568.445</v>
      </c>
      <c r="S177" s="1">
        <f>+(P177-G177)^2</f>
        <v>4.9285989008209364E-7</v>
      </c>
      <c r="T177" s="1">
        <v>1</v>
      </c>
      <c r="U177" s="1">
        <f>T177*S177</f>
        <v>4.9285989008209364E-7</v>
      </c>
    </row>
    <row r="178" spans="1:21">
      <c r="A178" s="68" t="s">
        <v>139</v>
      </c>
      <c r="B178" s="74"/>
      <c r="C178" s="70">
        <v>51586.946300000003</v>
      </c>
      <c r="D178" s="70"/>
      <c r="E178" s="1">
        <f>(C178-C$7)/C$8</f>
        <v>1834.5119392640445</v>
      </c>
      <c r="F178" s="1">
        <f>ROUND(2*E178,0)/2</f>
        <v>1834.5</v>
      </c>
      <c r="G178" s="1">
        <f>C178-(C$7+F178*C$8)</f>
        <v>4.9628499982645735E-3</v>
      </c>
      <c r="K178" s="1">
        <f>G178</f>
        <v>4.9628499982645735E-3</v>
      </c>
      <c r="O178" s="1">
        <f ca="1">+C$11+C$12*F178</f>
        <v>-2.9911461694061107E-3</v>
      </c>
      <c r="P178" s="6">
        <f>+D$11+D$12*F178+D$13*F178^2</f>
        <v>4.3648898013477176E-3</v>
      </c>
      <c r="Q178" s="224">
        <f>+C178-15018.5</f>
        <v>36568.446300000003</v>
      </c>
      <c r="S178" s="1">
        <f>+(P178-G178)^2</f>
        <v>3.5755639709684508E-7</v>
      </c>
      <c r="T178" s="1">
        <v>1</v>
      </c>
      <c r="U178" s="1">
        <f>T178*S178</f>
        <v>3.5755639709684508E-7</v>
      </c>
    </row>
    <row r="179" spans="1:21">
      <c r="A179" s="76" t="s">
        <v>137</v>
      </c>
      <c r="B179" s="77" t="s">
        <v>61</v>
      </c>
      <c r="C179" s="76">
        <v>51922.397299999997</v>
      </c>
      <c r="D179" s="76">
        <v>2.9999999999999997E-4</v>
      </c>
      <c r="E179" s="1">
        <f>(C179-C$7)/C$8</f>
        <v>2641.515588993012</v>
      </c>
      <c r="F179" s="1">
        <f>ROUND(2*E179,0)/2</f>
        <v>2641.5</v>
      </c>
      <c r="G179" s="1">
        <f>C179-(C$7+F179*C$8)</f>
        <v>6.4799499959917739E-3</v>
      </c>
      <c r="J179" s="1">
        <f>G179</f>
        <v>6.4799499959917739E-3</v>
      </c>
      <c r="O179" s="1">
        <f ca="1">+C$11+C$12*F179</f>
        <v>2.1958127882283109E-4</v>
      </c>
      <c r="P179" s="6">
        <f>+D$11+D$12*F179+D$13*F179^2</f>
        <v>6.4752053738589624E-3</v>
      </c>
      <c r="Q179" s="224">
        <f>+C179-15018.5</f>
        <v>36903.897299999997</v>
      </c>
      <c r="S179" s="1">
        <f>+(P179-G179)^2</f>
        <v>2.2511439183164896E-11</v>
      </c>
      <c r="T179" s="1">
        <v>1</v>
      </c>
      <c r="U179" s="1">
        <f>T179*S179</f>
        <v>2.2511439183164896E-11</v>
      </c>
    </row>
    <row r="180" spans="1:21">
      <c r="A180" s="68" t="s">
        <v>140</v>
      </c>
      <c r="B180" s="69" t="s">
        <v>59</v>
      </c>
      <c r="C180" s="70">
        <v>51932.576699999998</v>
      </c>
      <c r="D180" s="70" t="s">
        <v>46</v>
      </c>
      <c r="E180" s="53">
        <f>(C180-C$7)/C$8</f>
        <v>2666.004450114463</v>
      </c>
      <c r="F180" s="1">
        <f>ROUND(2*E180,0)/2</f>
        <v>2666</v>
      </c>
      <c r="G180" s="1">
        <f>C180-(C$7+F180*C$8)</f>
        <v>1.8497999917599373E-3</v>
      </c>
      <c r="J180" s="1">
        <f>G180</f>
        <v>1.8497999917599373E-3</v>
      </c>
      <c r="O180" s="1">
        <f ca="1">+C$11+C$12*F180</f>
        <v>3.1705689528083517E-4</v>
      </c>
      <c r="P180" s="6">
        <f>+D$11+D$12*F180+D$13*F180^2</f>
        <v>6.5403708588123262E-3</v>
      </c>
      <c r="Q180" s="224">
        <f>+C180-15018.5</f>
        <v>36914.076699999998</v>
      </c>
      <c r="S180" s="1">
        <f>+(P180-G180)^2</f>
        <v>2.20014550588406E-5</v>
      </c>
      <c r="T180" s="1">
        <v>1</v>
      </c>
      <c r="U180" s="1">
        <f>T180*S180</f>
        <v>2.20014550588406E-5</v>
      </c>
    </row>
    <row r="181" spans="1:21">
      <c r="A181" s="53" t="s">
        <v>129</v>
      </c>
      <c r="B181" s="56" t="s">
        <v>59</v>
      </c>
      <c r="C181" s="54">
        <v>51937.576000000001</v>
      </c>
      <c r="D181" s="54" t="s">
        <v>46</v>
      </c>
      <c r="E181" s="53">
        <f>(C181-C$7)/C$8</f>
        <v>2678.0314029215574</v>
      </c>
      <c r="F181" s="1">
        <f>ROUND(2*E181,0)/2</f>
        <v>2678</v>
      </c>
      <c r="G181" s="1">
        <f>C181-(C$7+F181*C$8)</f>
        <v>1.3053399998170789E-2</v>
      </c>
      <c r="K181" s="1">
        <f>G181</f>
        <v>1.3053399998170789E-2</v>
      </c>
      <c r="O181" s="1">
        <f ca="1">+C$11+C$12*F181</f>
        <v>3.6480005436230652E-4</v>
      </c>
      <c r="P181" s="6">
        <f>+D$11+D$12*F181+D$13*F181^2</f>
        <v>6.5723122475338314E-3</v>
      </c>
      <c r="Q181" s="224">
        <f>+C181-15018.5</f>
        <v>36919.076000000001</v>
      </c>
      <c r="S181" s="1">
        <f>+(P181-G181)^2</f>
        <v>4.200449843145642E-5</v>
      </c>
      <c r="T181" s="1">
        <v>1</v>
      </c>
      <c r="U181" s="1">
        <f>T181*S181</f>
        <v>4.200449843145642E-5</v>
      </c>
    </row>
    <row r="182" spans="1:21">
      <c r="A182" s="68" t="s">
        <v>129</v>
      </c>
      <c r="B182" s="69" t="s">
        <v>59</v>
      </c>
      <c r="C182" s="70">
        <v>51947.545400000003</v>
      </c>
      <c r="D182" s="70" t="s">
        <v>46</v>
      </c>
      <c r="E182" s="53">
        <f>(C182-C$7)/C$8</f>
        <v>2702.0150612967286</v>
      </c>
      <c r="F182" s="1">
        <f>ROUND(2*E182,0)/2</f>
        <v>2702</v>
      </c>
      <c r="G182" s="1">
        <f>C182-(C$7+F182*C$8)</f>
        <v>6.2605999992229044E-3</v>
      </c>
      <c r="K182" s="1">
        <f>G182</f>
        <v>6.2605999992229044E-3</v>
      </c>
      <c r="O182" s="1">
        <f ca="1">+C$11+C$12*F182</f>
        <v>4.6028637252524922E-4</v>
      </c>
      <c r="P182" s="6">
        <f>+D$11+D$12*F182+D$13*F182^2</f>
        <v>6.6362415787426035E-3</v>
      </c>
      <c r="Q182" s="224">
        <f>+C182-15018.5</f>
        <v>36929.045400000003</v>
      </c>
      <c r="S182" s="1">
        <f>+(P182-G182)^2</f>
        <v>1.4110659626405441E-7</v>
      </c>
      <c r="T182" s="1">
        <v>1</v>
      </c>
      <c r="U182" s="1">
        <f>T182*S182</f>
        <v>1.4110659626405441E-7</v>
      </c>
    </row>
    <row r="183" spans="1:21">
      <c r="A183" s="68" t="s">
        <v>129</v>
      </c>
      <c r="B183" s="69" t="s">
        <v>59</v>
      </c>
      <c r="C183" s="70">
        <v>51969.575700000001</v>
      </c>
      <c r="D183" s="70" t="s">
        <v>46</v>
      </c>
      <c r="E183" s="53">
        <f>(C183-C$7)/C$8</f>
        <v>2755.0139568272925</v>
      </c>
      <c r="F183" s="1">
        <f>ROUND(2*E183,0)/2</f>
        <v>2755</v>
      </c>
      <c r="G183" s="1">
        <f>C183-(C$7+F183*C$8)</f>
        <v>5.8014999958686531E-3</v>
      </c>
      <c r="K183" s="1">
        <f>G183</f>
        <v>5.8014999958686531E-3</v>
      </c>
      <c r="O183" s="1">
        <f ca="1">+C$11+C$12*F183</f>
        <v>6.7115199180174667E-4</v>
      </c>
      <c r="P183" s="6">
        <f>+D$11+D$12*F183+D$13*F183^2</f>
        <v>6.7776387429375161E-3</v>
      </c>
      <c r="Q183" s="224">
        <f>+C183-15018.5</f>
        <v>36951.075700000001</v>
      </c>
      <c r="S183" s="1">
        <f>+(P183-G183)^2</f>
        <v>9.5284685352916978E-7</v>
      </c>
      <c r="T183" s="1">
        <v>1</v>
      </c>
      <c r="U183" s="1">
        <f>T183*S183</f>
        <v>9.5284685352916978E-7</v>
      </c>
    </row>
    <row r="184" spans="1:21">
      <c r="A184" s="68" t="s">
        <v>129</v>
      </c>
      <c r="B184" s="69" t="s">
        <v>59</v>
      </c>
      <c r="C184" s="70">
        <v>52195.704599999997</v>
      </c>
      <c r="D184" s="70" t="s">
        <v>46</v>
      </c>
      <c r="E184" s="53">
        <f>(C184-C$7)/C$8</f>
        <v>3299.0184391785065</v>
      </c>
      <c r="F184" s="1">
        <f>ROUND(2*E184,0)/2</f>
        <v>3299</v>
      </c>
      <c r="G184" s="1">
        <f>C184-(C$7+F184*C$8)</f>
        <v>7.6646999950753525E-3</v>
      </c>
      <c r="K184" s="1">
        <f>G184</f>
        <v>7.6646999950753525E-3</v>
      </c>
      <c r="O184" s="1">
        <f ca="1">+C$11+C$12*F184</f>
        <v>2.8355085368284433E-3</v>
      </c>
      <c r="P184" s="6">
        <f>+D$11+D$12*F184+D$13*F184^2</f>
        <v>8.2464596224874863E-3</v>
      </c>
      <c r="Q184" s="224">
        <f>+C184-15018.5</f>
        <v>37177.204599999997</v>
      </c>
      <c r="S184" s="1">
        <f>+(P184-G184)^2</f>
        <v>3.3844426408670474E-7</v>
      </c>
      <c r="T184" s="1">
        <v>1</v>
      </c>
      <c r="U184" s="1">
        <f>T184*S184</f>
        <v>3.3844426408670474E-7</v>
      </c>
    </row>
    <row r="185" spans="1:21">
      <c r="A185" s="68" t="s">
        <v>129</v>
      </c>
      <c r="B185" s="69" t="s">
        <v>59</v>
      </c>
      <c r="C185" s="70">
        <v>52225.633000000002</v>
      </c>
      <c r="D185" s="70" t="s">
        <v>46</v>
      </c>
      <c r="E185" s="53">
        <f>(C185-C$7)/C$8</f>
        <v>3371.0180099967552</v>
      </c>
      <c r="F185" s="1">
        <f>ROUND(2*E185,0)/2</f>
        <v>3371</v>
      </c>
      <c r="G185" s="1">
        <f>C185-(C$7+F185*C$8)</f>
        <v>7.4862999972538091E-3</v>
      </c>
      <c r="K185" s="1">
        <f>G185</f>
        <v>7.4862999972538091E-3</v>
      </c>
      <c r="O185" s="1">
        <f ca="1">+C$11+C$12*F185</f>
        <v>3.1219674913172714E-3</v>
      </c>
      <c r="P185" s="6">
        <f>+D$11+D$12*F185+D$13*F185^2</f>
        <v>8.4432521459330279E-3</v>
      </c>
      <c r="Q185" s="224">
        <f>+C185-15018.5</f>
        <v>37207.133000000002</v>
      </c>
      <c r="S185" s="1">
        <f>+(P185-G185)^2</f>
        <v>9.1575741486177352E-7</v>
      </c>
      <c r="T185" s="1">
        <v>1</v>
      </c>
      <c r="U185" s="1">
        <f>T185*S185</f>
        <v>9.1575741486177352E-7</v>
      </c>
    </row>
    <row r="186" spans="1:21">
      <c r="A186" s="68" t="s">
        <v>129</v>
      </c>
      <c r="B186" s="69" t="s">
        <v>59</v>
      </c>
      <c r="C186" s="70">
        <v>52252.661</v>
      </c>
      <c r="D186" s="70" t="s">
        <v>46</v>
      </c>
      <c r="E186" s="53">
        <f>(C186-C$7)/C$8</f>
        <v>3436.0400091706247</v>
      </c>
      <c r="F186" s="1">
        <f>ROUND(2*E186,0)/2</f>
        <v>3436</v>
      </c>
      <c r="G186" s="1">
        <f>C186-(C$7+F186*C$8)</f>
        <v>1.6630799997074064E-2</v>
      </c>
      <c r="K186" s="1">
        <f>G186</f>
        <v>1.6630799997074064E-2</v>
      </c>
      <c r="O186" s="1">
        <f ca="1">+C$11+C$12*F186</f>
        <v>3.3805762696752402E-3</v>
      </c>
      <c r="P186" s="6">
        <f>+D$11+D$12*F186+D$13*F186^2</f>
        <v>8.6213918792335097E-3</v>
      </c>
      <c r="Q186" s="224">
        <f>+C186-15018.5</f>
        <v>37234.161</v>
      </c>
      <c r="S186" s="1">
        <f>+(P186-G186)^2</f>
        <v>6.4150618398130162E-5</v>
      </c>
      <c r="T186" s="1">
        <v>1</v>
      </c>
      <c r="U186" s="1">
        <f>T186*S186</f>
        <v>6.4150618398130162E-5</v>
      </c>
    </row>
    <row r="187" spans="1:21">
      <c r="A187" s="68" t="s">
        <v>129</v>
      </c>
      <c r="B187" s="69" t="s">
        <v>59</v>
      </c>
      <c r="C187" s="70">
        <v>52255.562100000003</v>
      </c>
      <c r="D187" s="70" t="s">
        <v>46</v>
      </c>
      <c r="E187" s="53">
        <f>(C187-C$7)/C$8</f>
        <v>3443.0192648241509</v>
      </c>
      <c r="F187" s="1">
        <f>ROUND(2*E187,0)/2</f>
        <v>3443</v>
      </c>
      <c r="G187" s="1">
        <f>C187-(C$7+F187*C$8)</f>
        <v>8.0078999963006936E-3</v>
      </c>
      <c r="K187" s="1">
        <f>G187</f>
        <v>8.0078999963006936E-3</v>
      </c>
      <c r="O187" s="1">
        <f ca="1">+C$11+C$12*F187</f>
        <v>3.4084264458060978E-3</v>
      </c>
      <c r="P187" s="6">
        <f>+D$11+D$12*F187+D$13*F187^2</f>
        <v>8.6406033145676915E-3</v>
      </c>
      <c r="Q187" s="224">
        <f>+C187-15018.5</f>
        <v>37237.062100000003</v>
      </c>
      <c r="S187" s="1">
        <f>+(P187-G187)^2</f>
        <v>4.0031348894607007E-7</v>
      </c>
      <c r="T187" s="1">
        <v>1</v>
      </c>
      <c r="U187" s="1">
        <f>T187*S187</f>
        <v>4.0031348894607007E-7</v>
      </c>
    </row>
    <row r="188" spans="1:21">
      <c r="A188" s="68" t="s">
        <v>129</v>
      </c>
      <c r="B188" s="69" t="s">
        <v>59</v>
      </c>
      <c r="C188" s="70">
        <v>52265.539100000002</v>
      </c>
      <c r="D188" s="70" t="s">
        <v>46</v>
      </c>
      <c r="E188" s="53">
        <f>(C188-C$7)/C$8</f>
        <v>3467.021206727276</v>
      </c>
      <c r="F188" s="1">
        <f>ROUND(2*E188,0)/2</f>
        <v>3467</v>
      </c>
      <c r="G188" s="1">
        <f>C188-(C$7+F188*C$8)</f>
        <v>8.8151000018115155E-3</v>
      </c>
      <c r="K188" s="1">
        <f>G188</f>
        <v>8.8151000018115155E-3</v>
      </c>
      <c r="O188" s="1">
        <f ca="1">+C$11+C$12*F188</f>
        <v>3.5039127639690405E-3</v>
      </c>
      <c r="P188" s="6">
        <f>+D$11+D$12*F188+D$13*F188^2</f>
        <v>8.706511180821273E-3</v>
      </c>
      <c r="Q188" s="224">
        <f>+C188-15018.5</f>
        <v>37247.039100000002</v>
      </c>
      <c r="S188" s="1">
        <f>+(P188-G188)^2</f>
        <v>1.179153204405094E-8</v>
      </c>
      <c r="T188" s="1">
        <v>1</v>
      </c>
      <c r="U188" s="1">
        <f>T188*S188</f>
        <v>1.179153204405094E-8</v>
      </c>
    </row>
    <row r="189" spans="1:21">
      <c r="A189" s="68" t="s">
        <v>129</v>
      </c>
      <c r="B189" s="69" t="s">
        <v>59</v>
      </c>
      <c r="C189" s="70">
        <v>52267.622000000003</v>
      </c>
      <c r="D189" s="70" t="s">
        <v>46</v>
      </c>
      <c r="E189" s="53">
        <f>(C189-C$7)/C$8</f>
        <v>3472.0320962521887</v>
      </c>
      <c r="F189" s="1">
        <f>ROUND(2*E189,0)/2</f>
        <v>3472</v>
      </c>
      <c r="G189" s="1">
        <f>C189-(C$7+F189*C$8)</f>
        <v>1.3341600002604537E-2</v>
      </c>
      <c r="K189" s="1">
        <f>G189</f>
        <v>1.3341600002604537E-2</v>
      </c>
      <c r="O189" s="1">
        <f ca="1">+C$11+C$12*F189</f>
        <v>3.5238057469196542E-3</v>
      </c>
      <c r="P189" s="6">
        <f>+D$11+D$12*F189+D$13*F189^2</f>
        <v>8.7202497991334012E-3</v>
      </c>
      <c r="Q189" s="224">
        <f>+C189-15018.5</f>
        <v>37249.122000000003</v>
      </c>
      <c r="S189" s="1">
        <f>+(P189-G189)^2</f>
        <v>2.1356877703122706E-5</v>
      </c>
      <c r="T189" s="1">
        <v>1</v>
      </c>
      <c r="U189" s="1">
        <f>T189*S189</f>
        <v>2.1356877703122706E-5</v>
      </c>
    </row>
    <row r="190" spans="1:21">
      <c r="A190" s="68" t="s">
        <v>129</v>
      </c>
      <c r="B190" s="69" t="s">
        <v>59</v>
      </c>
      <c r="C190" s="70">
        <v>52316.669000000002</v>
      </c>
      <c r="D190" s="70" t="s">
        <v>46</v>
      </c>
      <c r="E190" s="53">
        <f>(C190-C$7)/C$8</f>
        <v>3590.0258062374214</v>
      </c>
      <c r="F190" s="1">
        <f>ROUND(2*E190,0)/2</f>
        <v>3590</v>
      </c>
      <c r="G190" s="1">
        <f>C190-(C$7+F190*C$8)</f>
        <v>1.0727000000770204E-2</v>
      </c>
      <c r="K190" s="1">
        <f>G190</f>
        <v>1.0727000000770204E-2</v>
      </c>
      <c r="O190" s="1">
        <f ca="1">+C$11+C$12*F190</f>
        <v>3.9932801445541205E-3</v>
      </c>
      <c r="P190" s="6">
        <f>+D$11+D$12*F190+D$13*F190^2</f>
        <v>9.0452632299064233E-3</v>
      </c>
      <c r="Q190" s="224">
        <f>+C190-15018.5</f>
        <v>37298.169000000002</v>
      </c>
      <c r="S190" s="1">
        <f>+(P190-G190)^2</f>
        <v>2.8282385664753356E-6</v>
      </c>
      <c r="T190" s="1">
        <v>1</v>
      </c>
      <c r="U190" s="1">
        <f>T190*S190</f>
        <v>2.8282385664753356E-6</v>
      </c>
    </row>
    <row r="191" spans="1:21">
      <c r="A191" s="68" t="s">
        <v>129</v>
      </c>
      <c r="B191" s="69" t="s">
        <v>59</v>
      </c>
      <c r="C191" s="70">
        <v>52319.582999999999</v>
      </c>
      <c r="D191" s="70" t="s">
        <v>46</v>
      </c>
      <c r="E191" s="53">
        <f>(C191-C$7)/C$8</f>
        <v>3597.0360957739199</v>
      </c>
      <c r="F191" s="1">
        <f>ROUND(2*E191,0)/2</f>
        <v>3597</v>
      </c>
      <c r="G191" s="1">
        <f>C191-(C$7+F191*C$8)</f>
        <v>1.5004099994257558E-2</v>
      </c>
      <c r="K191" s="1">
        <f>G191</f>
        <v>1.5004099994257558E-2</v>
      </c>
      <c r="O191" s="1">
        <f ca="1">+C$11+C$12*F191</f>
        <v>4.0211303206849798E-3</v>
      </c>
      <c r="P191" s="6">
        <f>+D$11+D$12*F191+D$13*F191^2</f>
        <v>9.0645908341283124E-3</v>
      </c>
      <c r="Q191" s="224">
        <f>+C191-15018.5</f>
        <v>37301.082999999999</v>
      </c>
      <c r="S191" s="1">
        <f>+(P191-G191)^2</f>
        <v>3.5277769063259217E-5</v>
      </c>
      <c r="T191" s="1">
        <v>1</v>
      </c>
      <c r="U191" s="1">
        <f>T191*S191</f>
        <v>3.5277769063259217E-5</v>
      </c>
    </row>
    <row r="192" spans="1:21">
      <c r="A192" s="75" t="s">
        <v>141</v>
      </c>
      <c r="B192" s="69"/>
      <c r="C192" s="70">
        <v>52551.940999999999</v>
      </c>
      <c r="D192" s="70">
        <v>1E-3</v>
      </c>
      <c r="E192" s="1">
        <f>(C192-C$7)/C$8</f>
        <v>4156.0260944435531</v>
      </c>
      <c r="F192" s="1">
        <f>ROUND(2*E192,0)/2</f>
        <v>4156</v>
      </c>
      <c r="G192" s="1">
        <f>C192-(C$7+F192*C$8)</f>
        <v>1.084679999621585E-2</v>
      </c>
      <c r="K192" s="1">
        <f>G192</f>
        <v>1.084679999621585E-2</v>
      </c>
      <c r="O192" s="1">
        <f ca="1">+C$11+C$12*F192</f>
        <v>6.2451658145635143E-3</v>
      </c>
      <c r="P192" s="6">
        <f>+D$11+D$12*F192+D$13*F192^2</f>
        <v>1.0625085923714693E-2</v>
      </c>
      <c r="Q192" s="224">
        <f>+C192-15018.5</f>
        <v>37533.440999999999</v>
      </c>
      <c r="S192" s="1">
        <f>+(P192-G192)^2</f>
        <v>4.9157129945048502E-8</v>
      </c>
      <c r="T192" s="1">
        <v>1</v>
      </c>
      <c r="U192" s="1">
        <f>T192*S192</f>
        <v>4.9157129945048502E-8</v>
      </c>
    </row>
    <row r="193" spans="1:21">
      <c r="A193" s="78" t="s">
        <v>142</v>
      </c>
      <c r="B193" s="72" t="s">
        <v>59</v>
      </c>
      <c r="C193" s="71">
        <v>52580.206729999998</v>
      </c>
      <c r="D193" s="73">
        <v>6.0000000000000002E-5</v>
      </c>
      <c r="E193" s="1">
        <f>(C193-C$7)/C$8</f>
        <v>4224.0257345467371</v>
      </c>
      <c r="F193" s="1">
        <f>ROUND(2*E193,0)/2</f>
        <v>4224</v>
      </c>
      <c r="G193" s="1">
        <f>C193-(C$7+F193*C$8)</f>
        <v>1.069719999213703E-2</v>
      </c>
      <c r="K193" s="1">
        <f>G193</f>
        <v>1.069719999213703E-2</v>
      </c>
      <c r="O193" s="1">
        <f ca="1">+C$11+C$12*F193</f>
        <v>6.5157103826918514E-3</v>
      </c>
      <c r="P193" s="6">
        <f>+D$11+D$12*F193+D$13*F193^2</f>
        <v>1.0817210890166268E-2</v>
      </c>
      <c r="Q193" s="224">
        <f>+C193-15018.5</f>
        <v>37561.706729999998</v>
      </c>
      <c r="S193" s="1">
        <f>+(P193-G193)^2</f>
        <v>1.4402615645784169E-8</v>
      </c>
      <c r="T193" s="1">
        <v>1</v>
      </c>
      <c r="U193" s="1">
        <f>T193*S193</f>
        <v>1.4402615645784169E-8</v>
      </c>
    </row>
    <row r="194" spans="1:21">
      <c r="A194" s="79" t="s">
        <v>142</v>
      </c>
      <c r="B194" s="72" t="s">
        <v>59</v>
      </c>
      <c r="C194" s="71">
        <v>52580.206729999998</v>
      </c>
      <c r="D194" s="71">
        <v>6.0000000000000002E-5</v>
      </c>
      <c r="E194" s="1">
        <f>(C194-C$7)/C$8</f>
        <v>4224.0257345467371</v>
      </c>
      <c r="F194" s="1">
        <f>ROUND(2*E194,0)/2</f>
        <v>4224</v>
      </c>
      <c r="G194" s="1">
        <f>C194-(C$7+F194*C$8)</f>
        <v>1.069719999213703E-2</v>
      </c>
      <c r="K194" s="1">
        <f>G194</f>
        <v>1.069719999213703E-2</v>
      </c>
      <c r="O194" s="1">
        <f ca="1">+C$11+C$12*F194</f>
        <v>6.5157103826918514E-3</v>
      </c>
      <c r="P194" s="6">
        <f>+D$11+D$12*F194+D$13*F194^2</f>
        <v>1.0817210890166268E-2</v>
      </c>
      <c r="Q194" s="224">
        <f>+C194-15018.5</f>
        <v>37561.706729999998</v>
      </c>
      <c r="S194" s="1">
        <f>+(P194-G194)^2</f>
        <v>1.4402615645784169E-8</v>
      </c>
      <c r="T194" s="1">
        <v>1</v>
      </c>
      <c r="U194" s="1">
        <f>T194*S194</f>
        <v>1.4402615645784169E-8</v>
      </c>
    </row>
    <row r="195" spans="1:21">
      <c r="A195" s="53" t="s">
        <v>143</v>
      </c>
      <c r="B195" s="56" t="s">
        <v>59</v>
      </c>
      <c r="C195" s="54">
        <v>52595.1734</v>
      </c>
      <c r="D195" s="55" t="s">
        <v>46</v>
      </c>
      <c r="E195" s="53">
        <f>(C195-C$7)/C$8</f>
        <v>4260.0314621024472</v>
      </c>
      <c r="F195" s="1">
        <f>ROUND(2*E195,0)/2</f>
        <v>4260</v>
      </c>
      <c r="G195" s="1">
        <f>C195-(C$7+F195*C$8)</f>
        <v>1.3077999996312428E-2</v>
      </c>
      <c r="K195" s="1">
        <f>G195</f>
        <v>1.3077999996312428E-2</v>
      </c>
      <c r="O195" s="1">
        <f ca="1">+C$11+C$12*F195</f>
        <v>6.6589398599362672E-3</v>
      </c>
      <c r="P195" s="6">
        <f>+D$11+D$12*F195+D$13*F195^2</f>
        <v>1.0919125840684414E-2</v>
      </c>
      <c r="Q195" s="224">
        <f>+C195-15018.5</f>
        <v>37576.6734</v>
      </c>
      <c r="S195" s="1">
        <f>+(P195-G195)^2</f>
        <v>4.6607376198385697E-6</v>
      </c>
      <c r="T195" s="1">
        <v>1</v>
      </c>
      <c r="U195" s="1">
        <f>T195*S195</f>
        <v>4.6607376198385697E-6</v>
      </c>
    </row>
    <row r="196" spans="1:21">
      <c r="A196" s="80" t="s">
        <v>144</v>
      </c>
      <c r="B196" s="81" t="s">
        <v>61</v>
      </c>
      <c r="C196" s="82">
        <v>52619.072</v>
      </c>
      <c r="D196" s="83" t="s">
        <v>47</v>
      </c>
      <c r="E196" s="1">
        <f>(C196-C$7)/C$8</f>
        <v>4317.5249780657732</v>
      </c>
      <c r="F196" s="1">
        <f>ROUND(2*E196,0)/2</f>
        <v>4317.5</v>
      </c>
      <c r="G196" s="1">
        <f>C196-(C$7+F196*C$8)</f>
        <v>1.0382749998825602E-2</v>
      </c>
      <c r="K196" s="1">
        <f>G196</f>
        <v>1.0382749998825602E-2</v>
      </c>
      <c r="O196" s="1">
        <f ca="1">+C$11+C$12*F196</f>
        <v>6.887709163868317E-3</v>
      </c>
      <c r="P196" s="6">
        <f>+D$11+D$12*F196+D$13*F196^2</f>
        <v>1.1082196345774939E-2</v>
      </c>
      <c r="Q196" s="224">
        <f>+C196-15018.5</f>
        <v>37600.572</v>
      </c>
      <c r="S196" s="1">
        <f>+(P196-G196)^2</f>
        <v>4.8922519226077193E-7</v>
      </c>
      <c r="T196" s="1">
        <v>1</v>
      </c>
      <c r="U196" s="1">
        <f>T196*S196</f>
        <v>4.8922519226077193E-7</v>
      </c>
    </row>
    <row r="197" spans="1:21">
      <c r="A197" s="80" t="s">
        <v>144</v>
      </c>
      <c r="B197" s="81" t="s">
        <v>59</v>
      </c>
      <c r="C197" s="82">
        <v>52619.279199999997</v>
      </c>
      <c r="D197" s="83" t="s">
        <v>47</v>
      </c>
      <c r="E197" s="1">
        <f>(C197-C$7)/C$8</f>
        <v>4318.023444775431</v>
      </c>
      <c r="F197" s="1">
        <f>ROUND(2*E197,0)/2</f>
        <v>4318</v>
      </c>
      <c r="G197" s="1">
        <f>C197-(C$7+F197*C$8)</f>
        <v>9.7453999915160239E-3</v>
      </c>
      <c r="K197" s="1">
        <f>G197</f>
        <v>9.7453999915160239E-3</v>
      </c>
      <c r="O197" s="1">
        <f ca="1">+C$11+C$12*F197</f>
        <v>6.8896984621633767E-3</v>
      </c>
      <c r="P197" s="6">
        <f>+D$11+D$12*F197+D$13*F197^2</f>
        <v>1.1083615912735555E-2</v>
      </c>
      <c r="Q197" s="224">
        <f>+C197-15018.5</f>
        <v>37600.779199999997</v>
      </c>
      <c r="S197" s="1">
        <f>+(P197-G197)^2</f>
        <v>1.7908218518054392E-6</v>
      </c>
      <c r="T197" s="1">
        <v>1</v>
      </c>
      <c r="U197" s="1">
        <f>T197*S197</f>
        <v>1.7908218518054392E-6</v>
      </c>
    </row>
    <row r="198" spans="1:21">
      <c r="A198" s="80" t="s">
        <v>144</v>
      </c>
      <c r="B198" s="81" t="s">
        <v>59</v>
      </c>
      <c r="C198" s="82">
        <v>52620.111599999997</v>
      </c>
      <c r="D198" s="82" t="s">
        <v>47</v>
      </c>
      <c r="E198" s="1">
        <f>(C198-C$7)/C$8</f>
        <v>4320.0259722325973</v>
      </c>
      <c r="F198" s="1">
        <f>ROUND(2*E198,0)/2</f>
        <v>4320</v>
      </c>
      <c r="G198" s="1">
        <f>C198-(C$7+F198*C$8)</f>
        <v>1.079599999502534E-2</v>
      </c>
      <c r="K198" s="1">
        <f>G198</f>
        <v>1.079599999502534E-2</v>
      </c>
      <c r="O198" s="1">
        <f ca="1">+C$11+C$12*F198</f>
        <v>6.8976556553436222E-3</v>
      </c>
      <c r="P198" s="6">
        <f>+D$11+D$12*F198+D$13*F198^2</f>
        <v>1.1089294449986397E-2</v>
      </c>
      <c r="Q198" s="224">
        <f>+C198-15018.5</f>
        <v>37601.611599999997</v>
      </c>
      <c r="S198" s="1">
        <f>+(P198-G198)^2</f>
        <v>8.6021637310903014E-8</v>
      </c>
      <c r="T198" s="1">
        <v>1</v>
      </c>
      <c r="U198" s="1">
        <f>T198*S198</f>
        <v>8.6021637310903014E-8</v>
      </c>
    </row>
    <row r="199" spans="1:21">
      <c r="A199" s="79" t="s">
        <v>144</v>
      </c>
      <c r="B199" s="72" t="s">
        <v>61</v>
      </c>
      <c r="C199" s="71">
        <v>52620.319499999998</v>
      </c>
      <c r="D199" s="71" t="s">
        <v>47</v>
      </c>
      <c r="E199" s="1">
        <f>(C199-C$7)/C$8</f>
        <v>4320.5261229514199</v>
      </c>
      <c r="F199" s="1">
        <f>ROUND(2*E199,0)/2</f>
        <v>4320.5</v>
      </c>
      <c r="G199" s="1">
        <f>C199-(C$7+F199*C$8)</f>
        <v>1.0858649991860148E-2</v>
      </c>
      <c r="K199" s="1">
        <f>G199</f>
        <v>1.0858649991860148E-2</v>
      </c>
      <c r="O199" s="1">
        <f ca="1">+C$11+C$12*F199</f>
        <v>6.8996449536386853E-3</v>
      </c>
      <c r="P199" s="6">
        <f>+D$11+D$12*F199+D$13*F199^2</f>
        <v>1.1090714151651198E-2</v>
      </c>
      <c r="Q199" s="224">
        <f>+C199-15018.5</f>
        <v>37601.819499999998</v>
      </c>
      <c r="S199" s="1">
        <f>+(P199-G199)^2</f>
        <v>5.3853774259526337E-8</v>
      </c>
      <c r="T199" s="1">
        <v>1</v>
      </c>
      <c r="U199" s="1">
        <f>T199*S199</f>
        <v>5.3853774259526337E-8</v>
      </c>
    </row>
    <row r="200" spans="1:21">
      <c r="A200" s="68" t="s">
        <v>145</v>
      </c>
      <c r="B200" s="69" t="s">
        <v>59</v>
      </c>
      <c r="C200" s="70">
        <v>52671.658000000003</v>
      </c>
      <c r="D200" s="70" t="s">
        <v>46</v>
      </c>
      <c r="E200" s="53">
        <f>(C200-C$7)/C$8</f>
        <v>4444.0325571895519</v>
      </c>
      <c r="F200" s="1">
        <f>ROUND(2*E200,0)/2</f>
        <v>4444</v>
      </c>
      <c r="G200" s="1">
        <f>C200-(C$7+F200*C$8)</f>
        <v>1.3533199999073986E-2</v>
      </c>
      <c r="K200" s="1">
        <f>G200</f>
        <v>1.3533199999073986E-2</v>
      </c>
      <c r="O200" s="1">
        <f ca="1">+C$11+C$12*F200</f>
        <v>7.3910016325188267E-3</v>
      </c>
      <c r="P200" s="6">
        <f>+D$11+D$12*F200+D$13*F200^2</f>
        <v>1.1442205606802603E-2</v>
      </c>
      <c r="Q200" s="224">
        <f>+C200-15018.5</f>
        <v>37653.158000000003</v>
      </c>
      <c r="S200" s="1">
        <f>+(P200-G200)^2</f>
        <v>4.3722575485103689E-6</v>
      </c>
      <c r="T200" s="1">
        <v>1</v>
      </c>
      <c r="U200" s="1">
        <f>T200*S200</f>
        <v>4.3722575485103689E-6</v>
      </c>
    </row>
    <row r="201" spans="1:21">
      <c r="A201" s="68" t="s">
        <v>145</v>
      </c>
      <c r="B201" s="69" t="s">
        <v>59</v>
      </c>
      <c r="C201" s="70">
        <v>52678.722399999999</v>
      </c>
      <c r="D201" s="70" t="s">
        <v>46</v>
      </c>
      <c r="E201" s="53">
        <f>(C201-C$7)/C$8</f>
        <v>4461.0275775744722</v>
      </c>
      <c r="F201" s="1">
        <f>ROUND(2*E201,0)/2</f>
        <v>4461</v>
      </c>
      <c r="G201" s="1">
        <f>C201-(C$7+F201*C$8)</f>
        <v>1.1463299997558352E-2</v>
      </c>
      <c r="K201" s="1">
        <f>G201</f>
        <v>1.1463299997558352E-2</v>
      </c>
      <c r="O201" s="1">
        <f ca="1">+C$11+C$12*F201</f>
        <v>7.4586377745509101E-3</v>
      </c>
      <c r="P201" s="6">
        <f>+D$11+D$12*F201+D$13*F201^2</f>
        <v>1.1490717742349998E-2</v>
      </c>
      <c r="Q201" s="224">
        <f>+C201-15018.5</f>
        <v>37660.222399999999</v>
      </c>
      <c r="S201" s="1">
        <f>+(P201-G201)^2</f>
        <v>7.5173272945987661E-10</v>
      </c>
      <c r="T201" s="1">
        <v>1</v>
      </c>
      <c r="U201" s="1">
        <f>T201*S201</f>
        <v>7.5173272945987661E-10</v>
      </c>
    </row>
    <row r="202" spans="1:21">
      <c r="A202" s="68" t="s">
        <v>145</v>
      </c>
      <c r="B202" s="69" t="s">
        <v>59</v>
      </c>
      <c r="C202" s="70">
        <v>52713.639000000003</v>
      </c>
      <c r="D202" s="70" t="s">
        <v>46</v>
      </c>
      <c r="E202" s="53">
        <f>(C202-C$7)/C$8</f>
        <v>4545.0273976260751</v>
      </c>
      <c r="F202" s="1">
        <f>ROUND(2*E202,0)/2</f>
        <v>4545</v>
      </c>
      <c r="G202" s="1">
        <f>C202-(C$7+F202*C$8)</f>
        <v>1.1388500002794899E-2</v>
      </c>
      <c r="K202" s="1">
        <f>G202</f>
        <v>1.1388500002794899E-2</v>
      </c>
      <c r="O202" s="1">
        <f ca="1">+C$11+C$12*F202</f>
        <v>7.7928398881212078E-3</v>
      </c>
      <c r="P202" s="6">
        <f>+D$11+D$12*F202+D$13*F202^2</f>
        <v>1.1730881897171343E-2</v>
      </c>
      <c r="Q202" s="224">
        <f>+C202-15018.5</f>
        <v>37695.139000000003</v>
      </c>
      <c r="S202" s="1">
        <f>+(P202-G202)^2</f>
        <v>1.1722536159680223E-7</v>
      </c>
      <c r="T202" s="1">
        <v>1</v>
      </c>
      <c r="U202" s="1">
        <f>T202*S202</f>
        <v>1.1722536159680223E-7</v>
      </c>
    </row>
    <row r="203" spans="1:21">
      <c r="A203" s="68" t="s">
        <v>146</v>
      </c>
      <c r="B203" s="69" t="s">
        <v>61</v>
      </c>
      <c r="C203" s="70">
        <v>52867.648999999998</v>
      </c>
      <c r="D203" s="70" t="s">
        <v>46</v>
      </c>
      <c r="E203" s="53">
        <f>(C203-C$7)/C$8</f>
        <v>4915.5334688399225</v>
      </c>
      <c r="F203" s="1">
        <f>ROUND(2*E203,0)/2</f>
        <v>4915.5</v>
      </c>
      <c r="G203" s="1">
        <f>C203-(C$7+F203*C$8)</f>
        <v>1.3912149996031076E-2</v>
      </c>
      <c r="K203" s="1">
        <f>G203</f>
        <v>1.3912149996031076E-2</v>
      </c>
      <c r="O203" s="1">
        <f ca="1">+C$11+C$12*F203</f>
        <v>9.2669099247616321E-3</v>
      </c>
      <c r="P203" s="6">
        <f>+D$11+D$12*F203+D$13*F203^2</f>
        <v>1.2799250621964749E-2</v>
      </c>
      <c r="Q203" s="224">
        <f>+C203-15018.5</f>
        <v>37849.148999999998</v>
      </c>
      <c r="S203" s="1">
        <f>+(P203-G203)^2</f>
        <v>1.2385450167972224E-6</v>
      </c>
      <c r="T203" s="1">
        <v>1</v>
      </c>
      <c r="U203" s="1">
        <f>T203*S203</f>
        <v>1.2385450167972224E-6</v>
      </c>
    </row>
    <row r="204" spans="1:21">
      <c r="A204" s="68" t="s">
        <v>146</v>
      </c>
      <c r="B204" s="69" t="s">
        <v>59</v>
      </c>
      <c r="C204" s="70">
        <v>52867.8557</v>
      </c>
      <c r="D204" s="70" t="s">
        <v>46</v>
      </c>
      <c r="E204" s="53">
        <f>(C204-C$7)/C$8</f>
        <v>4916.030732685912</v>
      </c>
      <c r="F204" s="1">
        <f>ROUND(2*E204,0)/2</f>
        <v>4916</v>
      </c>
      <c r="G204" s="1">
        <f>C204-(C$7+F204*C$8)</f>
        <v>1.2774799994076602E-2</v>
      </c>
      <c r="K204" s="1">
        <f>G204</f>
        <v>1.2774799994076602E-2</v>
      </c>
      <c r="O204" s="1">
        <f ca="1">+C$11+C$12*F204</f>
        <v>9.2688992230566952E-3</v>
      </c>
      <c r="P204" s="6">
        <f>+D$11+D$12*F204+D$13*F204^2</f>
        <v>1.2800702410166018E-2</v>
      </c>
      <c r="Q204" s="224">
        <f>+C204-15018.5</f>
        <v>37849.3557</v>
      </c>
      <c r="S204" s="1">
        <f>+(P204-G204)^2</f>
        <v>6.7093515926923257E-10</v>
      </c>
      <c r="T204" s="1">
        <v>1</v>
      </c>
      <c r="U204" s="1">
        <f>T204*S204</f>
        <v>6.7093515926923257E-10</v>
      </c>
    </row>
    <row r="205" spans="1:21">
      <c r="A205" s="68" t="s">
        <v>146</v>
      </c>
      <c r="B205" s="69" t="s">
        <v>61</v>
      </c>
      <c r="C205" s="70">
        <v>52868.0648</v>
      </c>
      <c r="D205" s="70" t="s">
        <v>46</v>
      </c>
      <c r="E205" s="53">
        <f>(C205-C$7)/C$8</f>
        <v>4916.5337702775669</v>
      </c>
      <c r="F205" s="1">
        <f>ROUND(2*E205,0)/2</f>
        <v>4916.5</v>
      </c>
      <c r="G205" s="1">
        <f>C205-(C$7+F205*C$8)</f>
        <v>1.4037449996976648E-2</v>
      </c>
      <c r="K205" s="1">
        <f>G205</f>
        <v>1.4037449996976648E-2</v>
      </c>
      <c r="O205" s="1">
        <f ca="1">+C$11+C$12*F205</f>
        <v>9.2708885213517549E-3</v>
      </c>
      <c r="P205" s="6">
        <f>+D$11+D$12*F205+D$13*F205^2</f>
        <v>1.2802154225308126E-2</v>
      </c>
      <c r="Q205" s="224">
        <f>+C205-15018.5</f>
        <v>37849.5648</v>
      </c>
      <c r="S205" s="1">
        <f>+(P205-G205)^2</f>
        <v>1.5259556435021281E-6</v>
      </c>
      <c r="T205" s="1">
        <v>1</v>
      </c>
      <c r="U205" s="1">
        <f>T205*S205</f>
        <v>1.5259556435021281E-6</v>
      </c>
    </row>
    <row r="206" spans="1:21">
      <c r="A206" s="68" t="s">
        <v>147</v>
      </c>
      <c r="B206" s="69" t="s">
        <v>59</v>
      </c>
      <c r="C206" s="70">
        <v>52997.132100000003</v>
      </c>
      <c r="D206" s="70" t="s">
        <v>46</v>
      </c>
      <c r="E206" s="53">
        <f>(C206-C$7)/C$8</f>
        <v>5227.0345055881417</v>
      </c>
      <c r="F206" s="1">
        <f>ROUND(2*E206,0)/2</f>
        <v>5227</v>
      </c>
      <c r="G206" s="1">
        <f>C206-(C$7+F206*C$8)</f>
        <v>1.434309999604011E-2</v>
      </c>
      <c r="K206" s="1">
        <f>G206</f>
        <v>1.434309999604011E-2</v>
      </c>
      <c r="O206" s="1">
        <f ca="1">+C$11+C$12*F206</f>
        <v>1.0506242762584824E-2</v>
      </c>
      <c r="P206" s="6">
        <f>+D$11+D$12*F206+D$13*F206^2</f>
        <v>1.3708934539283704E-2</v>
      </c>
      <c r="Q206" s="224">
        <f>+C206-15018.5</f>
        <v>37978.632100000003</v>
      </c>
      <c r="S206" s="1">
        <f>+(P206-G206)^2</f>
        <v>4.021658265430611E-7</v>
      </c>
      <c r="T206" s="1">
        <v>1</v>
      </c>
      <c r="U206" s="1">
        <f>T206*S206</f>
        <v>4.021658265430611E-7</v>
      </c>
    </row>
    <row r="207" spans="1:21">
      <c r="A207" s="68" t="s">
        <v>145</v>
      </c>
      <c r="B207" s="69" t="s">
        <v>59</v>
      </c>
      <c r="C207" s="70">
        <v>52999.627</v>
      </c>
      <c r="D207" s="70" t="s">
        <v>46</v>
      </c>
      <c r="E207" s="53">
        <f>(C207-C$7)/C$8</f>
        <v>5233.036554786705</v>
      </c>
      <c r="F207" s="1">
        <f>ROUND(2*E207,0)/2</f>
        <v>5233</v>
      </c>
      <c r="G207" s="1">
        <f>C207-(C$7+F207*C$8)</f>
        <v>1.5194899999187328E-2</v>
      </c>
      <c r="K207" s="1">
        <f>G207</f>
        <v>1.5194899999187328E-2</v>
      </c>
      <c r="O207" s="1">
        <f ca="1">+C$11+C$12*F207</f>
        <v>1.0530114342125561E-2</v>
      </c>
      <c r="P207" s="6">
        <f>+D$11+D$12*F207+D$13*F207^2</f>
        <v>1.3726559185489104E-2</v>
      </c>
      <c r="Q207" s="224">
        <f>+C207-15018.5</f>
        <v>37981.127</v>
      </c>
      <c r="S207" s="1">
        <f>+(P207-G207)^2</f>
        <v>2.1560247451719617E-6</v>
      </c>
      <c r="T207" s="1">
        <v>1</v>
      </c>
      <c r="U207" s="1">
        <f>T207*S207</f>
        <v>2.1560247451719617E-6</v>
      </c>
    </row>
    <row r="208" spans="1:21">
      <c r="A208" s="68" t="s">
        <v>145</v>
      </c>
      <c r="B208" s="69" t="s">
        <v>59</v>
      </c>
      <c r="C208" s="70">
        <v>53024.565600000002</v>
      </c>
      <c r="D208" s="70" t="s">
        <v>46</v>
      </c>
      <c r="E208" s="53">
        <f>(C208-C$7)/C$8</f>
        <v>5293.0320272078097</v>
      </c>
      <c r="F208" s="1">
        <f>ROUND(2*E208,0)/2</f>
        <v>5293</v>
      </c>
      <c r="G208" s="1">
        <f>C208-(C$7+F208*C$8)</f>
        <v>1.3312899995071348E-2</v>
      </c>
      <c r="K208" s="1">
        <f>G208</f>
        <v>1.3312899995071348E-2</v>
      </c>
      <c r="O208" s="1">
        <f ca="1">+C$11+C$12*F208</f>
        <v>1.0768830137532916E-2</v>
      </c>
      <c r="P208" s="6">
        <f>+D$11+D$12*F208+D$13*F208^2</f>
        <v>1.3903019018969516E-2</v>
      </c>
      <c r="Q208" s="224">
        <f>+C208-15018.5</f>
        <v>38006.065600000002</v>
      </c>
      <c r="S208" s="1">
        <f>+(P208-G208)^2</f>
        <v>3.4824046236652686E-7</v>
      </c>
      <c r="T208" s="1">
        <v>1</v>
      </c>
      <c r="U208" s="1">
        <f>T208*S208</f>
        <v>3.4824046236652686E-7</v>
      </c>
    </row>
    <row r="209" spans="1:23">
      <c r="A209" s="53" t="s">
        <v>145</v>
      </c>
      <c r="B209" s="56" t="s">
        <v>59</v>
      </c>
      <c r="C209" s="54">
        <v>53048.6754</v>
      </c>
      <c r="D209" s="54" t="s">
        <v>46</v>
      </c>
      <c r="E209" s="53">
        <f>(C209-C$7)/C$8</f>
        <v>5351.0336327902487</v>
      </c>
      <c r="F209" s="1">
        <f>ROUND(2*E209,0)/2</f>
        <v>5351</v>
      </c>
      <c r="G209" s="1">
        <f>C209-(C$7+F209*C$8)</f>
        <v>1.3980299998365808E-2</v>
      </c>
      <c r="K209" s="1">
        <f>G209</f>
        <v>1.3980299998365808E-2</v>
      </c>
      <c r="O209" s="1">
        <f ca="1">+C$11+C$12*F209</f>
        <v>1.0999588739760029E-2</v>
      </c>
      <c r="P209" s="6">
        <f>+D$11+D$12*F209+D$13*F209^2</f>
        <v>1.4073965624172877E-2</v>
      </c>
      <c r="Q209" s="224">
        <f>+C209-15018.5</f>
        <v>38030.1754</v>
      </c>
      <c r="S209" s="1">
        <f>+(P209-G209)^2</f>
        <v>8.773249457829886E-9</v>
      </c>
      <c r="T209" s="1">
        <v>1</v>
      </c>
      <c r="U209" s="1">
        <f>T209*S209</f>
        <v>8.773249457829886E-9</v>
      </c>
    </row>
    <row r="210" spans="1:23">
      <c r="A210" s="57" t="s">
        <v>148</v>
      </c>
      <c r="B210" s="65" t="s">
        <v>59</v>
      </c>
      <c r="C210" s="57">
        <v>53060.3145</v>
      </c>
      <c r="D210" s="57">
        <v>1.2999999999999999E-3</v>
      </c>
      <c r="E210" s="1">
        <f>(C210-C$7)/C$8</f>
        <v>5379.0341341438316</v>
      </c>
      <c r="F210" s="1">
        <f>ROUND(2*E210,0)/2</f>
        <v>5379</v>
      </c>
      <c r="G210" s="1">
        <f>C210-(C$7+F210*C$8)</f>
        <v>1.4188699999067467E-2</v>
      </c>
      <c r="K210" s="1">
        <f>G210</f>
        <v>1.4188699999067467E-2</v>
      </c>
      <c r="O210" s="1">
        <f ca="1">+C$11+C$12*F210</f>
        <v>1.1110989444283462E-2</v>
      </c>
      <c r="P210" s="6">
        <f>+D$11+D$12*F210+D$13*F210^2</f>
        <v>1.4156621318581817E-2</v>
      </c>
      <c r="Q210" s="224">
        <f>+C210-15018.5</f>
        <v>38041.8145</v>
      </c>
      <c r="S210" s="1">
        <f>+(P210-G210)^2</f>
        <v>1.0290417417004278E-9</v>
      </c>
      <c r="T210" s="1">
        <v>1</v>
      </c>
      <c r="U210" s="1">
        <f>T210*S210</f>
        <v>1.0290417417004278E-9</v>
      </c>
    </row>
    <row r="211" spans="1:23">
      <c r="A211" s="57" t="s">
        <v>148</v>
      </c>
      <c r="B211" s="65" t="s">
        <v>59</v>
      </c>
      <c r="C211" s="57">
        <v>53070.291830000002</v>
      </c>
      <c r="D211" s="57">
        <v>1.2999999999999999E-3</v>
      </c>
      <c r="E211" s="1">
        <f>(C211-C$7)/C$8</f>
        <v>5403.0368699369928</v>
      </c>
      <c r="F211" s="1">
        <f>ROUND(2*E211,0)/2</f>
        <v>5403</v>
      </c>
      <c r="G211" s="1">
        <f>C211-(C$7+F211*C$8)</f>
        <v>1.5325899999879766E-2</v>
      </c>
      <c r="K211" s="1">
        <f>G211</f>
        <v>1.5325899999879766E-2</v>
      </c>
      <c r="O211" s="1">
        <f ca="1">+C$11+C$12*F211</f>
        <v>1.1206475762446405E-2</v>
      </c>
      <c r="P211" s="6">
        <f>+D$11+D$12*F211+D$13*F211^2</f>
        <v>1.4227536300974944E-2</v>
      </c>
      <c r="Q211" s="224">
        <f>+C211-15018.5</f>
        <v>38051.791830000002</v>
      </c>
      <c r="S211" s="1">
        <f>+(P211-G211)^2</f>
        <v>1.206402815071884E-6</v>
      </c>
      <c r="T211" s="1">
        <v>1</v>
      </c>
      <c r="U211" s="1">
        <f>T211*S211</f>
        <v>1.206402815071884E-6</v>
      </c>
    </row>
    <row r="212" spans="1:23">
      <c r="A212" s="84" t="s">
        <v>149</v>
      </c>
      <c r="B212" s="85" t="s">
        <v>59</v>
      </c>
      <c r="C212" s="86">
        <v>53308.468699999998</v>
      </c>
      <c r="D212" s="86">
        <v>1E-4</v>
      </c>
      <c r="E212" s="1">
        <f>(C212-C$7)/C$8</f>
        <v>5976.0254833887993</v>
      </c>
      <c r="F212" s="1">
        <f>ROUND(2*E212,0)/2</f>
        <v>5976</v>
      </c>
      <c r="G212" s="1">
        <f>C212-(C$7+F212*C$8)</f>
        <v>1.0592799997539259E-2</v>
      </c>
      <c r="K212" s="1">
        <f>G212</f>
        <v>1.0592799997539259E-2</v>
      </c>
      <c r="O212" s="1">
        <f ca="1">+C$11+C$12*F212</f>
        <v>1.3486211608586655E-2</v>
      </c>
      <c r="P212" s="6">
        <f>+D$11+D$12*F212+D$13*F212^2</f>
        <v>1.5939063402306469E-2</v>
      </c>
      <c r="Q212" s="224">
        <f>+C212-15018.5</f>
        <v>38289.968699999998</v>
      </c>
      <c r="S212" s="1">
        <f>+(P212-G212)^2</f>
        <v>2.8582532393153077E-5</v>
      </c>
      <c r="T212" s="1">
        <v>1</v>
      </c>
      <c r="U212" s="1">
        <f>T212*S212</f>
        <v>2.8582532393153077E-5</v>
      </c>
    </row>
    <row r="213" spans="1:23">
      <c r="A213" s="80" t="s">
        <v>150</v>
      </c>
      <c r="B213" s="65" t="s">
        <v>61</v>
      </c>
      <c r="C213" s="57">
        <v>53327.799500000001</v>
      </c>
      <c r="D213" s="57">
        <v>5.0000000000000001E-4</v>
      </c>
      <c r="E213" s="1">
        <f>(C213-C$7)/C$8</f>
        <v>6022.5301179022863</v>
      </c>
      <c r="F213" s="1">
        <f>ROUND(2*E213,0)/2</f>
        <v>6022.5</v>
      </c>
      <c r="G213" s="1">
        <f>C213-(C$7+F213*C$8)</f>
        <v>1.2519249998149462E-2</v>
      </c>
      <c r="K213" s="1">
        <f>G213</f>
        <v>1.2519249998149462E-2</v>
      </c>
      <c r="O213" s="1">
        <f ca="1">+C$11+C$12*F213</f>
        <v>1.3671216350027358E-2</v>
      </c>
      <c r="P213" s="6">
        <f>+D$11+D$12*F213+D$13*F213^2</f>
        <v>1.6079509118779031E-2</v>
      </c>
      <c r="Q213" s="224">
        <f>+C213-15018.5</f>
        <v>38309.299500000001</v>
      </c>
      <c r="S213" s="1">
        <f>+(P213-G213)^2</f>
        <v>1.2675445006026028E-5</v>
      </c>
      <c r="T213" s="1">
        <v>1</v>
      </c>
      <c r="U213" s="1">
        <f>T213*S213</f>
        <v>1.2675445006026028E-5</v>
      </c>
    </row>
    <row r="214" spans="1:23">
      <c r="A214" s="80" t="s">
        <v>150</v>
      </c>
      <c r="B214" s="65" t="s">
        <v>59</v>
      </c>
      <c r="C214" s="57">
        <v>53329.672599999998</v>
      </c>
      <c r="D214" s="57">
        <v>6.9999999999999999E-4</v>
      </c>
      <c r="E214" s="1">
        <f>(C214-C$7)/C$8</f>
        <v>6027.0362858263798</v>
      </c>
      <c r="F214" s="1">
        <f>ROUND(2*E214,0)/2</f>
        <v>6027</v>
      </c>
      <c r="G214" s="1">
        <f>C214-(C$7+F214*C$8)</f>
        <v>1.5083099991898052E-2</v>
      </c>
      <c r="K214" s="1">
        <f>G214</f>
        <v>1.5083099991898052E-2</v>
      </c>
      <c r="O214" s="1">
        <f ca="1">+C$11+C$12*F214</f>
        <v>1.3689120034682908E-2</v>
      </c>
      <c r="P214" s="6">
        <f>+D$11+D$12*F214+D$13*F214^2</f>
        <v>1.6093113005572021E-2</v>
      </c>
      <c r="Q214" s="224">
        <f>+C214-15018.5</f>
        <v>38311.172599999998</v>
      </c>
      <c r="S214" s="1">
        <f>+(P214-G214)^2</f>
        <v>1.0201262877907727E-6</v>
      </c>
      <c r="T214" s="1">
        <v>1</v>
      </c>
      <c r="U214" s="1">
        <f>T214*S214</f>
        <v>1.0201262877907727E-6</v>
      </c>
    </row>
    <row r="215" spans="1:23">
      <c r="A215" s="53" t="s">
        <v>145</v>
      </c>
      <c r="B215" s="56" t="s">
        <v>61</v>
      </c>
      <c r="C215" s="54">
        <v>53332.794199999997</v>
      </c>
      <c r="D215" s="54" t="s">
        <v>46</v>
      </c>
      <c r="E215" s="53">
        <f>(C215-C$7)/C$8</f>
        <v>6034.5460043634921</v>
      </c>
      <c r="F215" s="1">
        <f>ROUND(2*E215,0)/2</f>
        <v>6034.5</v>
      </c>
      <c r="G215" s="1">
        <f>C215-(C$7+F215*C$8)</f>
        <v>1.9122849997074809E-2</v>
      </c>
      <c r="K215" s="1">
        <f>G215</f>
        <v>1.9122849997074809E-2</v>
      </c>
      <c r="O215" s="1">
        <f ca="1">+C$11+C$12*F215</f>
        <v>1.3718959509108827E-2</v>
      </c>
      <c r="P215" s="6">
        <f>+D$11+D$12*F215+D$13*F215^2</f>
        <v>1.6115790999577599E-2</v>
      </c>
      <c r="Q215" s="224">
        <f>+C215-15018.5</f>
        <v>38314.294199999997</v>
      </c>
      <c r="S215" s="1">
        <f>+(P215-G215)^2</f>
        <v>9.0424038144289245E-6</v>
      </c>
      <c r="T215" s="1">
        <v>1</v>
      </c>
      <c r="U215" s="1">
        <f>T215*S215</f>
        <v>9.0424038144289245E-6</v>
      </c>
    </row>
    <row r="216" spans="1:23">
      <c r="A216" s="80" t="s">
        <v>150</v>
      </c>
      <c r="B216" s="65" t="s">
        <v>61</v>
      </c>
      <c r="C216" s="57">
        <v>53343.605799999998</v>
      </c>
      <c r="D216" s="57">
        <v>1E-3</v>
      </c>
      <c r="E216" s="1">
        <f>(C216-C$7)/C$8</f>
        <v>6060.5557663239888</v>
      </c>
      <c r="F216" s="1">
        <f>ROUND(2*E216,0)/2</f>
        <v>6060.5</v>
      </c>
      <c r="G216" s="1">
        <f>C216-(C$7+F216*C$8)</f>
        <v>2.3180649994174019E-2</v>
      </c>
      <c r="K216" s="1">
        <f>G216</f>
        <v>2.3180649994174019E-2</v>
      </c>
      <c r="O216" s="1">
        <f ca="1">+C$11+C$12*F216</f>
        <v>1.3822403020452016E-2</v>
      </c>
      <c r="P216" s="6">
        <f>+D$11+D$12*F216+D$13*F216^2</f>
        <v>1.6194454976401082E-2</v>
      </c>
      <c r="Q216" s="224">
        <f>+C216-15018.5</f>
        <v>38325.105799999998</v>
      </c>
      <c r="S216" s="1">
        <f>+(P216-G216)^2</f>
        <v>4.8806920826355399E-5</v>
      </c>
      <c r="T216" s="1">
        <v>1</v>
      </c>
      <c r="U216" s="1">
        <f>T216*S216</f>
        <v>4.8806920826355399E-5</v>
      </c>
    </row>
    <row r="217" spans="1:23">
      <c r="A217" s="80" t="s">
        <v>150</v>
      </c>
      <c r="B217" s="65" t="s">
        <v>59</v>
      </c>
      <c r="C217" s="57">
        <v>53344.637900000002</v>
      </c>
      <c r="D217" s="57">
        <v>6.9999999999999999E-4</v>
      </c>
      <c r="E217" s="1">
        <f>(C217-C$7)/C$8</f>
        <v>6063.0387175356072</v>
      </c>
      <c r="F217" s="1">
        <f>ROUND(2*E217,0)/2</f>
        <v>6063</v>
      </c>
      <c r="G217" s="1">
        <f>C217-(C$7+F217*C$8)</f>
        <v>1.6093899997940753E-2</v>
      </c>
      <c r="K217" s="1">
        <f>G217</f>
        <v>1.6093899997940753E-2</v>
      </c>
      <c r="O217" s="1">
        <f ca="1">+C$11+C$12*F217</f>
        <v>1.3832349511927324E-2</v>
      </c>
      <c r="P217" s="6">
        <f>+D$11+D$12*F217+D$13*F217^2</f>
        <v>1.6202022659395642E-2</v>
      </c>
      <c r="Q217" s="224">
        <f>+C217-15018.5</f>
        <v>38326.137900000002</v>
      </c>
      <c r="S217" s="1">
        <f>+(P217-G217)^2</f>
        <v>1.1690509920088658E-8</v>
      </c>
      <c r="T217" s="1">
        <v>1</v>
      </c>
      <c r="U217" s="1">
        <f>T217*S217</f>
        <v>1.1690509920088658E-8</v>
      </c>
    </row>
    <row r="218" spans="1:23">
      <c r="A218" s="80" t="s">
        <v>150</v>
      </c>
      <c r="B218" s="65" t="s">
        <v>61</v>
      </c>
      <c r="C218" s="57">
        <v>53345.675900000002</v>
      </c>
      <c r="D218" s="57">
        <v>6.9999999999999999E-4</v>
      </c>
      <c r="E218" s="1">
        <f>(C218-C$7)/C$8</f>
        <v>6065.5358625386598</v>
      </c>
      <c r="F218" s="1">
        <f>ROUND(2*E218,0)/2</f>
        <v>6065.5</v>
      </c>
      <c r="G218" s="1">
        <f>C218-(C$7+F218*C$8)</f>
        <v>1.4907149998180103E-2</v>
      </c>
      <c r="K218" s="1">
        <f>G218</f>
        <v>1.4907149998180103E-2</v>
      </c>
      <c r="O218" s="1">
        <f ca="1">+C$11+C$12*F218</f>
        <v>1.3842296003402629E-2</v>
      </c>
      <c r="P218" s="6">
        <f>+D$11+D$12*F218+D$13*F218^2</f>
        <v>1.6209591015911119E-2</v>
      </c>
      <c r="Q218" s="224">
        <f>+C218-15018.5</f>
        <v>38327.175900000002</v>
      </c>
      <c r="S218" s="1">
        <f>+(P218-G218)^2</f>
        <v>1.6963526046682046E-6</v>
      </c>
      <c r="T218" s="1">
        <v>1</v>
      </c>
      <c r="U218" s="1">
        <f>T218*S218</f>
        <v>1.6963526046682046E-6</v>
      </c>
    </row>
    <row r="219" spans="1:23">
      <c r="A219" s="53" t="s">
        <v>145</v>
      </c>
      <c r="B219" s="56" t="s">
        <v>61</v>
      </c>
      <c r="C219" s="54">
        <v>53345.678399999997</v>
      </c>
      <c r="D219" s="54" t="s">
        <v>46</v>
      </c>
      <c r="E219" s="53">
        <f>(C219-C$7)/C$8</f>
        <v>6065.5418768570562</v>
      </c>
      <c r="F219" s="1">
        <f>ROUND(2*E219,0)/2</f>
        <v>6065.5</v>
      </c>
      <c r="G219" s="1">
        <f>C219-(C$7+F219*C$8)</f>
        <v>1.7407149993232451E-2</v>
      </c>
      <c r="K219" s="1">
        <f>G219</f>
        <v>1.7407149993232451E-2</v>
      </c>
      <c r="O219" s="1">
        <f ca="1">+C$11+C$12*F219</f>
        <v>1.3842296003402629E-2</v>
      </c>
      <c r="P219" s="6">
        <f>+D$11+D$12*F219+D$13*F219^2</f>
        <v>1.6209591015911119E-2</v>
      </c>
      <c r="Q219" s="224">
        <f>+C219-15018.5</f>
        <v>38327.178399999997</v>
      </c>
      <c r="S219" s="1">
        <f>+(P219-G219)^2</f>
        <v>1.4341475041629165E-6</v>
      </c>
      <c r="T219" s="1">
        <v>1</v>
      </c>
      <c r="U219" s="1">
        <f>T219*S219</f>
        <v>1.4341475041629165E-6</v>
      </c>
      <c r="W219" s="1" t="s">
        <v>151</v>
      </c>
    </row>
    <row r="220" spans="1:23">
      <c r="A220" s="87" t="s">
        <v>152</v>
      </c>
      <c r="B220" s="81"/>
      <c r="C220" s="57">
        <v>53348.377699999997</v>
      </c>
      <c r="D220" s="57">
        <v>2.0000000000000001E-4</v>
      </c>
      <c r="E220" s="1">
        <f>(C220-C$7)/C$8</f>
        <v>6072.0356567286726</v>
      </c>
      <c r="F220" s="1">
        <f>ROUND(2*E220,0)/2</f>
        <v>6072</v>
      </c>
      <c r="G220" s="1">
        <f>C220-(C$7+F220*C$8)</f>
        <v>1.4821599994320422E-2</v>
      </c>
      <c r="J220" s="1">
        <f>G220</f>
        <v>1.4821599994320422E-2</v>
      </c>
      <c r="O220" s="1">
        <f ca="1">+C$11+C$12*F220</f>
        <v>1.3868156881238426E-2</v>
      </c>
      <c r="P220" s="6">
        <f>+D$11+D$12*F220+D$13*F220^2</f>
        <v>1.6229271894929249E-2</v>
      </c>
      <c r="Q220" s="224">
        <f>+C220-15018.5</f>
        <v>38329.877699999997</v>
      </c>
      <c r="S220" s="1">
        <f>+(P220-G220)^2</f>
        <v>1.9815401797636656E-6</v>
      </c>
      <c r="T220" s="1">
        <v>1</v>
      </c>
      <c r="U220" s="1">
        <f>T220*S220</f>
        <v>1.9815401797636656E-6</v>
      </c>
    </row>
    <row r="221" spans="1:23">
      <c r="A221" s="80" t="s">
        <v>150</v>
      </c>
      <c r="B221" s="65" t="s">
        <v>59</v>
      </c>
      <c r="C221" s="57">
        <v>53349.626400000001</v>
      </c>
      <c r="D221" s="57">
        <v>5.9999999999999995E-4</v>
      </c>
      <c r="E221" s="1">
        <f>(C221-C$7)/C$8</f>
        <v>6075.0396884871698</v>
      </c>
      <c r="F221" s="1">
        <f>ROUND(2*E221,0)/2</f>
        <v>6075</v>
      </c>
      <c r="G221" s="1">
        <f>C221-(C$7+F221*C$8)</f>
        <v>1.6497500000696164E-2</v>
      </c>
      <c r="K221" s="1">
        <f>G221</f>
        <v>1.6497500000696164E-2</v>
      </c>
      <c r="O221" s="1">
        <f ca="1">+C$11+C$12*F221</f>
        <v>1.3880092671008794E-2</v>
      </c>
      <c r="P221" s="6">
        <f>+D$11+D$12*F221+D$13*F221^2</f>
        <v>1.623835691318069E-2</v>
      </c>
      <c r="Q221" s="224">
        <f>+C221-15018.5</f>
        <v>38331.126400000001</v>
      </c>
      <c r="S221" s="1">
        <f>+(P221-G221)^2</f>
        <v>6.7155139807052565E-8</v>
      </c>
      <c r="T221" s="1">
        <v>1</v>
      </c>
      <c r="U221" s="1">
        <f>T221*S221</f>
        <v>6.7155139807052565E-8</v>
      </c>
    </row>
    <row r="222" spans="1:23">
      <c r="A222" s="80" t="s">
        <v>150</v>
      </c>
      <c r="B222" s="65" t="s">
        <v>59</v>
      </c>
      <c r="C222" s="57">
        <v>53354.6103</v>
      </c>
      <c r="D222" s="57">
        <v>5.0000000000000001E-4</v>
      </c>
      <c r="E222" s="1">
        <f>(C222-C$7)/C$8</f>
        <v>6087.0295930928605</v>
      </c>
      <c r="F222" s="1">
        <f>ROUND(2*E222,0)/2</f>
        <v>6087</v>
      </c>
      <c r="G222" s="1">
        <f>C222-(C$7+F222*C$8)</f>
        <v>1.2301099995966069E-2</v>
      </c>
      <c r="K222" s="1">
        <f>G222</f>
        <v>1.2301099995966069E-2</v>
      </c>
      <c r="O222" s="1">
        <f ca="1">+C$11+C$12*F222</f>
        <v>1.3927835830090267E-2</v>
      </c>
      <c r="P222" s="6">
        <f>+D$11+D$12*F222+D$13*F222^2</f>
        <v>1.6274706684887657E-2</v>
      </c>
      <c r="Q222" s="224">
        <f>+C222-15018.5</f>
        <v>38336.1103</v>
      </c>
      <c r="S222" s="1">
        <f>+(P222-G222)^2</f>
        <v>1.5789550118242383E-5</v>
      </c>
      <c r="T222" s="1">
        <v>1</v>
      </c>
      <c r="U222" s="1">
        <f>T222*S222</f>
        <v>1.5789550118242383E-5</v>
      </c>
    </row>
    <row r="223" spans="1:23">
      <c r="A223" s="80" t="s">
        <v>150</v>
      </c>
      <c r="B223" s="65" t="s">
        <v>61</v>
      </c>
      <c r="C223" s="57">
        <v>53355.655200000001</v>
      </c>
      <c r="D223" s="57">
        <v>6.9999999999999999E-4</v>
      </c>
      <c r="E223" s="1">
        <f>(C223-C$7)/C$8</f>
        <v>6089.5433376147203</v>
      </c>
      <c r="F223" s="1">
        <f>ROUND(2*E223,0)/2</f>
        <v>6089.5</v>
      </c>
      <c r="G223" s="1">
        <f>C223-(C$7+F223*C$8)</f>
        <v>1.8014349996519741E-2</v>
      </c>
      <c r="K223" s="1">
        <f>G223</f>
        <v>1.8014349996519741E-2</v>
      </c>
      <c r="O223" s="1">
        <f ca="1">+C$11+C$12*F223</f>
        <v>1.3937782321565572E-2</v>
      </c>
      <c r="P223" s="6">
        <f>+D$11+D$12*F223+D$13*F223^2</f>
        <v>1.6282281507203934E-2</v>
      </c>
      <c r="Q223" s="224">
        <f>+C223-15018.5</f>
        <v>38337.155200000001</v>
      </c>
      <c r="S223" s="1">
        <f>+(P223-G223)^2</f>
        <v>3.0000612516807397E-6</v>
      </c>
      <c r="T223" s="1">
        <v>1</v>
      </c>
      <c r="U223" s="1">
        <f>T223*S223</f>
        <v>3.0000612516807397E-6</v>
      </c>
    </row>
    <row r="224" spans="1:23">
      <c r="A224" s="80" t="s">
        <v>150</v>
      </c>
      <c r="B224" s="65" t="s">
        <v>59</v>
      </c>
      <c r="C224" s="57">
        <v>53356.6901</v>
      </c>
      <c r="D224" s="57">
        <v>4.0000000000000002E-4</v>
      </c>
      <c r="E224" s="1">
        <f>(C224-C$7)/C$8</f>
        <v>6092.0330248629434</v>
      </c>
      <c r="F224" s="1">
        <f>ROUND(2*E224,0)/2</f>
        <v>6092</v>
      </c>
      <c r="G224" s="1">
        <f>C224-(C$7+F224*C$8)</f>
        <v>1.3727599995036144E-2</v>
      </c>
      <c r="K224" s="1">
        <f>G224</f>
        <v>1.3727599995036144E-2</v>
      </c>
      <c r="O224" s="1">
        <f ca="1">+C$11+C$12*F224</f>
        <v>1.3947728813040877E-2</v>
      </c>
      <c r="P224" s="6">
        <f>+D$11+D$12*F224+D$13*F224^2</f>
        <v>1.6289857003041128E-2</v>
      </c>
      <c r="Q224" s="224">
        <f>+C224-15018.5</f>
        <v>38338.1901</v>
      </c>
      <c r="S224" s="1">
        <f>+(P224-G224)^2</f>
        <v>6.5651609750706525E-6</v>
      </c>
      <c r="T224" s="1">
        <v>1</v>
      </c>
      <c r="U224" s="1">
        <f>T224*S224</f>
        <v>6.5651609750706525E-6</v>
      </c>
    </row>
    <row r="225" spans="1:21">
      <c r="A225" s="53" t="s">
        <v>145</v>
      </c>
      <c r="B225" s="56" t="s">
        <v>59</v>
      </c>
      <c r="C225" s="54">
        <v>53357.523399999998</v>
      </c>
      <c r="D225" s="54" t="s">
        <v>46</v>
      </c>
      <c r="E225" s="53">
        <f>(C225-C$7)/C$8</f>
        <v>6094.0377174747337</v>
      </c>
      <c r="F225" s="1">
        <f>ROUND(2*E225,0)/2</f>
        <v>6094</v>
      </c>
      <c r="G225" s="1">
        <f>C225-(C$7+F225*C$8)</f>
        <v>1.5678199997637421E-2</v>
      </c>
      <c r="K225" s="1">
        <f>G225</f>
        <v>1.5678199997637421E-2</v>
      </c>
      <c r="O225" s="1">
        <f ca="1">+C$11+C$12*F225</f>
        <v>1.3955686006221123E-2</v>
      </c>
      <c r="P225" s="6">
        <f>+D$11+D$12*F225+D$13*F225^2</f>
        <v>1.629591788464594E-2</v>
      </c>
      <c r="Q225" s="224">
        <f>+C225-15018.5</f>
        <v>38339.023399999998</v>
      </c>
      <c r="S225" s="1">
        <f>+(P225-G225)^2</f>
        <v>3.8157538793026945E-7</v>
      </c>
      <c r="T225" s="1">
        <v>1</v>
      </c>
      <c r="U225" s="1">
        <f>T225*S225</f>
        <v>3.8157538793026945E-7</v>
      </c>
    </row>
    <row r="226" spans="1:21">
      <c r="A226" s="53" t="s">
        <v>145</v>
      </c>
      <c r="B226" s="56" t="s">
        <v>61</v>
      </c>
      <c r="C226" s="54">
        <v>53357.732100000001</v>
      </c>
      <c r="D226" s="54" t="s">
        <v>46</v>
      </c>
      <c r="E226" s="53">
        <f>(C226-C$7)/C$8</f>
        <v>6094.5397927754511</v>
      </c>
      <c r="F226" s="1">
        <f>ROUND(2*E226,0)/2</f>
        <v>6094.5</v>
      </c>
      <c r="G226" s="1">
        <f>C226-(C$7+F226*C$8)</f>
        <v>1.6540849996090401E-2</v>
      </c>
      <c r="K226" s="1">
        <f>G226</f>
        <v>1.6540849996090401E-2</v>
      </c>
      <c r="O226" s="1">
        <f ca="1">+C$11+C$12*F226</f>
        <v>1.3957675304516186E-2</v>
      </c>
      <c r="P226" s="6">
        <f>+D$11+D$12*F226+D$13*F226^2</f>
        <v>1.6297433172399237E-2</v>
      </c>
      <c r="Q226" s="224">
        <f>+C226-15018.5</f>
        <v>38339.232100000001</v>
      </c>
      <c r="S226" s="1">
        <f>+(P226-G226)^2</f>
        <v>5.9251750055895056E-8</v>
      </c>
      <c r="T226" s="1">
        <v>1</v>
      </c>
      <c r="U226" s="1">
        <f>T226*S226</f>
        <v>5.9251750055895056E-8</v>
      </c>
    </row>
    <row r="227" spans="1:21">
      <c r="A227" s="80" t="s">
        <v>150</v>
      </c>
      <c r="B227" s="65" t="s">
        <v>61</v>
      </c>
      <c r="C227" s="57">
        <v>53370.613499999999</v>
      </c>
      <c r="D227" s="57">
        <v>8.0000000000000004E-4</v>
      </c>
      <c r="E227" s="1">
        <f>(C227-C$7)/C$8</f>
        <v>6125.5289292323923</v>
      </c>
      <c r="F227" s="1">
        <f>ROUND(2*E227,0)/2</f>
        <v>6125.5</v>
      </c>
      <c r="G227" s="1">
        <f>C227-(C$7+F227*C$8)</f>
        <v>1.2025149997498374E-2</v>
      </c>
      <c r="K227" s="1">
        <f>G227</f>
        <v>1.2025149997498374E-2</v>
      </c>
      <c r="O227" s="1">
        <f ca="1">+C$11+C$12*F227</f>
        <v>1.4081011798809984E-2</v>
      </c>
      <c r="P227" s="6">
        <f>+D$11+D$12*F227+D$13*F227^2</f>
        <v>1.6391433628557557E-2</v>
      </c>
      <c r="Q227" s="224">
        <f>+C227-15018.5</f>
        <v>38352.113499999999</v>
      </c>
      <c r="S227" s="1">
        <f>+(P227-G227)^2</f>
        <v>1.9064432746855361E-5</v>
      </c>
      <c r="T227" s="1">
        <v>1</v>
      </c>
      <c r="U227" s="1">
        <f>T227*S227</f>
        <v>1.9064432746855361E-5</v>
      </c>
    </row>
    <row r="228" spans="1:21">
      <c r="A228" s="53" t="s">
        <v>145</v>
      </c>
      <c r="B228" s="56" t="s">
        <v>59</v>
      </c>
      <c r="C228" s="54">
        <v>53371.6564</v>
      </c>
      <c r="D228" s="54" t="s">
        <v>46</v>
      </c>
      <c r="E228" s="53">
        <f>(C228-C$7)/C$8</f>
        <v>6128.0378622995249</v>
      </c>
      <c r="F228" s="1">
        <f>ROUND(2*E228,0)/2</f>
        <v>6128</v>
      </c>
      <c r="G228" s="1">
        <f>C228-(C$7+F228*C$8)</f>
        <v>1.5738399997644592E-2</v>
      </c>
      <c r="K228" s="1">
        <f>G228</f>
        <v>1.5738399997644592E-2</v>
      </c>
      <c r="O228" s="1">
        <f ca="1">+C$11+C$12*F228</f>
        <v>1.4090958290285293E-2</v>
      </c>
      <c r="P228" s="6">
        <f>+D$11+D$12*F228+D$13*F228^2</f>
        <v>1.639901882309595E-2</v>
      </c>
      <c r="Q228" s="224">
        <f>+C228-15018.5</f>
        <v>38353.1564</v>
      </c>
      <c r="S228" s="1">
        <f>+(P228-G228)^2</f>
        <v>4.3641723254073218E-7</v>
      </c>
      <c r="T228" s="1">
        <v>1</v>
      </c>
      <c r="U228" s="1">
        <f>T228*S228</f>
        <v>4.3641723254073218E-7</v>
      </c>
    </row>
    <row r="229" spans="1:21">
      <c r="A229" s="53" t="s">
        <v>153</v>
      </c>
      <c r="B229" s="56" t="s">
        <v>61</v>
      </c>
      <c r="C229" s="54">
        <v>53381.009400000003</v>
      </c>
      <c r="D229" s="54" t="s">
        <v>46</v>
      </c>
      <c r="E229" s="53">
        <f>(C229-C$7)/C$8</f>
        <v>6150.5386303279929</v>
      </c>
      <c r="F229" s="1">
        <f>ROUND(2*E229,0)/2</f>
        <v>6150.5</v>
      </c>
      <c r="G229" s="1">
        <f>C229-(C$7+F229*C$8)</f>
        <v>1.6057649998401757E-2</v>
      </c>
      <c r="K229" s="1">
        <f>G229</f>
        <v>1.6057649998401757E-2</v>
      </c>
      <c r="O229" s="1">
        <f ca="1">+C$11+C$12*F229</f>
        <v>1.418047671356305E-2</v>
      </c>
      <c r="P229" s="6">
        <f>+D$11+D$12*F229+D$13*F229^2</f>
        <v>1.646731588238274E-2</v>
      </c>
      <c r="Q229" s="224">
        <f>+C229-15018.5</f>
        <v>38362.509400000003</v>
      </c>
      <c r="S229" s="1">
        <f>+(P229-G229)^2</f>
        <v>1.6782613649791956E-7</v>
      </c>
      <c r="T229" s="1">
        <v>1</v>
      </c>
      <c r="U229" s="1">
        <f>T229*S229</f>
        <v>1.6782613649791956E-7</v>
      </c>
    </row>
    <row r="230" spans="1:21">
      <c r="A230" s="53" t="s">
        <v>153</v>
      </c>
      <c r="B230" s="56" t="s">
        <v>61</v>
      </c>
      <c r="C230" s="54">
        <v>53381.009599999998</v>
      </c>
      <c r="D230" s="54" t="s">
        <v>46</v>
      </c>
      <c r="E230" s="53">
        <f>(C230-C$7)/C$8</f>
        <v>6150.539111473453</v>
      </c>
      <c r="F230" s="1">
        <f>ROUND(2*E230,0)/2</f>
        <v>6150.5</v>
      </c>
      <c r="G230" s="1">
        <f>C230-(C$7+F230*C$8)</f>
        <v>1.6257649993349332E-2</v>
      </c>
      <c r="K230" s="1">
        <f>G230</f>
        <v>1.6257649993349332E-2</v>
      </c>
      <c r="O230" s="1">
        <f ca="1">+C$11+C$12*F230</f>
        <v>1.418047671356305E-2</v>
      </c>
      <c r="P230" s="6">
        <f>+D$11+D$12*F230+D$13*F230^2</f>
        <v>1.646731588238274E-2</v>
      </c>
      <c r="Q230" s="224">
        <f>+C230-15018.5</f>
        <v>38362.509599999998</v>
      </c>
      <c r="S230" s="1">
        <f>+(P230-G230)^2</f>
        <v>4.3959785024169005E-8</v>
      </c>
      <c r="T230" s="1">
        <v>1</v>
      </c>
      <c r="U230" s="1">
        <f>T230*S230</f>
        <v>4.3959785024169005E-8</v>
      </c>
    </row>
    <row r="231" spans="1:21">
      <c r="A231" s="87" t="s">
        <v>152</v>
      </c>
      <c r="B231" s="81"/>
      <c r="C231" s="57">
        <v>53385.373599999999</v>
      </c>
      <c r="D231" s="57">
        <v>2.0000000000000001E-4</v>
      </c>
      <c r="E231" s="1">
        <f>(C231-C$7)/C$8</f>
        <v>6161.0377056866719</v>
      </c>
      <c r="F231" s="1">
        <f>ROUND(2*E231,0)/2</f>
        <v>6161</v>
      </c>
      <c r="G231" s="1">
        <f>C231-(C$7+F231*C$8)</f>
        <v>1.5673299996706191E-2</v>
      </c>
      <c r="J231" s="1">
        <f>G231</f>
        <v>1.5673299996706191E-2</v>
      </c>
      <c r="O231" s="1">
        <f ca="1">+C$11+C$12*F231</f>
        <v>1.4222251977759337E-2</v>
      </c>
      <c r="P231" s="6">
        <f>+D$11+D$12*F231+D$13*F231^2</f>
        <v>1.6499206513383054E-2</v>
      </c>
      <c r="Q231" s="224">
        <f>+C231-15018.5</f>
        <v>38366.873599999999</v>
      </c>
      <c r="S231" s="1">
        <f>+(P231-G231)^2</f>
        <v>6.8212157428930814E-7</v>
      </c>
      <c r="T231" s="1">
        <v>1</v>
      </c>
      <c r="U231" s="1">
        <f>T231*S231</f>
        <v>6.8212157428930814E-7</v>
      </c>
    </row>
    <row r="232" spans="1:21">
      <c r="A232" s="53" t="s">
        <v>145</v>
      </c>
      <c r="B232" s="56" t="s">
        <v>59</v>
      </c>
      <c r="C232" s="54">
        <v>53410.722000000002</v>
      </c>
      <c r="D232" s="54" t="s">
        <v>46</v>
      </c>
      <c r="E232" s="53">
        <f>(C232-C$7)/C$8</f>
        <v>6222.0190451812396</v>
      </c>
      <c r="F232" s="1">
        <f>ROUND(2*E232,0)/2</f>
        <v>6222</v>
      </c>
      <c r="G232" s="1">
        <f>C232-(C$7+F232*C$8)</f>
        <v>7.9165999995893799E-3</v>
      </c>
      <c r="K232" s="1">
        <f>G232</f>
        <v>7.9165999995893799E-3</v>
      </c>
      <c r="O232" s="1">
        <f ca="1">+C$11+C$12*F232</f>
        <v>1.4464946369756818E-2</v>
      </c>
      <c r="P232" s="6">
        <f>+D$11+D$12*F232+D$13*F232^2</f>
        <v>1.6684710898398347E-2</v>
      </c>
      <c r="Q232" s="224">
        <f>+C232-15018.5</f>
        <v>38392.222000000002</v>
      </c>
      <c r="S232" s="1">
        <f>+(P232-G232)^2</f>
        <v>7.6879768733812602E-5</v>
      </c>
      <c r="T232" s="1">
        <v>1</v>
      </c>
      <c r="U232" s="1">
        <f>T232*S232</f>
        <v>7.6879768733812602E-5</v>
      </c>
    </row>
    <row r="233" spans="1:21">
      <c r="A233" s="53" t="s">
        <v>153</v>
      </c>
      <c r="B233" s="56" t="s">
        <v>61</v>
      </c>
      <c r="C233" s="54">
        <v>53621.271099999998</v>
      </c>
      <c r="D233" s="54" t="s">
        <v>46</v>
      </c>
      <c r="E233" s="53">
        <f>(C233-C$7)/C$8</f>
        <v>6728.5427763585194</v>
      </c>
      <c r="F233" s="1">
        <f>ROUND(2*E233,0)/2</f>
        <v>6728.5</v>
      </c>
      <c r="G233" s="1">
        <f>C233-(C$7+F233*C$8)</f>
        <v>1.7781049995392095E-2</v>
      </c>
      <c r="K233" s="1">
        <f>G233</f>
        <v>1.7781049995392095E-2</v>
      </c>
      <c r="O233" s="1">
        <f ca="1">+C$11+C$12*F233</f>
        <v>1.6480105542653917E-2</v>
      </c>
      <c r="P233" s="6">
        <f>+D$11+D$12*F233+D$13*F233^2</f>
        <v>1.824049318595463E-2</v>
      </c>
      <c r="Q233" s="224">
        <f>+C233-15018.5</f>
        <v>38602.771099999998</v>
      </c>
      <c r="S233" s="1">
        <f>+(P233-G233)^2</f>
        <v>2.1108804535428172E-7</v>
      </c>
      <c r="T233" s="1">
        <v>1</v>
      </c>
      <c r="U233" s="1">
        <f>T233*S233</f>
        <v>2.1108804535428172E-7</v>
      </c>
    </row>
    <row r="234" spans="1:21">
      <c r="A234" s="53" t="s">
        <v>153</v>
      </c>
      <c r="B234" s="56" t="s">
        <v>59</v>
      </c>
      <c r="C234" s="54">
        <v>53632.286699999997</v>
      </c>
      <c r="D234" s="54" t="s">
        <v>46</v>
      </c>
      <c r="E234" s="53">
        <f>(C234-C$7)/C$8</f>
        <v>6755.0433067011136</v>
      </c>
      <c r="F234" s="1">
        <f>ROUND(2*E234,0)/2</f>
        <v>6755</v>
      </c>
      <c r="G234" s="1">
        <f>C234-(C$7+F234*C$8)</f>
        <v>1.800149999326095E-2</v>
      </c>
      <c r="K234" s="1">
        <f>G234</f>
        <v>1.800149999326095E-2</v>
      </c>
      <c r="O234" s="1">
        <f ca="1">+C$11+C$12*F234</f>
        <v>1.6585538352292165E-2</v>
      </c>
      <c r="P234" s="6">
        <f>+D$11+D$12*F234+D$13*F234^2</f>
        <v>1.8322652521203908E-2</v>
      </c>
      <c r="Q234" s="224">
        <f>+C234-15018.5</f>
        <v>38613.786699999997</v>
      </c>
      <c r="S234" s="1">
        <f>+(P234-G234)^2</f>
        <v>1.0313894620415265E-7</v>
      </c>
      <c r="T234" s="1">
        <v>1</v>
      </c>
      <c r="U234" s="1">
        <f>T234*S234</f>
        <v>1.0313894620415265E-7</v>
      </c>
    </row>
    <row r="235" spans="1:21">
      <c r="A235" s="53" t="s">
        <v>153</v>
      </c>
      <c r="B235" s="56" t="s">
        <v>61</v>
      </c>
      <c r="C235" s="54">
        <v>53656.188999999998</v>
      </c>
      <c r="D235" s="54" t="s">
        <v>46</v>
      </c>
      <c r="E235" s="53">
        <f>(C235-C$7)/C$8</f>
        <v>6812.5457238556855</v>
      </c>
      <c r="F235" s="1">
        <f>ROUND(2*E235,0)/2</f>
        <v>6812.5</v>
      </c>
      <c r="G235" s="1">
        <f>C235-(C$7+F235*C$8)</f>
        <v>1.9006249996891711E-2</v>
      </c>
      <c r="K235" s="1">
        <f>G235</f>
        <v>1.9006249996891711E-2</v>
      </c>
      <c r="O235" s="1">
        <f ca="1">+C$11+C$12*F235</f>
        <v>1.6814307656224214E-2</v>
      </c>
      <c r="P235" s="6">
        <f>+D$11+D$12*F235+D$13*F235^2</f>
        <v>1.8501183025415674E-2</v>
      </c>
      <c r="Q235" s="224">
        <f>+C235-15018.5</f>
        <v>38637.688999999998</v>
      </c>
      <c r="S235" s="1">
        <f>+(P235-G235)^2</f>
        <v>2.5509264567597592E-7</v>
      </c>
      <c r="T235" s="1">
        <v>1</v>
      </c>
      <c r="U235" s="1">
        <f>T235*S235</f>
        <v>2.5509264567597592E-7</v>
      </c>
    </row>
    <row r="236" spans="1:21">
      <c r="A236" s="53" t="s">
        <v>154</v>
      </c>
      <c r="B236" s="56" t="s">
        <v>59</v>
      </c>
      <c r="C236" s="54">
        <v>53701.705099999999</v>
      </c>
      <c r="D236" s="54" t="s">
        <v>46</v>
      </c>
      <c r="E236" s="53">
        <f>(C236-C$7)/C$8</f>
        <v>6922.0450510940309</v>
      </c>
      <c r="F236" s="1">
        <f>ROUND(2*E236,0)/2</f>
        <v>6922</v>
      </c>
      <c r="G236" s="1">
        <f>C236-(C$7+F236*C$8)</f>
        <v>1.8726599992078263E-2</v>
      </c>
      <c r="K236" s="1">
        <f>G236</f>
        <v>1.8726599992078263E-2</v>
      </c>
      <c r="O236" s="1">
        <f ca="1">+C$11+C$12*F236</f>
        <v>1.7249963982842641E-2</v>
      </c>
      <c r="P236" s="6">
        <f>+D$11+D$12*F236+D$13*F236^2</f>
        <v>1.8842152510220977E-2</v>
      </c>
      <c r="Q236" s="224">
        <f>+C236-15018.5</f>
        <v>38683.205099999999</v>
      </c>
      <c r="S236" s="1">
        <f>+(P236-G236)^2</f>
        <v>1.3352384449122287E-8</v>
      </c>
      <c r="T236" s="1">
        <v>1</v>
      </c>
      <c r="U236" s="1">
        <f>T236*S236</f>
        <v>1.3352384449122287E-8</v>
      </c>
    </row>
    <row r="237" spans="1:21">
      <c r="A237" s="53" t="s">
        <v>154</v>
      </c>
      <c r="B237" s="56" t="s">
        <v>59</v>
      </c>
      <c r="C237" s="54">
        <v>53758.650999999998</v>
      </c>
      <c r="D237" s="54" t="s">
        <v>46</v>
      </c>
      <c r="E237" s="53">
        <f>(C237-C$7)/C$8</f>
        <v>7059.0413609488251</v>
      </c>
      <c r="F237" s="1">
        <f>ROUND(2*E237,0)/2</f>
        <v>7059</v>
      </c>
      <c r="G237" s="1">
        <f>C237-(C$7+F237*C$8)</f>
        <v>1.7192699997394811E-2</v>
      </c>
      <c r="K237" s="1">
        <f>G237</f>
        <v>1.7192699997394811E-2</v>
      </c>
      <c r="O237" s="1">
        <f ca="1">+C$11+C$12*F237</f>
        <v>1.7795031715689438E-2</v>
      </c>
      <c r="P237" s="6">
        <f>+D$11+D$12*F237+D$13*F237^2</f>
        <v>1.9270573211848607E-2</v>
      </c>
      <c r="Q237" s="224">
        <f>+C237-15018.5</f>
        <v>38740.150999999998</v>
      </c>
      <c r="S237" s="1">
        <f>+(P237-G237)^2</f>
        <v>4.3175570953445508E-6</v>
      </c>
      <c r="T237" s="1">
        <v>1</v>
      </c>
      <c r="U237" s="1">
        <f>T237*S237</f>
        <v>4.3175570953445508E-6</v>
      </c>
    </row>
    <row r="238" spans="1:21">
      <c r="A238" s="57" t="s">
        <v>148</v>
      </c>
      <c r="B238" s="65" t="s">
        <v>59</v>
      </c>
      <c r="C238" s="57">
        <v>53760.315949999997</v>
      </c>
      <c r="D238" s="57" t="s">
        <v>155</v>
      </c>
      <c r="E238" s="1">
        <f>(C238-C$7)/C$8</f>
        <v>7063.0467767222617</v>
      </c>
      <c r="F238" s="1">
        <f>ROUND(2*E238,0)/2</f>
        <v>7063</v>
      </c>
      <c r="G238" s="1">
        <f>C238-(C$7+F238*C$8)</f>
        <v>1.9443899989710189E-2</v>
      </c>
      <c r="K238" s="1">
        <f>G238</f>
        <v>1.9443899989710189E-2</v>
      </c>
      <c r="O238" s="1">
        <f ca="1">+C$11+C$12*F238</f>
        <v>1.7810946102049929E-2</v>
      </c>
      <c r="P238" s="6">
        <f>+D$11+D$12*F238+D$13*F238^2</f>
        <v>1.9283112234736534E-2</v>
      </c>
      <c r="Q238" s="224">
        <f>+C238-15018.5</f>
        <v>38741.815949999997</v>
      </c>
      <c r="S238" s="1">
        <f>+(P238-G238)^2</f>
        <v>2.5852702149468295E-8</v>
      </c>
      <c r="T238" s="1">
        <v>1</v>
      </c>
      <c r="U238" s="1">
        <f>T238*S238</f>
        <v>2.5852702149468295E-8</v>
      </c>
    </row>
    <row r="239" spans="1:21">
      <c r="A239" s="57" t="s">
        <v>148</v>
      </c>
      <c r="B239" s="65" t="s">
        <v>59</v>
      </c>
      <c r="C239" s="57">
        <v>53765.303030000003</v>
      </c>
      <c r="D239" s="57">
        <v>1.8E-3</v>
      </c>
      <c r="E239" s="1">
        <f>(C239-C$7)/C$8</f>
        <v>7075.0443315409848</v>
      </c>
      <c r="F239" s="1">
        <f>ROUND(2*E239,0)/2</f>
        <v>7075</v>
      </c>
      <c r="G239" s="1">
        <f>C239-(C$7+F239*C$8)</f>
        <v>1.8427499999233987E-2</v>
      </c>
      <c r="K239" s="1">
        <f>G239</f>
        <v>1.8427499999233987E-2</v>
      </c>
      <c r="O239" s="1">
        <f ca="1">+C$11+C$12*F239</f>
        <v>1.7858689261131398E-2</v>
      </c>
      <c r="P239" s="6">
        <f>+D$11+D$12*F239+D$13*F239^2</f>
        <v>1.9320739648681588E-2</v>
      </c>
      <c r="Q239" s="224">
        <f>+C239-15018.5</f>
        <v>38746.803030000003</v>
      </c>
      <c r="S239" s="1">
        <f>+(P239-G239)^2</f>
        <v>7.9787707134527208E-7</v>
      </c>
      <c r="T239" s="1">
        <v>1</v>
      </c>
      <c r="U239" s="1">
        <f>T239*S239</f>
        <v>7.9787707134527208E-7</v>
      </c>
    </row>
    <row r="240" spans="1:21">
      <c r="A240" s="53" t="s">
        <v>154</v>
      </c>
      <c r="B240" s="56" t="s">
        <v>59</v>
      </c>
      <c r="C240" s="54">
        <v>53807.701000000001</v>
      </c>
      <c r="D240" s="54" t="s">
        <v>46</v>
      </c>
      <c r="E240" s="53">
        <f>(C240-C$7)/C$8</f>
        <v>7177.0422881161576</v>
      </c>
      <c r="F240" s="1">
        <f>ROUND(2*E240,0)/2</f>
        <v>7177</v>
      </c>
      <c r="G240" s="1">
        <f>C240-(C$7+F240*C$8)</f>
        <v>1.7578099999809638E-2</v>
      </c>
      <c r="K240" s="1">
        <f>G240</f>
        <v>1.7578099999809638E-2</v>
      </c>
      <c r="O240" s="1">
        <f ca="1">+C$11+C$12*F240</f>
        <v>1.8264506113323906E-2</v>
      </c>
      <c r="P240" s="6">
        <f>+D$11+D$12*F240+D$13*F240^2</f>
        <v>1.964119920331207E-2</v>
      </c>
      <c r="Q240" s="224">
        <f>+C240-15018.5</f>
        <v>38789.201000000001</v>
      </c>
      <c r="S240" s="1">
        <f>+(P240-G240)^2</f>
        <v>4.2563783234923708E-6</v>
      </c>
      <c r="T240" s="1">
        <v>1</v>
      </c>
      <c r="U240" s="1">
        <f>T240*S240</f>
        <v>4.2563783234923708E-6</v>
      </c>
    </row>
    <row r="241" spans="1:21">
      <c r="A241" s="53" t="s">
        <v>154</v>
      </c>
      <c r="B241" s="56" t="s">
        <v>59</v>
      </c>
      <c r="C241" s="54">
        <v>54040.897900000004</v>
      </c>
      <c r="D241" s="54" t="s">
        <v>46</v>
      </c>
      <c r="E241" s="53">
        <f>(C241-C$7)/C$8</f>
        <v>7738.0504514708264</v>
      </c>
      <c r="F241" s="1">
        <f>ROUND(2*E241,0)/2</f>
        <v>7738</v>
      </c>
      <c r="G241" s="1">
        <f>C241-(C$7+F241*C$8)</f>
        <v>2.0971400001144502E-2</v>
      </c>
      <c r="K241" s="1">
        <f>G241</f>
        <v>2.0971400001144502E-2</v>
      </c>
      <c r="O241" s="1">
        <f ca="1">+C$11+C$12*F241</f>
        <v>2.0496498800382686E-2</v>
      </c>
      <c r="P241" s="6">
        <f>+D$11+D$12*F241+D$13*F241^2</f>
        <v>2.1423767665004437E-2</v>
      </c>
      <c r="Q241" s="224">
        <f>+C241-15018.5</f>
        <v>39022.397900000004</v>
      </c>
      <c r="S241" s="1">
        <f>+(P241-G241)^2</f>
        <v>2.0463650330609463E-7</v>
      </c>
      <c r="T241" s="1">
        <v>1</v>
      </c>
      <c r="U241" s="1">
        <f>T241*S241</f>
        <v>2.0463650330609463E-7</v>
      </c>
    </row>
    <row r="242" spans="1:21">
      <c r="A242" s="57" t="s">
        <v>156</v>
      </c>
      <c r="B242" s="81" t="s">
        <v>61</v>
      </c>
      <c r="C242" s="82">
        <v>54058.356</v>
      </c>
      <c r="D242" s="82">
        <v>2.0000000000000001E-4</v>
      </c>
      <c r="E242" s="1">
        <f>(C242-C$7)/C$8</f>
        <v>7780.0498803511409</v>
      </c>
      <c r="F242" s="1">
        <f>ROUND(2*E242,0)/2</f>
        <v>7780</v>
      </c>
      <c r="G242" s="1">
        <f>C242-(C$7+F242*C$8)</f>
        <v>2.0733999997901265E-2</v>
      </c>
      <c r="K242" s="1">
        <f>G242</f>
        <v>2.0733999997901265E-2</v>
      </c>
      <c r="O242" s="1">
        <f ca="1">+C$11+C$12*F242</f>
        <v>2.0663599857167834E-2</v>
      </c>
      <c r="P242" s="6">
        <f>+D$11+D$12*F242+D$13*F242^2</f>
        <v>2.155858659559854E-2</v>
      </c>
      <c r="Q242" s="224">
        <f>+C242-15018.5</f>
        <v>39039.856</v>
      </c>
      <c r="S242" s="1">
        <f>+(P242-G242)^2</f>
        <v>6.7994305710196896E-7</v>
      </c>
      <c r="T242" s="1">
        <v>1</v>
      </c>
      <c r="U242" s="1">
        <f>T242*S242</f>
        <v>6.7994305710196896E-7</v>
      </c>
    </row>
    <row r="243" spans="1:21">
      <c r="A243" s="53" t="s">
        <v>154</v>
      </c>
      <c r="B243" s="56" t="s">
        <v>59</v>
      </c>
      <c r="C243" s="54">
        <v>54096.5988</v>
      </c>
      <c r="D243" s="54" t="s">
        <v>46</v>
      </c>
      <c r="E243" s="53">
        <f>(C243-C$7)/C$8</f>
        <v>7872.0516307583703</v>
      </c>
      <c r="F243" s="1">
        <f>ROUND(2*E243,0)/2</f>
        <v>7872</v>
      </c>
      <c r="G243" s="1">
        <f>C243-(C$7+F243*C$8)</f>
        <v>2.1461599993926939E-2</v>
      </c>
      <c r="K243" s="1">
        <f>G243</f>
        <v>2.1461599993926939E-2</v>
      </c>
      <c r="O243" s="1">
        <f ca="1">+C$11+C$12*F243</f>
        <v>2.1029630743459114E-2</v>
      </c>
      <c r="P243" s="6">
        <f>+D$11+D$12*F243+D$13*F243^2</f>
        <v>2.1854568506359244E-2</v>
      </c>
      <c r="Q243" s="224">
        <f>+C243-15018.5</f>
        <v>39078.0988</v>
      </c>
      <c r="S243" s="1">
        <f>+(P243-G243)^2</f>
        <v>1.5442425176325897E-7</v>
      </c>
      <c r="T243" s="1">
        <v>1</v>
      </c>
      <c r="U243" s="1">
        <f>T243*S243</f>
        <v>1.5442425176325897E-7</v>
      </c>
    </row>
    <row r="244" spans="1:21">
      <c r="A244" s="82" t="s">
        <v>157</v>
      </c>
      <c r="B244" s="81" t="s">
        <v>61</v>
      </c>
      <c r="C244" s="82">
        <v>54111.355199999998</v>
      </c>
      <c r="D244" s="82">
        <v>2.0000000000000001E-4</v>
      </c>
      <c r="E244" s="1">
        <f>(C244-C$7)/C$8</f>
        <v>7907.5515060214029</v>
      </c>
      <c r="F244" s="1">
        <f>ROUND(2*E244,0)/2</f>
        <v>7907.5</v>
      </c>
      <c r="G244" s="1">
        <f>C244-(C$7+F244*C$8)</f>
        <v>2.1409749992017169E-2</v>
      </c>
      <c r="K244" s="1">
        <f>G244</f>
        <v>2.1409749992017169E-2</v>
      </c>
      <c r="O244" s="1">
        <f ca="1">+C$11+C$12*F244</f>
        <v>2.117087092240847E-2</v>
      </c>
      <c r="P244" s="6">
        <f>+D$11+D$12*F244+D$13*F244^2</f>
        <v>2.1969022799500616E-2</v>
      </c>
      <c r="Q244" s="224">
        <f>+C244-15018.5</f>
        <v>39092.855199999998</v>
      </c>
      <c r="S244" s="1">
        <f>+(P244-G244)^2</f>
        <v>3.1278607319041754E-7</v>
      </c>
      <c r="T244" s="1">
        <v>1</v>
      </c>
      <c r="U244" s="1">
        <f>T244*S244</f>
        <v>3.1278607319041754E-7</v>
      </c>
    </row>
    <row r="245" spans="1:21">
      <c r="A245" s="82" t="s">
        <v>157</v>
      </c>
      <c r="B245" s="81" t="s">
        <v>61</v>
      </c>
      <c r="C245" s="82">
        <v>54138.374499999998</v>
      </c>
      <c r="D245" s="82">
        <v>2.0000000000000001E-4</v>
      </c>
      <c r="E245" s="53">
        <f>(C245-C$7)/C$8</f>
        <v>7972.5525753672155</v>
      </c>
      <c r="F245" s="1">
        <f>ROUND(2*E245,0)/2</f>
        <v>7972.5</v>
      </c>
      <c r="G245" s="1">
        <f>C245-(C$7+F245*C$8)</f>
        <v>2.1854249993339181E-2</v>
      </c>
      <c r="K245" s="1">
        <f>G245</f>
        <v>2.1854249993339181E-2</v>
      </c>
      <c r="O245" s="1">
        <f ca="1">+C$11+C$12*F245</f>
        <v>2.1429479700766439E-2</v>
      </c>
      <c r="P245" s="6">
        <f>+D$11+D$12*F245+D$13*F245^2</f>
        <v>2.2178938980241224E-2</v>
      </c>
      <c r="Q245" s="224">
        <f>+C245-15018.5</f>
        <v>39119.874499999998</v>
      </c>
      <c r="S245" s="1">
        <f>+(P245-G245)^2</f>
        <v>1.0542293821547492E-7</v>
      </c>
      <c r="T245" s="1">
        <v>1</v>
      </c>
      <c r="U245" s="1">
        <f>T245*S245</f>
        <v>1.0542293821547492E-7</v>
      </c>
    </row>
    <row r="246" spans="1:21">
      <c r="A246" s="53" t="s">
        <v>154</v>
      </c>
      <c r="B246" s="56" t="s">
        <v>59</v>
      </c>
      <c r="C246" s="54">
        <v>54155.616000000002</v>
      </c>
      <c r="D246" s="54" t="s">
        <v>46</v>
      </c>
      <c r="E246" s="53">
        <f>(C246-C$7)/C$8</f>
        <v>8014.0309237006686</v>
      </c>
      <c r="F246" s="1">
        <f>ROUND(2*E246,0)/2</f>
        <v>8014</v>
      </c>
      <c r="G246" s="1">
        <f>C246-(C$7+F246*C$8)</f>
        <v>1.2854199994762894E-2</v>
      </c>
      <c r="K246" s="1">
        <f>G246</f>
        <v>1.2854199994762894E-2</v>
      </c>
      <c r="O246" s="1">
        <f ca="1">+C$11+C$12*F246</f>
        <v>2.1594591459256525E-2</v>
      </c>
      <c r="P246" s="6">
        <f>+D$11+D$12*F246+D$13*F246^2</f>
        <v>2.2313200531470557E-2</v>
      </c>
      <c r="Q246" s="224">
        <f>+C246-15018.5</f>
        <v>39137.116000000002</v>
      </c>
      <c r="S246" s="1">
        <f>+(P246-G246)^2</f>
        <v>8.9472691153435861E-5</v>
      </c>
      <c r="T246" s="1">
        <v>1</v>
      </c>
      <c r="U246" s="1">
        <f>T246*S246</f>
        <v>8.9472691153435861E-5</v>
      </c>
    </row>
    <row r="247" spans="1:21">
      <c r="A247" s="88" t="s">
        <v>158</v>
      </c>
      <c r="B247" s="56"/>
      <c r="C247" s="54">
        <v>54353.903299999998</v>
      </c>
      <c r="D247" s="54">
        <v>2.9999999999999997E-4</v>
      </c>
      <c r="E247" s="53">
        <f>(C247-C$7)/C$8</f>
        <v>8491.0561070952717</v>
      </c>
      <c r="F247" s="1">
        <f>ROUND(2*E247,0)/2</f>
        <v>8491</v>
      </c>
      <c r="G247" s="1">
        <f>C247-(C$7+F247*C$8)</f>
        <v>2.3322299995925277E-2</v>
      </c>
      <c r="K247" s="1">
        <f>G247</f>
        <v>2.3322299995925277E-2</v>
      </c>
      <c r="O247" s="1">
        <f ca="1">+C$11+C$12*F247</f>
        <v>2.3492382032745007E-2</v>
      </c>
      <c r="P247" s="6">
        <f>+D$11+D$12*F247+D$13*F247^2</f>
        <v>2.3869725823998812E-2</v>
      </c>
      <c r="Q247" s="224">
        <f>+C247-15018.5</f>
        <v>39335.403299999998</v>
      </c>
      <c r="S247" s="1">
        <f>+(P247-G247)^2</f>
        <v>2.9967503724199444E-7</v>
      </c>
      <c r="T247" s="1">
        <v>1</v>
      </c>
      <c r="U247" s="1">
        <f>T247*S247</f>
        <v>2.9967503724199444E-7</v>
      </c>
    </row>
    <row r="248" spans="1:21">
      <c r="A248" s="80" t="s">
        <v>159</v>
      </c>
      <c r="B248" s="65" t="s">
        <v>59</v>
      </c>
      <c r="C248" s="57">
        <v>54366.792000000001</v>
      </c>
      <c r="D248" s="57">
        <v>2.9999999999999997E-4</v>
      </c>
      <c r="E248" s="53">
        <f>(C248-C$7)/C$8</f>
        <v>8522.0628053619766</v>
      </c>
      <c r="F248" s="1">
        <f>ROUND(2*E248,0)/2</f>
        <v>8522</v>
      </c>
      <c r="G248" s="1">
        <f>C248-(C$7+F248*C$8)</f>
        <v>2.610659999481868E-2</v>
      </c>
      <c r="K248" s="1">
        <f>G248</f>
        <v>2.610659999481868E-2</v>
      </c>
      <c r="O248" s="1">
        <f ca="1">+C$11+C$12*F248</f>
        <v>2.3615718527038809E-2</v>
      </c>
      <c r="P248" s="6">
        <f>+D$11+D$12*F248+D$13*F248^2</f>
        <v>2.3971732180826055E-2</v>
      </c>
      <c r="Q248" s="224">
        <f>+C248-15018.5</f>
        <v>39348.292000000001</v>
      </c>
      <c r="S248" s="1">
        <f>+(P248-G248)^2</f>
        <v>4.557660583221651E-6</v>
      </c>
      <c r="T248" s="1">
        <v>1</v>
      </c>
      <c r="U248" s="1">
        <f>T248*S248</f>
        <v>4.557660583221651E-6</v>
      </c>
    </row>
    <row r="249" spans="1:21">
      <c r="A249" s="80" t="s">
        <v>159</v>
      </c>
      <c r="B249" s="65" t="s">
        <v>59</v>
      </c>
      <c r="C249" s="57">
        <v>54488.582999999999</v>
      </c>
      <c r="D249" s="57">
        <v>1E-4</v>
      </c>
      <c r="E249" s="53">
        <f>(C249-C$7)/C$8</f>
        <v>8815.0587466593352</v>
      </c>
      <c r="F249" s="1">
        <f>ROUND(2*E249,0)/2</f>
        <v>8815</v>
      </c>
      <c r="G249" s="1">
        <f>C249-(C$7+F249*C$8)</f>
        <v>2.4419499997748062E-2</v>
      </c>
      <c r="K249" s="1">
        <f>G249</f>
        <v>2.4419499997748062E-2</v>
      </c>
      <c r="O249" s="1">
        <f ca="1">+C$11+C$12*F249</f>
        <v>2.4781447327944732E-2</v>
      </c>
      <c r="P249" s="6">
        <f>+D$11+D$12*F249+D$13*F249^2</f>
        <v>2.4940971874238421E-2</v>
      </c>
      <c r="Q249" s="224">
        <f>+C249-15018.5</f>
        <v>39470.082999999999</v>
      </c>
      <c r="S249" s="1">
        <f>+(P249-G249)^2</f>
        <v>2.7193291797037573E-7</v>
      </c>
      <c r="T249" s="1">
        <v>1</v>
      </c>
      <c r="U249" s="1">
        <f>T249*S249</f>
        <v>2.7193291797037573E-7</v>
      </c>
    </row>
    <row r="250" spans="1:21">
      <c r="A250" s="80" t="s">
        <v>159</v>
      </c>
      <c r="B250" s="65" t="s">
        <v>59</v>
      </c>
      <c r="C250" s="57">
        <v>54513.523300000001</v>
      </c>
      <c r="D250" s="57">
        <v>1E-4</v>
      </c>
      <c r="E250" s="53">
        <f>(C250-C$7)/C$8</f>
        <v>8875.0583088169606</v>
      </c>
      <c r="F250" s="1">
        <f>ROUND(2*E250,0)/2</f>
        <v>8875</v>
      </c>
      <c r="G250" s="1">
        <f>C250-(C$7+F250*C$8)</f>
        <v>2.4237499994342215E-2</v>
      </c>
      <c r="K250" s="1">
        <f>G250</f>
        <v>2.4237499994342215E-2</v>
      </c>
      <c r="O250" s="1">
        <f ca="1">+C$11+C$12*F250</f>
        <v>2.5020163123352084E-2</v>
      </c>
      <c r="P250" s="6">
        <f>+D$11+D$12*F250+D$13*F250^2</f>
        <v>2.5140592206184545E-2</v>
      </c>
      <c r="Q250" s="224">
        <f>+C250-15018.5</f>
        <v>39495.023300000001</v>
      </c>
      <c r="S250" s="1">
        <f>+(P250-G250)^2</f>
        <v>8.1557554309027103E-7</v>
      </c>
      <c r="T250" s="1">
        <v>1</v>
      </c>
      <c r="U250" s="1">
        <f>T250*S250</f>
        <v>8.1557554309027103E-7</v>
      </c>
    </row>
    <row r="251" spans="1:21">
      <c r="A251" s="80" t="s">
        <v>160</v>
      </c>
      <c r="B251" s="65" t="s">
        <v>59</v>
      </c>
      <c r="C251" s="57">
        <v>54529.735099999998</v>
      </c>
      <c r="D251" s="57">
        <v>2.0000000000000001E-4</v>
      </c>
      <c r="E251" s="53">
        <f>(C251-C$7)/C$8</f>
        <v>8914.0594796844616</v>
      </c>
      <c r="F251" s="1">
        <f>ROUND(2*E251,0)/2</f>
        <v>8914</v>
      </c>
      <c r="G251" s="1">
        <f>C251-(C$7+F251*C$8)</f>
        <v>2.4724199996853713E-2</v>
      </c>
      <c r="K251" s="1">
        <f>G251</f>
        <v>2.4724199996853713E-2</v>
      </c>
      <c r="O251" s="1">
        <f ca="1">+C$11+C$12*F251</f>
        <v>2.5175328390366868E-2</v>
      </c>
      <c r="P251" s="6">
        <f>+D$11+D$12*F251+D$13*F251^2</f>
        <v>2.5270553459090267E-2</v>
      </c>
      <c r="Q251" s="224">
        <f>+C251-15018.5</f>
        <v>39511.235099999998</v>
      </c>
      <c r="S251" s="1">
        <f>+(P251-G251)^2</f>
        <v>2.9850210569786964E-7</v>
      </c>
      <c r="T251" s="1">
        <v>1</v>
      </c>
      <c r="U251" s="1">
        <f>T251*S251</f>
        <v>2.9850210569786964E-7</v>
      </c>
    </row>
    <row r="252" spans="1:21">
      <c r="A252" s="57" t="s">
        <v>161</v>
      </c>
      <c r="B252" s="65" t="s">
        <v>61</v>
      </c>
      <c r="C252" s="57">
        <v>54756.902800000003</v>
      </c>
      <c r="D252" s="57">
        <v>6.9999999999999999E-4</v>
      </c>
      <c r="E252" s="53">
        <f>(C252-C$7)/C$8</f>
        <v>9460.5630316206407</v>
      </c>
      <c r="F252" s="1">
        <f>ROUND(2*E252,0)/2</f>
        <v>9460.5</v>
      </c>
      <c r="G252" s="1">
        <f>C252-(C$7+F252*C$8)</f>
        <v>2.6200649997917935E-2</v>
      </c>
      <c r="K252" s="1">
        <f>G252</f>
        <v>2.6200649997917935E-2</v>
      </c>
      <c r="O252" s="1">
        <f ca="1">+C$11+C$12*F252</f>
        <v>2.7349631426868873E-2</v>
      </c>
      <c r="P252" s="6">
        <f>+D$11+D$12*F252+D$13*F252^2</f>
        <v>2.7108917998515614E-2</v>
      </c>
      <c r="Q252" s="224">
        <f>+C252-15018.5</f>
        <v>39738.402800000003</v>
      </c>
      <c r="S252" s="1">
        <f>+(P252-G252)^2</f>
        <v>8.2495076090970443E-7</v>
      </c>
      <c r="T252" s="1">
        <v>1</v>
      </c>
      <c r="U252" s="1">
        <f>T252*S252</f>
        <v>8.2495076090970443E-7</v>
      </c>
    </row>
    <row r="253" spans="1:21">
      <c r="A253" s="57" t="s">
        <v>162</v>
      </c>
      <c r="B253" s="65" t="s">
        <v>59</v>
      </c>
      <c r="C253" s="57">
        <v>54769.584199999998</v>
      </c>
      <c r="D253" s="57">
        <v>2.0000000000000001E-4</v>
      </c>
      <c r="E253" s="53">
        <f>(C253-C$7)/C$8</f>
        <v>9491.0710226049214</v>
      </c>
      <c r="F253" s="1">
        <f>ROUND(2*E253,0)/2</f>
        <v>9491</v>
      </c>
      <c r="G253" s="1">
        <f>C253-(C$7+F253*C$8)</f>
        <v>2.9522299992095213E-2</v>
      </c>
      <c r="J253" s="1">
        <f>G253</f>
        <v>2.9522299992095213E-2</v>
      </c>
      <c r="O253" s="1">
        <f ca="1">+C$11+C$12*F253</f>
        <v>2.7470978622867612E-2</v>
      </c>
      <c r="P253" s="6">
        <f>+D$11+D$12*F253+D$13*F253^2</f>
        <v>2.7212464805047659E-2</v>
      </c>
      <c r="Q253" s="224">
        <f>+C253-15018.5</f>
        <v>39751.084199999998</v>
      </c>
      <c r="S253" s="1">
        <f>+(P253-G253)^2</f>
        <v>5.3353385913230095E-6</v>
      </c>
      <c r="T253" s="1">
        <v>1</v>
      </c>
      <c r="U253" s="1">
        <f>T253*S253</f>
        <v>5.3353385913230095E-6</v>
      </c>
    </row>
    <row r="254" spans="1:21">
      <c r="A254" s="57" t="s">
        <v>162</v>
      </c>
      <c r="B254" s="65" t="s">
        <v>59</v>
      </c>
      <c r="C254" s="57">
        <v>54770.413</v>
      </c>
      <c r="D254" s="57">
        <v>1E-4</v>
      </c>
      <c r="E254" s="53">
        <f>(C254-C$7)/C$8</f>
        <v>9493.064889443589</v>
      </c>
      <c r="F254" s="1">
        <f>ROUND(2*E254,0)/2</f>
        <v>9493</v>
      </c>
      <c r="G254" s="1">
        <f>C254-(C$7+F254*C$8)</f>
        <v>2.6972899999236688E-2</v>
      </c>
      <c r="J254" s="1">
        <f>G254</f>
        <v>2.6972899999236688E-2</v>
      </c>
      <c r="O254" s="1">
        <f ca="1">+C$11+C$12*F254</f>
        <v>2.7478935816047857E-2</v>
      </c>
      <c r="P254" s="6">
        <f>+D$11+D$12*F254+D$13*F254^2</f>
        <v>2.7219258261883119E-2</v>
      </c>
      <c r="Q254" s="224">
        <f>+C254-15018.5</f>
        <v>39751.913</v>
      </c>
      <c r="S254" s="1">
        <f>+(P254-G254)^2</f>
        <v>6.0692393574167869E-8</v>
      </c>
      <c r="T254" s="1">
        <v>1</v>
      </c>
      <c r="U254" s="1">
        <f>T254*S254</f>
        <v>6.0692393574167869E-8</v>
      </c>
    </row>
    <row r="255" spans="1:21">
      <c r="A255" s="57" t="s">
        <v>162</v>
      </c>
      <c r="B255" s="65" t="s">
        <v>59</v>
      </c>
      <c r="C255" s="57">
        <v>54778.310799999999</v>
      </c>
      <c r="D255" s="57">
        <v>1E-4</v>
      </c>
      <c r="E255" s="53">
        <f>(C255-C$7)/C$8</f>
        <v>9512.0648430130477</v>
      </c>
      <c r="F255" s="1">
        <f>ROUND(2*E255,0)/2</f>
        <v>9512</v>
      </c>
      <c r="G255" s="1">
        <f>C255-(C$7+F255*C$8)</f>
        <v>2.6953599997796118E-2</v>
      </c>
      <c r="J255" s="1">
        <f>G255</f>
        <v>2.6953599997796118E-2</v>
      </c>
      <c r="O255" s="1">
        <f ca="1">+C$11+C$12*F255</f>
        <v>2.7554529151260186E-2</v>
      </c>
      <c r="P255" s="6">
        <f>+D$11+D$12*F255+D$13*F255^2</f>
        <v>2.7283817600607628E-2</v>
      </c>
      <c r="Q255" s="224">
        <f>+C255-15018.5</f>
        <v>39759.810799999999</v>
      </c>
      <c r="S255" s="1">
        <f>+(P255-G255)^2</f>
        <v>1.0904366520658002E-7</v>
      </c>
      <c r="T255" s="1">
        <v>1</v>
      </c>
      <c r="U255" s="1">
        <f>T255*S255</f>
        <v>1.0904366520658002E-7</v>
      </c>
    </row>
    <row r="256" spans="1:21">
      <c r="A256" s="57" t="s">
        <v>162</v>
      </c>
      <c r="B256" s="65" t="s">
        <v>61</v>
      </c>
      <c r="C256" s="57">
        <v>54778.518799999998</v>
      </c>
      <c r="D256" s="57">
        <v>1E-4</v>
      </c>
      <c r="E256" s="53">
        <f>(C256-C$7)/C$8</f>
        <v>9512.5652343046004</v>
      </c>
      <c r="F256" s="1">
        <f>ROUND(2*E256,0)/2</f>
        <v>9512.5</v>
      </c>
      <c r="G256" s="1">
        <f>C256-(C$7+F256*C$8)</f>
        <v>2.7116249992104713E-2</v>
      </c>
      <c r="J256" s="1">
        <f>G256</f>
        <v>2.7116249992104713E-2</v>
      </c>
      <c r="O256" s="1">
        <f ca="1">+C$11+C$12*F256</f>
        <v>2.7556518449555249E-2</v>
      </c>
      <c r="P256" s="6">
        <f>+D$11+D$12*F256+D$13*F256^2</f>
        <v>2.7285517055920382E-2</v>
      </c>
      <c r="Q256" s="224">
        <f>+C256-15018.5</f>
        <v>39760.018799999998</v>
      </c>
      <c r="S256" s="1">
        <f>+(P256-G256)^2</f>
        <v>2.8651338892777678E-8</v>
      </c>
      <c r="T256" s="1">
        <v>1</v>
      </c>
      <c r="U256" s="1">
        <f>T256*S256</f>
        <v>2.8651338892777678E-8</v>
      </c>
    </row>
    <row r="257" spans="1:21">
      <c r="A257" s="80" t="s">
        <v>163</v>
      </c>
      <c r="B257" s="89" t="s">
        <v>61</v>
      </c>
      <c r="C257" s="90">
        <v>54808.447999999997</v>
      </c>
      <c r="D257" s="90">
        <v>1E-3</v>
      </c>
      <c r="E257" s="53">
        <f>(C257-C$7)/C$8</f>
        <v>9584.5667297047257</v>
      </c>
      <c r="F257" s="1">
        <f>ROUND(2*E257,0)/2</f>
        <v>9584.5</v>
      </c>
      <c r="G257" s="1">
        <f>C257-(C$7+F257*C$8)</f>
        <v>2.7737849995901342E-2</v>
      </c>
      <c r="K257" s="1">
        <f>G257</f>
        <v>2.7737849995901342E-2</v>
      </c>
      <c r="O257" s="1">
        <f ca="1">+C$11+C$12*F257</f>
        <v>2.7842977404044074E-2</v>
      </c>
      <c r="P257" s="6">
        <f>+D$11+D$12*F257+D$13*F257^2</f>
        <v>2.7530519883291117E-2</v>
      </c>
      <c r="Q257" s="224">
        <f>+C257-15018.5</f>
        <v>39789.947999999997</v>
      </c>
      <c r="S257" s="1">
        <f>+(P257-G257)^2</f>
        <v>4.2985775594968717E-8</v>
      </c>
      <c r="T257" s="1">
        <v>0.5</v>
      </c>
      <c r="U257" s="1">
        <f>T257*S257</f>
        <v>2.1492887797484358E-8</v>
      </c>
    </row>
    <row r="258" spans="1:21">
      <c r="A258" s="80" t="s">
        <v>164</v>
      </c>
      <c r="B258" s="65" t="s">
        <v>59</v>
      </c>
      <c r="C258" s="57">
        <v>54843.572099999998</v>
      </c>
      <c r="D258" s="57">
        <v>1E-4</v>
      </c>
      <c r="E258" s="53">
        <f>(C258-C$7)/C$8</f>
        <v>9669.0657381841957</v>
      </c>
      <c r="F258" s="1">
        <f>ROUND(2*E258,0)/2</f>
        <v>9669</v>
      </c>
      <c r="G258" s="1">
        <f>C258-(C$7+F258*C$8)</f>
        <v>2.7325699993525632E-2</v>
      </c>
      <c r="K258" s="1">
        <f>G258</f>
        <v>2.7325699993525632E-2</v>
      </c>
      <c r="O258" s="1">
        <f ca="1">+C$11+C$12*F258</f>
        <v>2.8179168815909435E-2</v>
      </c>
      <c r="P258" s="6">
        <f>+D$11+D$12*F258+D$13*F258^2</f>
        <v>2.7818770468465637E-2</v>
      </c>
      <c r="Q258" s="224">
        <f>+C258-15018.5</f>
        <v>39825.072099999998</v>
      </c>
      <c r="S258" s="1">
        <f>+(P258-G258)^2</f>
        <v>2.4311849325756277E-7</v>
      </c>
      <c r="T258" s="1">
        <v>1</v>
      </c>
      <c r="U258" s="1">
        <f>T258*S258</f>
        <v>2.4311849325756277E-7</v>
      </c>
    </row>
    <row r="259" spans="1:21">
      <c r="A259" s="57" t="s">
        <v>165</v>
      </c>
      <c r="B259" s="65" t="s">
        <v>59</v>
      </c>
      <c r="C259" s="57">
        <v>54852.718800000002</v>
      </c>
      <c r="D259" s="57">
        <v>5.9999999999999995E-4</v>
      </c>
      <c r="E259" s="53">
        <f>(C259-C$7)/C$8</f>
        <v>9691.0702046576298</v>
      </c>
      <c r="F259" s="1">
        <f>ROUND(2*E259,0)/2</f>
        <v>9691</v>
      </c>
      <c r="G259" s="1">
        <f>C259-(C$7+F259*C$8)</f>
        <v>2.9182300000684336E-2</v>
      </c>
      <c r="K259" s="1">
        <f>G259</f>
        <v>2.9182300000684336E-2</v>
      </c>
      <c r="O259" s="1">
        <f ca="1">+C$11+C$12*F259</f>
        <v>2.8266697940892135E-2</v>
      </c>
      <c r="P259" s="6">
        <f>+D$11+D$12*F259+D$13*F259^2</f>
        <v>2.7893944202857492E-2</v>
      </c>
      <c r="Q259" s="224">
        <f>+C259-15018.5</f>
        <v>39834.218800000002</v>
      </c>
      <c r="S259" s="1">
        <f>+(P259-G259)^2</f>
        <v>1.6598606617940444E-6</v>
      </c>
      <c r="T259" s="1">
        <v>1</v>
      </c>
      <c r="U259" s="1">
        <f>T259*S259</f>
        <v>1.6598606617940444E-6</v>
      </c>
    </row>
    <row r="260" spans="1:21">
      <c r="A260" s="84" t="s">
        <v>166</v>
      </c>
      <c r="B260" s="91" t="s">
        <v>59</v>
      </c>
      <c r="C260" s="84">
        <v>55127.895400000001</v>
      </c>
      <c r="D260" s="84">
        <v>2.0000000000000001E-4</v>
      </c>
      <c r="E260" s="53">
        <f>(C260-C$7)/C$8</f>
        <v>10353.070081003241</v>
      </c>
      <c r="F260" s="1">
        <f>ROUND(2*E260,0)/2</f>
        <v>10353</v>
      </c>
      <c r="G260" s="1">
        <f>C260-(C$7+F260*C$8)</f>
        <v>2.913089999492513E-2</v>
      </c>
      <c r="K260" s="1">
        <f>G260</f>
        <v>2.913089999492513E-2</v>
      </c>
      <c r="O260" s="1">
        <f ca="1">+C$11+C$12*F260</f>
        <v>3.0900528883553297E-2</v>
      </c>
      <c r="P260" s="6">
        <f>+D$11+D$12*F260+D$13*F260^2</f>
        <v>3.0180388263205821E-2</v>
      </c>
      <c r="Q260" s="224">
        <f>+C260-15018.5</f>
        <v>40109.395400000001</v>
      </c>
      <c r="S260" s="1">
        <f>+(P260-G260)^2</f>
        <v>1.1014256252588027E-6</v>
      </c>
      <c r="T260" s="1">
        <v>1</v>
      </c>
      <c r="U260" s="1">
        <f>T260*S260</f>
        <v>1.1014256252588027E-6</v>
      </c>
    </row>
    <row r="261" spans="1:21">
      <c r="A261" s="80" t="s">
        <v>167</v>
      </c>
      <c r="B261" s="65"/>
      <c r="C261" s="57">
        <v>55157.8249</v>
      </c>
      <c r="D261" s="57">
        <v>2.0000000000000001E-4</v>
      </c>
      <c r="E261" s="53">
        <f>(C261-C$7)/C$8</f>
        <v>10425.072298121575</v>
      </c>
      <c r="F261" s="1">
        <f>ROUND(2*E261,0)/2</f>
        <v>10425</v>
      </c>
      <c r="G261" s="1">
        <f>C261-(C$7+F261*C$8)</f>
        <v>3.005249999841908E-2</v>
      </c>
      <c r="K261" s="1">
        <f>G261</f>
        <v>3.005249999841908E-2</v>
      </c>
      <c r="O261" s="1">
        <f ca="1">+C$11+C$12*F261</f>
        <v>3.1186987838042121E-2</v>
      </c>
      <c r="P261" s="6">
        <f>+D$11+D$12*F261+D$13*F261^2</f>
        <v>3.0431912497263472E-2</v>
      </c>
      <c r="Q261" s="224">
        <f>+C261-15018.5</f>
        <v>40139.3249</v>
      </c>
      <c r="S261" s="1">
        <f>+(P261-G261)^2</f>
        <v>1.4395384427934576E-7</v>
      </c>
      <c r="T261" s="1">
        <v>1</v>
      </c>
      <c r="U261" s="1">
        <f>T261*S261</f>
        <v>1.4395384427934576E-7</v>
      </c>
    </row>
    <row r="262" spans="1:21">
      <c r="A262" s="53" t="s">
        <v>168</v>
      </c>
      <c r="B262" s="56" t="s">
        <v>59</v>
      </c>
      <c r="C262" s="54">
        <v>55164.06</v>
      </c>
      <c r="D262" s="54" t="s">
        <v>46</v>
      </c>
      <c r="E262" s="53">
        <f>(C262-C$7)/C$8</f>
        <v>10440.072248804159</v>
      </c>
      <c r="F262" s="1">
        <f>ROUND(2*E262,0)/2</f>
        <v>10440</v>
      </c>
      <c r="G262" s="1">
        <f>C262-(C$7+F262*C$8)</f>
        <v>3.0031999995117076E-2</v>
      </c>
      <c r="K262" s="1">
        <f>G262</f>
        <v>3.0031999995117076E-2</v>
      </c>
      <c r="O262" s="1">
        <f ca="1">+C$11+C$12*F262</f>
        <v>3.1246666786893966E-2</v>
      </c>
      <c r="P262" s="6">
        <f>+D$11+D$12*F262+D$13*F262^2</f>
        <v>3.0484383694942517E-2</v>
      </c>
      <c r="Q262" s="224">
        <f>+C262-15018.5</f>
        <v>40145.56</v>
      </c>
      <c r="S262" s="1">
        <f>+(P262-G262)^2</f>
        <v>2.0465101186775498E-7</v>
      </c>
      <c r="T262" s="1">
        <v>1</v>
      </c>
      <c r="U262" s="1">
        <f>T262*S262</f>
        <v>2.0465101186775498E-7</v>
      </c>
    </row>
    <row r="263" spans="1:21">
      <c r="A263" s="80" t="s">
        <v>167</v>
      </c>
      <c r="B263" s="65"/>
      <c r="C263" s="57">
        <v>55178.608899999999</v>
      </c>
      <c r="D263" s="57">
        <v>1E-4</v>
      </c>
      <c r="E263" s="53">
        <f>(C263-C$7)/C$8</f>
        <v>10475.072935639326</v>
      </c>
      <c r="F263" s="1">
        <f>ROUND(2*E263,0)/2</f>
        <v>10475</v>
      </c>
      <c r="G263" s="1">
        <f>C263-(C$7+F263*C$8)</f>
        <v>3.0317499993543606E-2</v>
      </c>
      <c r="K263" s="1">
        <f>G263</f>
        <v>3.0317499993543606E-2</v>
      </c>
      <c r="O263" s="1">
        <f ca="1">+C$11+C$12*F263</f>
        <v>3.1385917667548252E-2</v>
      </c>
      <c r="P263" s="6">
        <f>+D$11+D$12*F263+D$13*F263^2</f>
        <v>3.0606910782455286E-2</v>
      </c>
      <c r="Q263" s="224">
        <f>+C263-15018.5</f>
        <v>40160.108899999999</v>
      </c>
      <c r="S263" s="1">
        <f>+(P263-G263)^2</f>
        <v>8.3758604738480654E-8</v>
      </c>
      <c r="T263" s="1">
        <v>1</v>
      </c>
      <c r="U263" s="1">
        <f>T263*S263</f>
        <v>8.3758604738480654E-8</v>
      </c>
    </row>
    <row r="264" spans="1:21">
      <c r="A264" s="80" t="s">
        <v>169</v>
      </c>
      <c r="B264" s="65" t="s">
        <v>61</v>
      </c>
      <c r="C264" s="57">
        <v>55503.877699999997</v>
      </c>
      <c r="D264" s="57">
        <v>2.0000000000000001E-4</v>
      </c>
      <c r="E264" s="53">
        <f>(C264-C$7)/C$8</f>
        <v>11257.580988210237</v>
      </c>
      <c r="F264" s="1">
        <f>ROUND(2*E264,0)/2</f>
        <v>11257.5</v>
      </c>
      <c r="G264" s="1">
        <f>C264-(C$7+F264*C$8)</f>
        <v>3.3664749993477017E-2</v>
      </c>
      <c r="K264" s="1">
        <f>G264</f>
        <v>3.3664749993477017E-2</v>
      </c>
      <c r="O264" s="1">
        <f ca="1">+C$11+C$12*F264</f>
        <v>3.4499169499319193E-2</v>
      </c>
      <c r="P264" s="6">
        <f>+D$11+D$12*F264+D$13*F264^2</f>
        <v>3.3380734151518987E-2</v>
      </c>
      <c r="Q264" s="224">
        <f>+C264-15018.5</f>
        <v>40485.377699999997</v>
      </c>
      <c r="S264" s="1">
        <f>+(P264-G264)^2</f>
        <v>8.0664998483128476E-8</v>
      </c>
      <c r="T264" s="1">
        <v>1</v>
      </c>
      <c r="U264" s="1">
        <f>T264*S264</f>
        <v>8.0664998483128476E-8</v>
      </c>
    </row>
    <row r="265" spans="1:21">
      <c r="A265" s="80" t="s">
        <v>170</v>
      </c>
      <c r="B265" s="65" t="s">
        <v>61</v>
      </c>
      <c r="C265" s="57">
        <v>55505.5412</v>
      </c>
      <c r="D265" s="57">
        <v>2.0000000000000001E-4</v>
      </c>
      <c r="E265" s="53">
        <f>(C265-C$7)/C$8</f>
        <v>11261.582915679006</v>
      </c>
      <c r="F265" s="1">
        <f>ROUND(2*E265,0)/2</f>
        <v>11261.5</v>
      </c>
      <c r="G265" s="1">
        <f>C265-(C$7+F265*C$8)</f>
        <v>3.4465949996956624E-2</v>
      </c>
      <c r="K265" s="1">
        <f>G265</f>
        <v>3.4465949996956624E-2</v>
      </c>
      <c r="O265" s="1">
        <f ca="1">+C$11+C$12*F265</f>
        <v>3.4515083885679684E-2</v>
      </c>
      <c r="P265" s="6">
        <f>+D$11+D$12*F265+D$13*F265^2</f>
        <v>3.339508295205084E-2</v>
      </c>
      <c r="Q265" s="224">
        <f>+C265-15018.5</f>
        <v>40487.0412</v>
      </c>
      <c r="S265" s="1">
        <f>+(P265-G265)^2</f>
        <v>1.1467562278652455E-6</v>
      </c>
      <c r="T265" s="1">
        <v>1</v>
      </c>
      <c r="U265" s="1">
        <f>T265*S265</f>
        <v>1.1467562278652455E-6</v>
      </c>
    </row>
    <row r="266" spans="1:21">
      <c r="A266" s="57" t="s">
        <v>171</v>
      </c>
      <c r="B266" s="65" t="s">
        <v>61</v>
      </c>
      <c r="C266" s="57">
        <v>55525.700199999999</v>
      </c>
      <c r="D266" s="57">
        <v>2.0000000000000001E-4</v>
      </c>
      <c r="E266" s="53">
        <f>(C266-C$7)/C$8</f>
        <v>11310.079973594726</v>
      </c>
      <c r="F266" s="1">
        <f>ROUND(2*E266,0)/2</f>
        <v>11310</v>
      </c>
      <c r="G266" s="1">
        <f>C266-(C$7+F266*C$8)</f>
        <v>3.3242999998037703E-2</v>
      </c>
      <c r="K266" s="1">
        <f>G266</f>
        <v>3.3242999998037703E-2</v>
      </c>
      <c r="O266" s="1">
        <f ca="1">+C$11+C$12*F266</f>
        <v>3.4708045820300626E-2</v>
      </c>
      <c r="P266" s="6">
        <f>+D$11+D$12*F266+D$13*F266^2</f>
        <v>3.356919935471029E-2</v>
      </c>
      <c r="Q266" s="224">
        <f>+C266-15018.5</f>
        <v>40507.200199999999</v>
      </c>
      <c r="S266" s="1">
        <f>+(P266-G266)^2</f>
        <v>1.0640602029360933E-7</v>
      </c>
      <c r="T266" s="1">
        <v>1</v>
      </c>
      <c r="U266" s="1">
        <f>T266*S266</f>
        <v>1.0640602029360933E-7</v>
      </c>
    </row>
    <row r="267" spans="1:21">
      <c r="A267" s="57" t="s">
        <v>171</v>
      </c>
      <c r="B267" s="65" t="s">
        <v>61</v>
      </c>
      <c r="C267" s="57">
        <v>55525.700199999999</v>
      </c>
      <c r="D267" s="57">
        <v>1E-4</v>
      </c>
      <c r="E267" s="53">
        <f>(C267-C$7)/C$8</f>
        <v>11310.079973594726</v>
      </c>
      <c r="F267" s="1">
        <f>ROUND(2*E267,0)/2</f>
        <v>11310</v>
      </c>
      <c r="G267" s="1">
        <f>C267-(C$7+F267*C$8)</f>
        <v>3.3242999998037703E-2</v>
      </c>
      <c r="K267" s="1">
        <f>G267</f>
        <v>3.3242999998037703E-2</v>
      </c>
      <c r="O267" s="1">
        <f ca="1">+C$11+C$12*F267</f>
        <v>3.4708045820300626E-2</v>
      </c>
      <c r="P267" s="6">
        <f>+D$11+D$12*F267+D$13*F267^2</f>
        <v>3.356919935471029E-2</v>
      </c>
      <c r="Q267" s="224">
        <f>+C267-15018.5</f>
        <v>40507.200199999999</v>
      </c>
      <c r="S267" s="1">
        <f>+(P267-G267)^2</f>
        <v>1.0640602029360933E-7</v>
      </c>
      <c r="T267" s="1">
        <v>1</v>
      </c>
      <c r="U267" s="1">
        <f>T267*S267</f>
        <v>1.0640602029360933E-7</v>
      </c>
    </row>
    <row r="268" spans="1:21">
      <c r="A268" s="80" t="s">
        <v>170</v>
      </c>
      <c r="B268" s="65" t="s">
        <v>61</v>
      </c>
      <c r="C268" s="57">
        <v>55536.299899999998</v>
      </c>
      <c r="D268" s="57">
        <v>2.0000000000000001E-4</v>
      </c>
      <c r="E268" s="53">
        <f>(C268-C$7)/C$8</f>
        <v>11335.579961926946</v>
      </c>
      <c r="F268" s="1">
        <f>ROUND(2*E268,0)/2</f>
        <v>11335.5</v>
      </c>
      <c r="G268" s="1">
        <f>C268-(C$7+F268*C$8)</f>
        <v>3.3238149997487199E-2</v>
      </c>
      <c r="K268" s="1">
        <f>G268</f>
        <v>3.3238149997487199E-2</v>
      </c>
      <c r="O268" s="1">
        <f ca="1">+C$11+C$12*F268</f>
        <v>3.4809500033348754E-2</v>
      </c>
      <c r="P268" s="6">
        <f>+D$11+D$12*F268+D$13*F268^2</f>
        <v>3.3660846766908607E-2</v>
      </c>
      <c r="Q268" s="224">
        <f>+C268-15018.5</f>
        <v>40517.799899999998</v>
      </c>
      <c r="S268" s="1">
        <f>+(P268-G268)^2</f>
        <v>1.7867255887929557E-7</v>
      </c>
      <c r="T268" s="1">
        <v>1</v>
      </c>
      <c r="U268" s="1">
        <f>T268*S268</f>
        <v>1.7867255887929557E-7</v>
      </c>
    </row>
    <row r="269" spans="1:21">
      <c r="A269" s="80" t="s">
        <v>170</v>
      </c>
      <c r="B269" s="65" t="s">
        <v>59</v>
      </c>
      <c r="C269" s="57">
        <v>55536.508000000002</v>
      </c>
      <c r="D269" s="57">
        <v>1E-4</v>
      </c>
      <c r="E269" s="53">
        <f>(C269-C$7)/C$8</f>
        <v>11336.080593791246</v>
      </c>
      <c r="F269" s="1">
        <f>ROUND(2*E269,0)/2</f>
        <v>11336</v>
      </c>
      <c r="G269" s="1">
        <f>C269-(C$7+F269*C$8)</f>
        <v>3.3500799996545538E-2</v>
      </c>
      <c r="K269" s="1">
        <f>G269</f>
        <v>3.3500799996545538E-2</v>
      </c>
      <c r="O269" s="1">
        <f ca="1">+C$11+C$12*F269</f>
        <v>3.4811489331643818E-2</v>
      </c>
      <c r="P269" s="6">
        <f>+D$11+D$12*F269+D$13*F269^2</f>
        <v>3.3662644475452683E-2</v>
      </c>
      <c r="Q269" s="224">
        <f>+C269-15018.5</f>
        <v>40518.008000000002</v>
      </c>
      <c r="S269" s="1">
        <f>+(P269-G269)^2</f>
        <v>2.6193635352725098E-8</v>
      </c>
      <c r="T269" s="1">
        <v>1</v>
      </c>
      <c r="U269" s="1">
        <f>T269*S269</f>
        <v>2.6193635352725098E-8</v>
      </c>
    </row>
    <row r="270" spans="1:21">
      <c r="A270" s="80" t="s">
        <v>170</v>
      </c>
      <c r="B270" s="65" t="s">
        <v>59</v>
      </c>
      <c r="C270" s="57">
        <v>55537.339200000002</v>
      </c>
      <c r="D270" s="57">
        <v>1E-4</v>
      </c>
      <c r="E270" s="53">
        <f>(C270-C$7)/C$8</f>
        <v>11338.08023437558</v>
      </c>
      <c r="F270" s="1">
        <f>ROUND(2*E270,0)/2</f>
        <v>11338</v>
      </c>
      <c r="G270" s="1">
        <f>C270-(C$7+F270*C$8)</f>
        <v>3.3351400001265574E-2</v>
      </c>
      <c r="K270" s="1">
        <f>G270</f>
        <v>3.3351400001265574E-2</v>
      </c>
      <c r="O270" s="1">
        <f ca="1">+C$11+C$12*F270</f>
        <v>3.4819446524824063E-2</v>
      </c>
      <c r="P270" s="6">
        <f>+D$11+D$12*F270+D$13*F270^2</f>
        <v>3.3669835579037341E-2</v>
      </c>
      <c r="Q270" s="224">
        <f>+C270-15018.5</f>
        <v>40518.839200000002</v>
      </c>
      <c r="S270" s="1">
        <f>+(P270-G270)^2</f>
        <v>1.0140121719083893E-7</v>
      </c>
      <c r="T270" s="1">
        <v>1</v>
      </c>
      <c r="U270" s="1">
        <f>T270*S270</f>
        <v>1.0140121719083893E-7</v>
      </c>
    </row>
    <row r="271" spans="1:21">
      <c r="A271" s="80" t="s">
        <v>170</v>
      </c>
      <c r="B271" s="65" t="s">
        <v>61</v>
      </c>
      <c r="C271" s="57">
        <v>55537.547100000003</v>
      </c>
      <c r="D271" s="57">
        <v>2.0000000000000001E-4</v>
      </c>
      <c r="E271" s="53">
        <f>(C271-C$7)/C$8</f>
        <v>11338.580385094401</v>
      </c>
      <c r="F271" s="1">
        <f>ROUND(2*E271,0)/2</f>
        <v>11338.5</v>
      </c>
      <c r="G271" s="1">
        <f>C271-(C$7+F271*C$8)</f>
        <v>3.3414049998100381E-2</v>
      </c>
      <c r="K271" s="1">
        <f>G271</f>
        <v>3.3414049998100381E-2</v>
      </c>
      <c r="O271" s="1">
        <f ca="1">+C$11+C$12*F271</f>
        <v>3.4821435823119126E-2</v>
      </c>
      <c r="P271" s="6">
        <f>+D$11+D$12*F271+D$13*F271^2</f>
        <v>3.3671633422285602E-2</v>
      </c>
      <c r="Q271" s="224">
        <f>+C271-15018.5</f>
        <v>40519.047100000003</v>
      </c>
      <c r="S271" s="1">
        <f>+(P271-G271)^2</f>
        <v>6.6349220414983184E-8</v>
      </c>
      <c r="T271" s="1">
        <v>1</v>
      </c>
      <c r="U271" s="1">
        <f>T271*S271</f>
        <v>6.6349220414983184E-8</v>
      </c>
    </row>
    <row r="272" spans="1:21">
      <c r="A272" s="57" t="s">
        <v>171</v>
      </c>
      <c r="B272" s="65" t="s">
        <v>61</v>
      </c>
      <c r="C272" s="57">
        <v>55545.652900000001</v>
      </c>
      <c r="D272" s="57">
        <v>1E-4</v>
      </c>
      <c r="E272" s="53">
        <f>(C272-C$7)/C$8</f>
        <v>11358.080729955413</v>
      </c>
      <c r="F272" s="1">
        <f>ROUND(2*E272,0)/2</f>
        <v>11358</v>
      </c>
      <c r="G272" s="1">
        <f>C272-(C$7+F272*C$8)</f>
        <v>3.3557399998244364E-2</v>
      </c>
      <c r="K272" s="1">
        <f>G272</f>
        <v>3.3557399998244364E-2</v>
      </c>
      <c r="O272" s="1">
        <f ca="1">+C$11+C$12*F272</f>
        <v>3.4899018456626511E-2</v>
      </c>
      <c r="P272" s="6">
        <f>+D$11+D$12*F272+D$13*F272^2</f>
        <v>3.3741770322820212E-2</v>
      </c>
      <c r="Q272" s="224">
        <f>+C272-15018.5</f>
        <v>40527.152900000001</v>
      </c>
      <c r="S272" s="1">
        <f>+(P272-G272)^2</f>
        <v>3.399241658420373E-8</v>
      </c>
      <c r="T272" s="1">
        <v>1</v>
      </c>
      <c r="U272" s="1">
        <f>T272*S272</f>
        <v>3.399241658420373E-8</v>
      </c>
    </row>
    <row r="273" spans="1:21">
      <c r="A273" s="53" t="s">
        <v>172</v>
      </c>
      <c r="B273" s="56" t="s">
        <v>59</v>
      </c>
      <c r="C273" s="54">
        <v>55590.962500000001</v>
      </c>
      <c r="D273" s="54" t="s">
        <v>46</v>
      </c>
      <c r="E273" s="53">
        <f>(C273-C$7)/C$8</f>
        <v>11467.083274493247</v>
      </c>
      <c r="F273" s="1">
        <f>ROUND(2*E273,0)/2</f>
        <v>11467</v>
      </c>
      <c r="G273" s="1">
        <f>C273-(C$7+F273*C$8)</f>
        <v>3.4615099997608922E-2</v>
      </c>
      <c r="K273" s="1">
        <f>G273</f>
        <v>3.4615099997608922E-2</v>
      </c>
      <c r="O273" s="1">
        <f ca="1">+C$11+C$12*F273</f>
        <v>3.5332685484949881E-2</v>
      </c>
      <c r="P273" s="6">
        <f>+D$11+D$12*F273+D$13*F273^2</f>
        <v>3.4134572306645586E-2</v>
      </c>
      <c r="Q273" s="224">
        <f>+C273-15018.5</f>
        <v>40572.462500000001</v>
      </c>
      <c r="S273" s="1">
        <f>+(P273-G273)^2</f>
        <v>2.3090686178255592E-7</v>
      </c>
      <c r="T273" s="1">
        <v>1</v>
      </c>
      <c r="U273" s="1">
        <f>T273*S273</f>
        <v>2.3090686178255592E-7</v>
      </c>
    </row>
    <row r="274" spans="1:21">
      <c r="A274" s="53" t="s">
        <v>172</v>
      </c>
      <c r="B274" s="56" t="s">
        <v>59</v>
      </c>
      <c r="C274" s="54">
        <v>55599.275000000001</v>
      </c>
      <c r="D274" s="54" t="s">
        <v>46</v>
      </c>
      <c r="E274" s="53">
        <f>(C274-C$7)/C$8</f>
        <v>11487.080883200248</v>
      </c>
      <c r="F274" s="1">
        <f>ROUND(2*E274,0)/2</f>
        <v>11487</v>
      </c>
      <c r="G274" s="1">
        <f>C274-(C$7+F274*C$8)</f>
        <v>3.3621099995798431E-2</v>
      </c>
      <c r="K274" s="1">
        <f>G274</f>
        <v>3.3621099995798431E-2</v>
      </c>
      <c r="O274" s="1">
        <f ca="1">+C$11+C$12*F274</f>
        <v>3.541225741675233E-2</v>
      </c>
      <c r="P274" s="6">
        <f>+D$11+D$12*F274+D$13*F274^2</f>
        <v>3.4206785079862863E-2</v>
      </c>
      <c r="Q274" s="224">
        <f>+C274-15018.5</f>
        <v>40580.775000000001</v>
      </c>
      <c r="S274" s="1">
        <f>+(P274-G274)^2</f>
        <v>3.4302701769556016E-7</v>
      </c>
      <c r="T274" s="1">
        <v>1</v>
      </c>
      <c r="U274" s="1">
        <f>T274*S274</f>
        <v>3.4302701769556016E-7</v>
      </c>
    </row>
    <row r="275" spans="1:21">
      <c r="A275" s="53" t="s">
        <v>172</v>
      </c>
      <c r="B275" s="56" t="s">
        <v>61</v>
      </c>
      <c r="C275" s="54">
        <v>55600.314299999998</v>
      </c>
      <c r="D275" s="54" t="s">
        <v>46</v>
      </c>
      <c r="E275" s="53">
        <f>(C275-C$7)/C$8</f>
        <v>11489.581155648864</v>
      </c>
      <c r="F275" s="1">
        <f>ROUND(2*E275,0)/2</f>
        <v>11489.5</v>
      </c>
      <c r="G275" s="1">
        <f>C275-(C$7+F275*C$8)</f>
        <v>3.3734349992300849E-2</v>
      </c>
      <c r="K275" s="1">
        <f>G275</f>
        <v>3.3734349992300849E-2</v>
      </c>
      <c r="O275" s="1">
        <f ca="1">+C$11+C$12*F275</f>
        <v>3.5422203908227638E-2</v>
      </c>
      <c r="P275" s="6">
        <f>+D$11+D$12*F275+D$13*F275^2</f>
        <v>3.4215814707359141E-2</v>
      </c>
      <c r="Q275" s="224">
        <f>+C275-15018.5</f>
        <v>40581.814299999998</v>
      </c>
      <c r="S275" s="1">
        <f>+(P275-G275)^2</f>
        <v>2.3180827184616157E-7</v>
      </c>
      <c r="T275" s="1">
        <v>1</v>
      </c>
      <c r="U275" s="1">
        <f>T275*S275</f>
        <v>2.3180827184616157E-7</v>
      </c>
    </row>
    <row r="276" spans="1:21">
      <c r="A276" s="84" t="s">
        <v>173</v>
      </c>
      <c r="B276" s="91" t="s">
        <v>59</v>
      </c>
      <c r="C276" s="84">
        <v>55881.937599999997</v>
      </c>
      <c r="D276" s="84">
        <v>2.0000000000000001E-4</v>
      </c>
      <c r="E276" s="53">
        <f>(C276-C$7)/C$8</f>
        <v>12167.090034587129</v>
      </c>
      <c r="F276" s="1">
        <f>ROUND(2*E276,0)/2</f>
        <v>12167</v>
      </c>
      <c r="G276" s="1">
        <f>C276-(C$7+F276*C$8)</f>
        <v>3.7425099995743949E-2</v>
      </c>
      <c r="K276" s="1">
        <f>G276</f>
        <v>3.7425099995743949E-2</v>
      </c>
      <c r="O276" s="1">
        <f ca="1">+C$11+C$12*F276</f>
        <v>3.81177030980357E-2</v>
      </c>
      <c r="P276" s="6">
        <f>+D$11+D$12*F276+D$13*F276^2</f>
        <v>3.6687667045756836E-2</v>
      </c>
      <c r="Q276" s="224">
        <f>+C276-15018.5</f>
        <v>40863.437599999997</v>
      </c>
      <c r="S276" s="1">
        <f>+(P276-G276)^2</f>
        <v>5.4380735572669581E-7</v>
      </c>
      <c r="T276" s="1">
        <v>1</v>
      </c>
      <c r="U276" s="1">
        <f>T276*S276</f>
        <v>5.4380735572669581E-7</v>
      </c>
    </row>
    <row r="277" spans="1:21">
      <c r="A277" s="80" t="s">
        <v>174</v>
      </c>
      <c r="B277" s="65" t="s">
        <v>59</v>
      </c>
      <c r="C277" s="57">
        <v>55935.559600000001</v>
      </c>
      <c r="D277" s="57">
        <v>1E-4</v>
      </c>
      <c r="E277" s="53">
        <f>(C277-C$7)/C$8</f>
        <v>12296.089947259232</v>
      </c>
      <c r="F277" s="1">
        <f>ROUND(2*E277,0)/2</f>
        <v>12296</v>
      </c>
      <c r="G277" s="1">
        <f>C277-(C$7+F277*C$8)</f>
        <v>3.7388799995824229E-2</v>
      </c>
      <c r="K277" s="1">
        <f>G277</f>
        <v>3.7388799995824229E-2</v>
      </c>
      <c r="O277" s="1">
        <f ca="1">+C$11+C$12*F277</f>
        <v>3.8630942058161519E-2</v>
      </c>
      <c r="P277" s="6">
        <f>+D$11+D$12*F277+D$13*F277^2</f>
        <v>3.716392809342102E-2</v>
      </c>
      <c r="Q277" s="224">
        <f>+C277-15018.5</f>
        <v>40917.059600000001</v>
      </c>
      <c r="S277" s="1">
        <f>+(P277-G277)^2</f>
        <v>5.0567372490438441E-8</v>
      </c>
      <c r="T277" s="1">
        <v>1</v>
      </c>
      <c r="U277" s="1">
        <f>T277*S277</f>
        <v>5.0567372490438441E-8</v>
      </c>
    </row>
    <row r="278" spans="1:21">
      <c r="A278" s="88" t="s">
        <v>175</v>
      </c>
      <c r="B278" s="56"/>
      <c r="C278" s="54">
        <v>55938.677199999998</v>
      </c>
      <c r="D278" s="54">
        <v>2.0000000000000001E-4</v>
      </c>
      <c r="E278" s="53">
        <f>(C278-C$7)/C$8</f>
        <v>12303.59004288689</v>
      </c>
      <c r="F278" s="1">
        <f>ROUND(2*E278,0)/2</f>
        <v>12303.5</v>
      </c>
      <c r="G278" s="1">
        <f>C278-(C$7+F278*C$8)</f>
        <v>3.7428549992910121E-2</v>
      </c>
      <c r="K278" s="1">
        <f>G278</f>
        <v>3.7428549992910121E-2</v>
      </c>
      <c r="O278" s="1">
        <f ca="1">+C$11+C$12*F278</f>
        <v>3.8660781532587438E-2</v>
      </c>
      <c r="P278" s="6">
        <f>+D$11+D$12*F278+D$13*F278^2</f>
        <v>3.7191672850578526E-2</v>
      </c>
      <c r="Q278" s="224">
        <f>+C278-15018.5</f>
        <v>40920.177199999998</v>
      </c>
      <c r="S278" s="1">
        <f>+(P278-G278)^2</f>
        <v>5.6110780559182407E-8</v>
      </c>
      <c r="T278" s="1">
        <v>1</v>
      </c>
      <c r="U278" s="1">
        <f>T278*S278</f>
        <v>5.6110780559182407E-8</v>
      </c>
    </row>
    <row r="279" spans="1:21">
      <c r="A279" s="57" t="s">
        <v>176</v>
      </c>
      <c r="B279" s="65" t="s">
        <v>59</v>
      </c>
      <c r="C279" s="57">
        <v>55944.2889</v>
      </c>
      <c r="D279" s="57">
        <v>1E-4</v>
      </c>
      <c r="E279" s="53">
        <f>(C279-C$7)/C$8</f>
        <v>12317.090263131233</v>
      </c>
      <c r="F279" s="1">
        <f>ROUND(2*E279,0)/2</f>
        <v>12317</v>
      </c>
      <c r="G279" s="1">
        <f>C279-(C$7+F279*C$8)</f>
        <v>3.7520099998801015E-2</v>
      </c>
      <c r="J279" s="1">
        <f>G279</f>
        <v>3.7520099998801015E-2</v>
      </c>
      <c r="O279" s="1">
        <f ca="1">+C$11+C$12*F279</f>
        <v>3.8714492586554093E-2</v>
      </c>
      <c r="P279" s="6">
        <f>+D$11+D$12*F279+D$13*F279^2</f>
        <v>3.7241628688916423E-2</v>
      </c>
      <c r="Q279" s="224">
        <f>+C279-15018.5</f>
        <v>40925.7889</v>
      </c>
      <c r="S279" s="1">
        <f>+(P279-G279)^2</f>
        <v>7.7546270428840776E-8</v>
      </c>
      <c r="T279" s="1">
        <v>1</v>
      </c>
      <c r="U279" s="1">
        <f>T279*S279</f>
        <v>7.7546270428840776E-8</v>
      </c>
    </row>
    <row r="280" spans="1:21">
      <c r="A280" s="53" t="s">
        <v>177</v>
      </c>
      <c r="B280" s="56" t="s">
        <v>59</v>
      </c>
      <c r="C280" s="54">
        <v>55947.610999999997</v>
      </c>
      <c r="D280" s="54" t="s">
        <v>46</v>
      </c>
      <c r="E280" s="53">
        <f>(C280-C$7)/C$8</f>
        <v>12325.082330004674</v>
      </c>
      <c r="F280" s="1">
        <f>ROUND(2*E280,0)/2</f>
        <v>12325</v>
      </c>
      <c r="G280" s="1">
        <f>C280-(C$7+F280*C$8)</f>
        <v>3.4222499991301447E-2</v>
      </c>
      <c r="K280" s="1">
        <f>G280</f>
        <v>3.4222499991301447E-2</v>
      </c>
      <c r="O280" s="1">
        <f ca="1">+C$11+C$12*F280</f>
        <v>3.8746321359275075E-2</v>
      </c>
      <c r="P280" s="6">
        <f>+D$11+D$12*F280+D$13*F280^2</f>
        <v>3.7271241416320031E-2</v>
      </c>
      <c r="Q280" s="224">
        <f>+C280-15018.5</f>
        <v>40929.110999999997</v>
      </c>
      <c r="S280" s="1">
        <f>+(P280-G280)^2</f>
        <v>9.2948242766243436E-6</v>
      </c>
      <c r="T280" s="1">
        <v>1</v>
      </c>
      <c r="U280" s="1">
        <f>T280*S280</f>
        <v>9.2948242766243436E-6</v>
      </c>
    </row>
    <row r="281" spans="1:21">
      <c r="A281" s="92" t="s">
        <v>178</v>
      </c>
      <c r="B281" s="93" t="s">
        <v>59</v>
      </c>
      <c r="C281" s="92">
        <v>56209.907599999999</v>
      </c>
      <c r="D281" s="92">
        <v>1E-3</v>
      </c>
      <c r="E281" s="53">
        <f>(C281-C$7)/C$8</f>
        <v>12956.096437911654</v>
      </c>
      <c r="F281" s="1">
        <f>ROUND(2*E281,0)/2</f>
        <v>12956</v>
      </c>
      <c r="G281" s="1">
        <f>C281-(C$7+F281*C$8)</f>
        <v>4.0086799992423039E-2</v>
      </c>
      <c r="K281" s="1">
        <f>G281</f>
        <v>4.0086799992423039E-2</v>
      </c>
      <c r="O281" s="1">
        <f ca="1">+C$11+C$12*F281</f>
        <v>4.1256815807642434E-2</v>
      </c>
      <c r="P281" s="6">
        <f>+D$11+D$12*F281+D$13*F281^2</f>
        <v>3.9628670865902542E-2</v>
      </c>
      <c r="Q281" s="224">
        <f>+C281-15018.5</f>
        <v>41191.407599999999</v>
      </c>
      <c r="S281" s="1">
        <f>+(P281-G281)^2</f>
        <v>2.0988229656643358E-7</v>
      </c>
      <c r="T281" s="1">
        <v>1</v>
      </c>
      <c r="U281" s="1">
        <f>T281*S281</f>
        <v>2.0988229656643358E-7</v>
      </c>
    </row>
    <row r="282" spans="1:21">
      <c r="A282" s="80" t="s">
        <v>179</v>
      </c>
      <c r="B282" s="65" t="s">
        <v>59</v>
      </c>
      <c r="C282" s="57">
        <v>56266.856099999997</v>
      </c>
      <c r="D282" s="57">
        <v>2.0000000000000001E-4</v>
      </c>
      <c r="E282" s="53">
        <f>(C282-C$7)/C$8</f>
        <v>13093.099002657593</v>
      </c>
      <c r="F282" s="1">
        <f>ROUND(2*E282,0)/2</f>
        <v>13093</v>
      </c>
      <c r="G282" s="1">
        <f>C282-(C$7+F282*C$8)</f>
        <v>4.1152899990265723E-2</v>
      </c>
      <c r="K282" s="1">
        <f>G282</f>
        <v>4.1152899990265723E-2</v>
      </c>
      <c r="O282" s="1">
        <f ca="1">+C$11+C$12*F282</f>
        <v>4.1801883540489235E-2</v>
      </c>
      <c r="P282" s="6">
        <f>+D$11+D$12*F282+D$13*F282^2</f>
        <v>4.0146175000159386E-2</v>
      </c>
      <c r="Q282" s="224">
        <f>+C282-15018.5</f>
        <v>41248.356099999997</v>
      </c>
      <c r="S282" s="1">
        <f>+(P282-G282)^2</f>
        <v>1.0134952057046058E-6</v>
      </c>
      <c r="T282" s="1">
        <v>1</v>
      </c>
      <c r="U282" s="1">
        <f>T282*S282</f>
        <v>1.0134952057046058E-6</v>
      </c>
    </row>
    <row r="283" spans="1:21">
      <c r="A283" s="53" t="s">
        <v>180</v>
      </c>
      <c r="B283" s="56" t="s">
        <v>59</v>
      </c>
      <c r="C283" s="54">
        <v>56300.940600000002</v>
      </c>
      <c r="D283" s="54" t="s">
        <v>46</v>
      </c>
      <c r="E283" s="53">
        <f>(C283-C$7)/C$8</f>
        <v>13175.097016970238</v>
      </c>
      <c r="F283" s="1">
        <f>ROUND(2*E283,0)/2</f>
        <v>13175</v>
      </c>
      <c r="G283" s="1">
        <f>C283-(C$7+F283*C$8)</f>
        <v>4.0327499998966232E-2</v>
      </c>
      <c r="K283" s="1">
        <f>G283</f>
        <v>4.0327499998966232E-2</v>
      </c>
      <c r="O283" s="1">
        <f ca="1">+C$11+C$12*F283</f>
        <v>4.2128128460879287E-2</v>
      </c>
      <c r="P283" s="6">
        <f>+D$11+D$12*F283+D$13*F283^2</f>
        <v>4.045688960731525E-2</v>
      </c>
      <c r="Q283" s="224">
        <f>+C283-15018.5</f>
        <v>41282.440600000002</v>
      </c>
      <c r="S283" s="1">
        <f>+(P283-G283)^2</f>
        <v>1.6741670748712161E-8</v>
      </c>
      <c r="T283" s="1">
        <v>1</v>
      </c>
      <c r="U283" s="1">
        <f>T283*S283</f>
        <v>1.6741670748712161E-8</v>
      </c>
    </row>
    <row r="284" spans="1:21">
      <c r="A284" s="80" t="s">
        <v>179</v>
      </c>
      <c r="B284" s="65" t="s">
        <v>59</v>
      </c>
      <c r="C284" s="57">
        <v>56562.819000000003</v>
      </c>
      <c r="D284" s="57">
        <v>2.0000000000000001E-4</v>
      </c>
      <c r="E284" s="53">
        <f>(C284-C$7)/C$8</f>
        <v>13805.105049693906</v>
      </c>
      <c r="F284" s="1">
        <f>ROUND(2*E284,0)/2</f>
        <v>13805</v>
      </c>
      <c r="G284" s="1">
        <f>C284-(C$7+F284*C$8)</f>
        <v>4.3666500001563691E-2</v>
      </c>
      <c r="K284" s="1">
        <f>G284</f>
        <v>4.3666500001563691E-2</v>
      </c>
      <c r="O284" s="1">
        <f ca="1">+C$11+C$12*F284</f>
        <v>4.4634644312656527E-2</v>
      </c>
      <c r="P284" s="6">
        <f>+D$11+D$12*F284+D$13*F284^2</f>
        <v>4.2868256362269139E-2</v>
      </c>
      <c r="Q284" s="224">
        <f>+C284-15018.5</f>
        <v>41544.319000000003</v>
      </c>
      <c r="S284" s="1">
        <f>+(P284-G284)^2</f>
        <v>6.3719290767421071E-7</v>
      </c>
      <c r="T284" s="1">
        <v>1</v>
      </c>
      <c r="U284" s="1">
        <f>T284*S284</f>
        <v>6.3719290767421071E-7</v>
      </c>
    </row>
    <row r="285" spans="1:21">
      <c r="A285" s="94" t="s">
        <v>181</v>
      </c>
      <c r="B285" s="95" t="s">
        <v>59</v>
      </c>
      <c r="C285" s="96">
        <v>56574.456899999997</v>
      </c>
      <c r="D285" s="94">
        <v>2.0000000000000001E-4</v>
      </c>
      <c r="E285" s="53">
        <f>(C285-C$7)/C$8</f>
        <v>13833.102664174639</v>
      </c>
      <c r="F285" s="1">
        <f>ROUND(2*E285,0)/2</f>
        <v>13833</v>
      </c>
      <c r="G285" s="1">
        <f>C285-(C$7+F285*C$8)</f>
        <v>4.2674899996200111E-2</v>
      </c>
      <c r="K285" s="1">
        <f>G285</f>
        <v>4.2674899996200111E-2</v>
      </c>
      <c r="O285" s="1">
        <f ca="1">+C$11+C$12*F285</f>
        <v>4.4746045017179964E-2</v>
      </c>
      <c r="P285" s="6">
        <f>+D$11+D$12*F285+D$13*F285^2</f>
        <v>4.2976420933994362E-2</v>
      </c>
      <c r="Q285" s="224">
        <f>+C285-15018.5</f>
        <v>41555.956899999997</v>
      </c>
      <c r="S285" s="1">
        <f>+(P285-G285)^2</f>
        <v>9.091487592832491E-8</v>
      </c>
      <c r="T285" s="1">
        <v>1</v>
      </c>
      <c r="U285" s="1">
        <f>T285*S285</f>
        <v>9.091487592832491E-8</v>
      </c>
    </row>
    <row r="286" spans="1:21">
      <c r="A286" s="80" t="s">
        <v>182</v>
      </c>
      <c r="B286" s="65" t="s">
        <v>59</v>
      </c>
      <c r="C286" s="57">
        <v>56591.915999999997</v>
      </c>
      <c r="D286" s="57">
        <v>1E-4</v>
      </c>
      <c r="E286" s="53">
        <f>(C286-C$7)/C$8</f>
        <v>13875.104498782326</v>
      </c>
      <c r="F286" s="1">
        <f>ROUND(2*E286,0)/2</f>
        <v>13875</v>
      </c>
      <c r="G286" s="1">
        <f>C286-(C$7+F286*C$8)</f>
        <v>4.3437499996798579E-2</v>
      </c>
      <c r="K286" s="1">
        <f>G286</f>
        <v>4.3437499996798579E-2</v>
      </c>
      <c r="O286" s="1">
        <f ca="1">+C$11+C$12*F286</f>
        <v>4.4913146073965113E-2</v>
      </c>
      <c r="P286" s="6">
        <f>+D$11+D$12*F286+D$13*F286^2</f>
        <v>4.3138826203701804E-2</v>
      </c>
      <c r="Q286" s="224">
        <f>+C286-15018.5</f>
        <v>41573.415999999997</v>
      </c>
      <c r="S286" s="1">
        <f>+(P286-G286)^2</f>
        <v>8.9206034682815191E-8</v>
      </c>
      <c r="T286" s="1">
        <v>1</v>
      </c>
      <c r="U286" s="1">
        <f>T286*S286</f>
        <v>8.9206034682815191E-8</v>
      </c>
    </row>
    <row r="287" spans="1:21">
      <c r="A287" s="94" t="s">
        <v>181</v>
      </c>
      <c r="B287" s="95" t="s">
        <v>61</v>
      </c>
      <c r="C287" s="96">
        <v>56630.366000000002</v>
      </c>
      <c r="D287" s="94">
        <v>2.9999999999999997E-4</v>
      </c>
      <c r="E287" s="53">
        <f>(C287-C$7)/C$8</f>
        <v>13967.604715899231</v>
      </c>
      <c r="F287" s="1">
        <f>ROUND(2*E287,0)/2</f>
        <v>13967.5</v>
      </c>
      <c r="G287" s="1">
        <f>C287-(C$7+F287*C$8)</f>
        <v>4.352775000006659E-2</v>
      </c>
      <c r="K287" s="1">
        <f>G287</f>
        <v>4.352775000006659E-2</v>
      </c>
      <c r="O287" s="1">
        <f ca="1">+C$11+C$12*F287</f>
        <v>4.5281166258551449E-2</v>
      </c>
      <c r="P287" s="6">
        <f>+D$11+D$12*F287+D$13*F287^2</f>
        <v>4.3497174831640117E-2</v>
      </c>
      <c r="Q287" s="224">
        <f>+C287-15018.5</f>
        <v>41611.866000000002</v>
      </c>
      <c r="S287" s="1">
        <f>+(P287-G287)^2</f>
        <v>9.3484092430713774E-10</v>
      </c>
      <c r="T287" s="1">
        <v>1</v>
      </c>
      <c r="U287" s="1">
        <f>T287*S287</f>
        <v>9.3484092430713774E-10</v>
      </c>
    </row>
    <row r="288" spans="1:21">
      <c r="A288" s="53" t="s">
        <v>180</v>
      </c>
      <c r="B288" s="56" t="s">
        <v>61</v>
      </c>
      <c r="C288" s="54">
        <v>56639.095500000003</v>
      </c>
      <c r="D288" s="54" t="s">
        <v>46</v>
      </c>
      <c r="E288" s="53">
        <f>(C288-C$7)/C$8</f>
        <v>13988.605512916711</v>
      </c>
      <c r="F288" s="1">
        <f>ROUND(2*E288,0)/2</f>
        <v>13988.5</v>
      </c>
      <c r="G288" s="1">
        <f>C288-(C$7+F288*C$8)</f>
        <v>4.3859049997990951E-2</v>
      </c>
      <c r="K288" s="1">
        <f>G288</f>
        <v>4.3859049997990951E-2</v>
      </c>
      <c r="O288" s="1">
        <f ca="1">+C$11+C$12*F288</f>
        <v>4.5364716786944023E-2</v>
      </c>
      <c r="P288" s="6">
        <f>+D$11+D$12*F288+D$13*F288^2</f>
        <v>4.3578658082248561E-2</v>
      </c>
      <c r="Q288" s="224">
        <f>+C288-15018.5</f>
        <v>41620.595500000003</v>
      </c>
      <c r="S288" s="1">
        <f>+(P288-G288)^2</f>
        <v>7.861962641368727E-8</v>
      </c>
      <c r="T288" s="1">
        <v>1</v>
      </c>
      <c r="U288" s="1">
        <f>T288*S288</f>
        <v>7.861962641368727E-8</v>
      </c>
    </row>
    <row r="289" spans="1:21">
      <c r="A289" s="94" t="s">
        <v>181</v>
      </c>
      <c r="B289" s="95" t="s">
        <v>59</v>
      </c>
      <c r="C289" s="96">
        <v>56639.302049999998</v>
      </c>
      <c r="D289" s="94">
        <v>5.9999999999999995E-4</v>
      </c>
      <c r="E289" s="53">
        <f>(C289-C$7)/C$8</f>
        <v>13989.102415903579</v>
      </c>
      <c r="F289" s="1">
        <f>ROUND(2*E289,0)/2</f>
        <v>13989</v>
      </c>
      <c r="G289" s="1">
        <f>C289-(C$7+F289*C$8)</f>
        <v>4.2571699996187817E-2</v>
      </c>
      <c r="K289" s="1">
        <f>G289</f>
        <v>4.2571699996187817E-2</v>
      </c>
      <c r="O289" s="1">
        <f ca="1">+C$11+C$12*F289</f>
        <v>4.5366706085239086E-2</v>
      </c>
      <c r="P289" s="6">
        <f>+D$11+D$12*F289+D$13*F289^2</f>
        <v>4.3580598738871996E-2</v>
      </c>
      <c r="Q289" s="224">
        <f>+C289-15018.5</f>
        <v>41620.802049999998</v>
      </c>
      <c r="S289" s="1">
        <f>+(P289-G289)^2</f>
        <v>1.0178766729897177E-6</v>
      </c>
      <c r="T289" s="1">
        <v>1</v>
      </c>
      <c r="U289" s="1">
        <f>T289*S289</f>
        <v>1.0178766729897177E-6</v>
      </c>
    </row>
    <row r="290" spans="1:21">
      <c r="A290" s="97" t="s">
        <v>183</v>
      </c>
      <c r="B290" s="72" t="s">
        <v>59</v>
      </c>
      <c r="C290" s="73">
        <v>56657.385999999999</v>
      </c>
      <c r="D290" s="71">
        <v>1.4E-3</v>
      </c>
      <c r="E290" s="53">
        <f>(C290-C$7)/C$8</f>
        <v>14032.607469254192</v>
      </c>
      <c r="F290" s="1">
        <f>ROUND(2*E290,0)/2</f>
        <v>14032.5</v>
      </c>
      <c r="G290" s="1">
        <f>C290-(C$7+F290*C$8)</f>
        <v>4.467224999825703E-2</v>
      </c>
      <c r="J290" s="1">
        <f>G290</f>
        <v>4.467224999825703E-2</v>
      </c>
      <c r="O290" s="1">
        <f ca="1">+C$11+C$12*F290</f>
        <v>4.5539775036909418E-2</v>
      </c>
      <c r="P290" s="6">
        <f>+D$11+D$12*F290+D$13*F290^2</f>
        <v>4.3749538994632936E-2</v>
      </c>
      <c r="Q290" s="224">
        <f>+C290-15018.5</f>
        <v>41638.885999999999</v>
      </c>
      <c r="S290" s="1">
        <f>+(P290-G290)^2</f>
        <v>8.5139559620898232E-7</v>
      </c>
      <c r="T290" s="1">
        <v>1</v>
      </c>
      <c r="U290" s="1">
        <f>T290*S290</f>
        <v>8.5139559620898232E-7</v>
      </c>
    </row>
    <row r="291" spans="1:21">
      <c r="A291" s="68" t="s">
        <v>180</v>
      </c>
      <c r="B291" s="69" t="s">
        <v>59</v>
      </c>
      <c r="C291" s="70">
        <v>56658.008900000001</v>
      </c>
      <c r="D291" s="70" t="s">
        <v>46</v>
      </c>
      <c r="E291" s="53">
        <f>(C291-C$7)/C$8</f>
        <v>14034.105996828763</v>
      </c>
      <c r="F291" s="1">
        <f>ROUND(2*E291,0)/2</f>
        <v>14034</v>
      </c>
      <c r="G291" s="1">
        <f>C291-(C$7+F291*C$8)</f>
        <v>4.4060199994419236E-2</v>
      </c>
      <c r="K291" s="1">
        <f>G291</f>
        <v>4.4060199994419236E-2</v>
      </c>
      <c r="O291" s="1">
        <f ca="1">+C$11+C$12*F291</f>
        <v>4.5545742931794607E-2</v>
      </c>
      <c r="P291" s="6">
        <f>+D$11+D$12*F291+D$13*F291^2</f>
        <v>4.3755368157706608E-2</v>
      </c>
      <c r="Q291" s="224">
        <f>+C291-15018.5</f>
        <v>41639.508900000001</v>
      </c>
      <c r="S291" s="1">
        <f>+(P291-G291)^2</f>
        <v>9.2922448673594428E-8</v>
      </c>
      <c r="T291" s="1">
        <v>1</v>
      </c>
      <c r="U291" s="1">
        <f>T291*S291</f>
        <v>9.2922448673594428E-8</v>
      </c>
    </row>
    <row r="292" spans="1:21">
      <c r="A292" s="68" t="s">
        <v>180</v>
      </c>
      <c r="B292" s="69" t="s">
        <v>61</v>
      </c>
      <c r="C292" s="70">
        <v>56658.216800000002</v>
      </c>
      <c r="D292" s="70" t="s">
        <v>46</v>
      </c>
      <c r="E292" s="53">
        <f>(C292-C$7)/C$8</f>
        <v>14034.606147547585</v>
      </c>
      <c r="F292" s="1">
        <f>ROUND(2*E292,0)/2</f>
        <v>14034.5</v>
      </c>
      <c r="G292" s="1">
        <f>C292-(C$7+F292*C$8)</f>
        <v>4.412284999853E-2</v>
      </c>
      <c r="K292" s="1">
        <f>G292</f>
        <v>4.412284999853E-2</v>
      </c>
      <c r="O292" s="1">
        <f ca="1">+C$11+C$12*F292</f>
        <v>4.5547732230089663E-2</v>
      </c>
      <c r="P292" s="6">
        <f>+D$11+D$12*F292+D$13*F292^2</f>
        <v>4.3757311265946175E-2</v>
      </c>
      <c r="Q292" s="224">
        <f>+C292-15018.5</f>
        <v>41639.716800000002</v>
      </c>
      <c r="S292" s="1">
        <f>+(P292-G292)^2</f>
        <v>1.3361856501898951E-7</v>
      </c>
      <c r="T292" s="1">
        <v>1</v>
      </c>
      <c r="U292" s="1">
        <f>T292*S292</f>
        <v>1.3361856501898951E-7</v>
      </c>
    </row>
    <row r="293" spans="1:21">
      <c r="A293" s="97" t="s">
        <v>183</v>
      </c>
      <c r="B293" s="72" t="s">
        <v>59</v>
      </c>
      <c r="C293" s="73">
        <v>56668.398099999999</v>
      </c>
      <c r="D293" s="71">
        <v>1.8E-3</v>
      </c>
      <c r="E293" s="53">
        <f>(C293-C$7)/C$8</f>
        <v>14059.099579551017</v>
      </c>
      <c r="F293" s="1">
        <f>ROUND(2*E293,0)/2</f>
        <v>14059</v>
      </c>
      <c r="G293" s="1">
        <f>C293-(C$7+F293*C$8)</f>
        <v>4.139269999723183E-2</v>
      </c>
      <c r="J293" s="1">
        <f>G293</f>
        <v>4.139269999723183E-2</v>
      </c>
      <c r="O293" s="1">
        <f ca="1">+C$11+C$12*F293</f>
        <v>4.5645207846547672E-2</v>
      </c>
      <c r="P293" s="6">
        <f>+D$11+D$12*F293+D$13*F293^2</f>
        <v>4.3852556572209732E-2</v>
      </c>
      <c r="Q293" s="224">
        <f>+C293-15018.5</f>
        <v>41649.898099999999</v>
      </c>
      <c r="S293" s="1">
        <f>+(P293-G293)^2</f>
        <v>6.0508943694620143E-6</v>
      </c>
      <c r="T293" s="1">
        <v>1</v>
      </c>
      <c r="U293" s="1">
        <f>T293*S293</f>
        <v>6.0508943694620143E-6</v>
      </c>
    </row>
    <row r="294" spans="1:21">
      <c r="A294" s="98" t="s">
        <v>178</v>
      </c>
      <c r="B294" s="99" t="s">
        <v>59</v>
      </c>
      <c r="C294" s="98">
        <v>57054.566400000003</v>
      </c>
      <c r="D294" s="98">
        <v>1E-4</v>
      </c>
      <c r="E294" s="53">
        <f>(C294-C$7)/C$8</f>
        <v>14988.115225680081</v>
      </c>
      <c r="F294" s="1">
        <f>ROUND(2*E294,0)/2</f>
        <v>14988</v>
      </c>
      <c r="G294" s="1">
        <f>C294-(C$7+F294*C$8)</f>
        <v>4.7896399999444839E-2</v>
      </c>
      <c r="K294" s="1">
        <f>G294</f>
        <v>4.7896399999444839E-2</v>
      </c>
      <c r="O294" s="1">
        <f ca="1">+C$11+C$12*F294</f>
        <v>4.9341324078771572E-2</v>
      </c>
      <c r="P294" s="6">
        <f>+D$11+D$12*F294+D$13*F294^2</f>
        <v>4.751183155024441E-2</v>
      </c>
      <c r="Q294" s="224">
        <f>+C294-15018.5</f>
        <v>42036.066400000003</v>
      </c>
      <c r="S294" s="1">
        <f>+(P294-G294)^2</f>
        <v>1.4789289212042267E-7</v>
      </c>
      <c r="T294" s="1">
        <v>1</v>
      </c>
      <c r="U294" s="1">
        <f>T294*S294</f>
        <v>1.4789289212042267E-7</v>
      </c>
    </row>
    <row r="295" spans="1:21">
      <c r="A295" s="98" t="s">
        <v>178</v>
      </c>
      <c r="B295" s="99" t="s">
        <v>59</v>
      </c>
      <c r="C295" s="98">
        <v>57054.566400000003</v>
      </c>
      <c r="D295" s="98">
        <v>1E-4</v>
      </c>
      <c r="E295" s="53">
        <f>(C295-C$7)/C$8</f>
        <v>14988.115225680081</v>
      </c>
      <c r="F295" s="1">
        <f>ROUND(2*E295,0)/2</f>
        <v>14988</v>
      </c>
      <c r="G295" s="1">
        <f>C295-(C$7+F295*C$8)</f>
        <v>4.7896399999444839E-2</v>
      </c>
      <c r="K295" s="1">
        <f>G295</f>
        <v>4.7896399999444839E-2</v>
      </c>
      <c r="O295" s="1">
        <f ca="1">+C$11+C$12*F295</f>
        <v>4.9341324078771572E-2</v>
      </c>
      <c r="P295" s="6">
        <f>+D$11+D$12*F295+D$13*F295^2</f>
        <v>4.751183155024441E-2</v>
      </c>
      <c r="Q295" s="224">
        <f>+C295-15018.5</f>
        <v>42036.066400000003</v>
      </c>
      <c r="S295" s="1">
        <f>+(P295-G295)^2</f>
        <v>1.4789289212042267E-7</v>
      </c>
      <c r="T295" s="1">
        <v>1</v>
      </c>
      <c r="U295" s="1">
        <f>T295*S295</f>
        <v>1.4789289212042267E-7</v>
      </c>
    </row>
    <row r="296" spans="1:21">
      <c r="A296" s="92" t="s">
        <v>184</v>
      </c>
      <c r="B296" s="93" t="s">
        <v>59</v>
      </c>
      <c r="C296" s="92">
        <v>57328.9136</v>
      </c>
      <c r="D296" s="92">
        <v>2.0000000000000001E-4</v>
      </c>
      <c r="E296" s="53">
        <f>(C296-C$7)/C$8</f>
        <v>15648.119791750607</v>
      </c>
      <c r="F296" s="1">
        <f>ROUND(2*E296,0)/2</f>
        <v>15648</v>
      </c>
      <c r="G296" s="1">
        <f>C296-(C$7+F296*C$8)</f>
        <v>4.9794399994425476E-2</v>
      </c>
      <c r="K296" s="1">
        <f>G296</f>
        <v>4.9794399994425476E-2</v>
      </c>
      <c r="O296" s="1">
        <f ca="1">+C$11+C$12*F296</f>
        <v>5.1967197828252487E-2</v>
      </c>
      <c r="P296" s="6">
        <f>+D$11+D$12*F296+D$13*F296^2</f>
        <v>5.0168039616016472E-2</v>
      </c>
      <c r="Q296" s="224">
        <f>+C296-15018.5</f>
        <v>42310.4136</v>
      </c>
      <c r="S296" s="1">
        <f>+(P296-G296)^2</f>
        <v>1.3960656682266265E-7</v>
      </c>
      <c r="T296" s="1">
        <v>1</v>
      </c>
      <c r="U296" s="1">
        <f>T296*S296</f>
        <v>1.3960656682266265E-7</v>
      </c>
    </row>
    <row r="297" spans="1:21">
      <c r="A297" s="92" t="s">
        <v>184</v>
      </c>
      <c r="B297" s="93" t="s">
        <v>59</v>
      </c>
      <c r="C297" s="92">
        <v>57359.674899999998</v>
      </c>
      <c r="D297" s="92">
        <v>1E-4</v>
      </c>
      <c r="E297" s="53">
        <f>(C297-C$7)/C$8</f>
        <v>15722.123092889691</v>
      </c>
      <c r="F297" s="1">
        <f>ROUND(2*E297,0)/2</f>
        <v>15722</v>
      </c>
      <c r="G297" s="1">
        <f>C297-(C$7+F297*C$8)</f>
        <v>5.1166599994758144E-2</v>
      </c>
      <c r="K297" s="1">
        <f>G297</f>
        <v>5.1166599994758144E-2</v>
      </c>
      <c r="O297" s="1">
        <f ca="1">+C$11+C$12*F297</f>
        <v>5.2261613975921564E-2</v>
      </c>
      <c r="P297" s="6">
        <f>+D$11+D$12*F297+D$13*F297^2</f>
        <v>5.0468783520965767E-2</v>
      </c>
      <c r="Q297" s="224">
        <f>+C297-15018.5</f>
        <v>42341.174899999998</v>
      </c>
      <c r="S297" s="1">
        <f>+(P297-G297)^2</f>
        <v>4.8694783109602751E-7</v>
      </c>
      <c r="T297" s="1">
        <v>1</v>
      </c>
      <c r="U297" s="1">
        <f>T297*S297</f>
        <v>4.8694783109602751E-7</v>
      </c>
    </row>
    <row r="298" spans="1:21">
      <c r="A298" s="100" t="s">
        <v>185</v>
      </c>
      <c r="B298" s="101" t="s">
        <v>59</v>
      </c>
      <c r="C298" s="102">
        <v>57383.369700000003</v>
      </c>
      <c r="D298" s="102">
        <v>2.5000000000000001E-3</v>
      </c>
      <c r="E298" s="53">
        <f>(C298-C$7)/C$8</f>
        <v>15779.126321616397</v>
      </c>
      <c r="F298" s="1">
        <f>ROUND(2*E298,0)/2</f>
        <v>15779</v>
      </c>
      <c r="G298" s="1">
        <f>C298-(C$7+F298*C$8)</f>
        <v>5.2508699998725206E-2</v>
      </c>
      <c r="K298" s="1">
        <f>G298</f>
        <v>5.2508699998725206E-2</v>
      </c>
      <c r="O298" s="1">
        <f ca="1">+C$11+C$12*F298</f>
        <v>5.2488393981558551E-2</v>
      </c>
      <c r="P298" s="6">
        <f>+D$11+D$12*F298+D$13*F298^2</f>
        <v>5.070083994436797E-2</v>
      </c>
      <c r="Q298" s="224">
        <f>+C298-15018.5</f>
        <v>42364.869700000003</v>
      </c>
      <c r="S298" s="1">
        <f>+(P298-G298)^2</f>
        <v>3.268357976140546E-6</v>
      </c>
      <c r="T298" s="1">
        <v>1</v>
      </c>
      <c r="U298" s="1">
        <f>T298*S298</f>
        <v>3.268357976140546E-6</v>
      </c>
    </row>
    <row r="299" spans="1:21">
      <c r="A299" s="100" t="s">
        <v>185</v>
      </c>
      <c r="B299" s="101" t="s">
        <v>59</v>
      </c>
      <c r="C299" s="102">
        <v>57383.576800000003</v>
      </c>
      <c r="D299" s="102">
        <v>1.9E-3</v>
      </c>
      <c r="E299" s="53">
        <f>(C299-C$7)/C$8</f>
        <v>15779.624547753325</v>
      </c>
      <c r="F299" s="1">
        <f>ROUND(2*E299,0)/2</f>
        <v>15779.5</v>
      </c>
      <c r="G299" s="1">
        <f>C299-(C$7+F299*C$8)</f>
        <v>5.1771350001217797E-2</v>
      </c>
      <c r="K299" s="1">
        <f>G299</f>
        <v>5.1771350001217797E-2</v>
      </c>
      <c r="O299" s="1">
        <f ca="1">+C$11+C$12*F299</f>
        <v>5.2490383279853614E-2</v>
      </c>
      <c r="P299" s="6">
        <f>+D$11+D$12*F299+D$13*F299^2</f>
        <v>5.0702877076127507E-2</v>
      </c>
      <c r="Q299" s="224">
        <f>+C299-15018.5</f>
        <v>42365.076800000003</v>
      </c>
      <c r="S299" s="1">
        <f>+(P299-G299)^2</f>
        <v>1.1416343916510004E-6</v>
      </c>
      <c r="T299" s="1">
        <v>1</v>
      </c>
      <c r="U299" s="1">
        <f>T299*S299</f>
        <v>1.1416343916510004E-6</v>
      </c>
    </row>
    <row r="300" spans="1:21">
      <c r="A300" s="103" t="s">
        <v>186</v>
      </c>
      <c r="B300" s="104" t="s">
        <v>59</v>
      </c>
      <c r="C300" s="105">
        <v>57390.019899999999</v>
      </c>
      <c r="D300" s="105" t="s">
        <v>187</v>
      </c>
      <c r="E300" s="53">
        <f>(C300-C$7)/C$8</f>
        <v>15795.124889727462</v>
      </c>
      <c r="F300" s="1">
        <f>ROUND(2*E300,0)/2</f>
        <v>15795</v>
      </c>
      <c r="G300" s="1">
        <f>C300-(C$7+F300*C$8)</f>
        <v>5.1913499992224388E-2</v>
      </c>
      <c r="K300" s="1">
        <f>G300</f>
        <v>5.1913499992224388E-2</v>
      </c>
      <c r="O300" s="1">
        <f ca="1">+C$11+C$12*F300</f>
        <v>5.2552051527000515E-2</v>
      </c>
      <c r="P300" s="64">
        <f>+D$11+D$12*F300+D$13*F300^2</f>
        <v>5.0766041523327955E-2</v>
      </c>
      <c r="Q300" s="226">
        <f>+C300-15018.5</f>
        <v>42371.519899999999</v>
      </c>
      <c r="S300" s="1">
        <f>+(P300-G300)^2</f>
        <v>1.3166609378421455E-6</v>
      </c>
      <c r="T300" s="1">
        <v>1</v>
      </c>
      <c r="U300" s="1">
        <f>T300*S300</f>
        <v>1.3166609378421455E-6</v>
      </c>
    </row>
    <row r="301" spans="1:21">
      <c r="A301" s="105" t="s">
        <v>186</v>
      </c>
      <c r="B301" s="106" t="s">
        <v>61</v>
      </c>
      <c r="C301" s="105">
        <v>57391.058799999999</v>
      </c>
      <c r="D301" s="105" t="s">
        <v>187</v>
      </c>
      <c r="E301" s="53">
        <f>(C301-C$7)/C$8</f>
        <v>15797.62419988514</v>
      </c>
      <c r="F301" s="1">
        <f>ROUND(2*E301,0)/2</f>
        <v>15797.5</v>
      </c>
      <c r="G301" s="1">
        <f>C301-(C$7+F301*C$8)</f>
        <v>5.1626749991555698E-2</v>
      </c>
      <c r="K301" s="1">
        <f>G301</f>
        <v>5.1626749991555698E-2</v>
      </c>
      <c r="O301" s="1">
        <f ca="1">+C$11+C$12*F301</f>
        <v>5.2561998018475817E-2</v>
      </c>
      <c r="P301" s="6">
        <f>+D$11+D$12*F301+D$13*F301^2</f>
        <v>5.0776231762067851E-2</v>
      </c>
      <c r="Q301" s="224">
        <f>+C301-15018.5</f>
        <v>42372.558799999999</v>
      </c>
      <c r="S301" s="1">
        <f>+(P301-G301)^2</f>
        <v>7.2338125869114174E-7</v>
      </c>
      <c r="T301" s="1">
        <v>1</v>
      </c>
      <c r="U301" s="1">
        <f>T301*S301</f>
        <v>7.2338125869114174E-7</v>
      </c>
    </row>
    <row r="302" spans="1:21">
      <c r="A302" s="105" t="s">
        <v>186</v>
      </c>
      <c r="B302" s="106" t="s">
        <v>59</v>
      </c>
      <c r="C302" s="105">
        <v>57392.098599999998</v>
      </c>
      <c r="D302" s="105" t="s">
        <v>187</v>
      </c>
      <c r="E302" s="53">
        <f>(C302-C$7)/C$8</f>
        <v>15800.125675197442</v>
      </c>
      <c r="F302" s="1">
        <f>ROUND(2*E302,0)/2</f>
        <v>15800</v>
      </c>
      <c r="G302" s="1">
        <f>C302-(C$7+F302*C$8)</f>
        <v>5.2239999989978969E-2</v>
      </c>
      <c r="K302" s="1">
        <f>G302</f>
        <v>5.2239999989978969E-2</v>
      </c>
      <c r="O302" s="1">
        <f ca="1">+C$11+C$12*F302</f>
        <v>5.2571944509951118E-2</v>
      </c>
      <c r="P302" s="64">
        <f>+D$11+D$12*F302+D$13*F302^2</f>
        <v>5.078642267432866E-2</v>
      </c>
      <c r="Q302" s="226">
        <f>+C302-15018.5</f>
        <v>42373.598599999998</v>
      </c>
      <c r="S302" s="1">
        <f>+(P302-G302)^2</f>
        <v>2.112887012573158E-6</v>
      </c>
      <c r="T302" s="1">
        <v>1</v>
      </c>
      <c r="U302" s="1">
        <f>T302*S302</f>
        <v>2.112887012573158E-6</v>
      </c>
    </row>
    <row r="303" spans="1:21" ht="14.25">
      <c r="A303" s="239" t="s">
        <v>1266</v>
      </c>
      <c r="B303" s="240" t="s">
        <v>59</v>
      </c>
      <c r="C303" s="241">
        <v>57428.6806</v>
      </c>
      <c r="D303" s="242">
        <v>8.0000000000000004E-4</v>
      </c>
      <c r="E303" s="53">
        <f>(C303-C$7)/C$8</f>
        <v>15888.131993599794</v>
      </c>
      <c r="F303" s="1">
        <f>ROUND(2*E303,0)/2</f>
        <v>15888</v>
      </c>
      <c r="G303" s="1">
        <f>C303-(C$7+F303*C$8)</f>
        <v>5.4866399994352832E-2</v>
      </c>
      <c r="K303" s="1">
        <f>G303</f>
        <v>5.4866399994352832E-2</v>
      </c>
      <c r="O303" s="1">
        <f ca="1">+C$11+C$12*F303</f>
        <v>5.2922061009881907E-2</v>
      </c>
      <c r="P303" s="6">
        <f>+D$11+D$12*F303+D$13*F303^2</f>
        <v>5.1145571899555459E-2</v>
      </c>
      <c r="Q303" s="224">
        <f>+C303-15018.5</f>
        <v>42410.1806</v>
      </c>
      <c r="S303" s="1">
        <f>+(P303-G303)^2</f>
        <v>1.3844561711033454E-5</v>
      </c>
      <c r="T303" s="1">
        <v>1</v>
      </c>
      <c r="U303" s="1">
        <f>T303*S303</f>
        <v>1.3844561711033454E-5</v>
      </c>
    </row>
    <row r="304" spans="1:21">
      <c r="A304" s="98" t="s">
        <v>188</v>
      </c>
      <c r="B304" s="99" t="s">
        <v>59</v>
      </c>
      <c r="C304" s="98">
        <v>57664.782700000003</v>
      </c>
      <c r="D304" s="98">
        <v>2.0000000000000001E-4</v>
      </c>
      <c r="E304" s="53">
        <f>(C304-C$7)/C$8</f>
        <v>16456.129276090174</v>
      </c>
      <c r="F304" s="1">
        <f>ROUND(2*E304,0)/2</f>
        <v>16456</v>
      </c>
      <c r="G304" s="1">
        <f>C304-(C$7+F304*C$8)</f>
        <v>5.3736800000478979E-2</v>
      </c>
      <c r="K304" s="1">
        <f>G304</f>
        <v>5.3736800000478979E-2</v>
      </c>
      <c r="O304" s="1">
        <f ca="1">+C$11+C$12*F304</f>
        <v>5.518190387307155E-2</v>
      </c>
      <c r="P304" s="64">
        <f>+D$11+D$12*F304+D$13*F304^2</f>
        <v>5.3483793641284152E-2</v>
      </c>
      <c r="Q304" s="226">
        <f>+C304-15018.5</f>
        <v>42646.282700000003</v>
      </c>
      <c r="S304" s="1">
        <f>+(P304-G304)^2</f>
        <v>6.4012217793021677E-8</v>
      </c>
      <c r="T304" s="1">
        <v>1</v>
      </c>
      <c r="U304" s="1">
        <f>T304*S304</f>
        <v>6.4012217793021677E-8</v>
      </c>
    </row>
    <row r="305" spans="1:21">
      <c r="A305" s="98" t="s">
        <v>188</v>
      </c>
      <c r="B305" s="99" t="s">
        <v>59</v>
      </c>
      <c r="C305" s="98">
        <v>57666.861900000004</v>
      </c>
      <c r="D305" s="98">
        <v>1E-4</v>
      </c>
      <c r="E305" s="53">
        <f>(C305-C$7)/C$8</f>
        <v>16461.131264423839</v>
      </c>
      <c r="F305" s="1">
        <f>ROUND(2*E305,0)/2</f>
        <v>16461</v>
      </c>
      <c r="G305" s="1">
        <f>C305-(C$7+F305*C$8)</f>
        <v>5.4563300000154413E-2</v>
      </c>
      <c r="K305" s="1">
        <f>G305</f>
        <v>5.4563300000154413E-2</v>
      </c>
      <c r="O305" s="1">
        <f ca="1">+C$11+C$12*F305</f>
        <v>5.5201796856022167E-2</v>
      </c>
      <c r="P305" s="6">
        <f>+D$11+D$12*F305+D$13*F305^2</f>
        <v>5.3504530950145582E-2</v>
      </c>
      <c r="Q305" s="224">
        <f>+C305-15018.5</f>
        <v>42648.361900000004</v>
      </c>
      <c r="S305" s="1">
        <f>+(P305-G305)^2</f>
        <v>1.1209919012566034E-6</v>
      </c>
      <c r="T305" s="1">
        <v>1</v>
      </c>
      <c r="U305" s="1">
        <f>T305*S305</f>
        <v>1.1209919012566034E-6</v>
      </c>
    </row>
    <row r="306" spans="1:21">
      <c r="A306" s="98" t="s">
        <v>188</v>
      </c>
      <c r="B306" s="99" t="s">
        <v>59</v>
      </c>
      <c r="C306" s="98">
        <v>57698.869400000003</v>
      </c>
      <c r="D306" s="98">
        <v>1E-4</v>
      </c>
      <c r="E306" s="53">
        <f>(C306-C$7)/C$8</f>
        <v>16538.132583003007</v>
      </c>
      <c r="F306" s="1">
        <f>ROUND(2*E306,0)/2</f>
        <v>16538</v>
      </c>
      <c r="G306" s="1">
        <f>C306-(C$7+F306*C$8)</f>
        <v>5.5111399997258559E-2</v>
      </c>
      <c r="K306" s="1">
        <f>G306</f>
        <v>5.5111399997258559E-2</v>
      </c>
      <c r="O306" s="1">
        <f ca="1">+C$11+C$12*F306</f>
        <v>5.5508148793461609E-2</v>
      </c>
      <c r="P306" s="64">
        <f>+D$11+D$12*F306+D$13*F306^2</f>
        <v>5.382422571549704E-2</v>
      </c>
      <c r="Q306" s="226">
        <f>+C306-15018.5</f>
        <v>42680.369400000003</v>
      </c>
      <c r="S306" s="1">
        <f>+(P306-G306)^2</f>
        <v>1.6568176316282821E-6</v>
      </c>
      <c r="T306" s="1">
        <v>1</v>
      </c>
      <c r="U306" s="1">
        <f>T306*S306</f>
        <v>1.6568176316282821E-6</v>
      </c>
    </row>
    <row r="307" spans="1:21">
      <c r="A307" s="98" t="s">
        <v>188</v>
      </c>
      <c r="B307" s="99" t="s">
        <v>59</v>
      </c>
      <c r="C307" s="98">
        <v>57706.7673</v>
      </c>
      <c r="D307" s="98">
        <v>1E-4</v>
      </c>
      <c r="E307" s="53">
        <f>(C307-C$7)/C$8</f>
        <v>16557.132777145194</v>
      </c>
      <c r="F307" s="1">
        <f>ROUND(2*E307,0)/2</f>
        <v>16557</v>
      </c>
      <c r="G307" s="1">
        <f>C307-(C$7+F307*C$8)</f>
        <v>5.5192099993291777E-2</v>
      </c>
      <c r="K307" s="1">
        <f>G307</f>
        <v>5.5192099993291777E-2</v>
      </c>
      <c r="O307" s="1">
        <f ca="1">+C$11+C$12*F307</f>
        <v>5.5583742128673938E-2</v>
      </c>
      <c r="P307" s="6">
        <f>+D$11+D$12*F307+D$13*F307^2</f>
        <v>5.3903209716989697E-2</v>
      </c>
      <c r="Q307" s="224">
        <f>+C307-15018.5</f>
        <v>42688.2673</v>
      </c>
      <c r="S307" s="1">
        <f>+(P307-G307)^2</f>
        <v>1.6612381443460504E-6</v>
      </c>
      <c r="T307" s="1">
        <v>1</v>
      </c>
      <c r="U307" s="1">
        <f>T307*S307</f>
        <v>1.6612381443460504E-6</v>
      </c>
    </row>
    <row r="308" spans="1:21">
      <c r="A308" s="107" t="s">
        <v>189</v>
      </c>
      <c r="B308" s="108" t="s">
        <v>59</v>
      </c>
      <c r="C308" s="109">
        <v>57715.49654</v>
      </c>
      <c r="D308" s="109">
        <v>5.0000000000000002E-5</v>
      </c>
      <c r="E308" s="53">
        <f>(C308-C$7)/C$8</f>
        <v>16578.132948673559</v>
      </c>
      <c r="F308" s="1">
        <f>ROUND(2*E308,0)/2</f>
        <v>16578</v>
      </c>
      <c r="G308" s="1">
        <f>C308-(C$7+F308*C$8)</f>
        <v>5.526339999778429E-2</v>
      </c>
      <c r="K308" s="1">
        <f>G308</f>
        <v>5.526339999778429E-2</v>
      </c>
      <c r="O308" s="1">
        <f ca="1">+C$11+C$12*F308</f>
        <v>5.5667292657066506E-2</v>
      </c>
      <c r="P308" s="64">
        <f>+D$11+D$12*F308+D$13*F308^2</f>
        <v>5.3990553084508223E-2</v>
      </c>
      <c r="Q308" s="226">
        <f>+C308-15018.5</f>
        <v>42696.99654</v>
      </c>
      <c r="S308" s="1">
        <f>+(P308-G308)^2</f>
        <v>1.6201392646364115E-6</v>
      </c>
      <c r="T308" s="1">
        <v>1</v>
      </c>
      <c r="U308" s="1">
        <f>T308*S308</f>
        <v>1.6201392646364115E-6</v>
      </c>
    </row>
    <row r="309" spans="1:21">
      <c r="A309" s="98" t="s">
        <v>188</v>
      </c>
      <c r="B309" s="99" t="s">
        <v>59</v>
      </c>
      <c r="C309" s="98">
        <v>57726.719499999999</v>
      </c>
      <c r="D309" s="98">
        <v>1E-4</v>
      </c>
      <c r="E309" s="53">
        <f>(C309-C$7)/C$8</f>
        <v>16605.132330642195</v>
      </c>
      <c r="F309" s="1">
        <f>ROUND(2*E309,0)/2</f>
        <v>16605</v>
      </c>
      <c r="G309" s="1">
        <f>C309-(C$7+F309*C$8)</f>
        <v>5.5006499998853542E-2</v>
      </c>
      <c r="K309" s="1">
        <f>G309</f>
        <v>5.5006499998853542E-2</v>
      </c>
      <c r="O309" s="1">
        <f ca="1">+C$11+C$12*F309</f>
        <v>5.5774714764999817E-2</v>
      </c>
      <c r="P309" s="6">
        <f>+D$11+D$12*F309+D$13*F309^2</f>
        <v>5.4102921530537834E-2</v>
      </c>
      <c r="Q309" s="224">
        <f>+C309-15018.5</f>
        <v>42708.219499999999</v>
      </c>
      <c r="S309" s="1">
        <f>+(P309-G309)^2</f>
        <v>8.1645404840376049E-7</v>
      </c>
      <c r="T309" s="1">
        <v>1</v>
      </c>
      <c r="U309" s="1">
        <f>T309*S309</f>
        <v>8.1645404840376049E-7</v>
      </c>
    </row>
    <row r="310" spans="1:21">
      <c r="A310" s="98" t="s">
        <v>188</v>
      </c>
      <c r="B310" s="99" t="s">
        <v>61</v>
      </c>
      <c r="C310" s="98">
        <v>57742.724199999997</v>
      </c>
      <c r="D310" s="98">
        <v>1E-4</v>
      </c>
      <c r="E310" s="53">
        <f>(C310-C$7)/C$8</f>
        <v>16643.63527537277</v>
      </c>
      <c r="F310" s="1">
        <f>ROUND(2*E310,0)/2</f>
        <v>16643.5</v>
      </c>
      <c r="G310" s="1">
        <f>C310-(C$7+F310*C$8)</f>
        <v>5.623054999159649E-2</v>
      </c>
      <c r="K310" s="1">
        <f>G310</f>
        <v>5.623054999159649E-2</v>
      </c>
      <c r="O310" s="1">
        <f ca="1">+C$11+C$12*F310</f>
        <v>5.5927890733719537E-2</v>
      </c>
      <c r="P310" s="64">
        <f>+D$11+D$12*F310+D$13*F310^2</f>
        <v>5.426328648709719E-2</v>
      </c>
      <c r="Q310" s="226">
        <f>+C310-15018.5</f>
        <v>42724.224199999997</v>
      </c>
      <c r="S310" s="1">
        <f>+(P310-G310)^2</f>
        <v>3.8701256961348684E-6</v>
      </c>
      <c r="T310" s="1">
        <v>1</v>
      </c>
      <c r="U310" s="1">
        <f>T310*S310</f>
        <v>3.8701256961348684E-6</v>
      </c>
    </row>
    <row r="311" spans="1:21">
      <c r="A311" s="98" t="s">
        <v>188</v>
      </c>
      <c r="B311" s="99" t="s">
        <v>59</v>
      </c>
      <c r="C311" s="98">
        <v>57760.390099999997</v>
      </c>
      <c r="D311" s="98">
        <v>2.9999999999999997E-4</v>
      </c>
      <c r="E311" s="53">
        <f>(C311-C$7)/C$8</f>
        <v>16686.134614399176</v>
      </c>
      <c r="F311" s="1">
        <f>ROUND(2*E311,0)/2</f>
        <v>16686</v>
      </c>
      <c r="G311" s="1">
        <f>C311-(C$7+F311*C$8)</f>
        <v>5.595579999499023E-2</v>
      </c>
      <c r="K311" s="1">
        <f>G311</f>
        <v>5.595579999499023E-2</v>
      </c>
      <c r="O311" s="1">
        <f ca="1">+C$11+C$12*F311</f>
        <v>5.6096981088799749E-2</v>
      </c>
      <c r="P311" s="6">
        <f>+D$11+D$12*F311+D$13*F311^2</f>
        <v>5.444049822550498E-2</v>
      </c>
      <c r="Q311" s="224">
        <f>+C311-15018.5</f>
        <v>42741.890099999997</v>
      </c>
      <c r="S311" s="1">
        <f>+(P311-G311)^2</f>
        <v>2.2961394526051295E-6</v>
      </c>
      <c r="T311" s="1">
        <v>1</v>
      </c>
      <c r="U311" s="1">
        <f>T311*S311</f>
        <v>2.2961394526051295E-6</v>
      </c>
    </row>
    <row r="312" spans="1:21">
      <c r="A312" s="110" t="s">
        <v>190</v>
      </c>
      <c r="B312" s="111" t="s">
        <v>59</v>
      </c>
      <c r="C312" s="110">
        <v>58031.828200000004</v>
      </c>
      <c r="D312" s="110">
        <v>2.0000000000000001E-4</v>
      </c>
      <c r="E312" s="53">
        <f>(C312-C$7)/C$8</f>
        <v>17339.140678997304</v>
      </c>
      <c r="F312" s="1">
        <f>ROUND(2*E312,0)/2</f>
        <v>17339</v>
      </c>
      <c r="G312" s="1">
        <f>C312-(C$7+F312*C$8)</f>
        <v>5.847669999639038E-2</v>
      </c>
      <c r="K312" s="1">
        <f>G312</f>
        <v>5.847669999639038E-2</v>
      </c>
      <c r="O312" s="1">
        <f ca="1">+C$11+C$12*F312</f>
        <v>5.8695004662149816E-2</v>
      </c>
      <c r="P312" s="64">
        <f>+D$11+D$12*F312+D$13*F312^2</f>
        <v>5.7187775446624858E-2</v>
      </c>
      <c r="Q312" s="226">
        <f>+C312-15018.5</f>
        <v>43013.328200000004</v>
      </c>
      <c r="S312" s="1">
        <f>+(P312-G312)^2</f>
        <v>1.6613264949882527E-6</v>
      </c>
      <c r="T312" s="1">
        <v>1</v>
      </c>
      <c r="U312" s="1">
        <f>T312*S312</f>
        <v>1.6613264949882527E-6</v>
      </c>
    </row>
    <row r="313" spans="1:21">
      <c r="A313" s="139" t="s">
        <v>1260</v>
      </c>
      <c r="B313" s="223" t="s">
        <v>61</v>
      </c>
      <c r="C313" s="140">
        <v>58100.623323</v>
      </c>
      <c r="D313" s="140">
        <v>9.1000000000000003E-5</v>
      </c>
      <c r="E313" s="53">
        <f>(C313-C$7)/C$8</f>
        <v>17504.64298885642</v>
      </c>
      <c r="F313" s="1">
        <f>ROUND(2*E313,0)/2</f>
        <v>17504.5</v>
      </c>
      <c r="G313" s="1">
        <f>C313-(C$7+F313*C$8)</f>
        <v>5.9436849995108787E-2</v>
      </c>
      <c r="K313" s="1">
        <f>G313</f>
        <v>5.9436849995108787E-2</v>
      </c>
      <c r="O313" s="1">
        <f ca="1">+C$11+C$12*F313</f>
        <v>5.935346239781511E-2</v>
      </c>
      <c r="P313" s="6">
        <f>+D$11+D$12*F313+D$13*F313^2</f>
        <v>5.7891359773666787E-2</v>
      </c>
      <c r="Q313" s="224">
        <f>+C313-15018.5</f>
        <v>43082.123323</v>
      </c>
      <c r="S313" s="1">
        <f>+(P313-G313)^2</f>
        <v>2.3885400245728429E-6</v>
      </c>
      <c r="T313" s="1">
        <v>1</v>
      </c>
      <c r="U313" s="1">
        <f>T313*S313</f>
        <v>2.3885400245728429E-6</v>
      </c>
    </row>
    <row r="314" spans="1:21">
      <c r="A314" s="110" t="s">
        <v>190</v>
      </c>
      <c r="B314" s="111" t="s">
        <v>61</v>
      </c>
      <c r="C314" s="110">
        <v>58135.54</v>
      </c>
      <c r="D314" s="110">
        <v>1E-4</v>
      </c>
      <c r="E314" s="53">
        <f>(C314-C$7)/C$8</f>
        <v>17588.642994149024</v>
      </c>
      <c r="F314" s="1">
        <f>ROUND(2*E314,0)/2</f>
        <v>17588.5</v>
      </c>
      <c r="G314" s="1">
        <f>C314-(C$7+F314*C$8)</f>
        <v>5.9439049997308757E-2</v>
      </c>
      <c r="K314" s="1">
        <f>G314</f>
        <v>5.9439049997308757E-2</v>
      </c>
      <c r="O314" s="1">
        <f ca="1">+C$11+C$12*F314</f>
        <v>5.9687664511385408E-2</v>
      </c>
      <c r="P314" s="64">
        <f>+D$11+D$12*F314+D$13*F314^2</f>
        <v>5.8249595270317436E-2</v>
      </c>
      <c r="Q314" s="226">
        <f>+C314-15018.5</f>
        <v>43117.04</v>
      </c>
      <c r="S314" s="1">
        <f>+(P314-G314)^2</f>
        <v>1.4148025475619975E-6</v>
      </c>
      <c r="T314" s="1">
        <v>1</v>
      </c>
      <c r="U314" s="1">
        <f>T314*S314</f>
        <v>1.4148025475619975E-6</v>
      </c>
    </row>
    <row r="315" spans="1:21">
      <c r="A315" s="75" t="s">
        <v>191</v>
      </c>
      <c r="B315" s="69"/>
      <c r="C315" s="73">
        <v>58369.983</v>
      </c>
      <c r="D315" s="73">
        <v>2.0000000000000001E-4</v>
      </c>
      <c r="E315" s="53">
        <f>(C315-C$7)/C$8</f>
        <v>18152.648934371027</v>
      </c>
      <c r="F315" s="1">
        <f>ROUND(2*E315,0)/2</f>
        <v>18152.5</v>
      </c>
      <c r="G315" s="1">
        <f>C315-(C$7+F315*C$8)</f>
        <v>6.1908249997941311E-2</v>
      </c>
      <c r="K315" s="1">
        <f>G315</f>
        <v>6.1908249997941311E-2</v>
      </c>
      <c r="O315" s="1">
        <f ca="1">+C$11+C$12*F315</f>
        <v>6.1931592988214546E-2</v>
      </c>
      <c r="P315" s="6">
        <f>+D$11+D$12*F315+D$13*F315^2</f>
        <v>6.067458299074549E-2</v>
      </c>
      <c r="Q315" s="224">
        <f>+C315-15018.5</f>
        <v>43351.483</v>
      </c>
      <c r="S315" s="1">
        <f>+(P315-G315)^2</f>
        <v>1.5219342846434942E-6</v>
      </c>
      <c r="T315" s="1">
        <v>1</v>
      </c>
      <c r="U315" s="1">
        <f>T315*S315</f>
        <v>1.5219342846434942E-6</v>
      </c>
    </row>
    <row r="316" spans="1:21">
      <c r="A316" s="228" t="s">
        <v>1261</v>
      </c>
      <c r="B316" s="229" t="s">
        <v>61</v>
      </c>
      <c r="C316" s="230">
        <v>58369.983</v>
      </c>
      <c r="D316" s="231">
        <v>2.0000000000000001E-4</v>
      </c>
      <c r="E316" s="53">
        <f>(C316-C$7)/C$8</f>
        <v>18152.648934371027</v>
      </c>
      <c r="F316" s="1">
        <f>ROUND(2*E316,0)/2</f>
        <v>18152.5</v>
      </c>
      <c r="G316" s="1">
        <f>C316-(C$7+F316*C$8)</f>
        <v>6.1908249997941311E-2</v>
      </c>
      <c r="K316" s="1">
        <f>G316</f>
        <v>6.1908249997941311E-2</v>
      </c>
      <c r="O316" s="1">
        <f ca="1">+C$11+C$12*F316</f>
        <v>6.1931592988214546E-2</v>
      </c>
      <c r="P316" s="64">
        <f>+D$11+D$12*F316+D$13*F316^2</f>
        <v>6.067458299074549E-2</v>
      </c>
      <c r="Q316" s="226">
        <f>+C316-15018.5</f>
        <v>43351.483</v>
      </c>
      <c r="S316" s="1">
        <f>+(P316-G316)^2</f>
        <v>1.5219342846434942E-6</v>
      </c>
      <c r="T316" s="1">
        <v>1</v>
      </c>
      <c r="U316" s="1">
        <f>T316*S316</f>
        <v>1.5219342846434942E-6</v>
      </c>
    </row>
    <row r="317" spans="1:21">
      <c r="A317" s="75" t="s">
        <v>191</v>
      </c>
      <c r="B317" s="69"/>
      <c r="C317" s="70">
        <v>58372.893300000003</v>
      </c>
      <c r="D317" s="70">
        <v>4.0000000000000002E-4</v>
      </c>
      <c r="E317" s="53">
        <f>(C317-C$7)/C$8</f>
        <v>18159.650322716298</v>
      </c>
      <c r="F317" s="1">
        <f>ROUND(2*E317,0)/2</f>
        <v>18159.5</v>
      </c>
      <c r="G317" s="1">
        <f>C317-(C$7+F317*C$8)</f>
        <v>6.2485349997587036E-2</v>
      </c>
      <c r="K317" s="1">
        <f>G317</f>
        <v>6.2485349997587036E-2</v>
      </c>
      <c r="O317" s="1">
        <f ca="1">+C$11+C$12*F317</f>
        <v>6.1959443164345415E-2</v>
      </c>
      <c r="P317" s="6">
        <f>+D$11+D$12*F317+D$13*F317^2</f>
        <v>6.0704895721118257E-2</v>
      </c>
      <c r="Q317" s="224">
        <f>+C317-15018.5</f>
        <v>43354.393300000003</v>
      </c>
      <c r="S317" s="1">
        <f>+(P317-G317)^2</f>
        <v>3.170017430595964E-6</v>
      </c>
      <c r="T317" s="1">
        <v>1</v>
      </c>
      <c r="U317" s="1">
        <f>T317*S317</f>
        <v>3.170017430595964E-6</v>
      </c>
    </row>
    <row r="318" spans="1:21">
      <c r="A318" s="228" t="s">
        <v>1261</v>
      </c>
      <c r="B318" s="229" t="s">
        <v>61</v>
      </c>
      <c r="C318" s="230">
        <v>58372.893300000003</v>
      </c>
      <c r="D318" s="231">
        <v>4.0000000000000002E-4</v>
      </c>
      <c r="E318" s="53">
        <f>(C318-C$7)/C$8</f>
        <v>18159.650322716298</v>
      </c>
      <c r="F318" s="1">
        <f>ROUND(2*E318,0)/2</f>
        <v>18159.5</v>
      </c>
      <c r="G318" s="1">
        <f>C318-(C$7+F318*C$8)</f>
        <v>6.2485349997587036E-2</v>
      </c>
      <c r="K318" s="1">
        <f>G318</f>
        <v>6.2485349997587036E-2</v>
      </c>
      <c r="O318" s="1">
        <f ca="1">+C$11+C$12*F318</f>
        <v>6.1959443164345415E-2</v>
      </c>
      <c r="P318" s="64">
        <f>+D$11+D$12*F318+D$13*F318^2</f>
        <v>6.0704895721118257E-2</v>
      </c>
      <c r="Q318" s="226">
        <f>+C318-15018.5</f>
        <v>43354.393300000003</v>
      </c>
      <c r="S318" s="1">
        <f>+(P318-G318)^2</f>
        <v>3.170017430595964E-6</v>
      </c>
      <c r="T318" s="1">
        <v>1</v>
      </c>
      <c r="U318" s="1">
        <f>T318*S318</f>
        <v>3.170017430595964E-6</v>
      </c>
    </row>
    <row r="319" spans="1:21">
      <c r="A319" s="75" t="s">
        <v>191</v>
      </c>
      <c r="B319" s="69"/>
      <c r="C319" s="70">
        <v>58373.932099999998</v>
      </c>
      <c r="D319" s="70">
        <v>2.9999999999999997E-4</v>
      </c>
      <c r="E319" s="53">
        <f>(C319-C$7)/C$8</f>
        <v>18162.149392301228</v>
      </c>
      <c r="F319" s="1">
        <f>ROUND(2*E319,0)/2</f>
        <v>18162</v>
      </c>
      <c r="G319" s="1">
        <f>C319-(C$7+F319*C$8)</f>
        <v>6.2098599992168602E-2</v>
      </c>
      <c r="K319" s="1">
        <f>G319</f>
        <v>6.2098599992168602E-2</v>
      </c>
      <c r="O319" s="1">
        <f ca="1">+C$11+C$12*F319</f>
        <v>6.1969389655820717E-2</v>
      </c>
      <c r="P319" s="6">
        <f>+D$11+D$12*F319+D$13*F319^2</f>
        <v>6.071572297594114E-2</v>
      </c>
      <c r="Q319" s="224">
        <f>+C319-15018.5</f>
        <v>43355.432099999998</v>
      </c>
      <c r="S319" s="1">
        <f>+(P319-G319)^2</f>
        <v>1.9123488420101668E-6</v>
      </c>
      <c r="T319" s="1">
        <v>1</v>
      </c>
      <c r="U319" s="1">
        <f>T319*S319</f>
        <v>1.9123488420101668E-6</v>
      </c>
    </row>
    <row r="320" spans="1:21">
      <c r="A320" s="228" t="s">
        <v>1261</v>
      </c>
      <c r="B320" s="229" t="s">
        <v>59</v>
      </c>
      <c r="C320" s="230">
        <v>58373.932099999998</v>
      </c>
      <c r="D320" s="231">
        <v>2.9999999999999997E-4</v>
      </c>
      <c r="E320" s="53">
        <f>(C320-C$7)/C$8</f>
        <v>18162.149392301228</v>
      </c>
      <c r="F320" s="1">
        <f>ROUND(2*E320,0)/2</f>
        <v>18162</v>
      </c>
      <c r="G320" s="1">
        <f>C320-(C$7+F320*C$8)</f>
        <v>6.2098599992168602E-2</v>
      </c>
      <c r="K320" s="1">
        <f>G320</f>
        <v>6.2098599992168602E-2</v>
      </c>
      <c r="O320" s="1">
        <f ca="1">+C$11+C$12*F320</f>
        <v>6.1969389655820717E-2</v>
      </c>
      <c r="P320" s="64">
        <f>+D$11+D$12*F320+D$13*F320^2</f>
        <v>6.071572297594114E-2</v>
      </c>
      <c r="Q320" s="226">
        <f>+C320-15018.5</f>
        <v>43355.432099999998</v>
      </c>
      <c r="S320" s="1">
        <f>+(P320-G320)^2</f>
        <v>1.9123488420101668E-6</v>
      </c>
      <c r="T320" s="1">
        <v>1</v>
      </c>
      <c r="U320" s="1">
        <f>T320*S320</f>
        <v>1.9123488420101668E-6</v>
      </c>
    </row>
    <row r="321" spans="1:21">
      <c r="A321" s="75" t="s">
        <v>191</v>
      </c>
      <c r="B321" s="69"/>
      <c r="C321" s="70">
        <v>58378.919900000001</v>
      </c>
      <c r="D321" s="70">
        <v>2.0000000000000001E-4</v>
      </c>
      <c r="E321" s="53">
        <f>(C321-C$7)/C$8</f>
        <v>18174.148679243641</v>
      </c>
      <c r="F321" s="1">
        <f>ROUND(2*E321,0)/2</f>
        <v>18174</v>
      </c>
      <c r="G321" s="1">
        <f>C321-(C$7+F321*C$8)</f>
        <v>6.1802199998055585E-2</v>
      </c>
      <c r="K321" s="1">
        <f>G321</f>
        <v>6.1802199998055585E-2</v>
      </c>
      <c r="O321" s="1">
        <f ca="1">+C$11+C$12*F321</f>
        <v>6.201713281490219E-2</v>
      </c>
      <c r="P321" s="6">
        <f>+D$11+D$12*F321+D$13*F321^2</f>
        <v>6.07677031745021E-2</v>
      </c>
      <c r="Q321" s="224">
        <f>+C321-15018.5</f>
        <v>43360.419900000001</v>
      </c>
      <c r="S321" s="1">
        <f>+(P321-G321)^2</f>
        <v>1.0701836779422506E-6</v>
      </c>
      <c r="T321" s="1">
        <v>1</v>
      </c>
      <c r="U321" s="1">
        <f>T321*S321</f>
        <v>1.0701836779422506E-6</v>
      </c>
    </row>
    <row r="322" spans="1:21">
      <c r="A322" s="234" t="s">
        <v>1261</v>
      </c>
      <c r="B322" s="235" t="s">
        <v>59</v>
      </c>
      <c r="C322" s="237">
        <v>58378.919900000001</v>
      </c>
      <c r="D322" s="238">
        <v>2.0000000000000001E-4</v>
      </c>
      <c r="E322" s="53">
        <f>(C322-C$7)/C$8</f>
        <v>18174.148679243641</v>
      </c>
      <c r="F322" s="1">
        <f>ROUND(2*E322,0)/2</f>
        <v>18174</v>
      </c>
      <c r="G322" s="1">
        <f>C322-(C$7+F322*C$8)</f>
        <v>6.1802199998055585E-2</v>
      </c>
      <c r="K322" s="1">
        <f>G322</f>
        <v>6.1802199998055585E-2</v>
      </c>
      <c r="O322" s="1">
        <f ca="1">+C$11+C$12*F322</f>
        <v>6.201713281490219E-2</v>
      </c>
      <c r="P322" s="64">
        <f>+D$11+D$12*F322+D$13*F322^2</f>
        <v>6.07677031745021E-2</v>
      </c>
      <c r="Q322" s="226">
        <f>+C322-15018.5</f>
        <v>43360.419900000001</v>
      </c>
      <c r="S322" s="1">
        <f>+(P322-G322)^2</f>
        <v>1.0701836779422506E-6</v>
      </c>
      <c r="T322" s="1">
        <v>1</v>
      </c>
      <c r="U322" s="1">
        <f>T322*S322</f>
        <v>1.0701836779422506E-6</v>
      </c>
    </row>
    <row r="323" spans="1:21">
      <c r="A323" s="88" t="s">
        <v>191</v>
      </c>
      <c r="B323" s="56"/>
      <c r="C323" s="54">
        <v>58379.958700000003</v>
      </c>
      <c r="D323" s="54">
        <v>4.0000000000000002E-4</v>
      </c>
      <c r="E323" s="53">
        <f>(C323-C$7)/C$8</f>
        <v>18176.647748828589</v>
      </c>
      <c r="F323" s="1">
        <f>ROUND(2*E323,0)/2</f>
        <v>18176.5</v>
      </c>
      <c r="G323" s="1">
        <f>C323-(C$7+F323*C$8)</f>
        <v>6.1415449999913108E-2</v>
      </c>
      <c r="K323" s="1">
        <f>G323</f>
        <v>6.1415449999913108E-2</v>
      </c>
      <c r="O323" s="1">
        <f ca="1">+C$11+C$12*F323</f>
        <v>6.2027079306377492E-2</v>
      </c>
      <c r="P323" s="64">
        <f>+D$11+D$12*F323+D$13*F323^2</f>
        <v>6.0778534335746294E-2</v>
      </c>
      <c r="Q323" s="226">
        <f>+C323-15018.5</f>
        <v>43361.458700000003</v>
      </c>
      <c r="S323" s="1">
        <f>+(P323-G323)^2</f>
        <v>4.0566156326105328E-7</v>
      </c>
      <c r="T323" s="1">
        <v>1</v>
      </c>
      <c r="U323" s="1">
        <f>T323*S323</f>
        <v>4.0566156326105328E-7</v>
      </c>
    </row>
    <row r="324" spans="1:21">
      <c r="A324" s="234" t="s">
        <v>1261</v>
      </c>
      <c r="B324" s="235" t="s">
        <v>61</v>
      </c>
      <c r="C324" s="237">
        <v>58379.958700000003</v>
      </c>
      <c r="D324" s="238">
        <v>4.0000000000000002E-4</v>
      </c>
      <c r="E324" s="53">
        <f>(C324-C$7)/C$8</f>
        <v>18176.647748828589</v>
      </c>
      <c r="F324" s="1">
        <f>ROUND(2*E324,0)/2</f>
        <v>18176.5</v>
      </c>
      <c r="G324" s="1">
        <f>C324-(C$7+F324*C$8)</f>
        <v>6.1415449999913108E-2</v>
      </c>
      <c r="K324" s="1">
        <f>G324</f>
        <v>6.1415449999913108E-2</v>
      </c>
      <c r="O324" s="1">
        <f ca="1">+C$11+C$12*F324</f>
        <v>6.2027079306377492E-2</v>
      </c>
      <c r="P324" s="64">
        <f>+D$11+D$12*F324+D$13*F324^2</f>
        <v>6.0778534335746294E-2</v>
      </c>
      <c r="Q324" s="226">
        <f>+C324-15018.5</f>
        <v>43361.458700000003</v>
      </c>
      <c r="S324" s="1">
        <f>+(P324-G324)^2</f>
        <v>4.0566156326105328E-7</v>
      </c>
      <c r="T324" s="1">
        <v>1</v>
      </c>
      <c r="U324" s="1">
        <f>T324*S324</f>
        <v>4.0566156326105328E-7</v>
      </c>
    </row>
    <row r="325" spans="1:21">
      <c r="A325" s="105" t="s">
        <v>192</v>
      </c>
      <c r="B325" s="106" t="s">
        <v>59</v>
      </c>
      <c r="C325" s="105">
        <v>58413.837699999996</v>
      </c>
      <c r="D325" s="105">
        <v>1E-4</v>
      </c>
      <c r="E325" s="53">
        <f>(C325-C$7)/C$8</f>
        <v>18258.151386168061</v>
      </c>
      <c r="F325" s="1">
        <f>ROUND(2*E325,0)/2</f>
        <v>18258</v>
      </c>
      <c r="G325" s="1">
        <f>C325-(C$7+F325*C$8)</f>
        <v>6.2927399994805455E-2</v>
      </c>
      <c r="K325" s="1">
        <f>G325</f>
        <v>6.2927399994805455E-2</v>
      </c>
      <c r="O325" s="1">
        <f ca="1">+C$11+C$12*F325</f>
        <v>6.2351334928472488E-2</v>
      </c>
      <c r="P325" s="64">
        <f>+D$11+D$12*F325+D$13*F325^2</f>
        <v>6.1131999066242615E-2</v>
      </c>
      <c r="Q325" s="226">
        <f>+C325-15018.5</f>
        <v>43395.337699999996</v>
      </c>
      <c r="S325" s="1">
        <f>+(P325-G325)^2</f>
        <v>3.223464494284309E-6</v>
      </c>
      <c r="T325" s="1">
        <v>1</v>
      </c>
      <c r="U325" s="1">
        <f>T325*S325</f>
        <v>3.223464494284309E-6</v>
      </c>
    </row>
    <row r="326" spans="1:21">
      <c r="A326" s="105" t="s">
        <v>192</v>
      </c>
      <c r="B326" s="106" t="s">
        <v>59</v>
      </c>
      <c r="C326" s="105">
        <v>58463.718500000003</v>
      </c>
      <c r="D326" s="105">
        <v>1E-4</v>
      </c>
      <c r="E326" s="53">
        <f>(C326-C$7)/C$8</f>
        <v>18378.150991628787</v>
      </c>
      <c r="F326" s="1">
        <f>ROUND(2*E326,0)/2</f>
        <v>18378</v>
      </c>
      <c r="G326" s="1">
        <f>C326-(C$7+F326*C$8)</f>
        <v>6.2763399997493252E-2</v>
      </c>
      <c r="K326" s="1">
        <f>G326</f>
        <v>6.2763399997493252E-2</v>
      </c>
      <c r="O326" s="1">
        <f ca="1">+C$11+C$12*F326</f>
        <v>6.2828766519287205E-2</v>
      </c>
      <c r="P326" s="64">
        <f>+D$11+D$12*F326+D$13*F326^2</f>
        <v>6.1653740792092272E-2</v>
      </c>
      <c r="Q326" s="226">
        <f>+C326-15018.5</f>
        <v>43445.218500000003</v>
      </c>
      <c r="S326" s="1">
        <f>+(P326-G326)^2</f>
        <v>1.231343552131134E-6</v>
      </c>
      <c r="T326" s="1">
        <v>1</v>
      </c>
      <c r="U326" s="1">
        <f>T326*S326</f>
        <v>1.231343552131134E-6</v>
      </c>
    </row>
    <row r="327" spans="1:21">
      <c r="A327" s="105" t="s">
        <v>192</v>
      </c>
      <c r="B327" s="106" t="s">
        <v>59</v>
      </c>
      <c r="C327" s="105">
        <v>58468.707399999999</v>
      </c>
      <c r="D327" s="105">
        <v>1E-4</v>
      </c>
      <c r="E327" s="53">
        <f>(C327-C$7)/C$8</f>
        <v>18390.15292487129</v>
      </c>
      <c r="F327" s="1">
        <f>ROUND(2*E327,0)/2</f>
        <v>18390</v>
      </c>
      <c r="G327" s="1">
        <f>C327-(C$7+F327*C$8)</f>
        <v>6.3566999997419771E-2</v>
      </c>
      <c r="K327" s="1">
        <f>G327</f>
        <v>6.3566999997419771E-2</v>
      </c>
      <c r="O327" s="1">
        <f ca="1">+C$11+C$12*F327</f>
        <v>6.2876509678368664E-2</v>
      </c>
      <c r="P327" s="64">
        <f>+D$11+D$12*F327+D$13*F327^2</f>
        <v>6.17060003132478E-2</v>
      </c>
      <c r="Q327" s="226">
        <f>+C327-15018.5</f>
        <v>43450.207399999999</v>
      </c>
      <c r="S327" s="1">
        <f>+(P327-G327)^2</f>
        <v>3.4633198244881763E-6</v>
      </c>
      <c r="T327" s="1">
        <v>1</v>
      </c>
      <c r="U327" s="1">
        <f>T327*S327</f>
        <v>3.4633198244881763E-6</v>
      </c>
    </row>
    <row r="328" spans="1:21">
      <c r="A328" s="105" t="s">
        <v>192</v>
      </c>
      <c r="B328" s="106" t="s">
        <v>59</v>
      </c>
      <c r="C328" s="105">
        <v>58493.648099999999</v>
      </c>
      <c r="D328" s="105">
        <v>1E-4</v>
      </c>
      <c r="E328" s="53">
        <f>(C328-C$7)/C$8</f>
        <v>18450.153449319852</v>
      </c>
      <c r="F328" s="1">
        <f>ROUND(2*E328,0)/2</f>
        <v>18450</v>
      </c>
      <c r="G328" s="1">
        <f>C328-(C$7+F328*C$8)</f>
        <v>6.3784999998460989E-2</v>
      </c>
      <c r="K328" s="1">
        <f>G328</f>
        <v>6.3784999998460989E-2</v>
      </c>
      <c r="O328" s="1">
        <f ca="1">+C$11+C$12*F328</f>
        <v>6.3115225473776029E-2</v>
      </c>
      <c r="P328" s="64">
        <f>+D$11+D$12*F328+D$13*F328^2</f>
        <v>6.1967530687854239E-2</v>
      </c>
      <c r="Q328" s="226">
        <f>+C328-15018.5</f>
        <v>43475.148099999999</v>
      </c>
      <c r="S328" s="1">
        <f>+(P328-G328)^2</f>
        <v>3.3031946949973779E-6</v>
      </c>
      <c r="T328" s="1">
        <v>1</v>
      </c>
      <c r="U328" s="1">
        <f>T328*S328</f>
        <v>3.3031946949973779E-6</v>
      </c>
    </row>
    <row r="329" spans="1:21">
      <c r="A329" s="228" t="s">
        <v>1262</v>
      </c>
      <c r="B329" s="229" t="s">
        <v>59</v>
      </c>
      <c r="C329" s="230">
        <v>58763.839599999999</v>
      </c>
      <c r="D329" s="231">
        <v>1E-4</v>
      </c>
      <c r="E329" s="53">
        <f>(C329-C$7)/C$8</f>
        <v>19100.16053418694</v>
      </c>
      <c r="F329" s="1">
        <f>ROUND(2*E329,0)/2</f>
        <v>19100</v>
      </c>
      <c r="G329" s="1">
        <f>C329-(C$7+F329*C$8)</f>
        <v>6.6729999998642597E-2</v>
      </c>
      <c r="K329" s="1">
        <f>G329</f>
        <v>6.6729999998642597E-2</v>
      </c>
      <c r="O329" s="1">
        <f ca="1">+C$11+C$12*F329</f>
        <v>6.5701313257355717E-2</v>
      </c>
      <c r="P329" s="64">
        <f>+D$11+D$12*F329+D$13*F329^2</f>
        <v>6.4825642805000694E-2</v>
      </c>
      <c r="Q329" s="226">
        <f>+C329-15018.5</f>
        <v>43745.339599999999</v>
      </c>
      <c r="S329" s="1">
        <f>+(P329-G329)^2</f>
        <v>3.6265763209756661E-6</v>
      </c>
      <c r="T329" s="1">
        <v>1</v>
      </c>
      <c r="U329" s="1">
        <f>T329*S329</f>
        <v>3.6265763209756661E-6</v>
      </c>
    </row>
    <row r="330" spans="1:21">
      <c r="A330" s="75" t="s">
        <v>1257</v>
      </c>
      <c r="B330" s="69"/>
      <c r="C330" s="236">
        <v>58786.909899999999</v>
      </c>
      <c r="D330" s="236">
        <v>2.0000000000000001E-4</v>
      </c>
      <c r="E330" s="53">
        <f>(C330-C$7)/C$8</f>
        <v>19155.661386175285</v>
      </c>
      <c r="F330" s="1">
        <f>ROUND(2*E330,0)/2</f>
        <v>19155.5</v>
      </c>
      <c r="G330" s="1">
        <f>C330-(C$7+F330*C$8)</f>
        <v>6.7084149995935149E-2</v>
      </c>
      <c r="K330" s="1">
        <f>G330</f>
        <v>6.7084149995935149E-2</v>
      </c>
      <c r="O330" s="1">
        <f ca="1">+C$11+C$12*F330</f>
        <v>6.5922125368107529E-2</v>
      </c>
      <c r="P330" s="64">
        <f>+D$11+D$12*F330+D$13*F330^2</f>
        <v>6.5071791359239156E-2</v>
      </c>
      <c r="Q330" s="226">
        <f>+C330-15018.5</f>
        <v>43768.409899999999</v>
      </c>
      <c r="S330" s="1">
        <f>+(P330-G330)^2</f>
        <v>4.049587282684957E-6</v>
      </c>
      <c r="T330" s="1">
        <v>1</v>
      </c>
      <c r="U330" s="1">
        <f>T330*S330</f>
        <v>4.049587282684957E-6</v>
      </c>
    </row>
    <row r="331" spans="1:21">
      <c r="A331" s="75" t="s">
        <v>1257</v>
      </c>
      <c r="B331" s="69"/>
      <c r="C331" s="236">
        <v>58823.6973</v>
      </c>
      <c r="D331" s="236">
        <v>8.0000000000000004E-4</v>
      </c>
      <c r="E331" s="53">
        <f>(C331-C$7)/C$8</f>
        <v>19244.161840978046</v>
      </c>
      <c r="F331" s="1">
        <f>ROUND(2*E331,0)/2</f>
        <v>19244</v>
      </c>
      <c r="G331" s="1">
        <f>C331-(C$7+F331*C$8)</f>
        <v>6.7273199994815513E-2</v>
      </c>
      <c r="K331" s="1">
        <f>G331</f>
        <v>6.7273199994815513E-2</v>
      </c>
      <c r="O331" s="1">
        <f ca="1">+C$11+C$12*F331</f>
        <v>6.6274231166333381E-2</v>
      </c>
      <c r="P331" s="64">
        <f>+D$11+D$12*F331+D$13*F331^2</f>
        <v>6.546498518134003E-2</v>
      </c>
      <c r="Q331" s="226">
        <f>+C331-15018.5</f>
        <v>43805.1973</v>
      </c>
      <c r="S331" s="1">
        <f>+(P331-G331)^2</f>
        <v>3.269640811672179E-6</v>
      </c>
      <c r="T331" s="1">
        <v>1</v>
      </c>
      <c r="U331" s="1">
        <f>T331*S331</f>
        <v>3.269640811672179E-6</v>
      </c>
    </row>
    <row r="332" spans="1:21">
      <c r="A332" s="139" t="s">
        <v>1259</v>
      </c>
      <c r="B332" s="223" t="s">
        <v>59</v>
      </c>
      <c r="C332" s="140">
        <v>58880.646000000001</v>
      </c>
      <c r="D332" s="140">
        <v>2.0000000000000001E-4</v>
      </c>
      <c r="E332" s="53">
        <f>(C332-C$7)/C$8</f>
        <v>19381.164886869461</v>
      </c>
      <c r="F332" s="1">
        <f>ROUND(2*E332,0)/2</f>
        <v>19381</v>
      </c>
      <c r="G332" s="1">
        <f>C332-(C$7+F332*C$8)</f>
        <v>6.8539299994881731E-2</v>
      </c>
      <c r="K332" s="1">
        <f>G332</f>
        <v>6.8539299994881731E-2</v>
      </c>
      <c r="O332" s="1">
        <f ca="1">+C$11+C$12*F332</f>
        <v>6.6819298899180174E-2</v>
      </c>
      <c r="P332" s="64">
        <f>+D$11+D$12*F332+D$13*F332^2</f>
        <v>6.6075322697163416E-2</v>
      </c>
      <c r="Q332" s="226">
        <f>+C332-15018.5</f>
        <v>43862.146000000001</v>
      </c>
      <c r="S332" s="1">
        <f>+(P332-G332)^2</f>
        <v>6.071184123671247E-6</v>
      </c>
      <c r="T332" s="1">
        <v>1</v>
      </c>
      <c r="U332" s="1">
        <f>T332*S332</f>
        <v>6.071184123671247E-6</v>
      </c>
    </row>
    <row r="333" spans="1:21">
      <c r="A333" s="228" t="s">
        <v>1263</v>
      </c>
      <c r="B333" s="229" t="s">
        <v>59</v>
      </c>
      <c r="C333" s="230">
        <v>58900.5982</v>
      </c>
      <c r="D333" s="231">
        <v>1E-4</v>
      </c>
      <c r="E333" s="53">
        <f>(C333-C$7)/C$8</f>
        <v>19429.164440366461</v>
      </c>
      <c r="F333" s="1">
        <f>ROUND(2*E333,0)/2</f>
        <v>19429</v>
      </c>
      <c r="G333" s="1">
        <f>C333-(C$7+F333*C$8)</f>
        <v>6.8353699993167538E-2</v>
      </c>
      <c r="K333" s="1">
        <f>G333</f>
        <v>6.8353699993167538E-2</v>
      </c>
      <c r="O333" s="1">
        <f ca="1">+C$11+C$12*F333</f>
        <v>6.7010271535506052E-2</v>
      </c>
      <c r="P333" s="64">
        <f>+D$11+D$12*F333+D$13*F333^2</f>
        <v>6.6289642047878988E-2</v>
      </c>
      <c r="Q333" s="226">
        <f>+C333-15018.5</f>
        <v>43882.0982</v>
      </c>
      <c r="S333" s="1">
        <f>+(P333-G333)^2</f>
        <v>4.2603352015087905E-6</v>
      </c>
      <c r="T333" s="1">
        <v>1</v>
      </c>
      <c r="U333" s="1">
        <f>T333*S333</f>
        <v>4.2603352015087905E-6</v>
      </c>
    </row>
    <row r="334" spans="1:21">
      <c r="A334" s="139" t="s">
        <v>1258</v>
      </c>
      <c r="B334" s="223" t="s">
        <v>59</v>
      </c>
      <c r="C334" s="140">
        <v>59135.873200000002</v>
      </c>
      <c r="D334" s="140">
        <v>1E-4</v>
      </c>
      <c r="E334" s="53">
        <f>(C334-C$7)/C$8</f>
        <v>19995.171945754693</v>
      </c>
      <c r="F334" s="1">
        <f>ROUND(2*E334,0)/2</f>
        <v>19995</v>
      </c>
      <c r="G334" s="1">
        <f>C334-(C$7+F334*C$8)</f>
        <v>7.1473500000138301E-2</v>
      </c>
      <c r="K334" s="1">
        <f>G334</f>
        <v>7.1473500000138301E-2</v>
      </c>
      <c r="O334" s="1">
        <f ca="1">+C$11+C$12*F334</f>
        <v>6.9262157205515457E-2</v>
      </c>
      <c r="P334" s="64">
        <f>+D$11+D$12*F334+D$13*F334^2</f>
        <v>6.8835549566377011E-2</v>
      </c>
      <c r="Q334" s="226">
        <f>+C334-15018.5</f>
        <v>44117.373200000002</v>
      </c>
      <c r="S334" s="1">
        <f>+(P334-G334)^2</f>
        <v>6.9587824909813825E-6</v>
      </c>
      <c r="T334" s="1">
        <v>1</v>
      </c>
      <c r="U334" s="1">
        <f>T334*S334</f>
        <v>6.9587824909813825E-6</v>
      </c>
    </row>
    <row r="335" spans="1:21">
      <c r="A335" s="139" t="s">
        <v>1258</v>
      </c>
      <c r="B335" s="223" t="s">
        <v>59</v>
      </c>
      <c r="C335" s="140">
        <v>59140.860500000003</v>
      </c>
      <c r="D335" s="140">
        <v>1E-4</v>
      </c>
      <c r="E335" s="53">
        <f>(C335-C$7)/C$8</f>
        <v>20007.170029833422</v>
      </c>
      <c r="F335" s="1">
        <f>ROUND(2*E335,0)/2</f>
        <v>20007</v>
      </c>
      <c r="G335" s="1">
        <f>C335-(C$7+F335*C$8)</f>
        <v>7.0677099996828474E-2</v>
      </c>
      <c r="K335" s="1">
        <f>G335</f>
        <v>7.0677099996828474E-2</v>
      </c>
      <c r="O335" s="1">
        <f ca="1">+C$11+C$12*F335</f>
        <v>6.9309900364596916E-2</v>
      </c>
      <c r="P335" s="64">
        <f>+D$11+D$12*F335+D$13*F335^2</f>
        <v>6.8889900127511269E-2</v>
      </c>
      <c r="Q335" s="226">
        <f>+C335-15018.5</f>
        <v>44122.360500000003</v>
      </c>
      <c r="S335" s="1">
        <f>+(P335-G335)^2</f>
        <v>3.1940833728874337E-6</v>
      </c>
      <c r="T335" s="1">
        <v>1</v>
      </c>
      <c r="U335" s="1">
        <f>T335*S335</f>
        <v>3.1940833728874337E-6</v>
      </c>
    </row>
    <row r="336" spans="1:21">
      <c r="A336" s="228" t="s">
        <v>1264</v>
      </c>
      <c r="B336" s="229" t="s">
        <v>59</v>
      </c>
      <c r="C336" s="230">
        <v>59505.827700000002</v>
      </c>
      <c r="D336" s="231">
        <v>1E-4</v>
      </c>
      <c r="E336" s="53">
        <f>(C336-C$7)/C$8</f>
        <v>20885.18160956151</v>
      </c>
      <c r="F336" s="1">
        <f>ROUND(2*E336,0)/2</f>
        <v>20885</v>
      </c>
      <c r="G336" s="1">
        <f>C336-(C$7+F336*C$8)</f>
        <v>7.5490499999432359E-2</v>
      </c>
      <c r="K336" s="1">
        <f>G336</f>
        <v>7.5490499999432359E-2</v>
      </c>
      <c r="O336" s="1">
        <f ca="1">+C$11+C$12*F336</f>
        <v>7.2803108170724565E-2</v>
      </c>
      <c r="P336" s="64">
        <f>+D$11+D$12*F336+D$13*F336^2</f>
        <v>7.2908653734344048E-2</v>
      </c>
      <c r="Q336" s="226">
        <f>+C336-15018.5</f>
        <v>44487.327700000002</v>
      </c>
      <c r="S336" s="1">
        <f>+(P336-G336)^2</f>
        <v>6.6659301365504622E-6</v>
      </c>
      <c r="T336" s="1">
        <v>1</v>
      </c>
      <c r="U336" s="1">
        <f>T336*S336</f>
        <v>6.6659301365504622E-6</v>
      </c>
    </row>
    <row r="337" spans="1:21">
      <c r="A337" s="75" t="s">
        <v>1256</v>
      </c>
      <c r="B337" s="215"/>
      <c r="C337" s="227">
        <v>59599.771000000001</v>
      </c>
      <c r="D337" s="227">
        <v>2E-3</v>
      </c>
      <c r="E337" s="53">
        <f>(C337-C$7)/C$8</f>
        <v>21111.183576965344</v>
      </c>
      <c r="F337" s="1">
        <f>ROUND(2*E337,0)/2</f>
        <v>21111</v>
      </c>
      <c r="G337" s="1">
        <f>C337-(C$7+F337*C$8)</f>
        <v>7.6308299998345319E-2</v>
      </c>
      <c r="K337" s="1">
        <f>G337</f>
        <v>7.6308299998345319E-2</v>
      </c>
      <c r="O337" s="1">
        <f ca="1">+C$11+C$12*F337</f>
        <v>7.3702271000092273E-2</v>
      </c>
      <c r="P337" s="64">
        <f>+D$11+D$12*F337+D$13*F337^2</f>
        <v>7.3956537421836943E-2</v>
      </c>
      <c r="Q337" s="226">
        <f>+C337-15018.5</f>
        <v>44581.271000000001</v>
      </c>
      <c r="S337" s="1">
        <f>+(P337-G337)^2</f>
        <v>5.5307872162653151E-6</v>
      </c>
      <c r="T337" s="1">
        <v>1</v>
      </c>
      <c r="U337" s="1">
        <f>T337*S337</f>
        <v>5.5307872162653151E-6</v>
      </c>
    </row>
    <row r="338" spans="1:21">
      <c r="A338" s="232" t="s">
        <v>1265</v>
      </c>
      <c r="B338" s="229" t="s">
        <v>59</v>
      </c>
      <c r="C338" s="233">
        <v>59616.398099999999</v>
      </c>
      <c r="D338" s="232">
        <v>1E-4</v>
      </c>
      <c r="E338" s="53">
        <f>(C338-C$7)/C$8</f>
        <v>21151.183846406806</v>
      </c>
      <c r="F338" s="1">
        <f>ROUND(2*E338,0)/2</f>
        <v>21151</v>
      </c>
      <c r="G338" s="1">
        <f>C338-(C$7+F338*C$8)</f>
        <v>7.6420299992605578E-2</v>
      </c>
      <c r="K338" s="1">
        <f>G338</f>
        <v>7.6420299992605578E-2</v>
      </c>
      <c r="O338" s="1">
        <f ca="1">+C$11+C$12*F338</f>
        <v>7.3861414863697183E-2</v>
      </c>
      <c r="P338" s="64">
        <f>+D$11+D$12*F338+D$13*F338^2</f>
        <v>7.4142576862220491E-2</v>
      </c>
      <c r="Q338" s="226">
        <f>+C338-15018.5</f>
        <v>44597.898099999999</v>
      </c>
      <c r="S338" s="1">
        <f>+(P338-G338)^2</f>
        <v>5.1880226586912398E-6</v>
      </c>
      <c r="T338" s="1">
        <v>1</v>
      </c>
      <c r="U338" s="1">
        <f>T338*S338</f>
        <v>5.1880226586912398E-6</v>
      </c>
    </row>
    <row r="339" spans="1:21">
      <c r="A339" s="232" t="s">
        <v>1265</v>
      </c>
      <c r="B339" s="229" t="s">
        <v>59</v>
      </c>
      <c r="C339" s="233">
        <v>59631.362500000003</v>
      </c>
      <c r="D339" s="232">
        <v>1E-4</v>
      </c>
      <c r="E339" s="53">
        <f>(C339-C$7)/C$8</f>
        <v>21187.184112961408</v>
      </c>
      <c r="F339" s="1">
        <f>ROUND(2*E339,0)/2</f>
        <v>21187</v>
      </c>
      <c r="G339" s="1">
        <f>C339-(C$7+F339*C$8)</f>
        <v>7.6531099999556318E-2</v>
      </c>
      <c r="K339" s="1">
        <f>G339</f>
        <v>7.6531099999556318E-2</v>
      </c>
      <c r="O339" s="1">
        <f ca="1">+C$11+C$12*F339</f>
        <v>7.4004644340941589E-2</v>
      </c>
      <c r="P339" s="64">
        <f>+D$11+D$12*F339+D$13*F339^2</f>
        <v>7.4310159778823923E-2</v>
      </c>
      <c r="Q339" s="226">
        <f>+C339-15018.5</f>
        <v>44612.862500000003</v>
      </c>
      <c r="S339" s="1">
        <f>+(P339-G339)^2</f>
        <v>4.9325754640668605E-6</v>
      </c>
      <c r="T339" s="1">
        <v>1</v>
      </c>
      <c r="U339" s="1">
        <f>T339*S339</f>
        <v>4.9325754640668605E-6</v>
      </c>
    </row>
    <row r="340" spans="1:21" ht="14.25">
      <c r="A340" s="243" t="s">
        <v>1268</v>
      </c>
      <c r="B340" s="243" t="s">
        <v>59</v>
      </c>
      <c r="C340" s="244">
        <v>59862.471100000199</v>
      </c>
      <c r="D340" s="232">
        <v>1E-4</v>
      </c>
      <c r="E340" s="53">
        <f>(C340-C$7)/C$8</f>
        <v>21743.168395863871</v>
      </c>
      <c r="F340" s="1">
        <f>ROUND(2*E340,0)/2</f>
        <v>21743</v>
      </c>
      <c r="G340" s="1">
        <f>C340-(C$7+F340*C$8)</f>
        <v>6.9997900194721296E-2</v>
      </c>
      <c r="K340" s="1">
        <f>G340</f>
        <v>6.9997900194721296E-2</v>
      </c>
      <c r="O340" s="1">
        <f ca="1">+C$11+C$12*F340</f>
        <v>7.6216744045049759E-2</v>
      </c>
      <c r="P340" s="64">
        <f>+D$11+D$12*F340+D$13*F340^2</f>
        <v>7.6916120084684694E-2</v>
      </c>
      <c r="Q340" s="226">
        <f>+C340-15018.5</f>
        <v>44843.971100000199</v>
      </c>
      <c r="S340" s="1">
        <f>+(P340-G340)^2</f>
        <v>4.7861766445885167E-5</v>
      </c>
      <c r="T340" s="1">
        <v>1</v>
      </c>
      <c r="U340" s="1">
        <f>T340*S340</f>
        <v>4.7861766445885167E-5</v>
      </c>
    </row>
    <row r="341" spans="1:21">
      <c r="A341" s="239" t="s">
        <v>1267</v>
      </c>
      <c r="B341" s="240" t="s">
        <v>59</v>
      </c>
      <c r="C341" s="241">
        <v>59917.766799999998</v>
      </c>
      <c r="D341" s="242">
        <v>1E-4</v>
      </c>
      <c r="E341" s="53">
        <f>(C341-C$7)/C$8</f>
        <v>21876.194774423351</v>
      </c>
      <c r="F341" s="1">
        <f>ROUND(2*E341,0)/2</f>
        <v>21876</v>
      </c>
      <c r="G341" s="1">
        <f>C341-(C$7+F341*C$8)</f>
        <v>8.0962799991539214E-2</v>
      </c>
      <c r="K341" s="1">
        <f>G341</f>
        <v>8.0962799991539214E-2</v>
      </c>
      <c r="O341" s="1">
        <f ca="1">+C$11+C$12*F341</f>
        <v>7.6745897391536075E-2</v>
      </c>
      <c r="P341" s="64">
        <f>+D$11+D$12*F341+D$13*F341^2</f>
        <v>7.7544425842244899E-2</v>
      </c>
      <c r="Q341" s="226">
        <f>+C341-15018.5</f>
        <v>44899.266799999998</v>
      </c>
      <c r="S341" s="1">
        <f>+(P341-G341)^2</f>
        <v>1.1685281824563631E-5</v>
      </c>
      <c r="T341" s="1">
        <v>1</v>
      </c>
      <c r="U341" s="1">
        <f>T341*S341</f>
        <v>1.1685281824563631E-5</v>
      </c>
    </row>
  </sheetData>
  <sheetProtection selectLockedCells="1" selectUnlockedCells="1"/>
  <sortState xmlns:xlrd2="http://schemas.microsoft.com/office/spreadsheetml/2017/richdata2" ref="A21:U341">
    <sortCondition ref="C21:C341"/>
  </sortState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191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112" t="s">
        <v>193</v>
      </c>
      <c r="D1" s="8" t="s">
        <v>194</v>
      </c>
      <c r="M1" s="113" t="s">
        <v>195</v>
      </c>
      <c r="N1" t="s">
        <v>196</v>
      </c>
      <c r="O1">
        <f ca="1">H18*J18-I18*I18</f>
        <v>569639.39648905024</v>
      </c>
      <c r="P1" t="s">
        <v>197</v>
      </c>
      <c r="U1" s="47" t="s">
        <v>198</v>
      </c>
      <c r="V1" s="114" t="s">
        <v>199</v>
      </c>
      <c r="AA1">
        <v>1</v>
      </c>
      <c r="AB1" t="s">
        <v>78</v>
      </c>
    </row>
    <row r="2" spans="1:28">
      <c r="M2" s="113" t="s">
        <v>200</v>
      </c>
      <c r="N2" t="s">
        <v>201</v>
      </c>
      <c r="O2">
        <f ca="1">+F18*J18-H18*I18</f>
        <v>336253.25581419293</v>
      </c>
      <c r="P2" t="s">
        <v>202</v>
      </c>
      <c r="U2">
        <v>-7.5</v>
      </c>
      <c r="V2">
        <f t="shared" ref="V2:V20" ca="1" si="0">+E$4+E$5*U2+E$6*U2^2</f>
        <v>0.12370860907275963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115" t="s">
        <v>205</v>
      </c>
      <c r="F3" s="115" t="s">
        <v>206</v>
      </c>
      <c r="G3" s="115" t="s">
        <v>207</v>
      </c>
      <c r="H3" s="115" t="s">
        <v>208</v>
      </c>
      <c r="M3" s="113" t="s">
        <v>209</v>
      </c>
      <c r="N3" t="s">
        <v>210</v>
      </c>
      <c r="O3">
        <f ca="1">+F18*I18-H18*H18</f>
        <v>-106374.60560963217</v>
      </c>
      <c r="P3" t="s">
        <v>211</v>
      </c>
      <c r="U3">
        <v>-7</v>
      </c>
      <c r="V3">
        <f t="shared" ca="1" si="0"/>
        <v>9.6717110882489438E-2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116" t="s">
        <v>215</v>
      </c>
      <c r="E4" s="117">
        <f ca="1">(G18*O1-K18*O2+L18*O3)/O7</f>
        <v>-1.1335943081387043E-4</v>
      </c>
      <c r="F4" s="118">
        <f ca="1">+E7/O7*O18</f>
        <v>2.9216554278946923E-4</v>
      </c>
      <c r="G4" s="119">
        <f>+B18</f>
        <v>1</v>
      </c>
      <c r="H4" s="120">
        <f ca="1">ABS(F4/E4)</f>
        <v>2.5773377714747703</v>
      </c>
      <c r="M4" s="113" t="s">
        <v>216</v>
      </c>
      <c r="N4" t="s">
        <v>217</v>
      </c>
      <c r="O4">
        <f ca="1">+C18*J18-H18*H18</f>
        <v>552248.80505256646</v>
      </c>
      <c r="P4" t="s">
        <v>218</v>
      </c>
      <c r="U4">
        <v>-6.5</v>
      </c>
      <c r="V4">
        <f t="shared" ca="1" si="0"/>
        <v>7.2402284162223829E-2</v>
      </c>
      <c r="AA4">
        <v>4</v>
      </c>
      <c r="AB4" t="s">
        <v>219</v>
      </c>
    </row>
    <row r="5" spans="1:28">
      <c r="A5" t="s">
        <v>220</v>
      </c>
      <c r="B5" s="121">
        <v>40323</v>
      </c>
      <c r="D5" s="122" t="s">
        <v>221</v>
      </c>
      <c r="E5" s="123">
        <f ca="1">+(-G18*O2+K18*O4-L18*O5)/O7</f>
        <v>2.3640476249592014E-2</v>
      </c>
      <c r="F5" s="124">
        <f ca="1">P18*E7/O7</f>
        <v>2.8985233889129166E-4</v>
      </c>
      <c r="G5" s="125">
        <f>+B18/A18</f>
        <v>1E-4</v>
      </c>
      <c r="H5" s="120">
        <f ca="1">ABS(F5/E5)</f>
        <v>1.2260850239694046E-2</v>
      </c>
      <c r="M5" s="113" t="s">
        <v>222</v>
      </c>
      <c r="N5" t="s">
        <v>223</v>
      </c>
      <c r="O5">
        <f ca="1">+C18*I18-F18*H18</f>
        <v>-132086.59256951589</v>
      </c>
      <c r="P5" t="s">
        <v>224</v>
      </c>
      <c r="U5">
        <v>-6</v>
      </c>
      <c r="V5">
        <f t="shared" ca="1" si="0"/>
        <v>5.0764128911962747E-2</v>
      </c>
      <c r="AA5">
        <v>5</v>
      </c>
      <c r="AB5" t="s">
        <v>225</v>
      </c>
    </row>
    <row r="6" spans="1:28">
      <c r="D6" s="126" t="s">
        <v>226</v>
      </c>
      <c r="E6" s="127">
        <f ca="1">+(G18*O3-K18*O5+L18*O6)/O7</f>
        <v>5.3533429400091309E-3</v>
      </c>
      <c r="F6" s="128">
        <f ca="1">Q18*E7/O7</f>
        <v>6.6439299953095801E-5</v>
      </c>
      <c r="G6" s="129">
        <f>+B18/A18^2</f>
        <v>1E-8</v>
      </c>
      <c r="H6" s="120">
        <f ca="1">ABS(F6/E6)</f>
        <v>1.2410805864229291E-2</v>
      </c>
      <c r="M6" s="130" t="s">
        <v>227</v>
      </c>
      <c r="N6" s="131" t="s">
        <v>228</v>
      </c>
      <c r="O6" s="131">
        <f ca="1">+C18*H18-F18*F18</f>
        <v>45021.918974757318</v>
      </c>
      <c r="P6" t="s">
        <v>229</v>
      </c>
      <c r="U6">
        <v>-5.5</v>
      </c>
      <c r="V6">
        <f t="shared" ca="1" si="0"/>
        <v>3.1802645131706275E-2</v>
      </c>
      <c r="AA6">
        <v>6</v>
      </c>
      <c r="AB6" t="s">
        <v>230</v>
      </c>
    </row>
    <row r="7" spans="1:28">
      <c r="D7" s="8" t="s">
        <v>231</v>
      </c>
      <c r="E7" s="132">
        <f ca="1">SQRT(N18/(B15-3))</f>
        <v>2.8464866299399813E-3</v>
      </c>
      <c r="G7" s="133">
        <f>+B22</f>
        <v>6.9625849995645694E-2</v>
      </c>
      <c r="M7" s="113" t="s">
        <v>232</v>
      </c>
      <c r="N7" t="s">
        <v>233</v>
      </c>
      <c r="O7">
        <f ca="1">+C18*O1-F18*O2+H18*O3</f>
        <v>48315524.549562894</v>
      </c>
      <c r="U7">
        <v>-5</v>
      </c>
      <c r="V7">
        <f t="shared" ca="1" si="0"/>
        <v>1.5517832821454358E-2</v>
      </c>
      <c r="AA7">
        <v>7</v>
      </c>
      <c r="AB7" t="s">
        <v>234</v>
      </c>
    </row>
    <row r="8" spans="1:28">
      <c r="A8" s="32">
        <v>21</v>
      </c>
      <c r="B8" t="s">
        <v>235</v>
      </c>
      <c r="C8" s="134">
        <v>21</v>
      </c>
      <c r="D8" s="8" t="s">
        <v>236</v>
      </c>
      <c r="F8" s="135">
        <f ca="1">CORREL(INDIRECT(E12):INDIRECT(E13),INDIRECT(M12):INDIRECT(M13))</f>
        <v>0.98936978475656412</v>
      </c>
      <c r="G8" s="132"/>
      <c r="K8" s="133"/>
      <c r="U8">
        <v>-4.5</v>
      </c>
      <c r="V8">
        <f t="shared" ca="1" si="0"/>
        <v>1.9096919812069818E-3</v>
      </c>
      <c r="AA8">
        <v>8</v>
      </c>
      <c r="AB8" t="s">
        <v>237</v>
      </c>
    </row>
    <row r="9" spans="1:28">
      <c r="A9" s="32">
        <f>20+COUNT(A21:A1449)</f>
        <v>191</v>
      </c>
      <c r="B9" t="s">
        <v>238</v>
      </c>
      <c r="C9" s="134">
        <f>A9</f>
        <v>191</v>
      </c>
      <c r="E9" s="136">
        <f ca="1">E6*G6</f>
        <v>5.353342940009131E-11</v>
      </c>
      <c r="F9" s="137">
        <f ca="1">H6</f>
        <v>1.2410805864229291E-2</v>
      </c>
      <c r="G9" s="138">
        <f ca="1">F8</f>
        <v>0.98936978475656412</v>
      </c>
      <c r="K9" s="133"/>
      <c r="U9">
        <v>-4</v>
      </c>
      <c r="V9">
        <f t="shared" ca="1" si="0"/>
        <v>-9.021777389035826E-3</v>
      </c>
      <c r="AA9">
        <v>9</v>
      </c>
      <c r="AB9" t="s">
        <v>59</v>
      </c>
    </row>
    <row r="10" spans="1:28">
      <c r="A10" s="139" t="s">
        <v>14</v>
      </c>
      <c r="B10" s="140">
        <f>Active!C8</f>
        <v>0.41567470000000001</v>
      </c>
      <c r="D10" t="s">
        <v>239</v>
      </c>
      <c r="E10">
        <f ca="1">2*E9*365.2422/B10</f>
        <v>9.40767745914487E-8</v>
      </c>
      <c r="F10">
        <f ca="1">+F9*E10</f>
        <v>1.1675685857873286E-9</v>
      </c>
      <c r="G10" t="s">
        <v>240</v>
      </c>
      <c r="U10">
        <v>-3.5</v>
      </c>
      <c r="V10">
        <f t="shared" ca="1" si="0"/>
        <v>-1.7276575289274065E-2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-2.2854701719507736E-2</v>
      </c>
      <c r="AA11">
        <v>11</v>
      </c>
      <c r="AB11" t="s">
        <v>76</v>
      </c>
    </row>
    <row r="12" spans="1:28">
      <c r="C12" s="141" t="str">
        <f t="shared" ref="C12:Q13" si="1">C$15&amp;$C8</f>
        <v>C21</v>
      </c>
      <c r="D12" s="141" t="str">
        <f t="shared" si="1"/>
        <v>D21</v>
      </c>
      <c r="E12" s="141" t="str">
        <f t="shared" si="1"/>
        <v>E21</v>
      </c>
      <c r="F12" s="141" t="str">
        <f t="shared" si="1"/>
        <v>F21</v>
      </c>
      <c r="G12" s="141" t="str">
        <f t="shared" ref="G12:Q12" si="2">G15&amp;$C8</f>
        <v>G21</v>
      </c>
      <c r="H12" s="141" t="str">
        <f t="shared" si="2"/>
        <v>H21</v>
      </c>
      <c r="I12" s="141" t="str">
        <f t="shared" si="2"/>
        <v>I21</v>
      </c>
      <c r="J12" s="141" t="str">
        <f t="shared" si="2"/>
        <v>J21</v>
      </c>
      <c r="K12" s="141" t="str">
        <f t="shared" si="2"/>
        <v>K21</v>
      </c>
      <c r="L12" s="141" t="str">
        <f t="shared" si="2"/>
        <v>L21</v>
      </c>
      <c r="M12" s="141" t="str">
        <f t="shared" si="2"/>
        <v>M21</v>
      </c>
      <c r="N12" s="141" t="str">
        <f t="shared" si="2"/>
        <v>N21</v>
      </c>
      <c r="O12" s="141" t="str">
        <f t="shared" si="2"/>
        <v>O21</v>
      </c>
      <c r="P12" s="141" t="str">
        <f t="shared" si="2"/>
        <v>P21</v>
      </c>
      <c r="Q12" s="141" t="str">
        <f t="shared" si="2"/>
        <v>Q21</v>
      </c>
      <c r="U12">
        <v>-2.5</v>
      </c>
      <c r="V12">
        <f t="shared" ca="1" si="0"/>
        <v>-2.5756156679736832E-2</v>
      </c>
      <c r="AA12">
        <v>12</v>
      </c>
      <c r="AB12" t="s">
        <v>242</v>
      </c>
    </row>
    <row r="13" spans="1:28">
      <c r="C13" s="141" t="str">
        <f t="shared" si="1"/>
        <v>C191</v>
      </c>
      <c r="D13" s="141" t="str">
        <f t="shared" si="1"/>
        <v>D191</v>
      </c>
      <c r="E13" s="141" t="str">
        <f t="shared" si="1"/>
        <v>E191</v>
      </c>
      <c r="F13" s="141" t="str">
        <f t="shared" si="1"/>
        <v>F191</v>
      </c>
      <c r="G13" s="141" t="str">
        <f t="shared" si="1"/>
        <v>G191</v>
      </c>
      <c r="H13" s="141" t="str">
        <f t="shared" si="1"/>
        <v>H191</v>
      </c>
      <c r="I13" s="141" t="str">
        <f t="shared" si="1"/>
        <v>I191</v>
      </c>
      <c r="J13" s="141" t="str">
        <f t="shared" si="1"/>
        <v>J191</v>
      </c>
      <c r="K13" s="141" t="str">
        <f t="shared" si="1"/>
        <v>K191</v>
      </c>
      <c r="L13" s="141" t="str">
        <f t="shared" si="1"/>
        <v>L191</v>
      </c>
      <c r="M13" s="141" t="str">
        <f t="shared" si="1"/>
        <v>M191</v>
      </c>
      <c r="N13" s="141" t="str">
        <f t="shared" si="1"/>
        <v>N191</v>
      </c>
      <c r="O13" s="141" t="str">
        <f t="shared" si="1"/>
        <v>O191</v>
      </c>
      <c r="P13" s="141" t="str">
        <f t="shared" si="1"/>
        <v>P191</v>
      </c>
      <c r="Q13" s="141" t="str">
        <f t="shared" si="1"/>
        <v>Q191</v>
      </c>
      <c r="U13">
        <v>-2</v>
      </c>
      <c r="V13">
        <f t="shared" ca="1" si="0"/>
        <v>-2.5980940169961376E-2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-2.3529052190181352E-2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171</v>
      </c>
      <c r="C15" s="141" t="str">
        <f t="shared" ref="C15:Q15" si="3">VLOOKUP(C16,$AA1:$AB26,2,FALSE)</f>
        <v>C</v>
      </c>
      <c r="D15" s="141" t="str">
        <f t="shared" si="3"/>
        <v>D</v>
      </c>
      <c r="E15" s="141" t="str">
        <f t="shared" si="3"/>
        <v>E</v>
      </c>
      <c r="F15" s="141" t="str">
        <f t="shared" si="3"/>
        <v>F</v>
      </c>
      <c r="G15" s="141" t="str">
        <f t="shared" si="3"/>
        <v>G</v>
      </c>
      <c r="H15" s="141" t="str">
        <f t="shared" si="3"/>
        <v>H</v>
      </c>
      <c r="I15" s="141" t="str">
        <f t="shared" si="3"/>
        <v>I</v>
      </c>
      <c r="J15" s="141" t="str">
        <f t="shared" si="3"/>
        <v>J</v>
      </c>
      <c r="K15" s="141" t="str">
        <f t="shared" si="3"/>
        <v>K</v>
      </c>
      <c r="L15" s="141" t="str">
        <f t="shared" si="3"/>
        <v>L</v>
      </c>
      <c r="M15" s="141" t="str">
        <f t="shared" si="3"/>
        <v>M</v>
      </c>
      <c r="N15" s="141" t="str">
        <f t="shared" si="3"/>
        <v>N</v>
      </c>
      <c r="O15" s="141" t="str">
        <f t="shared" si="3"/>
        <v>O</v>
      </c>
      <c r="P15" s="141" t="str">
        <f t="shared" si="3"/>
        <v>P</v>
      </c>
      <c r="Q15" s="141" t="str">
        <f t="shared" si="3"/>
        <v>Q</v>
      </c>
      <c r="U15">
        <v>-1</v>
      </c>
      <c r="V15">
        <f t="shared" ca="1" si="0"/>
        <v>-1.8400492740396755E-2</v>
      </c>
      <c r="AA15">
        <v>15</v>
      </c>
      <c r="AB15" t="s">
        <v>246</v>
      </c>
    </row>
    <row r="16" spans="1:28">
      <c r="A16" s="141"/>
      <c r="C16" s="141">
        <f>COLUMN()</f>
        <v>3</v>
      </c>
      <c r="D16" s="141">
        <f>COLUMN()</f>
        <v>4</v>
      </c>
      <c r="E16" s="141">
        <f>COLUMN()</f>
        <v>5</v>
      </c>
      <c r="F16" s="141">
        <f>COLUMN()</f>
        <v>6</v>
      </c>
      <c r="G16" s="141">
        <f>COLUMN()</f>
        <v>7</v>
      </c>
      <c r="H16" s="141">
        <f>COLUMN()</f>
        <v>8</v>
      </c>
      <c r="I16" s="141">
        <f>COLUMN()</f>
        <v>9</v>
      </c>
      <c r="J16" s="141">
        <f>COLUMN()</f>
        <v>10</v>
      </c>
      <c r="K16" s="141">
        <f>COLUMN()</f>
        <v>11</v>
      </c>
      <c r="L16" s="141">
        <f>COLUMN()</f>
        <v>12</v>
      </c>
      <c r="M16" s="141">
        <f>COLUMN()</f>
        <v>13</v>
      </c>
      <c r="N16" s="141">
        <f>COLUMN()</f>
        <v>14</v>
      </c>
      <c r="O16" s="141">
        <f>COLUMN()</f>
        <v>15</v>
      </c>
      <c r="P16" s="141">
        <f>COLUMN()</f>
        <v>16</v>
      </c>
      <c r="Q16" s="141">
        <f>COLUMN()</f>
        <v>17</v>
      </c>
      <c r="U16">
        <v>-0.5</v>
      </c>
      <c r="V16">
        <f t="shared" ca="1" si="0"/>
        <v>-1.0595261820607596E-2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-1.1335943081387043E-4</v>
      </c>
      <c r="AA17">
        <v>17</v>
      </c>
      <c r="AB17" t="s">
        <v>249</v>
      </c>
    </row>
    <row r="18" spans="1:28">
      <c r="A18" s="142">
        <v>10000</v>
      </c>
      <c r="B18" s="142">
        <v>1</v>
      </c>
      <c r="C18">
        <f ca="1">SUM(INDIRECT(C12):INDIRECT(C13))</f>
        <v>153.5</v>
      </c>
      <c r="D18" s="143">
        <f ca="1">SUM(INDIRECT(D12):INDIRECT(D13))</f>
        <v>-71.040899999999993</v>
      </c>
      <c r="E18" s="143">
        <f ca="1">SUM(INDIRECT(E12):INDIRECT(E13))</f>
        <v>2.9167622994136764</v>
      </c>
      <c r="F18" s="8">
        <f ca="1">SUM(INDIRECT(F12):INDIRECT(F13))</f>
        <v>22.520870000000016</v>
      </c>
      <c r="G18" s="8">
        <f ca="1">SUM(INDIRECT(G12):INDIRECT(G13))</f>
        <v>2.1028401094728908</v>
      </c>
      <c r="H18" s="8">
        <f ca="1">SUM(INDIRECT(H12):INDIRECT(H13))</f>
        <v>296.6065704254998</v>
      </c>
      <c r="I18" s="8">
        <f ca="1">SUM(INDIRECT(I12):INDIRECT(I13))</f>
        <v>-816.98211437014572</v>
      </c>
      <c r="J18" s="8">
        <f ca="1">SUM(INDIRECT(J12):INDIRECT(J13))</f>
        <v>4170.8421020986543</v>
      </c>
      <c r="K18" s="8">
        <f ca="1">SUM(INDIRECT(K12):INDIRECT(K13))</f>
        <v>2.6357821965351835</v>
      </c>
      <c r="L18" s="8">
        <f ca="1">SUM(INDIRECT(L12):INDIRECT(L13))</f>
        <v>2.9804786980546893</v>
      </c>
      <c r="N18">
        <f ca="1">SUM(INDIRECT(N12):INDIRECT(N13))</f>
        <v>1.3612176705837481E-3</v>
      </c>
      <c r="O18">
        <f ca="1">SQRT(SUM(INDIRECT(O12):INDIRECT(O13)))</f>
        <v>4959142.019746149</v>
      </c>
      <c r="P18">
        <f ca="1">SQRT(SUM(INDIRECT(P12):INDIRECT(P13)))</f>
        <v>4919878.2977405768</v>
      </c>
      <c r="Q18">
        <f ca="1">SQRT(SUM(INDIRECT(Q12):INDIRECT(Q13)))</f>
        <v>1127723.416711519</v>
      </c>
      <c r="U18">
        <v>0.5</v>
      </c>
      <c r="V18">
        <f t="shared" ca="1" si="0"/>
        <v>1.3045214428984419E-2</v>
      </c>
      <c r="AA18">
        <v>18</v>
      </c>
      <c r="AB18" t="s">
        <v>250</v>
      </c>
    </row>
    <row r="19" spans="1:28">
      <c r="A19" s="144" t="s">
        <v>251</v>
      </c>
      <c r="F19" s="145" t="s">
        <v>252</v>
      </c>
      <c r="G19" s="145" t="s">
        <v>253</v>
      </c>
      <c r="H19" s="145" t="s">
        <v>254</v>
      </c>
      <c r="I19" s="145" t="s">
        <v>255</v>
      </c>
      <c r="J19" s="145" t="s">
        <v>256</v>
      </c>
      <c r="K19" s="145" t="s">
        <v>257</v>
      </c>
      <c r="L19" s="145" t="s">
        <v>258</v>
      </c>
      <c r="U19">
        <v>1</v>
      </c>
      <c r="V19">
        <f t="shared" ca="1" si="0"/>
        <v>2.8880459758787273E-2</v>
      </c>
      <c r="AA19">
        <v>19</v>
      </c>
      <c r="AB19" t="s">
        <v>259</v>
      </c>
    </row>
    <row r="20" spans="1:28" ht="14.25">
      <c r="A20" s="47" t="s">
        <v>198</v>
      </c>
      <c r="B20" s="47" t="s">
        <v>260</v>
      </c>
      <c r="C20" s="47" t="s">
        <v>261</v>
      </c>
      <c r="D20" s="47" t="s">
        <v>198</v>
      </c>
      <c r="E20" s="47" t="s">
        <v>260</v>
      </c>
      <c r="F20" s="47" t="s">
        <v>262</v>
      </c>
      <c r="G20" s="47" t="s">
        <v>263</v>
      </c>
      <c r="H20" s="47" t="s">
        <v>264</v>
      </c>
      <c r="I20" s="47" t="s">
        <v>265</v>
      </c>
      <c r="J20" s="47" t="s">
        <v>266</v>
      </c>
      <c r="K20" s="47" t="s">
        <v>267</v>
      </c>
      <c r="L20" s="47" t="s">
        <v>268</v>
      </c>
      <c r="M20" s="114" t="s">
        <v>199</v>
      </c>
      <c r="N20" s="47" t="s">
        <v>269</v>
      </c>
      <c r="O20" s="47" t="s">
        <v>270</v>
      </c>
      <c r="P20" s="47" t="s">
        <v>271</v>
      </c>
      <c r="Q20" s="47" t="s">
        <v>272</v>
      </c>
      <c r="R20" s="115" t="s">
        <v>273</v>
      </c>
      <c r="U20">
        <v>1.5</v>
      </c>
      <c r="V20">
        <f t="shared" ca="1" si="0"/>
        <v>4.7392376558594698E-2</v>
      </c>
      <c r="AA20">
        <v>20</v>
      </c>
      <c r="AB20" t="s">
        <v>274</v>
      </c>
    </row>
    <row r="21" spans="1:28">
      <c r="A21" s="146">
        <v>-71484</v>
      </c>
      <c r="B21" s="146">
        <v>9.7154799997952068E-2</v>
      </c>
      <c r="C21" s="147">
        <v>0.1</v>
      </c>
      <c r="D21" s="148">
        <f>A21/A$18</f>
        <v>-7.1483999999999996</v>
      </c>
      <c r="E21" s="148">
        <f>B21/B$18</f>
        <v>9.7154799997952068E-2</v>
      </c>
      <c r="F21" s="32">
        <f>$C21*D21</f>
        <v>-0.71484000000000003</v>
      </c>
      <c r="G21" s="32">
        <f>$C21*E21</f>
        <v>9.7154799997952075E-3</v>
      </c>
      <c r="H21" s="32">
        <f>C21*D21*D21</f>
        <v>5.1099622560000002</v>
      </c>
      <c r="I21" s="32">
        <f>C21*D21*D21*D21</f>
        <v>-36.5280541907904</v>
      </c>
      <c r="J21" s="32">
        <f>C21*D21*D21*D21*D21</f>
        <v>261.11714257744609</v>
      </c>
      <c r="K21" s="32">
        <f>C21*E21*D21</f>
        <v>-6.9450137230536058E-2</v>
      </c>
      <c r="L21" s="32">
        <f>C21*E21*D21*D21</f>
        <v>0.49645736097876392</v>
      </c>
      <c r="M21" s="32">
        <f t="shared" ref="M21:M84" ca="1" si="4">+E$4+E$5*D21+E$6*D21^2</f>
        <v>0.10444886381530988</v>
      </c>
      <c r="N21" s="32">
        <f ca="1">C21*(M21-E21)^2</f>
        <v>5.3203366971688392E-6</v>
      </c>
      <c r="O21" s="149">
        <f ca="1">(C21*O$1-O$2*F21+O$3*H21)^2</f>
        <v>60633646414.73159</v>
      </c>
      <c r="P21" s="32">
        <f ca="1">(-C21*O$2+O$4*F21-O$5*H21)^2</f>
        <v>60793136020.075417</v>
      </c>
      <c r="Q21" s="32">
        <f ca="1">+(C21*O$3-F21*O$5+H21*O$6)^2</f>
        <v>15625516569.355474</v>
      </c>
      <c r="R21">
        <f t="shared" ref="R21:R84" ca="1" si="5">+E21-M21</f>
        <v>-7.2940638173578098E-3</v>
      </c>
      <c r="AA21">
        <v>21</v>
      </c>
      <c r="AB21" t="s">
        <v>275</v>
      </c>
    </row>
    <row r="22" spans="1:28">
      <c r="A22" s="146">
        <v>-64455.5</v>
      </c>
      <c r="B22" s="146">
        <v>6.9625849995645694E-2</v>
      </c>
      <c r="C22" s="146">
        <v>0.1</v>
      </c>
      <c r="D22" s="148">
        <f t="shared" ref="D22:E85" si="6">A22/A$18</f>
        <v>-6.4455499999999999</v>
      </c>
      <c r="E22" s="148">
        <f t="shared" si="6"/>
        <v>6.9625849995645694E-2</v>
      </c>
      <c r="F22" s="32">
        <f t="shared" ref="F22:G85" si="7">$C22*D22</f>
        <v>-0.64455499999999999</v>
      </c>
      <c r="G22" s="32">
        <f t="shared" si="7"/>
        <v>6.96258499956457E-3</v>
      </c>
      <c r="H22" s="32">
        <f t="shared" ref="H22:H85" si="8">C22*D22*D22</f>
        <v>4.1545114802500001</v>
      </c>
      <c r="I22" s="32">
        <f t="shared" ref="I22:I85" si="9">C22*D22*D22*D22</f>
        <v>-26.778111471525389</v>
      </c>
      <c r="J22" s="32">
        <f t="shared" ref="J22:J85" si="10">C22*D22*D22*D22*D22</f>
        <v>172.59965639529045</v>
      </c>
      <c r="K22" s="32">
        <f t="shared" ref="K22:K85" si="11">C22*E22*D22</f>
        <v>-4.4877689743943412E-2</v>
      </c>
      <c r="L22" s="32">
        <f t="shared" ref="L22:L85" si="12">C22*E22*D22*D22</f>
        <v>0.28926139312907445</v>
      </c>
      <c r="M22" s="32">
        <f t="shared" ca="1" si="4"/>
        <v>6.9916015898460526E-2</v>
      </c>
      <c r="N22" s="32">
        <f t="shared" ref="N22:N85" ca="1" si="13">C22*(M22-E22)^2</f>
        <v>8.4196251156346416E-9</v>
      </c>
      <c r="O22" s="149">
        <f t="shared" ref="O22:O85" ca="1" si="14">(C22*O$1-O$2*F22+O$3*H22)^2</f>
        <v>28303642160.25732</v>
      </c>
      <c r="P22" s="32">
        <f t="shared" ref="P22:P85" ca="1" si="15">(-C22*O$2+O$4*F22-O$5*H22)^2</f>
        <v>25336747827.163876</v>
      </c>
      <c r="Q22" s="32">
        <f t="shared" ref="Q22:Q85" ca="1" si="16">+(C22*O$3-F22*O$5+H22*O$6)^2</f>
        <v>8330129846.1329126</v>
      </c>
      <c r="R22">
        <f t="shared" ca="1" si="5"/>
        <v>-2.9016590281483179E-4</v>
      </c>
      <c r="AA22">
        <v>22</v>
      </c>
      <c r="AB22" t="s">
        <v>187</v>
      </c>
    </row>
    <row r="23" spans="1:28">
      <c r="A23" s="146">
        <v>-64105.5</v>
      </c>
      <c r="B23" s="146">
        <v>6.5580849997786572E-2</v>
      </c>
      <c r="C23" s="146">
        <v>0.1</v>
      </c>
      <c r="D23" s="148">
        <f t="shared" si="6"/>
        <v>-6.4105499999999997</v>
      </c>
      <c r="E23" s="148">
        <f t="shared" si="6"/>
        <v>6.5580849997786572E-2</v>
      </c>
      <c r="F23" s="32">
        <f t="shared" si="7"/>
        <v>-0.64105500000000004</v>
      </c>
      <c r="G23" s="32">
        <f t="shared" si="7"/>
        <v>6.5580849997786579E-3</v>
      </c>
      <c r="H23" s="32">
        <f t="shared" si="8"/>
        <v>4.1095151302500001</v>
      </c>
      <c r="I23" s="32">
        <f t="shared" si="9"/>
        <v>-26.344252218224138</v>
      </c>
      <c r="J23" s="32">
        <f t="shared" si="10"/>
        <v>168.88114605753674</v>
      </c>
      <c r="K23" s="32">
        <f t="shared" si="11"/>
        <v>-4.2040931795331075E-2</v>
      </c>
      <c r="L23" s="32">
        <f t="shared" si="12"/>
        <v>0.26950549532055962</v>
      </c>
      <c r="M23" s="32">
        <f t="shared" ca="1" si="4"/>
        <v>6.8334623641209485E-2</v>
      </c>
      <c r="N23" s="32">
        <f t="shared" ca="1" si="13"/>
        <v>7.5832692792107068E-7</v>
      </c>
      <c r="O23" s="149">
        <f t="shared" ca="1" si="14"/>
        <v>27102141541.552109</v>
      </c>
      <c r="P23" s="32">
        <f t="shared" ca="1" si="15"/>
        <v>24076073997.932678</v>
      </c>
      <c r="Q23" s="32">
        <f t="shared" ca="1" si="16"/>
        <v>8047171111.3052597</v>
      </c>
      <c r="R23">
        <f t="shared" ca="1" si="5"/>
        <v>-2.7537736434229132E-3</v>
      </c>
      <c r="AA23">
        <v>23</v>
      </c>
      <c r="AB23" t="s">
        <v>276</v>
      </c>
    </row>
    <row r="24" spans="1:28">
      <c r="A24" s="146">
        <v>-63244.5</v>
      </c>
      <c r="B24" s="146">
        <v>6.6464149997045752E-2</v>
      </c>
      <c r="C24" s="146">
        <v>0.1</v>
      </c>
      <c r="D24" s="148">
        <f t="shared" si="6"/>
        <v>-6.3244499999999997</v>
      </c>
      <c r="E24" s="148">
        <f t="shared" si="6"/>
        <v>6.6464149997045752E-2</v>
      </c>
      <c r="F24" s="32">
        <f t="shared" si="7"/>
        <v>-0.63244500000000003</v>
      </c>
      <c r="G24" s="32">
        <f t="shared" si="7"/>
        <v>6.6464149997045759E-3</v>
      </c>
      <c r="H24" s="32">
        <f t="shared" si="8"/>
        <v>3.9998667802500001</v>
      </c>
      <c r="I24" s="32">
        <f t="shared" si="9"/>
        <v>-25.296957458352111</v>
      </c>
      <c r="J24" s="32">
        <f t="shared" si="10"/>
        <v>159.989342597475</v>
      </c>
      <c r="K24" s="32">
        <f t="shared" si="11"/>
        <v>-4.2034919344881599E-2</v>
      </c>
      <c r="L24" s="32">
        <f t="shared" si="12"/>
        <v>0.26584774565073643</v>
      </c>
      <c r="M24" s="32">
        <f t="shared" ca="1" si="4"/>
        <v>6.4500216442737818E-2</v>
      </c>
      <c r="N24" s="32">
        <f t="shared" ca="1" si="13"/>
        <v>3.8570350057365948E-7</v>
      </c>
      <c r="O24" s="149">
        <f t="shared" ca="1" si="14"/>
        <v>24291909807.929482</v>
      </c>
      <c r="P24" s="32">
        <f t="shared" ca="1" si="15"/>
        <v>21151761757.185688</v>
      </c>
      <c r="Q24" s="32">
        <f t="shared" ca="1" si="16"/>
        <v>7379963251.1227121</v>
      </c>
      <c r="R24">
        <f t="shared" ca="1" si="5"/>
        <v>1.9639335543079339E-3</v>
      </c>
      <c r="AA24">
        <v>24</v>
      </c>
      <c r="AB24" t="s">
        <v>198</v>
      </c>
    </row>
    <row r="25" spans="1:28">
      <c r="A25" s="146">
        <v>-59787</v>
      </c>
      <c r="B25" s="146">
        <v>4.9888899997313274E-2</v>
      </c>
      <c r="C25" s="146">
        <v>0.1</v>
      </c>
      <c r="D25" s="148">
        <f t="shared" si="6"/>
        <v>-5.9786999999999999</v>
      </c>
      <c r="E25" s="148">
        <f t="shared" si="6"/>
        <v>4.9888899997313274E-2</v>
      </c>
      <c r="F25" s="32">
        <f t="shared" si="7"/>
        <v>-0.59787000000000001</v>
      </c>
      <c r="G25" s="32">
        <f t="shared" si="7"/>
        <v>4.9888899997313279E-3</v>
      </c>
      <c r="H25" s="32">
        <f t="shared" si="8"/>
        <v>3.574485369</v>
      </c>
      <c r="I25" s="32">
        <f t="shared" si="9"/>
        <v>-21.370775675640299</v>
      </c>
      <c r="J25" s="32">
        <f t="shared" si="10"/>
        <v>127.76945653195065</v>
      </c>
      <c r="K25" s="32">
        <f t="shared" si="11"/>
        <v>-2.9827076641393689E-2</v>
      </c>
      <c r="L25" s="32">
        <f t="shared" si="12"/>
        <v>0.17832714311590045</v>
      </c>
      <c r="M25" s="32">
        <f t="shared" ca="1" si="4"/>
        <v>4.9901785358771183E-2</v>
      </c>
      <c r="N25" s="32">
        <f t="shared" ca="1" si="13"/>
        <v>1.660325399009775E-11</v>
      </c>
      <c r="O25" s="149">
        <f t="shared" ca="1" si="14"/>
        <v>14941345764.417894</v>
      </c>
      <c r="P25" s="32">
        <f t="shared" ca="1" si="15"/>
        <v>11738265004.267859</v>
      </c>
      <c r="Q25" s="32">
        <f t="shared" ca="1" si="16"/>
        <v>5086844658.5180464</v>
      </c>
      <c r="R25">
        <f t="shared" ca="1" si="5"/>
        <v>-1.2885361457909417E-5</v>
      </c>
      <c r="AA25">
        <v>25</v>
      </c>
      <c r="AB25" t="s">
        <v>260</v>
      </c>
    </row>
    <row r="26" spans="1:28">
      <c r="A26" s="146">
        <v>-59729.5</v>
      </c>
      <c r="B26" s="146">
        <v>5.0893649997306056E-2</v>
      </c>
      <c r="C26" s="146">
        <v>0.1</v>
      </c>
      <c r="D26" s="148">
        <f t="shared" si="6"/>
        <v>-5.97295</v>
      </c>
      <c r="E26" s="148">
        <f t="shared" si="6"/>
        <v>5.0893649997306056E-2</v>
      </c>
      <c r="F26" s="32">
        <f t="shared" si="7"/>
        <v>-0.59729500000000002</v>
      </c>
      <c r="G26" s="32">
        <f t="shared" si="7"/>
        <v>5.0893649997306063E-3</v>
      </c>
      <c r="H26" s="32">
        <f t="shared" si="8"/>
        <v>3.56761317025</v>
      </c>
      <c r="I26" s="32">
        <f t="shared" si="9"/>
        <v>-21.309175085244739</v>
      </c>
      <c r="J26" s="32">
        <f t="shared" si="10"/>
        <v>127.27863732541256</v>
      </c>
      <c r="K26" s="32">
        <f t="shared" si="11"/>
        <v>-3.0398522675140927E-2</v>
      </c>
      <c r="L26" s="32">
        <f t="shared" si="12"/>
        <v>0.18156885601248299</v>
      </c>
      <c r="M26" s="32">
        <f t="shared" ca="1" si="4"/>
        <v>4.9669825730599831E-2</v>
      </c>
      <c r="N26" s="32">
        <f t="shared" ca="1" si="13"/>
        <v>1.4977458357790292E-7</v>
      </c>
      <c r="O26" s="149">
        <f t="shared" ca="1" si="14"/>
        <v>14810188011.716299</v>
      </c>
      <c r="P26" s="32">
        <f t="shared" ca="1" si="15"/>
        <v>11610728764.262121</v>
      </c>
      <c r="Q26" s="32">
        <f t="shared" ca="1" si="16"/>
        <v>5053598890.6886539</v>
      </c>
      <c r="R26">
        <f t="shared" ca="1" si="5"/>
        <v>1.2238242667062249E-3</v>
      </c>
      <c r="AA26">
        <v>26</v>
      </c>
      <c r="AB26" t="s">
        <v>277</v>
      </c>
    </row>
    <row r="27" spans="1:28">
      <c r="A27" s="146">
        <v>-59710</v>
      </c>
      <c r="B27" s="146">
        <v>4.8236999995424412E-2</v>
      </c>
      <c r="C27" s="146">
        <v>0.1</v>
      </c>
      <c r="D27" s="148">
        <f t="shared" si="6"/>
        <v>-5.9710000000000001</v>
      </c>
      <c r="E27" s="148">
        <f t="shared" si="6"/>
        <v>4.8236999995424412E-2</v>
      </c>
      <c r="F27" s="32">
        <f t="shared" si="7"/>
        <v>-0.59710000000000008</v>
      </c>
      <c r="G27" s="32">
        <f t="shared" si="7"/>
        <v>4.8236999995424417E-3</v>
      </c>
      <c r="H27" s="32">
        <f t="shared" si="8"/>
        <v>3.5652841000000004</v>
      </c>
      <c r="I27" s="32">
        <f t="shared" si="9"/>
        <v>-21.288311361100003</v>
      </c>
      <c r="J27" s="32">
        <f t="shared" si="10"/>
        <v>127.11250713712812</v>
      </c>
      <c r="K27" s="32">
        <f t="shared" si="11"/>
        <v>-2.8802312697267921E-2</v>
      </c>
      <c r="L27" s="32">
        <f t="shared" si="12"/>
        <v>0.17197860911538676</v>
      </c>
      <c r="M27" s="32">
        <f t="shared" ca="1" si="4"/>
        <v>4.9591241541490305E-2</v>
      </c>
      <c r="N27" s="32">
        <f t="shared" ca="1" si="13"/>
        <v>1.8339701650909403E-7</v>
      </c>
      <c r="O27" s="149">
        <f t="shared" ca="1" si="14"/>
        <v>14765878535.705135</v>
      </c>
      <c r="P27" s="32">
        <f t="shared" ca="1" si="15"/>
        <v>11567678189.078426</v>
      </c>
      <c r="Q27" s="32">
        <f t="shared" ca="1" si="16"/>
        <v>5042358589.6170044</v>
      </c>
      <c r="R27">
        <f t="shared" ca="1" si="5"/>
        <v>-1.354241546065893E-3</v>
      </c>
    </row>
    <row r="28" spans="1:28">
      <c r="A28" s="146">
        <v>-59693.5</v>
      </c>
      <c r="B28" s="146">
        <v>5.1604449996375479E-2</v>
      </c>
      <c r="C28" s="146">
        <v>0.1</v>
      </c>
      <c r="D28" s="148">
        <f t="shared" si="6"/>
        <v>-5.9693500000000004</v>
      </c>
      <c r="E28" s="148">
        <f t="shared" si="6"/>
        <v>5.1604449996375479E-2</v>
      </c>
      <c r="F28" s="32">
        <f t="shared" si="7"/>
        <v>-0.5969350000000001</v>
      </c>
      <c r="G28" s="32">
        <f t="shared" si="7"/>
        <v>5.1604449996375482E-3</v>
      </c>
      <c r="H28" s="32">
        <f t="shared" si="8"/>
        <v>3.5633139422500006</v>
      </c>
      <c r="I28" s="32">
        <f t="shared" si="9"/>
        <v>-21.270668081170044</v>
      </c>
      <c r="J28" s="32">
        <f t="shared" si="10"/>
        <v>126.97206251033241</v>
      </c>
      <c r="K28" s="32">
        <f t="shared" si="11"/>
        <v>-3.0804502358586401E-2</v>
      </c>
      <c r="L28" s="32">
        <f t="shared" si="12"/>
        <v>0.18388285615422775</v>
      </c>
      <c r="M28" s="32">
        <f t="shared" ca="1" si="4"/>
        <v>4.9524779026485444E-2</v>
      </c>
      <c r="N28" s="32">
        <f t="shared" ca="1" si="13"/>
        <v>4.3250313430033594E-7</v>
      </c>
      <c r="O28" s="149">
        <f t="shared" ca="1" si="14"/>
        <v>14728453087.878256</v>
      </c>
      <c r="P28" s="32">
        <f t="shared" ca="1" si="15"/>
        <v>11531330084.123343</v>
      </c>
      <c r="Q28" s="32">
        <f t="shared" ca="1" si="16"/>
        <v>5032861134.6012411</v>
      </c>
      <c r="R28">
        <f t="shared" ca="1" si="5"/>
        <v>2.0796709698900351E-3</v>
      </c>
    </row>
    <row r="29" spans="1:28">
      <c r="A29" s="146">
        <v>-59681.5</v>
      </c>
      <c r="B29" s="146">
        <v>4.8908049993769964E-2</v>
      </c>
      <c r="C29" s="146">
        <v>0.1</v>
      </c>
      <c r="D29" s="148">
        <f t="shared" si="6"/>
        <v>-5.9681499999999996</v>
      </c>
      <c r="E29" s="148">
        <f t="shared" si="6"/>
        <v>4.8908049993769964E-2</v>
      </c>
      <c r="F29" s="32">
        <f t="shared" si="7"/>
        <v>-0.59681499999999998</v>
      </c>
      <c r="G29" s="32">
        <f t="shared" si="7"/>
        <v>4.8908049993769964E-3</v>
      </c>
      <c r="H29" s="32">
        <f t="shared" si="8"/>
        <v>3.5618814422499998</v>
      </c>
      <c r="I29" s="32">
        <f t="shared" si="9"/>
        <v>-21.257842729564334</v>
      </c>
      <c r="J29" s="32">
        <f t="shared" si="10"/>
        <v>126.86999408644938</v>
      </c>
      <c r="K29" s="32">
        <f t="shared" si="11"/>
        <v>-2.9189057857031818E-2</v>
      </c>
      <c r="L29" s="32">
        <f t="shared" si="12"/>
        <v>0.17420467564944445</v>
      </c>
      <c r="M29" s="32">
        <f t="shared" ca="1" si="4"/>
        <v>4.9476460960369339E-2</v>
      </c>
      <c r="N29" s="32">
        <f t="shared" ca="1" si="13"/>
        <v>3.2309102695043613E-8</v>
      </c>
      <c r="O29" s="149">
        <f t="shared" ca="1" si="14"/>
        <v>14701273230.437994</v>
      </c>
      <c r="P29" s="32">
        <f t="shared" ca="1" si="15"/>
        <v>11504940714.60075</v>
      </c>
      <c r="Q29" s="32">
        <f t="shared" ca="1" si="16"/>
        <v>5025961701.0318117</v>
      </c>
      <c r="R29">
        <f t="shared" ca="1" si="5"/>
        <v>-5.6841096659937529E-4</v>
      </c>
    </row>
    <row r="30" spans="1:28">
      <c r="A30" s="146">
        <v>-59679</v>
      </c>
      <c r="B30" s="146">
        <v>5.0721299998258473E-2</v>
      </c>
      <c r="C30" s="146">
        <v>0.1</v>
      </c>
      <c r="D30" s="148">
        <f t="shared" si="6"/>
        <v>-5.9679000000000002</v>
      </c>
      <c r="E30" s="148">
        <f t="shared" si="6"/>
        <v>5.0721299998258473E-2</v>
      </c>
      <c r="F30" s="32">
        <f t="shared" si="7"/>
        <v>-0.59679000000000004</v>
      </c>
      <c r="G30" s="32">
        <f t="shared" si="7"/>
        <v>5.0721299998258479E-3</v>
      </c>
      <c r="H30" s="32">
        <f t="shared" si="8"/>
        <v>3.5615830410000004</v>
      </c>
      <c r="I30" s="32">
        <f t="shared" si="9"/>
        <v>-21.255171430383903</v>
      </c>
      <c r="J30" s="32">
        <f t="shared" si="10"/>
        <v>126.8487375793881</v>
      </c>
      <c r="K30" s="32">
        <f t="shared" si="11"/>
        <v>-3.0269964625960679E-2</v>
      </c>
      <c r="L30" s="32">
        <f t="shared" si="12"/>
        <v>0.18064812189127075</v>
      </c>
      <c r="M30" s="32">
        <f t="shared" ca="1" si="4"/>
        <v>4.946639663718197E-2</v>
      </c>
      <c r="N30" s="32">
        <f t="shared" ca="1" si="13"/>
        <v>1.5747824456411059E-7</v>
      </c>
      <c r="O30" s="149">
        <f t="shared" ca="1" si="14"/>
        <v>14695614854.587185</v>
      </c>
      <c r="P30" s="32">
        <f t="shared" ca="1" si="15"/>
        <v>11499447761.260365</v>
      </c>
      <c r="Q30" s="32">
        <f t="shared" ca="1" si="16"/>
        <v>5024525146.0651836</v>
      </c>
      <c r="R30">
        <f t="shared" ca="1" si="5"/>
        <v>1.2549033610765037E-3</v>
      </c>
    </row>
    <row r="31" spans="1:28">
      <c r="A31" s="146">
        <v>-59655</v>
      </c>
      <c r="B31" s="146">
        <v>5.3128499999729684E-2</v>
      </c>
      <c r="C31" s="146">
        <v>0.1</v>
      </c>
      <c r="D31" s="148">
        <f t="shared" si="6"/>
        <v>-5.9654999999999996</v>
      </c>
      <c r="E31" s="148">
        <f t="shared" si="6"/>
        <v>5.3128499999729684E-2</v>
      </c>
      <c r="F31" s="32">
        <f t="shared" si="7"/>
        <v>-0.59655000000000002</v>
      </c>
      <c r="G31" s="32">
        <f t="shared" si="7"/>
        <v>5.3128499999729687E-3</v>
      </c>
      <c r="H31" s="32">
        <f t="shared" si="8"/>
        <v>3.5587190249999998</v>
      </c>
      <c r="I31" s="32">
        <f t="shared" si="9"/>
        <v>-21.229538343637497</v>
      </c>
      <c r="J31" s="32">
        <f t="shared" si="10"/>
        <v>126.64481098896948</v>
      </c>
      <c r="K31" s="32">
        <f t="shared" si="11"/>
        <v>-3.1693806674838745E-2</v>
      </c>
      <c r="L31" s="32">
        <f t="shared" si="12"/>
        <v>0.18906940371875053</v>
      </c>
      <c r="M31" s="32">
        <f t="shared" ca="1" si="4"/>
        <v>4.9369813181844219E-2</v>
      </c>
      <c r="N31" s="32">
        <f t="shared" ca="1" si="13"/>
        <v>1.4127726594945964E-6</v>
      </c>
      <c r="O31" s="149">
        <f t="shared" ca="1" si="14"/>
        <v>14641366234.202147</v>
      </c>
      <c r="P31" s="32">
        <f t="shared" ca="1" si="15"/>
        <v>11446800119.137655</v>
      </c>
      <c r="Q31" s="32">
        <f t="shared" ca="1" si="16"/>
        <v>5010748719.4961662</v>
      </c>
      <c r="R31">
        <f t="shared" ca="1" si="5"/>
        <v>3.7586868178854649E-3</v>
      </c>
    </row>
    <row r="32" spans="1:28">
      <c r="A32" s="146">
        <v>-59647.5</v>
      </c>
      <c r="B32" s="146">
        <v>4.6568249996198574E-2</v>
      </c>
      <c r="C32" s="146">
        <v>0.1</v>
      </c>
      <c r="D32" s="148">
        <f t="shared" si="6"/>
        <v>-5.9647500000000004</v>
      </c>
      <c r="E32" s="148">
        <f t="shared" si="6"/>
        <v>4.6568249996198574E-2</v>
      </c>
      <c r="F32" s="32">
        <f t="shared" si="7"/>
        <v>-0.59647500000000009</v>
      </c>
      <c r="G32" s="32">
        <f t="shared" si="7"/>
        <v>4.6568249996198578E-3</v>
      </c>
      <c r="H32" s="32">
        <f t="shared" si="8"/>
        <v>3.5578242562500009</v>
      </c>
      <c r="I32" s="32">
        <f t="shared" si="9"/>
        <v>-21.221532232467194</v>
      </c>
      <c r="J32" s="32">
        <f t="shared" si="10"/>
        <v>126.5811343836087</v>
      </c>
      <c r="K32" s="32">
        <f t="shared" si="11"/>
        <v>-2.7776796916482549E-2</v>
      </c>
      <c r="L32" s="32">
        <f t="shared" si="12"/>
        <v>0.16568164940758931</v>
      </c>
      <c r="M32" s="32">
        <f t="shared" ca="1" si="4"/>
        <v>4.933964349932396E-2</v>
      </c>
      <c r="N32" s="32">
        <f t="shared" ca="1" si="13"/>
        <v>7.6806219491655972E-7</v>
      </c>
      <c r="O32" s="149">
        <f t="shared" ca="1" si="14"/>
        <v>14624440190.837843</v>
      </c>
      <c r="P32" s="32">
        <f t="shared" ca="1" si="15"/>
        <v>11430379175.794172</v>
      </c>
      <c r="Q32" s="32">
        <f t="shared" ca="1" si="16"/>
        <v>5006448969.878273</v>
      </c>
      <c r="R32">
        <f t="shared" ca="1" si="5"/>
        <v>-2.7713935031253856E-3</v>
      </c>
    </row>
    <row r="33" spans="1:18">
      <c r="A33" s="146">
        <v>-59631</v>
      </c>
      <c r="B33" s="146">
        <v>4.8935699996945914E-2</v>
      </c>
      <c r="C33" s="146">
        <v>0.1</v>
      </c>
      <c r="D33" s="148">
        <f t="shared" si="6"/>
        <v>-5.9630999999999998</v>
      </c>
      <c r="E33" s="148">
        <f t="shared" si="6"/>
        <v>4.8935699996945914E-2</v>
      </c>
      <c r="F33" s="32">
        <f t="shared" si="7"/>
        <v>-0.59631000000000001</v>
      </c>
      <c r="G33" s="32">
        <f t="shared" si="7"/>
        <v>4.8935699996945914E-3</v>
      </c>
      <c r="H33" s="32">
        <f t="shared" si="8"/>
        <v>3.5558561609999999</v>
      </c>
      <c r="I33" s="32">
        <f t="shared" si="9"/>
        <v>-21.203925873659099</v>
      </c>
      <c r="J33" s="32">
        <f t="shared" si="10"/>
        <v>126.44113037721657</v>
      </c>
      <c r="K33" s="32">
        <f t="shared" si="11"/>
        <v>-2.9180847265178816E-2</v>
      </c>
      <c r="L33" s="32">
        <f t="shared" si="12"/>
        <v>0.1740083103269878</v>
      </c>
      <c r="M33" s="32">
        <f t="shared" ca="1" si="4"/>
        <v>4.9273291397017221E-2</v>
      </c>
      <c r="N33" s="32">
        <f t="shared" ca="1" si="13"/>
        <v>1.1396795340210568E-8</v>
      </c>
      <c r="O33" s="149">
        <f t="shared" ca="1" si="14"/>
        <v>14587247529.036303</v>
      </c>
      <c r="P33" s="32">
        <f t="shared" ca="1" si="15"/>
        <v>11394305756.545576</v>
      </c>
      <c r="Q33" s="32">
        <f t="shared" ca="1" si="16"/>
        <v>4996998537.8675785</v>
      </c>
      <c r="R33">
        <f t="shared" ca="1" si="5"/>
        <v>-3.3759140007130761E-4</v>
      </c>
    </row>
    <row r="34" spans="1:18">
      <c r="A34" s="146">
        <v>-58801</v>
      </c>
      <c r="B34" s="146">
        <v>5.0934699997014832E-2</v>
      </c>
      <c r="C34" s="146">
        <v>0.1</v>
      </c>
      <c r="D34" s="148">
        <f t="shared" si="6"/>
        <v>-5.8800999999999997</v>
      </c>
      <c r="E34" s="148">
        <f t="shared" si="6"/>
        <v>5.0934699997014832E-2</v>
      </c>
      <c r="F34" s="32">
        <f t="shared" si="7"/>
        <v>-0.58801000000000003</v>
      </c>
      <c r="G34" s="32">
        <f t="shared" si="7"/>
        <v>5.0934699997014837E-3</v>
      </c>
      <c r="H34" s="32">
        <f t="shared" si="8"/>
        <v>3.457557601</v>
      </c>
      <c r="I34" s="32">
        <f t="shared" si="9"/>
        <v>-20.330784449640099</v>
      </c>
      <c r="J34" s="32">
        <f t="shared" si="10"/>
        <v>119.54704564232874</v>
      </c>
      <c r="K34" s="32">
        <f t="shared" si="11"/>
        <v>-2.9950112945244693E-2</v>
      </c>
      <c r="L34" s="32">
        <f t="shared" si="12"/>
        <v>0.1761096591293333</v>
      </c>
      <c r="M34" s="32">
        <f t="shared" ca="1" si="4"/>
        <v>4.5973191903842719E-2</v>
      </c>
      <c r="N34" s="32">
        <f t="shared" ca="1" si="13"/>
        <v>2.4616562558612372E-6</v>
      </c>
      <c r="O34" s="149">
        <f t="shared" ca="1" si="14"/>
        <v>12794349333.355682</v>
      </c>
      <c r="P34" s="32">
        <f t="shared" ca="1" si="15"/>
        <v>9671514148.3762703</v>
      </c>
      <c r="Q34" s="32">
        <f t="shared" ca="1" si="16"/>
        <v>4537393890.7240019</v>
      </c>
      <c r="R34">
        <f t="shared" ca="1" si="5"/>
        <v>4.9615080931721123E-3</v>
      </c>
    </row>
    <row r="35" spans="1:18">
      <c r="A35" s="146">
        <v>-57148.5</v>
      </c>
      <c r="B35" s="146">
        <v>4.5792949997121468E-2</v>
      </c>
      <c r="C35" s="146">
        <v>0.1</v>
      </c>
      <c r="D35" s="148">
        <f t="shared" si="6"/>
        <v>-5.7148500000000002</v>
      </c>
      <c r="E35" s="148">
        <f t="shared" si="6"/>
        <v>4.5792949997121468E-2</v>
      </c>
      <c r="F35" s="32">
        <f t="shared" si="7"/>
        <v>-0.57148500000000002</v>
      </c>
      <c r="G35" s="32">
        <f t="shared" si="7"/>
        <v>4.5792949997121466E-3</v>
      </c>
      <c r="H35" s="32">
        <f t="shared" si="8"/>
        <v>3.2659510522500002</v>
      </c>
      <c r="I35" s="32">
        <f t="shared" si="9"/>
        <v>-18.664420370950914</v>
      </c>
      <c r="J35" s="32">
        <f t="shared" si="10"/>
        <v>106.66436275692884</v>
      </c>
      <c r="K35" s="32">
        <f t="shared" si="11"/>
        <v>-2.6169984029104962E-2</v>
      </c>
      <c r="L35" s="32">
        <f t="shared" si="12"/>
        <v>0.1495575332287305</v>
      </c>
      <c r="M35" s="32">
        <f t="shared" ca="1" si="4"/>
        <v>3.9622424953984492E-2</v>
      </c>
      <c r="N35" s="32">
        <f t="shared" ca="1" si="13"/>
        <v>3.8075379307980585E-6</v>
      </c>
      <c r="O35" s="149">
        <f t="shared" ca="1" si="14"/>
        <v>9660260373.8873386</v>
      </c>
      <c r="P35" s="32">
        <f t="shared" ca="1" si="15"/>
        <v>6750448333.8911533</v>
      </c>
      <c r="Q35" s="32">
        <f t="shared" ca="1" si="16"/>
        <v>3710809827.7554202</v>
      </c>
      <c r="R35">
        <f t="shared" ca="1" si="5"/>
        <v>6.1705250431369763E-3</v>
      </c>
    </row>
    <row r="36" spans="1:18">
      <c r="A36" s="146">
        <v>-56486.5</v>
      </c>
      <c r="B36" s="146">
        <v>4.1441549998125993E-2</v>
      </c>
      <c r="C36" s="146">
        <v>0.1</v>
      </c>
      <c r="D36" s="148">
        <f t="shared" si="6"/>
        <v>-5.6486499999999999</v>
      </c>
      <c r="E36" s="148">
        <f t="shared" si="6"/>
        <v>4.1441549998125993E-2</v>
      </c>
      <c r="F36" s="32">
        <f t="shared" si="7"/>
        <v>-0.56486500000000006</v>
      </c>
      <c r="G36" s="32">
        <f t="shared" si="7"/>
        <v>4.1441549998125996E-3</v>
      </c>
      <c r="H36" s="32">
        <f t="shared" si="8"/>
        <v>3.1907246822500004</v>
      </c>
      <c r="I36" s="32">
        <f t="shared" si="9"/>
        <v>-18.023286976391464</v>
      </c>
      <c r="J36" s="32">
        <f t="shared" si="10"/>
        <v>101.80723997919364</v>
      </c>
      <c r="K36" s="32">
        <f t="shared" si="11"/>
        <v>-2.3408881139691442E-2</v>
      </c>
      <c r="L36" s="32">
        <f t="shared" si="12"/>
        <v>0.13222857644971805</v>
      </c>
      <c r="M36" s="32">
        <f t="shared" ca="1" si="4"/>
        <v>3.7160298914287349E-2</v>
      </c>
      <c r="N36" s="32">
        <f t="shared" ca="1" si="13"/>
        <v>1.8329110842869566E-6</v>
      </c>
      <c r="O36" s="149">
        <f t="shared" ca="1" si="14"/>
        <v>8558182376.5331411</v>
      </c>
      <c r="P36" s="32">
        <f t="shared" ca="1" si="15"/>
        <v>5757866102.6224356</v>
      </c>
      <c r="Q36" s="32">
        <f t="shared" ca="1" si="16"/>
        <v>3411026566.8132873</v>
      </c>
      <c r="R36">
        <f t="shared" ca="1" si="5"/>
        <v>4.2812510838386442E-3</v>
      </c>
    </row>
    <row r="37" spans="1:18">
      <c r="A37" s="146">
        <v>-56357</v>
      </c>
      <c r="B37" s="146">
        <v>4.2967899997165659E-2</v>
      </c>
      <c r="C37" s="146">
        <v>0.1</v>
      </c>
      <c r="D37" s="148">
        <f t="shared" si="6"/>
        <v>-5.6356999999999999</v>
      </c>
      <c r="E37" s="148">
        <f t="shared" si="6"/>
        <v>4.2967899997165659E-2</v>
      </c>
      <c r="F37" s="32">
        <f t="shared" si="7"/>
        <v>-0.56357000000000002</v>
      </c>
      <c r="G37" s="32">
        <f t="shared" si="7"/>
        <v>4.2967899997165661E-3</v>
      </c>
      <c r="H37" s="32">
        <f t="shared" si="8"/>
        <v>3.176111449</v>
      </c>
      <c r="I37" s="32">
        <f t="shared" si="9"/>
        <v>-17.899611293129301</v>
      </c>
      <c r="J37" s="32">
        <f t="shared" si="10"/>
        <v>100.87683936468879</v>
      </c>
      <c r="K37" s="32">
        <f t="shared" si="11"/>
        <v>-2.4215419401402653E-2</v>
      </c>
      <c r="L37" s="32">
        <f t="shared" si="12"/>
        <v>0.13647083912048494</v>
      </c>
      <c r="M37" s="32">
        <f t="shared" ca="1" si="4"/>
        <v>3.6684146591223626E-2</v>
      </c>
      <c r="N37" s="32">
        <f t="shared" ca="1" si="13"/>
        <v>3.9485556866688106E-6</v>
      </c>
      <c r="O37" s="149">
        <f t="shared" ca="1" si="14"/>
        <v>8352390869.4083481</v>
      </c>
      <c r="P37" s="32">
        <f t="shared" ca="1" si="15"/>
        <v>5574944995.124815</v>
      </c>
      <c r="Q37" s="32">
        <f t="shared" ca="1" si="16"/>
        <v>3354394037.3604012</v>
      </c>
      <c r="R37">
        <f t="shared" ca="1" si="5"/>
        <v>6.283753405942033E-3</v>
      </c>
    </row>
    <row r="38" spans="1:18">
      <c r="A38" s="146">
        <v>-40506</v>
      </c>
      <c r="B38" s="146">
        <v>-1.7101800003729295E-2</v>
      </c>
      <c r="C38" s="146">
        <v>1</v>
      </c>
      <c r="D38" s="148">
        <f t="shared" si="6"/>
        <v>-4.0506000000000002</v>
      </c>
      <c r="E38" s="148">
        <f t="shared" si="6"/>
        <v>-1.7101800003729295E-2</v>
      </c>
      <c r="F38" s="32">
        <f t="shared" si="7"/>
        <v>-4.0506000000000002</v>
      </c>
      <c r="G38" s="32">
        <f t="shared" si="7"/>
        <v>-1.7101800003729295E-2</v>
      </c>
      <c r="H38" s="32">
        <f t="shared" si="8"/>
        <v>16.407360360000002</v>
      </c>
      <c r="I38" s="32">
        <f t="shared" si="9"/>
        <v>-66.459653874216016</v>
      </c>
      <c r="J38" s="32">
        <f t="shared" si="10"/>
        <v>269.20147398289942</v>
      </c>
      <c r="K38" s="32">
        <f t="shared" si="11"/>
        <v>6.9272551095105883E-2</v>
      </c>
      <c r="L38" s="32">
        <f t="shared" si="12"/>
        <v>-0.2805953954658359</v>
      </c>
      <c r="M38" s="32">
        <f t="shared" ca="1" si="4"/>
        <v>-8.0372457800196029E-3</v>
      </c>
      <c r="N38" s="32">
        <f t="shared" ca="1" si="13"/>
        <v>8.2166143274573221E-5</v>
      </c>
      <c r="O38" s="149">
        <f t="shared" ca="1" si="14"/>
        <v>34722724957.314079</v>
      </c>
      <c r="P38" s="32">
        <f t="shared" ca="1" si="15"/>
        <v>164835953348.63239</v>
      </c>
      <c r="Q38" s="32">
        <f t="shared" ca="1" si="16"/>
        <v>9464622464.3727188</v>
      </c>
      <c r="R38">
        <f t="shared" ca="1" si="5"/>
        <v>-9.0645542237096921E-3</v>
      </c>
    </row>
    <row r="39" spans="1:18">
      <c r="A39" s="146">
        <v>-36990.5</v>
      </c>
      <c r="B39" s="146">
        <v>-5.3096500050742179E-3</v>
      </c>
      <c r="C39" s="146">
        <v>1</v>
      </c>
      <c r="D39" s="148">
        <f t="shared" si="6"/>
        <v>-3.6990500000000002</v>
      </c>
      <c r="E39" s="148">
        <f t="shared" si="6"/>
        <v>-5.3096500050742179E-3</v>
      </c>
      <c r="F39" s="32">
        <f t="shared" si="7"/>
        <v>-3.6990500000000002</v>
      </c>
      <c r="G39" s="32">
        <f t="shared" si="7"/>
        <v>-5.3096500050742179E-3</v>
      </c>
      <c r="H39" s="32">
        <f t="shared" si="8"/>
        <v>13.682970902500001</v>
      </c>
      <c r="I39" s="32">
        <f t="shared" si="9"/>
        <v>-50.613993516892634</v>
      </c>
      <c r="J39" s="32">
        <f t="shared" si="10"/>
        <v>187.22369271866171</v>
      </c>
      <c r="K39" s="32">
        <f t="shared" si="11"/>
        <v>1.9640660851269788E-2</v>
      </c>
      <c r="L39" s="32">
        <f t="shared" si="12"/>
        <v>-7.2651786521889514E-2</v>
      </c>
      <c r="M39" s="32">
        <f t="shared" ca="1" si="4"/>
        <v>-1.4311027422618458E-2</v>
      </c>
      <c r="N39" s="32">
        <f t="shared" ca="1" si="13"/>
        <v>8.1024795413075414E-5</v>
      </c>
      <c r="O39" s="149">
        <f t="shared" ca="1" si="14"/>
        <v>128118444315.2067</v>
      </c>
      <c r="P39" s="32">
        <f t="shared" ca="1" si="15"/>
        <v>326854834374.61096</v>
      </c>
      <c r="Q39" s="32">
        <f t="shared" ca="1" si="16"/>
        <v>443695948.71579033</v>
      </c>
      <c r="R39">
        <f t="shared" ca="1" si="5"/>
        <v>9.0013774175442401E-3</v>
      </c>
    </row>
    <row r="40" spans="1:18">
      <c r="A40" s="146">
        <v>-36956.5</v>
      </c>
      <c r="B40" s="146">
        <v>-1.2249449995579198E-2</v>
      </c>
      <c r="C40" s="146">
        <v>1</v>
      </c>
      <c r="D40" s="148">
        <f t="shared" si="6"/>
        <v>-3.6956500000000001</v>
      </c>
      <c r="E40" s="148">
        <f t="shared" si="6"/>
        <v>-1.2249449995579198E-2</v>
      </c>
      <c r="F40" s="32">
        <f t="shared" si="7"/>
        <v>-3.6956500000000001</v>
      </c>
      <c r="G40" s="32">
        <f t="shared" si="7"/>
        <v>-1.2249449995579198E-2</v>
      </c>
      <c r="H40" s="32">
        <f t="shared" si="8"/>
        <v>13.6578289225</v>
      </c>
      <c r="I40" s="32">
        <f t="shared" si="9"/>
        <v>-50.474555457437127</v>
      </c>
      <c r="J40" s="32">
        <f t="shared" si="10"/>
        <v>186.53629087627752</v>
      </c>
      <c r="K40" s="32">
        <f t="shared" si="11"/>
        <v>4.5269679876162261E-2</v>
      </c>
      <c r="L40" s="32">
        <f t="shared" si="12"/>
        <v>-0.16730089243433907</v>
      </c>
      <c r="M40" s="32">
        <f t="shared" ca="1" si="4"/>
        <v>-1.43652434445007E-2</v>
      </c>
      <c r="N40" s="32">
        <f t="shared" ca="1" si="13"/>
        <v>4.4765819184991441E-6</v>
      </c>
      <c r="O40" s="149">
        <f t="shared" ca="1" si="14"/>
        <v>129216938356.36258</v>
      </c>
      <c r="P40" s="32">
        <f t="shared" ca="1" si="15"/>
        <v>328507190425.28192</v>
      </c>
      <c r="Q40" s="32">
        <f t="shared" ca="1" si="16"/>
        <v>415395175.49821258</v>
      </c>
      <c r="R40">
        <f t="shared" ca="1" si="5"/>
        <v>2.1157934489215019E-3</v>
      </c>
    </row>
    <row r="41" spans="1:18">
      <c r="A41" s="146">
        <v>-36913.5</v>
      </c>
      <c r="B41" s="146">
        <v>-1.2361549997876864E-2</v>
      </c>
      <c r="C41" s="146">
        <v>1</v>
      </c>
      <c r="D41" s="148">
        <f t="shared" si="6"/>
        <v>-3.6913499999999999</v>
      </c>
      <c r="E41" s="148">
        <f t="shared" si="6"/>
        <v>-1.2361549997876864E-2</v>
      </c>
      <c r="F41" s="32">
        <f t="shared" si="7"/>
        <v>-3.6913499999999999</v>
      </c>
      <c r="G41" s="32">
        <f t="shared" si="7"/>
        <v>-1.2361549997876864E-2</v>
      </c>
      <c r="H41" s="32">
        <f t="shared" si="8"/>
        <v>13.6260648225</v>
      </c>
      <c r="I41" s="32">
        <f t="shared" si="9"/>
        <v>-50.298574382535371</v>
      </c>
      <c r="J41" s="32">
        <f t="shared" si="10"/>
        <v>185.66964254697194</v>
      </c>
      <c r="K41" s="32">
        <f t="shared" si="11"/>
        <v>4.5630807584662758E-2</v>
      </c>
      <c r="L41" s="32">
        <f t="shared" si="12"/>
        <v>-0.16843928157764487</v>
      </c>
      <c r="M41" s="32">
        <f t="shared" ca="1" si="4"/>
        <v>-1.4433633517108205E-2</v>
      </c>
      <c r="N41" s="32">
        <f t="shared" ca="1" si="13"/>
        <v>4.2935301106701384E-6</v>
      </c>
      <c r="O41" s="149">
        <f t="shared" ca="1" si="14"/>
        <v>130610379827.1897</v>
      </c>
      <c r="P41" s="32">
        <f t="shared" ca="1" si="15"/>
        <v>330597871837.55273</v>
      </c>
      <c r="Q41" s="32">
        <f t="shared" ca="1" si="16"/>
        <v>380996720.63453412</v>
      </c>
      <c r="R41">
        <f t="shared" ca="1" si="5"/>
        <v>2.0720835192313408E-3</v>
      </c>
    </row>
    <row r="42" spans="1:18">
      <c r="A42" s="146">
        <v>-36526</v>
      </c>
      <c r="B42" s="146">
        <v>-1.4907800003129523E-2</v>
      </c>
      <c r="C42" s="146">
        <v>1</v>
      </c>
      <c r="D42" s="148">
        <f t="shared" si="6"/>
        <v>-3.6526000000000001</v>
      </c>
      <c r="E42" s="148">
        <f t="shared" si="6"/>
        <v>-1.4907800003129523E-2</v>
      </c>
      <c r="F42" s="32">
        <f t="shared" si="7"/>
        <v>-3.6526000000000001</v>
      </c>
      <c r="G42" s="32">
        <f t="shared" si="7"/>
        <v>-1.4907800003129523E-2</v>
      </c>
      <c r="H42" s="32">
        <f t="shared" si="8"/>
        <v>13.34148676</v>
      </c>
      <c r="I42" s="32">
        <f t="shared" si="9"/>
        <v>-48.731114539576005</v>
      </c>
      <c r="J42" s="32">
        <f t="shared" si="10"/>
        <v>177.99526896725533</v>
      </c>
      <c r="K42" s="32">
        <f t="shared" si="11"/>
        <v>5.4452230291430898E-2</v>
      </c>
      <c r="L42" s="32">
        <f t="shared" si="12"/>
        <v>-0.1988922163624805</v>
      </c>
      <c r="M42" s="32">
        <f t="shared" ca="1" si="4"/>
        <v>-1.5041009024202356E-2</v>
      </c>
      <c r="N42" s="32">
        <f t="shared" ca="1" si="13"/>
        <v>1.7744643295182512E-8</v>
      </c>
      <c r="O42" s="149">
        <f t="shared" ca="1" si="14"/>
        <v>143370253623.45212</v>
      </c>
      <c r="P42" s="32">
        <f t="shared" ca="1" si="15"/>
        <v>349476902839.14386</v>
      </c>
      <c r="Q42" s="32">
        <f t="shared" ca="1" si="16"/>
        <v>139836355.03915185</v>
      </c>
      <c r="R42">
        <f t="shared" ca="1" si="5"/>
        <v>1.3320902107283317E-4</v>
      </c>
    </row>
    <row r="43" spans="1:18">
      <c r="A43" s="146">
        <v>-31719</v>
      </c>
      <c r="B43" s="146">
        <v>-2.0050700004503597E-2</v>
      </c>
      <c r="C43" s="146">
        <v>1</v>
      </c>
      <c r="D43" s="148">
        <f t="shared" si="6"/>
        <v>-3.1718999999999999</v>
      </c>
      <c r="E43" s="148">
        <f t="shared" si="6"/>
        <v>-2.0050700004503597E-2</v>
      </c>
      <c r="F43" s="32">
        <f t="shared" si="7"/>
        <v>-3.1718999999999999</v>
      </c>
      <c r="G43" s="32">
        <f t="shared" si="7"/>
        <v>-2.0050700004503597E-2</v>
      </c>
      <c r="H43" s="32">
        <f t="shared" si="8"/>
        <v>10.06094961</v>
      </c>
      <c r="I43" s="32">
        <f t="shared" si="9"/>
        <v>-31.912326067959</v>
      </c>
      <c r="J43" s="32">
        <f t="shared" si="10"/>
        <v>101.22270705495914</v>
      </c>
      <c r="K43" s="32">
        <f t="shared" si="11"/>
        <v>6.3598815344284951E-2</v>
      </c>
      <c r="L43" s="32">
        <f t="shared" si="12"/>
        <v>-0.20172908239053744</v>
      </c>
      <c r="M43" s="32">
        <f t="shared" ca="1" si="4"/>
        <v>-2.1238872482413657E-2</v>
      </c>
      <c r="N43" s="32">
        <f t="shared" ca="1" si="13"/>
        <v>1.4117538372629319E-6</v>
      </c>
      <c r="O43" s="149">
        <f t="shared" ca="1" si="14"/>
        <v>320323797428.73956</v>
      </c>
      <c r="P43" s="32">
        <f t="shared" ca="1" si="15"/>
        <v>576103297452.76123</v>
      </c>
      <c r="Q43" s="32">
        <f t="shared" ca="1" si="16"/>
        <v>5238402688.0698624</v>
      </c>
      <c r="R43">
        <f t="shared" ca="1" si="5"/>
        <v>1.18817247791006E-3</v>
      </c>
    </row>
    <row r="44" spans="1:18">
      <c r="A44" s="146">
        <v>-31718.5</v>
      </c>
      <c r="B44" s="146">
        <v>-1.9648050001705997E-2</v>
      </c>
      <c r="C44" s="146">
        <v>1</v>
      </c>
      <c r="D44" s="148">
        <f t="shared" si="6"/>
        <v>-3.1718500000000001</v>
      </c>
      <c r="E44" s="148">
        <f t="shared" si="6"/>
        <v>-1.9648050001705997E-2</v>
      </c>
      <c r="F44" s="32">
        <f t="shared" si="7"/>
        <v>-3.1718500000000001</v>
      </c>
      <c r="G44" s="32">
        <f t="shared" si="7"/>
        <v>-1.9648050001705997E-2</v>
      </c>
      <c r="H44" s="32">
        <f t="shared" si="8"/>
        <v>10.060632422500001</v>
      </c>
      <c r="I44" s="32">
        <f t="shared" si="9"/>
        <v>-31.910816949306628</v>
      </c>
      <c r="J44" s="32">
        <f t="shared" si="10"/>
        <v>101.21632474065824</v>
      </c>
      <c r="K44" s="32">
        <f t="shared" si="11"/>
        <v>6.2320667397911166E-2</v>
      </c>
      <c r="L44" s="32">
        <f t="shared" si="12"/>
        <v>-0.19767180888606453</v>
      </c>
      <c r="M44" s="32">
        <f t="shared" ca="1" si="4"/>
        <v>-2.1239388472064948E-2</v>
      </c>
      <c r="N44" s="32">
        <f t="shared" ca="1" si="13"/>
        <v>2.5323581272443655E-6</v>
      </c>
      <c r="O44" s="149">
        <f t="shared" ca="1" si="14"/>
        <v>320342959284.85938</v>
      </c>
      <c r="P44" s="32">
        <f t="shared" ca="1" si="15"/>
        <v>576124980848.11108</v>
      </c>
      <c r="Q44" s="32">
        <f t="shared" ca="1" si="16"/>
        <v>5239513884.5135984</v>
      </c>
      <c r="R44">
        <f t="shared" ca="1" si="5"/>
        <v>1.5913384703589509E-3</v>
      </c>
    </row>
    <row r="45" spans="1:18">
      <c r="A45" s="146">
        <v>-31716.5</v>
      </c>
      <c r="B45" s="146">
        <v>-2.0667450000473764E-2</v>
      </c>
      <c r="C45" s="146">
        <v>1</v>
      </c>
      <c r="D45" s="148">
        <f t="shared" si="6"/>
        <v>-3.1716500000000001</v>
      </c>
      <c r="E45" s="148">
        <f t="shared" si="6"/>
        <v>-2.0667450000473764E-2</v>
      </c>
      <c r="F45" s="32">
        <f t="shared" si="7"/>
        <v>-3.1716500000000001</v>
      </c>
      <c r="G45" s="32">
        <f t="shared" si="7"/>
        <v>-2.0667450000473764E-2</v>
      </c>
      <c r="H45" s="32">
        <f t="shared" si="8"/>
        <v>10.059363722500001</v>
      </c>
      <c r="I45" s="32">
        <f t="shared" si="9"/>
        <v>-31.904780950467128</v>
      </c>
      <c r="J45" s="32">
        <f t="shared" si="10"/>
        <v>101.19079850154907</v>
      </c>
      <c r="K45" s="32">
        <f t="shared" si="11"/>
        <v>6.5549917794002613E-2</v>
      </c>
      <c r="L45" s="32">
        <f t="shared" si="12"/>
        <v>-0.20790139677134839</v>
      </c>
      <c r="M45" s="32">
        <f t="shared" ca="1" si="4"/>
        <v>-2.1241452163003029E-2</v>
      </c>
      <c r="N45" s="32">
        <f t="shared" ca="1" si="13"/>
        <v>3.2947848258827265E-7</v>
      </c>
      <c r="O45" s="149">
        <f t="shared" ca="1" si="14"/>
        <v>320419606419.10449</v>
      </c>
      <c r="P45" s="32">
        <f t="shared" ca="1" si="15"/>
        <v>576211708483.5238</v>
      </c>
      <c r="Q45" s="32">
        <f t="shared" ca="1" si="16"/>
        <v>5243959522.6995153</v>
      </c>
      <c r="R45">
        <f t="shared" ca="1" si="5"/>
        <v>5.7400216252926489E-4</v>
      </c>
    </row>
    <row r="46" spans="1:18">
      <c r="A46" s="146">
        <v>-31711.5</v>
      </c>
      <c r="B46" s="146">
        <v>-1.999095000064699E-2</v>
      </c>
      <c r="C46" s="146">
        <v>1</v>
      </c>
      <c r="D46" s="148">
        <f t="shared" si="6"/>
        <v>-3.1711499999999999</v>
      </c>
      <c r="E46" s="148">
        <f t="shared" si="6"/>
        <v>-1.999095000064699E-2</v>
      </c>
      <c r="F46" s="32">
        <f t="shared" si="7"/>
        <v>-3.1711499999999999</v>
      </c>
      <c r="G46" s="32">
        <f t="shared" si="7"/>
        <v>-1.999095000064699E-2</v>
      </c>
      <c r="H46" s="32">
        <f t="shared" si="8"/>
        <v>10.056192322499999</v>
      </c>
      <c r="I46" s="32">
        <f t="shared" si="9"/>
        <v>-31.889694283495871</v>
      </c>
      <c r="J46" s="32">
        <f t="shared" si="10"/>
        <v>101.12700402710793</v>
      </c>
      <c r="K46" s="32">
        <f t="shared" si="11"/>
        <v>6.33943010945517E-2</v>
      </c>
      <c r="L46" s="32">
        <f t="shared" si="12"/>
        <v>-0.20103283791598761</v>
      </c>
      <c r="M46" s="32">
        <f t="shared" ca="1" si="4"/>
        <v>-2.1246609516678186E-2</v>
      </c>
      <c r="N46" s="32">
        <f t="shared" ca="1" si="13"/>
        <v>1.5766808201996979E-6</v>
      </c>
      <c r="O46" s="149">
        <f t="shared" ca="1" si="14"/>
        <v>320611222204.16962</v>
      </c>
      <c r="P46" s="32">
        <f t="shared" ca="1" si="15"/>
        <v>576428485930.35815</v>
      </c>
      <c r="Q46" s="32">
        <f t="shared" ca="1" si="16"/>
        <v>5255079581.4127846</v>
      </c>
      <c r="R46">
        <f t="shared" ca="1" si="5"/>
        <v>1.2556595160311962E-3</v>
      </c>
    </row>
    <row r="47" spans="1:18">
      <c r="A47" s="146">
        <v>-31630</v>
      </c>
      <c r="B47" s="146">
        <v>-2.833900000405265E-2</v>
      </c>
      <c r="C47" s="146">
        <v>1</v>
      </c>
      <c r="D47" s="148">
        <f t="shared" si="6"/>
        <v>-3.1629999999999998</v>
      </c>
      <c r="E47" s="148">
        <f t="shared" si="6"/>
        <v>-2.833900000405265E-2</v>
      </c>
      <c r="F47" s="32">
        <f t="shared" si="7"/>
        <v>-3.1629999999999998</v>
      </c>
      <c r="G47" s="32">
        <f t="shared" si="7"/>
        <v>-2.833900000405265E-2</v>
      </c>
      <c r="H47" s="32">
        <f t="shared" si="8"/>
        <v>10.004568999999998</v>
      </c>
      <c r="I47" s="32">
        <f t="shared" si="9"/>
        <v>-31.644451746999994</v>
      </c>
      <c r="J47" s="32">
        <f t="shared" si="10"/>
        <v>100.09140087576098</v>
      </c>
      <c r="K47" s="32">
        <f t="shared" si="11"/>
        <v>8.9636257012818521E-2</v>
      </c>
      <c r="L47" s="32">
        <f t="shared" si="12"/>
        <v>-0.28351948093154494</v>
      </c>
      <c r="M47" s="32">
        <f t="shared" ca="1" si="4"/>
        <v>-2.1330296984289197E-2</v>
      </c>
      <c r="N47" s="32">
        <f t="shared" ca="1" si="13"/>
        <v>4.912191801924134E-5</v>
      </c>
      <c r="O47" s="149">
        <f t="shared" ca="1" si="14"/>
        <v>323734101607.17883</v>
      </c>
      <c r="P47" s="32">
        <f t="shared" ca="1" si="15"/>
        <v>579953523805.97729</v>
      </c>
      <c r="Q47" s="32">
        <f t="shared" ca="1" si="16"/>
        <v>5437529052.314579</v>
      </c>
      <c r="R47">
        <f t="shared" ca="1" si="5"/>
        <v>-7.0087030197634528E-3</v>
      </c>
    </row>
    <row r="48" spans="1:18">
      <c r="A48" s="146">
        <v>-31630</v>
      </c>
      <c r="B48" s="146">
        <v>-2.0389000004797708E-2</v>
      </c>
      <c r="C48" s="146">
        <v>1</v>
      </c>
      <c r="D48" s="148">
        <f t="shared" si="6"/>
        <v>-3.1629999999999998</v>
      </c>
      <c r="E48" s="148">
        <f t="shared" si="6"/>
        <v>-2.0389000004797708E-2</v>
      </c>
      <c r="F48" s="32">
        <f t="shared" si="7"/>
        <v>-3.1629999999999998</v>
      </c>
      <c r="G48" s="32">
        <f t="shared" si="7"/>
        <v>-2.0389000004797708E-2</v>
      </c>
      <c r="H48" s="32">
        <f t="shared" si="8"/>
        <v>10.004568999999998</v>
      </c>
      <c r="I48" s="32">
        <f t="shared" si="9"/>
        <v>-31.644451746999994</v>
      </c>
      <c r="J48" s="32">
        <f t="shared" si="10"/>
        <v>100.09140087576098</v>
      </c>
      <c r="K48" s="32">
        <f t="shared" si="11"/>
        <v>6.4490407015175152E-2</v>
      </c>
      <c r="L48" s="32">
        <f t="shared" si="12"/>
        <v>-0.203983157388999</v>
      </c>
      <c r="M48" s="32">
        <f t="shared" ca="1" si="4"/>
        <v>-2.1330296984289197E-2</v>
      </c>
      <c r="N48" s="32">
        <f t="shared" ca="1" si="13"/>
        <v>8.8604000359980089E-7</v>
      </c>
      <c r="O48" s="149">
        <f t="shared" ca="1" si="14"/>
        <v>323734101607.17883</v>
      </c>
      <c r="P48" s="32">
        <f t="shared" ca="1" si="15"/>
        <v>579953523805.97729</v>
      </c>
      <c r="Q48" s="32">
        <f t="shared" ca="1" si="16"/>
        <v>5437529052.314579</v>
      </c>
      <c r="R48">
        <f t="shared" ca="1" si="5"/>
        <v>9.4129697949148911E-4</v>
      </c>
    </row>
    <row r="49" spans="1:18">
      <c r="A49" s="146">
        <v>-31630</v>
      </c>
      <c r="B49" s="146">
        <v>-2.0339000009698793E-2</v>
      </c>
      <c r="C49" s="146">
        <v>1</v>
      </c>
      <c r="D49" s="148">
        <f t="shared" si="6"/>
        <v>-3.1629999999999998</v>
      </c>
      <c r="E49" s="148">
        <f t="shared" si="6"/>
        <v>-2.0339000009698793E-2</v>
      </c>
      <c r="F49" s="32">
        <f t="shared" si="7"/>
        <v>-3.1629999999999998</v>
      </c>
      <c r="G49" s="32">
        <f t="shared" si="7"/>
        <v>-2.0339000009698793E-2</v>
      </c>
      <c r="H49" s="32">
        <f t="shared" si="8"/>
        <v>10.004568999999998</v>
      </c>
      <c r="I49" s="32">
        <f t="shared" si="9"/>
        <v>-31.644451746999994</v>
      </c>
      <c r="J49" s="32">
        <f t="shared" si="10"/>
        <v>100.09140087576098</v>
      </c>
      <c r="K49" s="32">
        <f t="shared" si="11"/>
        <v>6.4332257030677284E-2</v>
      </c>
      <c r="L49" s="32">
        <f t="shared" si="12"/>
        <v>-0.20348292898803225</v>
      </c>
      <c r="M49" s="32">
        <f t="shared" ca="1" si="4"/>
        <v>-2.1330296984289197E-2</v>
      </c>
      <c r="N49" s="32">
        <f t="shared" ca="1" si="13"/>
        <v>9.826696918320881E-7</v>
      </c>
      <c r="O49" s="149">
        <f t="shared" ca="1" si="14"/>
        <v>323734101607.17883</v>
      </c>
      <c r="P49" s="32">
        <f t="shared" ca="1" si="15"/>
        <v>579953523805.97729</v>
      </c>
      <c r="Q49" s="32">
        <f t="shared" ca="1" si="16"/>
        <v>5437529052.314579</v>
      </c>
      <c r="R49">
        <f t="shared" ca="1" si="5"/>
        <v>9.9129697459040406E-4</v>
      </c>
    </row>
    <row r="50" spans="1:18">
      <c r="A50" s="146">
        <v>-19197</v>
      </c>
      <c r="B50" s="146">
        <v>-3.5884100005205255E-2</v>
      </c>
      <c r="C50" s="146">
        <v>1</v>
      </c>
      <c r="D50" s="148">
        <f t="shared" si="6"/>
        <v>-1.9197</v>
      </c>
      <c r="E50" s="148">
        <f t="shared" si="6"/>
        <v>-3.5884100005205255E-2</v>
      </c>
      <c r="F50" s="32">
        <f t="shared" si="7"/>
        <v>-1.9197</v>
      </c>
      <c r="G50" s="32">
        <f t="shared" si="7"/>
        <v>-3.5884100005205255E-2</v>
      </c>
      <c r="H50" s="32">
        <f t="shared" si="8"/>
        <v>3.68524809</v>
      </c>
      <c r="I50" s="32">
        <f t="shared" si="9"/>
        <v>-7.0745707583729995</v>
      </c>
      <c r="J50" s="32">
        <f t="shared" si="10"/>
        <v>13.581053484848647</v>
      </c>
      <c r="K50" s="32">
        <f t="shared" si="11"/>
        <v>6.8886706779992521E-2</v>
      </c>
      <c r="L50" s="32">
        <f t="shared" si="12"/>
        <v>-0.13224181100555163</v>
      </c>
      <c r="M50" s="32">
        <f t="shared" ca="1" si="4"/>
        <v>-2.5767584842372022E-2</v>
      </c>
      <c r="N50" s="32">
        <f t="shared" ca="1" si="13"/>
        <v>1.023438790398347E-4</v>
      </c>
      <c r="O50" s="149">
        <f t="shared" ca="1" si="14"/>
        <v>677539637756.98596</v>
      </c>
      <c r="P50" s="32">
        <f t="shared" ca="1" si="15"/>
        <v>827432965861.82495</v>
      </c>
      <c r="Q50" s="32">
        <f t="shared" ca="1" si="16"/>
        <v>37645427615.041145</v>
      </c>
      <c r="R50">
        <f t="shared" ca="1" si="5"/>
        <v>-1.0116515162833233E-2</v>
      </c>
    </row>
    <row r="51" spans="1:18">
      <c r="A51" s="146">
        <v>-18511</v>
      </c>
      <c r="B51" s="146">
        <v>-2.4928300008468796E-2</v>
      </c>
      <c r="C51" s="146">
        <v>1</v>
      </c>
      <c r="D51" s="148">
        <f t="shared" si="6"/>
        <v>-1.8511</v>
      </c>
      <c r="E51" s="148">
        <f t="shared" si="6"/>
        <v>-2.4928300008468796E-2</v>
      </c>
      <c r="F51" s="32">
        <f t="shared" si="7"/>
        <v>-1.8511</v>
      </c>
      <c r="G51" s="32">
        <f t="shared" si="7"/>
        <v>-2.4928300008468796E-2</v>
      </c>
      <c r="H51" s="32">
        <f t="shared" si="8"/>
        <v>3.4265712100000001</v>
      </c>
      <c r="I51" s="32">
        <f t="shared" si="9"/>
        <v>-6.3429259668310003</v>
      </c>
      <c r="J51" s="32">
        <f t="shared" si="10"/>
        <v>11.741390257200864</v>
      </c>
      <c r="K51" s="32">
        <f t="shared" si="11"/>
        <v>4.6144776145676587E-2</v>
      </c>
      <c r="L51" s="32">
        <f t="shared" si="12"/>
        <v>-8.5418595123261928E-2</v>
      </c>
      <c r="M51" s="32">
        <f t="shared" ca="1" si="4"/>
        <v>-2.5530634220941598E-2</v>
      </c>
      <c r="N51" s="32">
        <f t="shared" ca="1" si="13"/>
        <v>3.6280650351523148E-7</v>
      </c>
      <c r="O51" s="149">
        <f t="shared" ca="1" si="14"/>
        <v>684884745708.78772</v>
      </c>
      <c r="P51" s="32">
        <f t="shared" ca="1" si="15"/>
        <v>820685436085.61243</v>
      </c>
      <c r="Q51" s="32">
        <f t="shared" ca="1" si="16"/>
        <v>38655211238.094666</v>
      </c>
      <c r="R51">
        <f t="shared" ca="1" si="5"/>
        <v>6.0233421247280275E-4</v>
      </c>
    </row>
    <row r="52" spans="1:18">
      <c r="A52" s="146">
        <v>-15707</v>
      </c>
      <c r="B52" s="146">
        <v>-3.3587100006116088E-2</v>
      </c>
      <c r="C52" s="146">
        <v>0.1</v>
      </c>
      <c r="D52" s="148">
        <f t="shared" si="6"/>
        <v>-1.5707</v>
      </c>
      <c r="E52" s="148">
        <f t="shared" si="6"/>
        <v>-3.3587100006116088E-2</v>
      </c>
      <c r="F52" s="32">
        <f t="shared" si="7"/>
        <v>-0.15707000000000002</v>
      </c>
      <c r="G52" s="32">
        <f t="shared" si="7"/>
        <v>-3.3587100006116088E-3</v>
      </c>
      <c r="H52" s="32">
        <f t="shared" si="8"/>
        <v>0.24670984900000001</v>
      </c>
      <c r="I52" s="32">
        <f t="shared" si="9"/>
        <v>-0.38750715982430001</v>
      </c>
      <c r="J52" s="32">
        <f t="shared" si="10"/>
        <v>0.60865749593602803</v>
      </c>
      <c r="K52" s="32">
        <f t="shared" si="11"/>
        <v>5.2755257979606538E-3</v>
      </c>
      <c r="L52" s="32">
        <f t="shared" si="12"/>
        <v>-8.2862683708567995E-3</v>
      </c>
      <c r="M52" s="32">
        <f t="shared" ca="1" si="4"/>
        <v>-2.4038231192299357E-2</v>
      </c>
      <c r="N52" s="32">
        <f t="shared" ca="1" si="13"/>
        <v>9.1180895623481755E-6</v>
      </c>
      <c r="O52" s="149">
        <f t="shared" ca="1" si="14"/>
        <v>6978192399.5533543</v>
      </c>
      <c r="P52" s="32">
        <f t="shared" ca="1" si="15"/>
        <v>7705325254.5402784</v>
      </c>
      <c r="Q52" s="32">
        <f t="shared" ca="1" si="16"/>
        <v>411154734.71504003</v>
      </c>
      <c r="R52">
        <f t="shared" ca="1" si="5"/>
        <v>-9.5488688138167313E-3</v>
      </c>
    </row>
    <row r="53" spans="1:18">
      <c r="A53" s="146">
        <v>-13175</v>
      </c>
      <c r="B53" s="146">
        <v>-2.7527500002179295E-2</v>
      </c>
      <c r="C53" s="146">
        <v>1</v>
      </c>
      <c r="D53" s="148">
        <f t="shared" si="6"/>
        <v>-1.3174999999999999</v>
      </c>
      <c r="E53" s="148">
        <f t="shared" si="6"/>
        <v>-2.7527500002179295E-2</v>
      </c>
      <c r="F53" s="32">
        <f t="shared" si="7"/>
        <v>-1.3174999999999999</v>
      </c>
      <c r="G53" s="32">
        <f t="shared" si="7"/>
        <v>-2.7527500002179295E-2</v>
      </c>
      <c r="H53" s="32">
        <f t="shared" si="8"/>
        <v>1.7358062499999998</v>
      </c>
      <c r="I53" s="32">
        <f t="shared" si="9"/>
        <v>-2.2869247343749994</v>
      </c>
      <c r="J53" s="32">
        <f t="shared" si="10"/>
        <v>3.0130233375390616</v>
      </c>
      <c r="K53" s="32">
        <f t="shared" si="11"/>
        <v>3.6267481252871221E-2</v>
      </c>
      <c r="L53" s="32">
        <f t="shared" si="12"/>
        <v>-4.7782406550657831E-2</v>
      </c>
      <c r="M53" s="32">
        <f t="shared" ca="1" si="4"/>
        <v>-2.1967320755990123E-2</v>
      </c>
      <c r="N53" s="32">
        <f t="shared" ca="1" si="13"/>
        <v>3.0915593249752787E-5</v>
      </c>
      <c r="O53" s="149">
        <f t="shared" ca="1" si="14"/>
        <v>685596181202.21387</v>
      </c>
      <c r="P53" s="32">
        <f t="shared" ca="1" si="15"/>
        <v>696497610138.42993</v>
      </c>
      <c r="Q53" s="32">
        <f t="shared" ca="1" si="16"/>
        <v>40904804824.437279</v>
      </c>
      <c r="R53">
        <f t="shared" ca="1" si="5"/>
        <v>-5.5601792461891716E-3</v>
      </c>
    </row>
    <row r="54" spans="1:18">
      <c r="A54" s="146">
        <v>-13173</v>
      </c>
      <c r="B54" s="146">
        <v>-2.8276900004129857E-2</v>
      </c>
      <c r="C54" s="146">
        <v>1</v>
      </c>
      <c r="D54" s="148">
        <f t="shared" si="6"/>
        <v>-1.3172999999999999</v>
      </c>
      <c r="E54" s="148">
        <f t="shared" si="6"/>
        <v>-2.8276900004129857E-2</v>
      </c>
      <c r="F54" s="32">
        <f t="shared" si="7"/>
        <v>-1.3172999999999999</v>
      </c>
      <c r="G54" s="32">
        <f t="shared" si="7"/>
        <v>-2.8276900004129857E-2</v>
      </c>
      <c r="H54" s="32">
        <f t="shared" si="8"/>
        <v>1.7352792899999998</v>
      </c>
      <c r="I54" s="32">
        <f t="shared" si="9"/>
        <v>-2.2858834087169995</v>
      </c>
      <c r="J54" s="32">
        <f t="shared" si="10"/>
        <v>3.0111942143029031</v>
      </c>
      <c r="K54" s="32">
        <f t="shared" si="11"/>
        <v>3.7249160375440259E-2</v>
      </c>
      <c r="L54" s="32">
        <f t="shared" si="12"/>
        <v>-4.9068318962567449E-2</v>
      </c>
      <c r="M54" s="32">
        <f t="shared" ca="1" si="4"/>
        <v>-2.1965413658335868E-2</v>
      </c>
      <c r="N54" s="32">
        <f t="shared" ca="1" si="13"/>
        <v>3.9834859893143959E-5</v>
      </c>
      <c r="O54" s="149">
        <f t="shared" ca="1" si="14"/>
        <v>685577641433.08118</v>
      </c>
      <c r="P54" s="32">
        <f t="shared" ca="1" si="15"/>
        <v>696429435562.52686</v>
      </c>
      <c r="Q54" s="32">
        <f t="shared" ca="1" si="16"/>
        <v>40903715691.32486</v>
      </c>
      <c r="R54">
        <f t="shared" ca="1" si="5"/>
        <v>-6.3114863457939888E-3</v>
      </c>
    </row>
    <row r="55" spans="1:18">
      <c r="A55" s="146">
        <v>-13173</v>
      </c>
      <c r="B55" s="146">
        <v>-2.3176900009275414E-2</v>
      </c>
      <c r="C55" s="146">
        <v>1</v>
      </c>
      <c r="D55" s="148">
        <f t="shared" si="6"/>
        <v>-1.3172999999999999</v>
      </c>
      <c r="E55" s="148">
        <f t="shared" si="6"/>
        <v>-2.3176900009275414E-2</v>
      </c>
      <c r="F55" s="32">
        <f t="shared" si="7"/>
        <v>-1.3172999999999999</v>
      </c>
      <c r="G55" s="32">
        <f t="shared" si="7"/>
        <v>-2.3176900009275414E-2</v>
      </c>
      <c r="H55" s="32">
        <f t="shared" si="8"/>
        <v>1.7352792899999998</v>
      </c>
      <c r="I55" s="32">
        <f t="shared" si="9"/>
        <v>-2.2858834087169995</v>
      </c>
      <c r="J55" s="32">
        <f t="shared" si="10"/>
        <v>3.0111942143029031</v>
      </c>
      <c r="K55" s="32">
        <f t="shared" si="11"/>
        <v>3.0530930382218501E-2</v>
      </c>
      <c r="L55" s="32">
        <f t="shared" si="12"/>
        <v>-4.0218394592496431E-2</v>
      </c>
      <c r="M55" s="32">
        <f t="shared" ca="1" si="4"/>
        <v>-2.1965413658335868E-2</v>
      </c>
      <c r="N55" s="32">
        <f t="shared" ca="1" si="13"/>
        <v>1.4676991785128168E-6</v>
      </c>
      <c r="O55" s="149">
        <f t="shared" ca="1" si="14"/>
        <v>685577641433.08118</v>
      </c>
      <c r="P55" s="32">
        <f t="shared" ca="1" si="15"/>
        <v>696429435562.52686</v>
      </c>
      <c r="Q55" s="32">
        <f t="shared" ca="1" si="16"/>
        <v>40903715691.32486</v>
      </c>
      <c r="R55">
        <f t="shared" ca="1" si="5"/>
        <v>-1.211486350939546E-3</v>
      </c>
    </row>
    <row r="56" spans="1:18">
      <c r="A56" s="146">
        <v>-13156</v>
      </c>
      <c r="B56" s="146">
        <v>-2.2446800001489464E-2</v>
      </c>
      <c r="C56" s="146">
        <v>1</v>
      </c>
      <c r="D56" s="148">
        <f t="shared" si="6"/>
        <v>-1.3156000000000001</v>
      </c>
      <c r="E56" s="148">
        <f t="shared" si="6"/>
        <v>-2.2446800001489464E-2</v>
      </c>
      <c r="F56" s="32">
        <f t="shared" si="7"/>
        <v>-1.3156000000000001</v>
      </c>
      <c r="G56" s="32">
        <f t="shared" si="7"/>
        <v>-2.2446800001489464E-2</v>
      </c>
      <c r="H56" s="32">
        <f t="shared" si="8"/>
        <v>1.7308033600000003</v>
      </c>
      <c r="I56" s="32">
        <f t="shared" si="9"/>
        <v>-2.2770449004160005</v>
      </c>
      <c r="J56" s="32">
        <f t="shared" si="10"/>
        <v>2.9956802709872905</v>
      </c>
      <c r="K56" s="32">
        <f t="shared" si="11"/>
        <v>2.953101008195954E-2</v>
      </c>
      <c r="L56" s="32">
        <f t="shared" si="12"/>
        <v>-3.8850996863825975E-2</v>
      </c>
      <c r="M56" s="32">
        <f t="shared" ca="1" si="4"/>
        <v>-2.1949186036977042E-2</v>
      </c>
      <c r="N56" s="32">
        <f t="shared" ca="1" si="13"/>
        <v>2.4761965767777021E-7</v>
      </c>
      <c r="O56" s="149">
        <f t="shared" ca="1" si="14"/>
        <v>685419494599.72595</v>
      </c>
      <c r="P56" s="32">
        <f t="shared" ca="1" si="15"/>
        <v>695849374601.15967</v>
      </c>
      <c r="Q56" s="32">
        <f t="shared" ca="1" si="16"/>
        <v>40894399830.233658</v>
      </c>
      <c r="R56">
        <f t="shared" ca="1" si="5"/>
        <v>-4.9761396451242224E-4</v>
      </c>
    </row>
    <row r="57" spans="1:18">
      <c r="A57" s="146">
        <v>-7208.5</v>
      </c>
      <c r="B57" s="146">
        <v>-1.2225050006236415E-2</v>
      </c>
      <c r="C57" s="146">
        <v>1</v>
      </c>
      <c r="D57" s="148">
        <f t="shared" si="6"/>
        <v>-0.72084999999999999</v>
      </c>
      <c r="E57" s="148">
        <f t="shared" si="6"/>
        <v>-1.2225050006236415E-2</v>
      </c>
      <c r="F57" s="32">
        <f t="shared" si="7"/>
        <v>-0.72084999999999999</v>
      </c>
      <c r="G57" s="32">
        <f t="shared" si="7"/>
        <v>-1.2225050006236415E-2</v>
      </c>
      <c r="H57" s="32">
        <f t="shared" si="8"/>
        <v>0.51962472250000002</v>
      </c>
      <c r="I57" s="32">
        <f t="shared" si="9"/>
        <v>-0.37457148121412503</v>
      </c>
      <c r="J57" s="32">
        <f t="shared" si="10"/>
        <v>0.27000985223320201</v>
      </c>
      <c r="K57" s="32">
        <f t="shared" si="11"/>
        <v>8.8124272969955196E-3</v>
      </c>
      <c r="L57" s="32">
        <f t="shared" si="12"/>
        <v>-6.3524382170392201E-3</v>
      </c>
      <c r="M57" s="32">
        <f t="shared" ca="1" si="4"/>
        <v>-1.4372867395682696E-2</v>
      </c>
      <c r="N57" s="32">
        <f t="shared" ca="1" si="13"/>
        <v>4.6131195384078356E-6</v>
      </c>
      <c r="O57" s="149">
        <f t="shared" ca="1" si="14"/>
        <v>572674620233.62036</v>
      </c>
      <c r="P57" s="32">
        <f t="shared" ca="1" si="15"/>
        <v>443164941669.54547</v>
      </c>
      <c r="Q57" s="32">
        <f t="shared" ca="1" si="16"/>
        <v>31753359557.973454</v>
      </c>
      <c r="R57">
        <f t="shared" ca="1" si="5"/>
        <v>2.1478173894462806E-3</v>
      </c>
    </row>
    <row r="58" spans="1:18">
      <c r="A58" s="146">
        <v>-7206.5</v>
      </c>
      <c r="B58" s="146">
        <v>-1.2074450001819059E-2</v>
      </c>
      <c r="C58" s="146">
        <v>1</v>
      </c>
      <c r="D58" s="148">
        <f t="shared" si="6"/>
        <v>-0.72065000000000001</v>
      </c>
      <c r="E58" s="148">
        <f t="shared" si="6"/>
        <v>-1.2074450001819059E-2</v>
      </c>
      <c r="F58" s="32">
        <f t="shared" si="7"/>
        <v>-0.72065000000000001</v>
      </c>
      <c r="G58" s="32">
        <f t="shared" si="7"/>
        <v>-1.2074450001819059E-2</v>
      </c>
      <c r="H58" s="32">
        <f t="shared" si="8"/>
        <v>0.51933642250000001</v>
      </c>
      <c r="I58" s="32">
        <f t="shared" si="9"/>
        <v>-0.37425979287462502</v>
      </c>
      <c r="J58" s="32">
        <f t="shared" si="10"/>
        <v>0.26971031973509851</v>
      </c>
      <c r="K58" s="32">
        <f t="shared" si="11"/>
        <v>8.7014523938109059E-3</v>
      </c>
      <c r="L58" s="32">
        <f t="shared" si="12"/>
        <v>-6.2707016675998296E-3</v>
      </c>
      <c r="M58" s="32">
        <f t="shared" ca="1" si="4"/>
        <v>-1.4369682669202383E-2</v>
      </c>
      <c r="N58" s="32">
        <f t="shared" ca="1" si="13"/>
        <v>5.2680929974235659E-6</v>
      </c>
      <c r="O58" s="149">
        <f t="shared" ca="1" si="14"/>
        <v>572619253228.7113</v>
      </c>
      <c r="P58" s="32">
        <f t="shared" ca="1" si="15"/>
        <v>443068593640.00677</v>
      </c>
      <c r="Q58" s="32">
        <f t="shared" ca="1" si="16"/>
        <v>31748570755.599064</v>
      </c>
      <c r="R58">
        <f t="shared" ca="1" si="5"/>
        <v>2.2952326673833234E-3</v>
      </c>
    </row>
    <row r="59" spans="1:18">
      <c r="A59" s="146">
        <v>-7189.5</v>
      </c>
      <c r="B59" s="146">
        <v>-1.3844350003637373E-2</v>
      </c>
      <c r="C59" s="146">
        <v>1</v>
      </c>
      <c r="D59" s="148">
        <f t="shared" si="6"/>
        <v>-0.71894999999999998</v>
      </c>
      <c r="E59" s="148">
        <f t="shared" si="6"/>
        <v>-1.3844350003637373E-2</v>
      </c>
      <c r="F59" s="32">
        <f t="shared" si="7"/>
        <v>-0.71894999999999998</v>
      </c>
      <c r="G59" s="32">
        <f t="shared" si="7"/>
        <v>-1.3844350003637373E-2</v>
      </c>
      <c r="H59" s="32">
        <f t="shared" si="8"/>
        <v>0.51688910249999998</v>
      </c>
      <c r="I59" s="32">
        <f t="shared" si="9"/>
        <v>-0.37161742024237499</v>
      </c>
      <c r="J59" s="32">
        <f t="shared" si="10"/>
        <v>0.26717434428325548</v>
      </c>
      <c r="K59" s="32">
        <f t="shared" si="11"/>
        <v>9.9533954351150901E-3</v>
      </c>
      <c r="L59" s="32">
        <f t="shared" si="12"/>
        <v>-7.1559936480759942E-3</v>
      </c>
      <c r="M59" s="32">
        <f t="shared" ca="1" si="4"/>
        <v>-1.4342595202822018E-2</v>
      </c>
      <c r="N59" s="32">
        <f t="shared" ca="1" si="13"/>
        <v>2.4824827851054563E-7</v>
      </c>
      <c r="O59" s="149">
        <f t="shared" ca="1" si="14"/>
        <v>572148221968.78723</v>
      </c>
      <c r="P59" s="32">
        <f t="shared" ca="1" si="15"/>
        <v>442249490854.26227</v>
      </c>
      <c r="Q59" s="32">
        <f t="shared" ca="1" si="16"/>
        <v>31707828726.863445</v>
      </c>
      <c r="R59">
        <f t="shared" ca="1" si="5"/>
        <v>4.9824519918464406E-4</v>
      </c>
    </row>
    <row r="60" spans="1:18">
      <c r="A60" s="146">
        <v>-7184.5</v>
      </c>
      <c r="B60" s="146">
        <v>-1.5017850004369393E-2</v>
      </c>
      <c r="C60" s="146">
        <v>1</v>
      </c>
      <c r="D60" s="148">
        <f t="shared" si="6"/>
        <v>-0.71845000000000003</v>
      </c>
      <c r="E60" s="148">
        <f t="shared" si="6"/>
        <v>-1.5017850004369393E-2</v>
      </c>
      <c r="F60" s="32">
        <f t="shared" si="7"/>
        <v>-0.71845000000000003</v>
      </c>
      <c r="G60" s="32">
        <f t="shared" si="7"/>
        <v>-1.5017850004369393E-2</v>
      </c>
      <c r="H60" s="32">
        <f t="shared" si="8"/>
        <v>0.51617040250000001</v>
      </c>
      <c r="I60" s="32">
        <f t="shared" si="9"/>
        <v>-0.37084262567612503</v>
      </c>
      <c r="J60" s="32">
        <f t="shared" si="10"/>
        <v>0.26643188441701204</v>
      </c>
      <c r="K60" s="32">
        <f t="shared" si="11"/>
        <v>1.0789574335639191E-2</v>
      </c>
      <c r="L60" s="32">
        <f t="shared" si="12"/>
        <v>-7.7517696814399777E-3</v>
      </c>
      <c r="M60" s="32">
        <f t="shared" ca="1" si="4"/>
        <v>-1.4334622412268209E-2</v>
      </c>
      <c r="N60" s="32">
        <f t="shared" ca="1" si="13"/>
        <v>4.6679994260838165E-7</v>
      </c>
      <c r="O60" s="149">
        <f t="shared" ca="1" si="14"/>
        <v>572009543252.15784</v>
      </c>
      <c r="P60" s="32">
        <f t="shared" ca="1" si="15"/>
        <v>442008529300.43463</v>
      </c>
      <c r="Q60" s="32">
        <f t="shared" ca="1" si="16"/>
        <v>31695833121.585251</v>
      </c>
      <c r="R60">
        <f t="shared" ca="1" si="5"/>
        <v>-6.8322759210118385E-4</v>
      </c>
    </row>
    <row r="61" spans="1:18">
      <c r="A61" s="146">
        <v>-2600</v>
      </c>
      <c r="B61" s="146">
        <v>-2.8800000000046566E-3</v>
      </c>
      <c r="C61" s="146">
        <v>1</v>
      </c>
      <c r="D61" s="148">
        <f t="shared" si="6"/>
        <v>-0.26</v>
      </c>
      <c r="E61" s="148">
        <f t="shared" si="6"/>
        <v>-2.8800000000046566E-3</v>
      </c>
      <c r="F61" s="32">
        <f t="shared" si="7"/>
        <v>-0.26</v>
      </c>
      <c r="G61" s="32">
        <f t="shared" si="7"/>
        <v>-2.8800000000046566E-3</v>
      </c>
      <c r="H61" s="32">
        <f t="shared" si="8"/>
        <v>6.7600000000000007E-2</v>
      </c>
      <c r="I61" s="32">
        <f t="shared" si="9"/>
        <v>-1.7576000000000001E-2</v>
      </c>
      <c r="J61" s="32">
        <f t="shared" si="10"/>
        <v>4.5697600000000008E-3</v>
      </c>
      <c r="K61" s="32">
        <f t="shared" si="11"/>
        <v>7.4880000000121072E-4</v>
      </c>
      <c r="L61" s="32">
        <f t="shared" si="12"/>
        <v>-1.9468800000031479E-4</v>
      </c>
      <c r="M61" s="32">
        <f t="shared" ca="1" si="4"/>
        <v>-5.8979972729631767E-3</v>
      </c>
      <c r="N61" s="32">
        <f t="shared" ca="1" si="13"/>
        <v>9.1083075395850643E-6</v>
      </c>
      <c r="O61" s="149">
        <f t="shared" ca="1" si="14"/>
        <v>422336631355.53552</v>
      </c>
      <c r="P61" s="32">
        <f t="shared" ca="1" si="15"/>
        <v>221755184065.65579</v>
      </c>
      <c r="Q61" s="32">
        <f t="shared" ca="1" si="16"/>
        <v>18954030587.767914</v>
      </c>
      <c r="R61">
        <f t="shared" ca="1" si="5"/>
        <v>3.0179972729585201E-3</v>
      </c>
    </row>
    <row r="62" spans="1:18">
      <c r="A62" s="146">
        <v>-1616</v>
      </c>
      <c r="B62" s="146">
        <v>2.1520000154851004E-4</v>
      </c>
      <c r="C62" s="146">
        <v>1</v>
      </c>
      <c r="D62" s="148">
        <f t="shared" si="6"/>
        <v>-0.16159999999999999</v>
      </c>
      <c r="E62" s="148">
        <f t="shared" si="6"/>
        <v>2.1520000154851004E-4</v>
      </c>
      <c r="F62" s="32">
        <f t="shared" si="7"/>
        <v>-0.16159999999999999</v>
      </c>
      <c r="G62" s="32">
        <f t="shared" si="7"/>
        <v>2.1520000154851004E-4</v>
      </c>
      <c r="H62" s="32">
        <f t="shared" si="8"/>
        <v>2.6114559999999998E-2</v>
      </c>
      <c r="I62" s="32">
        <f t="shared" si="9"/>
        <v>-4.2201128959999997E-3</v>
      </c>
      <c r="J62" s="32">
        <f t="shared" si="10"/>
        <v>6.8197024399359991E-4</v>
      </c>
      <c r="K62" s="32">
        <f t="shared" si="11"/>
        <v>-3.4776320250239224E-5</v>
      </c>
      <c r="L62" s="32">
        <f t="shared" si="12"/>
        <v>5.6198533524386584E-6</v>
      </c>
      <c r="M62" s="32">
        <f t="shared" ca="1" si="4"/>
        <v>-3.7938601973404947E-3</v>
      </c>
      <c r="N62" s="32">
        <f t="shared" ca="1" si="13"/>
        <v>1.6072563678315942E-5</v>
      </c>
      <c r="O62" s="149">
        <f t="shared" ca="1" si="14"/>
        <v>385889435785.72296</v>
      </c>
      <c r="P62" s="32">
        <f t="shared" ca="1" si="15"/>
        <v>178123906102.82483</v>
      </c>
      <c r="Q62" s="32">
        <f t="shared" ca="1" si="16"/>
        <v>16013401997.499748</v>
      </c>
      <c r="R62">
        <f t="shared" ca="1" si="5"/>
        <v>4.0090601988890043E-3</v>
      </c>
    </row>
    <row r="63" spans="1:18">
      <c r="A63" s="146">
        <v>-942</v>
      </c>
      <c r="B63" s="146">
        <v>-2.7326000054017641E-3</v>
      </c>
      <c r="C63" s="146">
        <v>1</v>
      </c>
      <c r="D63" s="148">
        <f t="shared" si="6"/>
        <v>-9.4200000000000006E-2</v>
      </c>
      <c r="E63" s="148">
        <f t="shared" si="6"/>
        <v>-2.7326000054017641E-3</v>
      </c>
      <c r="F63" s="32">
        <f t="shared" si="7"/>
        <v>-9.4200000000000006E-2</v>
      </c>
      <c r="G63" s="32">
        <f t="shared" si="7"/>
        <v>-2.7326000054017641E-3</v>
      </c>
      <c r="H63" s="32">
        <f t="shared" si="8"/>
        <v>8.8736400000000003E-3</v>
      </c>
      <c r="I63" s="32">
        <f t="shared" si="9"/>
        <v>-8.3589688800000006E-4</v>
      </c>
      <c r="J63" s="32">
        <f t="shared" si="10"/>
        <v>7.8741486849600006E-5</v>
      </c>
      <c r="K63" s="32">
        <f t="shared" si="11"/>
        <v>2.5741092050884619E-4</v>
      </c>
      <c r="L63" s="32">
        <f t="shared" si="12"/>
        <v>-2.4248108711933314E-5</v>
      </c>
      <c r="M63" s="32">
        <f t="shared" ca="1" si="4"/>
        <v>-2.292788655479256E-3</v>
      </c>
      <c r="N63" s="32">
        <f t="shared" ca="1" si="13"/>
        <v>1.9343402352065886E-7</v>
      </c>
      <c r="O63" s="149">
        <f t="shared" ca="1" si="14"/>
        <v>360444765165.17554</v>
      </c>
      <c r="P63" s="32">
        <f t="shared" ca="1" si="15"/>
        <v>149848735999.13669</v>
      </c>
      <c r="Q63" s="32">
        <f t="shared" ca="1" si="16"/>
        <v>14022740856.685287</v>
      </c>
      <c r="R63">
        <f t="shared" ca="1" si="5"/>
        <v>-4.3981134992250809E-4</v>
      </c>
    </row>
    <row r="64" spans="1:18">
      <c r="A64" s="146">
        <v>-738</v>
      </c>
      <c r="B64" s="146">
        <v>1.0828599995875265E-2</v>
      </c>
      <c r="C64" s="146">
        <v>1</v>
      </c>
      <c r="D64" s="148">
        <f t="shared" si="6"/>
        <v>-7.3800000000000004E-2</v>
      </c>
      <c r="E64" s="148">
        <f t="shared" si="6"/>
        <v>1.0828599995875265E-2</v>
      </c>
      <c r="F64" s="32">
        <f t="shared" si="7"/>
        <v>-7.3800000000000004E-2</v>
      </c>
      <c r="G64" s="32">
        <f t="shared" si="7"/>
        <v>1.0828599995875265E-2</v>
      </c>
      <c r="H64" s="32">
        <f t="shared" si="8"/>
        <v>5.4464400000000003E-3</v>
      </c>
      <c r="I64" s="32">
        <f t="shared" si="9"/>
        <v>-4.0194727200000004E-4</v>
      </c>
      <c r="J64" s="32">
        <f t="shared" si="10"/>
        <v>2.9663708673600004E-5</v>
      </c>
      <c r="K64" s="32">
        <f t="shared" si="11"/>
        <v>-7.9915067969559461E-4</v>
      </c>
      <c r="L64" s="32">
        <f t="shared" si="12"/>
        <v>5.8977320161534885E-5</v>
      </c>
      <c r="M64" s="32">
        <f t="shared" ca="1" si="4"/>
        <v>-1.8288699169115778E-3</v>
      </c>
      <c r="N64" s="32">
        <f t="shared" ca="1" si="13"/>
        <v>1.6021154459310418E-4</v>
      </c>
      <c r="O64" s="149">
        <f t="shared" ca="1" si="14"/>
        <v>352688137841.36865</v>
      </c>
      <c r="P64" s="32">
        <f t="shared" ca="1" si="15"/>
        <v>141594025569.50107</v>
      </c>
      <c r="Q64" s="32">
        <f t="shared" ca="1" si="16"/>
        <v>13427568808.881887</v>
      </c>
      <c r="R64">
        <f t="shared" ca="1" si="5"/>
        <v>1.2657469912786844E-2</v>
      </c>
    </row>
    <row r="65" spans="1:18">
      <c r="A65" s="146">
        <v>0</v>
      </c>
      <c r="B65" s="146">
        <v>0</v>
      </c>
      <c r="C65" s="146">
        <v>1</v>
      </c>
      <c r="D65" s="148">
        <f t="shared" si="6"/>
        <v>0</v>
      </c>
      <c r="E65" s="148">
        <f t="shared" si="6"/>
        <v>0</v>
      </c>
      <c r="F65" s="32">
        <f t="shared" si="7"/>
        <v>0</v>
      </c>
      <c r="G65" s="32">
        <f t="shared" si="7"/>
        <v>0</v>
      </c>
      <c r="H65" s="32">
        <f t="shared" si="8"/>
        <v>0</v>
      </c>
      <c r="I65" s="32">
        <f t="shared" si="9"/>
        <v>0</v>
      </c>
      <c r="J65" s="32">
        <f t="shared" si="10"/>
        <v>0</v>
      </c>
      <c r="K65" s="32">
        <f t="shared" si="11"/>
        <v>0</v>
      </c>
      <c r="L65" s="32">
        <f t="shared" si="12"/>
        <v>0</v>
      </c>
      <c r="M65" s="32">
        <f t="shared" ca="1" si="4"/>
        <v>-1.1335943081387043E-4</v>
      </c>
      <c r="N65" s="32">
        <f t="shared" ca="1" si="13"/>
        <v>1.2850360554444676E-8</v>
      </c>
      <c r="O65" s="149">
        <f t="shared" ca="1" si="14"/>
        <v>324489042032.40936</v>
      </c>
      <c r="P65" s="32">
        <f t="shared" ca="1" si="15"/>
        <v>113066252045.64508</v>
      </c>
      <c r="Q65" s="32">
        <f t="shared" ca="1" si="16"/>
        <v>11315556718.604788</v>
      </c>
      <c r="R65">
        <f t="shared" ca="1" si="5"/>
        <v>1.1335943081387043E-4</v>
      </c>
    </row>
    <row r="66" spans="1:18">
      <c r="A66" s="146">
        <v>57.5</v>
      </c>
      <c r="B66" s="146">
        <v>8.0475000140722841E-4</v>
      </c>
      <c r="C66" s="146">
        <v>1</v>
      </c>
      <c r="D66" s="148">
        <f t="shared" si="6"/>
        <v>5.7499999999999999E-3</v>
      </c>
      <c r="E66" s="148">
        <f t="shared" si="6"/>
        <v>8.0475000140722841E-4</v>
      </c>
      <c r="F66" s="32">
        <f t="shared" si="7"/>
        <v>5.7499999999999999E-3</v>
      </c>
      <c r="G66" s="32">
        <f t="shared" si="7"/>
        <v>8.0475000140722841E-4</v>
      </c>
      <c r="H66" s="32">
        <f t="shared" si="8"/>
        <v>3.3062499999999997E-5</v>
      </c>
      <c r="I66" s="32">
        <f t="shared" si="9"/>
        <v>1.9010937499999998E-7</v>
      </c>
      <c r="J66" s="32">
        <f t="shared" si="10"/>
        <v>1.0931289062499999E-9</v>
      </c>
      <c r="K66" s="32">
        <f t="shared" si="11"/>
        <v>4.6273125080915632E-6</v>
      </c>
      <c r="L66" s="32">
        <f t="shared" si="12"/>
        <v>2.6607046921526487E-8</v>
      </c>
      <c r="M66" s="32">
        <f t="shared" ca="1" si="4"/>
        <v>2.2750302522237696E-5</v>
      </c>
      <c r="N66" s="32">
        <f t="shared" ca="1" si="13"/>
        <v>6.115235290562161E-7</v>
      </c>
      <c r="O66" s="149">
        <f t="shared" ca="1" si="14"/>
        <v>322286041372.68823</v>
      </c>
      <c r="P66" s="32">
        <f t="shared" ca="1" si="15"/>
        <v>110937928472.15613</v>
      </c>
      <c r="Q66" s="32">
        <f t="shared" ca="1" si="16"/>
        <v>11154236553.163736</v>
      </c>
      <c r="R66">
        <f t="shared" ca="1" si="5"/>
        <v>7.819996988849907E-4</v>
      </c>
    </row>
    <row r="67" spans="1:18">
      <c r="A67" s="146">
        <v>116.5</v>
      </c>
      <c r="B67" s="146">
        <v>-7.1025500074028969E-3</v>
      </c>
      <c r="C67" s="146">
        <v>0.2</v>
      </c>
      <c r="D67" s="148">
        <f t="shared" si="6"/>
        <v>1.1650000000000001E-2</v>
      </c>
      <c r="E67" s="148">
        <f t="shared" si="6"/>
        <v>-7.1025500074028969E-3</v>
      </c>
      <c r="F67" s="32">
        <f t="shared" si="7"/>
        <v>2.33E-3</v>
      </c>
      <c r="G67" s="32">
        <f t="shared" si="7"/>
        <v>-1.4205100014805794E-3</v>
      </c>
      <c r="H67" s="32">
        <f t="shared" si="8"/>
        <v>2.7144500000000001E-5</v>
      </c>
      <c r="I67" s="32">
        <f t="shared" si="9"/>
        <v>3.16233425E-7</v>
      </c>
      <c r="J67" s="32">
        <f t="shared" si="10"/>
        <v>3.6841194012500003E-9</v>
      </c>
      <c r="K67" s="32">
        <f t="shared" si="11"/>
        <v>-1.6548941517248752E-5</v>
      </c>
      <c r="L67" s="32">
        <f t="shared" si="12"/>
        <v>-1.9279516867594796E-7</v>
      </c>
      <c r="M67" s="32">
        <f t="shared" ca="1" si="4"/>
        <v>1.6277868658105197E-4</v>
      </c>
      <c r="N67" s="32">
        <f t="shared" ca="1" si="13"/>
        <v>1.0557000206325304E-5</v>
      </c>
      <c r="O67" s="149">
        <f t="shared" ca="1" si="14"/>
        <v>12801003938.538517</v>
      </c>
      <c r="P67" s="32">
        <f t="shared" ca="1" si="15"/>
        <v>4350764609.0016298</v>
      </c>
      <c r="Q67" s="32">
        <f t="shared" ca="1" si="16"/>
        <v>439570525.34791404</v>
      </c>
      <c r="R67">
        <f t="shared" ca="1" si="5"/>
        <v>-7.265328693983949E-3</v>
      </c>
    </row>
    <row r="68" spans="1:18">
      <c r="A68" s="146">
        <v>771</v>
      </c>
      <c r="B68" s="146">
        <v>4.70629999472294E-3</v>
      </c>
      <c r="C68" s="146">
        <v>1</v>
      </c>
      <c r="D68" s="148">
        <f t="shared" si="6"/>
        <v>7.7100000000000002E-2</v>
      </c>
      <c r="E68" s="148">
        <f t="shared" si="6"/>
        <v>4.70629999472294E-3</v>
      </c>
      <c r="F68" s="32">
        <f t="shared" si="7"/>
        <v>7.7100000000000002E-2</v>
      </c>
      <c r="G68" s="32">
        <f t="shared" si="7"/>
        <v>4.70629999472294E-3</v>
      </c>
      <c r="H68" s="32">
        <f t="shared" si="8"/>
        <v>5.9444100000000007E-3</v>
      </c>
      <c r="I68" s="32">
        <f t="shared" si="9"/>
        <v>4.5831401100000004E-4</v>
      </c>
      <c r="J68" s="32">
        <f t="shared" si="10"/>
        <v>3.5336010248100005E-5</v>
      </c>
      <c r="K68" s="32">
        <f t="shared" si="11"/>
        <v>3.6285572959313871E-4</v>
      </c>
      <c r="L68" s="32">
        <f t="shared" si="12"/>
        <v>2.7976176751630995E-5</v>
      </c>
      <c r="M68" s="32">
        <f t="shared" ca="1" si="4"/>
        <v>1.7411437533356936E-3</v>
      </c>
      <c r="N68" s="32">
        <f t="shared" ca="1" si="13"/>
        <v>8.7921515358377413E-6</v>
      </c>
      <c r="O68" s="149">
        <f t="shared" ca="1" si="14"/>
        <v>294937989422.87842</v>
      </c>
      <c r="P68" s="32">
        <f t="shared" ca="1" si="15"/>
        <v>85784374071.535797</v>
      </c>
      <c r="Q68" s="32">
        <f t="shared" ca="1" si="16"/>
        <v>9201241224.3339882</v>
      </c>
      <c r="R68">
        <f t="shared" ca="1" si="5"/>
        <v>2.9651562413872462E-3</v>
      </c>
    </row>
    <row r="69" spans="1:18">
      <c r="A69" s="146">
        <v>796.5</v>
      </c>
      <c r="B69" s="146">
        <v>1.5014500022516586E-3</v>
      </c>
      <c r="C69" s="146">
        <v>1</v>
      </c>
      <c r="D69" s="148">
        <f t="shared" si="6"/>
        <v>7.9649999999999999E-2</v>
      </c>
      <c r="E69" s="148">
        <f t="shared" si="6"/>
        <v>1.5014500022516586E-3</v>
      </c>
      <c r="F69" s="32">
        <f t="shared" si="7"/>
        <v>7.9649999999999999E-2</v>
      </c>
      <c r="G69" s="32">
        <f t="shared" si="7"/>
        <v>1.5014500022516586E-3</v>
      </c>
      <c r="H69" s="32">
        <f t="shared" si="8"/>
        <v>6.3441224999999995E-3</v>
      </c>
      <c r="I69" s="32">
        <f t="shared" si="9"/>
        <v>5.0530935712499994E-4</v>
      </c>
      <c r="J69" s="32">
        <f t="shared" si="10"/>
        <v>4.0247890295006245E-5</v>
      </c>
      <c r="K69" s="32">
        <f t="shared" si="11"/>
        <v>1.195904926793446E-4</v>
      </c>
      <c r="L69" s="32">
        <f t="shared" si="12"/>
        <v>9.5253827419097967E-6</v>
      </c>
      <c r="M69" s="32">
        <f t="shared" ca="1" si="4"/>
        <v>1.8035667658620616E-3</v>
      </c>
      <c r="N69" s="32">
        <f t="shared" ca="1" si="13"/>
        <v>9.1274538854424163E-8</v>
      </c>
      <c r="O69" s="149">
        <f t="shared" ca="1" si="14"/>
        <v>293961289823.37109</v>
      </c>
      <c r="P69" s="32">
        <f t="shared" ca="1" si="15"/>
        <v>84930666764.965164</v>
      </c>
      <c r="Q69" s="32">
        <f t="shared" ca="1" si="16"/>
        <v>9133296895.6778526</v>
      </c>
      <c r="R69">
        <f t="shared" ca="1" si="5"/>
        <v>-3.0211676361040305E-4</v>
      </c>
    </row>
    <row r="70" spans="1:18">
      <c r="A70" s="146">
        <v>809</v>
      </c>
      <c r="B70" s="146">
        <v>6.7699998908210546E-5</v>
      </c>
      <c r="C70" s="146">
        <v>1</v>
      </c>
      <c r="D70" s="148">
        <f t="shared" si="6"/>
        <v>8.09E-2</v>
      </c>
      <c r="E70" s="148">
        <f t="shared" si="6"/>
        <v>6.7699998908210546E-5</v>
      </c>
      <c r="F70" s="32">
        <f t="shared" si="7"/>
        <v>8.09E-2</v>
      </c>
      <c r="G70" s="32">
        <f t="shared" si="7"/>
        <v>6.7699998908210546E-5</v>
      </c>
      <c r="H70" s="32">
        <f t="shared" si="8"/>
        <v>6.5448099999999999E-3</v>
      </c>
      <c r="I70" s="32">
        <f t="shared" si="9"/>
        <v>5.2947512899999998E-4</v>
      </c>
      <c r="J70" s="32">
        <f t="shared" si="10"/>
        <v>4.2834537936099999E-5</v>
      </c>
      <c r="K70" s="32">
        <f t="shared" si="11"/>
        <v>5.4769299116742329E-6</v>
      </c>
      <c r="L70" s="32">
        <f t="shared" si="12"/>
        <v>4.4308362985444544E-7</v>
      </c>
      <c r="M70" s="32">
        <f t="shared" ca="1" si="4"/>
        <v>1.8341917101853246E-3</v>
      </c>
      <c r="N70" s="32">
        <f t="shared" ca="1" si="13"/>
        <v>3.1204929660107469E-6</v>
      </c>
      <c r="O70" s="149">
        <f t="shared" ca="1" si="14"/>
        <v>293482559698.78613</v>
      </c>
      <c r="P70" s="32">
        <f t="shared" ca="1" si="15"/>
        <v>84513377307.93544</v>
      </c>
      <c r="Q70" s="32">
        <f t="shared" ca="1" si="16"/>
        <v>9100042016.0218048</v>
      </c>
      <c r="R70">
        <f t="shared" ca="1" si="5"/>
        <v>-1.7664917112771141E-3</v>
      </c>
    </row>
    <row r="71" spans="1:18">
      <c r="A71" s="146">
        <v>963</v>
      </c>
      <c r="B71" s="146">
        <v>-1.8361000038566999E-3</v>
      </c>
      <c r="C71" s="146">
        <v>1</v>
      </c>
      <c r="D71" s="148">
        <f t="shared" si="6"/>
        <v>9.6299999999999997E-2</v>
      </c>
      <c r="E71" s="148">
        <f t="shared" si="6"/>
        <v>-1.8361000038566999E-3</v>
      </c>
      <c r="F71" s="32">
        <f t="shared" si="7"/>
        <v>9.6299999999999997E-2</v>
      </c>
      <c r="G71" s="32">
        <f t="shared" si="7"/>
        <v>-1.8361000038566999E-3</v>
      </c>
      <c r="H71" s="32">
        <f t="shared" si="8"/>
        <v>9.2736899999999994E-3</v>
      </c>
      <c r="I71" s="32">
        <f t="shared" si="9"/>
        <v>8.9305634699999995E-4</v>
      </c>
      <c r="J71" s="32">
        <f t="shared" si="10"/>
        <v>8.6001326216099996E-5</v>
      </c>
      <c r="K71" s="32">
        <f t="shared" si="11"/>
        <v>-1.7681643037140019E-4</v>
      </c>
      <c r="L71" s="32">
        <f t="shared" si="12"/>
        <v>-1.7027422244765836E-5</v>
      </c>
      <c r="M71" s="32">
        <f t="shared" ca="1" si="4"/>
        <v>2.2128636749111736E-3</v>
      </c>
      <c r="N71" s="32">
        <f t="shared" ca="1" si="13"/>
        <v>1.6394106871981472E-5</v>
      </c>
      <c r="O71" s="149">
        <f t="shared" ca="1" si="14"/>
        <v>287587360715.47302</v>
      </c>
      <c r="P71" s="32">
        <f t="shared" ca="1" si="15"/>
        <v>79437599377.819138</v>
      </c>
      <c r="Q71" s="32">
        <f t="shared" ca="1" si="16"/>
        <v>8693165660.0277824</v>
      </c>
      <c r="R71">
        <f t="shared" ca="1" si="5"/>
        <v>-4.0489636787678735E-3</v>
      </c>
    </row>
    <row r="72" spans="1:18">
      <c r="A72" s="146">
        <v>1717</v>
      </c>
      <c r="B72" s="146">
        <v>3.4401000011712313E-3</v>
      </c>
      <c r="C72" s="146">
        <v>1</v>
      </c>
      <c r="D72" s="148">
        <f t="shared" si="6"/>
        <v>0.17169999999999999</v>
      </c>
      <c r="E72" s="148">
        <f t="shared" si="6"/>
        <v>3.4401000011712313E-3</v>
      </c>
      <c r="F72" s="32">
        <f t="shared" si="7"/>
        <v>0.17169999999999999</v>
      </c>
      <c r="G72" s="32">
        <f t="shared" si="7"/>
        <v>3.4401000011712313E-3</v>
      </c>
      <c r="H72" s="32">
        <f t="shared" si="8"/>
        <v>2.9480889999999996E-2</v>
      </c>
      <c r="I72" s="32">
        <f t="shared" si="9"/>
        <v>5.0618688129999987E-3</v>
      </c>
      <c r="J72" s="32">
        <f t="shared" si="10"/>
        <v>8.6912287519209973E-4</v>
      </c>
      <c r="K72" s="32">
        <f t="shared" si="11"/>
        <v>5.9066517020110038E-4</v>
      </c>
      <c r="L72" s="32">
        <f t="shared" si="12"/>
        <v>1.0141720972352893E-4</v>
      </c>
      <c r="M72" s="32">
        <f t="shared" ca="1" si="4"/>
        <v>4.1035316555877643E-3</v>
      </c>
      <c r="N72" s="32">
        <f t="shared" ca="1" si="13"/>
        <v>4.4014156008185813E-7</v>
      </c>
      <c r="O72" s="149">
        <f t="shared" ca="1" si="14"/>
        <v>258845584420.79587</v>
      </c>
      <c r="P72" s="32">
        <f t="shared" ca="1" si="15"/>
        <v>56424351650.351913</v>
      </c>
      <c r="Q72" s="32">
        <f t="shared" ca="1" si="16"/>
        <v>6784495895.4793816</v>
      </c>
      <c r="R72">
        <f t="shared" ca="1" si="5"/>
        <v>-6.6343165441653303E-4</v>
      </c>
    </row>
    <row r="73" spans="1:18">
      <c r="A73" s="146">
        <v>1726.5</v>
      </c>
      <c r="B73" s="146">
        <v>1.5304499975172803E-3</v>
      </c>
      <c r="C73" s="146">
        <v>1</v>
      </c>
      <c r="D73" s="148">
        <f t="shared" si="6"/>
        <v>0.17265</v>
      </c>
      <c r="E73" s="148">
        <f t="shared" si="6"/>
        <v>1.5304499975172803E-3</v>
      </c>
      <c r="F73" s="32">
        <f t="shared" si="7"/>
        <v>0.17265</v>
      </c>
      <c r="G73" s="32">
        <f t="shared" si="7"/>
        <v>1.5304499975172803E-3</v>
      </c>
      <c r="H73" s="32">
        <f t="shared" si="8"/>
        <v>2.98080225E-2</v>
      </c>
      <c r="I73" s="32">
        <f t="shared" si="9"/>
        <v>5.1463550846249997E-3</v>
      </c>
      <c r="J73" s="32">
        <f t="shared" si="10"/>
        <v>8.8851820536050619E-4</v>
      </c>
      <c r="K73" s="32">
        <f t="shared" si="11"/>
        <v>2.6423219207135843E-4</v>
      </c>
      <c r="L73" s="32">
        <f t="shared" si="12"/>
        <v>4.5619687961120029E-5</v>
      </c>
      <c r="M73" s="32">
        <f t="shared" ca="1" si="4"/>
        <v>4.1277413604841997E-3</v>
      </c>
      <c r="N73" s="32">
        <f t="shared" ca="1" si="13"/>
        <v>6.7459224241425574E-6</v>
      </c>
      <c r="O73" s="149">
        <f t="shared" ca="1" si="14"/>
        <v>258485258292.19598</v>
      </c>
      <c r="P73" s="32">
        <f t="shared" ca="1" si="15"/>
        <v>56154903886.837067</v>
      </c>
      <c r="Q73" s="32">
        <f t="shared" ca="1" si="16"/>
        <v>6761417840.2432175</v>
      </c>
      <c r="R73">
        <f t="shared" ca="1" si="5"/>
        <v>-2.5972913629669194E-3</v>
      </c>
    </row>
    <row r="74" spans="1:18">
      <c r="A74" s="146">
        <v>1788</v>
      </c>
      <c r="B74" s="146">
        <v>6.5363999965484254E-3</v>
      </c>
      <c r="C74" s="146">
        <v>1</v>
      </c>
      <c r="D74" s="148">
        <f t="shared" si="6"/>
        <v>0.17879999999999999</v>
      </c>
      <c r="E74" s="148">
        <f t="shared" si="6"/>
        <v>6.5363999965484254E-3</v>
      </c>
      <c r="F74" s="32">
        <f t="shared" si="7"/>
        <v>0.17879999999999999</v>
      </c>
      <c r="G74" s="32">
        <f t="shared" si="7"/>
        <v>6.5363999965484254E-3</v>
      </c>
      <c r="H74" s="32">
        <f t="shared" si="8"/>
        <v>3.1969439999999995E-2</v>
      </c>
      <c r="I74" s="32">
        <f t="shared" si="9"/>
        <v>5.7161358719999989E-3</v>
      </c>
      <c r="J74" s="32">
        <f t="shared" si="10"/>
        <v>1.0220450939135996E-3</v>
      </c>
      <c r="K74" s="32">
        <f t="shared" si="11"/>
        <v>1.1687083193828583E-3</v>
      </c>
      <c r="L74" s="32">
        <f t="shared" si="12"/>
        <v>2.0896504750565507E-4</v>
      </c>
      <c r="M74" s="32">
        <f t="shared" ca="1" si="4"/>
        <v>4.2847010985332269E-3</v>
      </c>
      <c r="N74" s="32">
        <f t="shared" ca="1" si="13"/>
        <v>5.0701479273228592E-6</v>
      </c>
      <c r="O74" s="149">
        <f t="shared" ca="1" si="14"/>
        <v>256153990301.62497</v>
      </c>
      <c r="P74" s="32">
        <f t="shared" ca="1" si="15"/>
        <v>54423493939.66713</v>
      </c>
      <c r="Q74" s="32">
        <f t="shared" ca="1" si="16"/>
        <v>6612649215.5134058</v>
      </c>
      <c r="R74">
        <f t="shared" ca="1" si="5"/>
        <v>2.2516988980151986E-3</v>
      </c>
    </row>
    <row r="75" spans="1:18">
      <c r="A75" s="146">
        <v>1817</v>
      </c>
      <c r="B75" s="146">
        <v>6.9700999956694432E-3</v>
      </c>
      <c r="C75" s="146">
        <v>1</v>
      </c>
      <c r="D75" s="148">
        <f t="shared" si="6"/>
        <v>0.1817</v>
      </c>
      <c r="E75" s="148">
        <f t="shared" si="6"/>
        <v>6.9700999956694432E-3</v>
      </c>
      <c r="F75" s="32">
        <f t="shared" si="7"/>
        <v>0.1817</v>
      </c>
      <c r="G75" s="32">
        <f t="shared" si="7"/>
        <v>6.9700999956694432E-3</v>
      </c>
      <c r="H75" s="32">
        <f t="shared" si="8"/>
        <v>3.3014889999999998E-2</v>
      </c>
      <c r="I75" s="32">
        <f t="shared" si="9"/>
        <v>5.9988055129999995E-3</v>
      </c>
      <c r="J75" s="32">
        <f t="shared" si="10"/>
        <v>1.0899829617120999E-3</v>
      </c>
      <c r="K75" s="32">
        <f t="shared" si="11"/>
        <v>1.2664671692131379E-3</v>
      </c>
      <c r="L75" s="32">
        <f t="shared" si="12"/>
        <v>2.3011708464602717E-4</v>
      </c>
      <c r="M75" s="32">
        <f t="shared" ca="1" si="4"/>
        <v>4.3588551320336774E-3</v>
      </c>
      <c r="N75" s="32">
        <f t="shared" ca="1" si="13"/>
        <v>6.8185997378641689E-6</v>
      </c>
      <c r="O75" s="149">
        <f t="shared" ca="1" si="14"/>
        <v>255055537258.75717</v>
      </c>
      <c r="P75" s="32">
        <f t="shared" ca="1" si="15"/>
        <v>53614857716.093788</v>
      </c>
      <c r="Q75" s="32">
        <f t="shared" ca="1" si="16"/>
        <v>6542881168.5538712</v>
      </c>
      <c r="R75">
        <f t="shared" ca="1" si="5"/>
        <v>2.6112448636357657E-3</v>
      </c>
    </row>
    <row r="76" spans="1:18">
      <c r="A76" s="146">
        <v>1824</v>
      </c>
      <c r="B76" s="146">
        <v>1.4247199993405957E-2</v>
      </c>
      <c r="C76" s="146">
        <v>1</v>
      </c>
      <c r="D76" s="148">
        <f t="shared" si="6"/>
        <v>0.18240000000000001</v>
      </c>
      <c r="E76" s="148">
        <f t="shared" si="6"/>
        <v>1.4247199993405957E-2</v>
      </c>
      <c r="F76" s="32">
        <f t="shared" si="7"/>
        <v>0.18240000000000001</v>
      </c>
      <c r="G76" s="32">
        <f t="shared" si="7"/>
        <v>1.4247199993405957E-2</v>
      </c>
      <c r="H76" s="32">
        <f t="shared" si="8"/>
        <v>3.3269760000000002E-2</v>
      </c>
      <c r="I76" s="32">
        <f t="shared" si="9"/>
        <v>6.0684042240000003E-3</v>
      </c>
      <c r="J76" s="32">
        <f t="shared" si="10"/>
        <v>1.1068769304576002E-3</v>
      </c>
      <c r="K76" s="32">
        <f t="shared" si="11"/>
        <v>2.5986892787972465E-3</v>
      </c>
      <c r="L76" s="32">
        <f t="shared" si="12"/>
        <v>4.7400092445261778E-4</v>
      </c>
      <c r="M76" s="32">
        <f t="shared" ca="1" si="4"/>
        <v>4.376767871923511E-3</v>
      </c>
      <c r="N76" s="32">
        <f t="shared" ca="1" si="13"/>
        <v>9.742543026479246E-5</v>
      </c>
      <c r="O76" s="149">
        <f t="shared" ca="1" si="14"/>
        <v>254790476422.48364</v>
      </c>
      <c r="P76" s="32">
        <f t="shared" ca="1" si="15"/>
        <v>53420422590.816414</v>
      </c>
      <c r="Q76" s="32">
        <f t="shared" ca="1" si="16"/>
        <v>6526077709.4995403</v>
      </c>
      <c r="R76">
        <f t="shared" ca="1" si="5"/>
        <v>9.8704321214824458E-3</v>
      </c>
    </row>
    <row r="77" spans="1:18">
      <c r="A77" s="146">
        <v>1833</v>
      </c>
      <c r="B77" s="146">
        <v>4.1748999938135967E-3</v>
      </c>
      <c r="C77" s="146">
        <v>1</v>
      </c>
      <c r="D77" s="148">
        <f t="shared" si="6"/>
        <v>0.18329999999999999</v>
      </c>
      <c r="E77" s="148">
        <f t="shared" si="6"/>
        <v>4.1748999938135967E-3</v>
      </c>
      <c r="F77" s="32">
        <f t="shared" si="7"/>
        <v>0.18329999999999999</v>
      </c>
      <c r="G77" s="32">
        <f t="shared" si="7"/>
        <v>4.1748999938135967E-3</v>
      </c>
      <c r="H77" s="32">
        <f t="shared" si="8"/>
        <v>3.3598889999999999E-2</v>
      </c>
      <c r="I77" s="32">
        <f t="shared" si="9"/>
        <v>6.1586765369999992E-3</v>
      </c>
      <c r="J77" s="32">
        <f t="shared" si="10"/>
        <v>1.1288854092320999E-3</v>
      </c>
      <c r="K77" s="32">
        <f t="shared" si="11"/>
        <v>7.6525916886603228E-4</v>
      </c>
      <c r="L77" s="32">
        <f t="shared" si="12"/>
        <v>1.4027200565314371E-4</v>
      </c>
      <c r="M77" s="32">
        <f t="shared" ca="1" si="4"/>
        <v>4.3998062463099898E-3</v>
      </c>
      <c r="N77" s="32">
        <f t="shared" ca="1" si="13"/>
        <v>5.0582822411971342E-8</v>
      </c>
      <c r="O77" s="149">
        <f t="shared" ca="1" si="14"/>
        <v>254449731865.03568</v>
      </c>
      <c r="P77" s="32">
        <f t="shared" ca="1" si="15"/>
        <v>53170865845.031456</v>
      </c>
      <c r="Q77" s="32">
        <f t="shared" ca="1" si="16"/>
        <v>6504494551.0413723</v>
      </c>
      <c r="R77">
        <f t="shared" ca="1" si="5"/>
        <v>-2.2490625249639313E-4</v>
      </c>
    </row>
    <row r="78" spans="1:18">
      <c r="A78" s="146">
        <v>1834</v>
      </c>
      <c r="B78" s="146">
        <v>4.200199997285381E-3</v>
      </c>
      <c r="C78" s="146">
        <v>1</v>
      </c>
      <c r="D78" s="148">
        <f t="shared" si="6"/>
        <v>0.18340000000000001</v>
      </c>
      <c r="E78" s="148">
        <f t="shared" si="6"/>
        <v>4.200199997285381E-3</v>
      </c>
      <c r="F78" s="32">
        <f t="shared" si="7"/>
        <v>0.18340000000000001</v>
      </c>
      <c r="G78" s="32">
        <f t="shared" si="7"/>
        <v>4.200199997285381E-3</v>
      </c>
      <c r="H78" s="32">
        <f t="shared" si="8"/>
        <v>3.3635560000000002E-2</v>
      </c>
      <c r="I78" s="32">
        <f t="shared" si="9"/>
        <v>6.1687617040000007E-3</v>
      </c>
      <c r="J78" s="32">
        <f t="shared" si="10"/>
        <v>1.1313508965136003E-3</v>
      </c>
      <c r="K78" s="32">
        <f t="shared" si="11"/>
        <v>7.7031667950213886E-4</v>
      </c>
      <c r="L78" s="32">
        <f t="shared" si="12"/>
        <v>1.4127607902069227E-4</v>
      </c>
      <c r="M78" s="32">
        <f t="shared" ca="1" si="4"/>
        <v>4.4023666010205584E-3</v>
      </c>
      <c r="N78" s="32">
        <f t="shared" ca="1" si="13"/>
        <v>4.0871335665816264E-8</v>
      </c>
      <c r="O78" s="149">
        <f t="shared" ca="1" si="14"/>
        <v>254411874701.82614</v>
      </c>
      <c r="P78" s="32">
        <f t="shared" ca="1" si="15"/>
        <v>53143167294.164948</v>
      </c>
      <c r="Q78" s="32">
        <f t="shared" ca="1" si="16"/>
        <v>6502097902.9931841</v>
      </c>
      <c r="R78">
        <f t="shared" ca="1" si="5"/>
        <v>-2.0216660373517745E-4</v>
      </c>
    </row>
    <row r="79" spans="1:18">
      <c r="A79" s="146">
        <v>1834.5</v>
      </c>
      <c r="B79" s="146">
        <v>3.6628499947255477E-3</v>
      </c>
      <c r="C79" s="146">
        <v>1</v>
      </c>
      <c r="D79" s="148">
        <f t="shared" si="6"/>
        <v>0.18345</v>
      </c>
      <c r="E79" s="148">
        <f t="shared" si="6"/>
        <v>3.6628499947255477E-3</v>
      </c>
      <c r="F79" s="32">
        <f t="shared" si="7"/>
        <v>0.18345</v>
      </c>
      <c r="G79" s="32">
        <f t="shared" si="7"/>
        <v>3.6628499947255477E-3</v>
      </c>
      <c r="H79" s="32">
        <f t="shared" si="8"/>
        <v>3.3653902499999999E-2</v>
      </c>
      <c r="I79" s="32">
        <f t="shared" si="9"/>
        <v>6.1738084136249999E-3</v>
      </c>
      <c r="J79" s="32">
        <f t="shared" si="10"/>
        <v>1.1325851534795062E-3</v>
      </c>
      <c r="K79" s="32">
        <f t="shared" si="11"/>
        <v>6.7194983153240177E-4</v>
      </c>
      <c r="L79" s="32">
        <f t="shared" si="12"/>
        <v>1.232691965946191E-4</v>
      </c>
      <c r="M79" s="32">
        <f t="shared" ca="1" si="4"/>
        <v>4.4036468185259152E-3</v>
      </c>
      <c r="N79" s="32">
        <f t="shared" ca="1" si="13"/>
        <v>5.4877993415271273E-7</v>
      </c>
      <c r="O79" s="149">
        <f t="shared" ca="1" si="14"/>
        <v>254392946371.58801</v>
      </c>
      <c r="P79" s="32">
        <f t="shared" ca="1" si="15"/>
        <v>53129320268.214447</v>
      </c>
      <c r="Q79" s="32">
        <f t="shared" ca="1" si="16"/>
        <v>6500899690.124649</v>
      </c>
      <c r="R79">
        <f t="shared" ca="1" si="5"/>
        <v>-7.4079682380036749E-4</v>
      </c>
    </row>
    <row r="80" spans="1:18">
      <c r="A80" s="146">
        <v>1834.5</v>
      </c>
      <c r="B80" s="146">
        <v>4.9628499982645735E-3</v>
      </c>
      <c r="C80" s="146">
        <v>1</v>
      </c>
      <c r="D80" s="148">
        <f t="shared" si="6"/>
        <v>0.18345</v>
      </c>
      <c r="E80" s="148">
        <f t="shared" si="6"/>
        <v>4.9628499982645735E-3</v>
      </c>
      <c r="F80" s="32">
        <f t="shared" si="7"/>
        <v>0.18345</v>
      </c>
      <c r="G80" s="32">
        <f t="shared" si="7"/>
        <v>4.9628499982645735E-3</v>
      </c>
      <c r="H80" s="32">
        <f t="shared" si="8"/>
        <v>3.3653902499999999E-2</v>
      </c>
      <c r="I80" s="32">
        <f t="shared" si="9"/>
        <v>6.1738084136249999E-3</v>
      </c>
      <c r="J80" s="32">
        <f t="shared" si="10"/>
        <v>1.1325851534795062E-3</v>
      </c>
      <c r="K80" s="32">
        <f t="shared" si="11"/>
        <v>9.10434832181636E-4</v>
      </c>
      <c r="L80" s="32">
        <f t="shared" si="12"/>
        <v>1.6701926996372113E-4</v>
      </c>
      <c r="M80" s="32">
        <f t="shared" ca="1" si="4"/>
        <v>4.4036468185259152E-3</v>
      </c>
      <c r="N80" s="32">
        <f t="shared" ca="1" si="13"/>
        <v>3.1270819622982616E-7</v>
      </c>
      <c r="O80" s="149">
        <f t="shared" ca="1" si="14"/>
        <v>254392946371.58801</v>
      </c>
      <c r="P80" s="32">
        <f t="shared" ca="1" si="15"/>
        <v>53129320268.214447</v>
      </c>
      <c r="Q80" s="32">
        <f t="shared" ca="1" si="16"/>
        <v>6500899690.124649</v>
      </c>
      <c r="R80">
        <f t="shared" ca="1" si="5"/>
        <v>5.5920317973865829E-4</v>
      </c>
    </row>
    <row r="81" spans="1:18">
      <c r="A81" s="146">
        <v>2641.5</v>
      </c>
      <c r="B81" s="146">
        <v>6.4799499959917739E-3</v>
      </c>
      <c r="C81" s="146">
        <v>1</v>
      </c>
      <c r="D81" s="148">
        <f t="shared" si="6"/>
        <v>0.26415</v>
      </c>
      <c r="E81" s="148">
        <f t="shared" si="6"/>
        <v>6.4799499959917739E-3</v>
      </c>
      <c r="F81" s="32">
        <f t="shared" si="7"/>
        <v>0.26415</v>
      </c>
      <c r="G81" s="32">
        <f t="shared" si="7"/>
        <v>6.4799499959917739E-3</v>
      </c>
      <c r="H81" s="32">
        <f t="shared" si="8"/>
        <v>6.9775222499999998E-2</v>
      </c>
      <c r="I81" s="32">
        <f t="shared" si="9"/>
        <v>1.8431125023374999E-2</v>
      </c>
      <c r="J81" s="32">
        <f t="shared" si="10"/>
        <v>4.8685816749245063E-3</v>
      </c>
      <c r="K81" s="32">
        <f t="shared" si="11"/>
        <v>1.7116787914412271E-3</v>
      </c>
      <c r="L81" s="32">
        <f t="shared" si="12"/>
        <v>4.5213995275920015E-4</v>
      </c>
      <c r="M81" s="32">
        <f t="shared" ca="1" si="4"/>
        <v>6.504803065273802E-3</v>
      </c>
      <c r="N81" s="32">
        <f t="shared" ca="1" si="13"/>
        <v>6.176750527372867E-10</v>
      </c>
      <c r="O81" s="149">
        <f t="shared" ca="1" si="14"/>
        <v>224103571330.15753</v>
      </c>
      <c r="P81" s="32">
        <f t="shared" ca="1" si="15"/>
        <v>32819076967.853539</v>
      </c>
      <c r="Q81" s="32">
        <f t="shared" ca="1" si="16"/>
        <v>4670699734.9451027</v>
      </c>
      <c r="R81">
        <f t="shared" ca="1" si="5"/>
        <v>-2.4853069282028059E-5</v>
      </c>
    </row>
    <row r="82" spans="1:18">
      <c r="A82" s="146">
        <v>2666</v>
      </c>
      <c r="B82" s="146">
        <v>1.8497999917599373E-3</v>
      </c>
      <c r="C82" s="146">
        <v>1</v>
      </c>
      <c r="D82" s="148">
        <f t="shared" si="6"/>
        <v>0.2666</v>
      </c>
      <c r="E82" s="148">
        <f t="shared" si="6"/>
        <v>1.8497999917599373E-3</v>
      </c>
      <c r="F82" s="32">
        <f t="shared" si="7"/>
        <v>0.2666</v>
      </c>
      <c r="G82" s="32">
        <f t="shared" si="7"/>
        <v>1.8497999917599373E-3</v>
      </c>
      <c r="H82" s="32">
        <f t="shared" si="8"/>
        <v>7.1075559999999996E-2</v>
      </c>
      <c r="I82" s="32">
        <f t="shared" si="9"/>
        <v>1.8948744295999999E-2</v>
      </c>
      <c r="J82" s="32">
        <f t="shared" si="10"/>
        <v>5.0517352293136001E-3</v>
      </c>
      <c r="K82" s="32">
        <f t="shared" si="11"/>
        <v>4.9315667780319933E-4</v>
      </c>
      <c r="L82" s="32">
        <f t="shared" si="12"/>
        <v>1.3147557030233293E-4</v>
      </c>
      <c r="M82" s="32">
        <f t="shared" ca="1" si="4"/>
        <v>6.5696833846605558E-3</v>
      </c>
      <c r="N82" s="32">
        <f t="shared" ca="1" si="13"/>
        <v>2.2277299242579053E-5</v>
      </c>
      <c r="O82" s="149">
        <f t="shared" ca="1" si="14"/>
        <v>223193547818.24191</v>
      </c>
      <c r="P82" s="32">
        <f t="shared" ca="1" si="15"/>
        <v>32268947297.034298</v>
      </c>
      <c r="Q82" s="32">
        <f t="shared" ca="1" si="16"/>
        <v>4618610793.2751617</v>
      </c>
      <c r="R82">
        <f t="shared" ca="1" si="5"/>
        <v>-4.7198833929006185E-3</v>
      </c>
    </row>
    <row r="83" spans="1:18">
      <c r="A83" s="146">
        <v>2678</v>
      </c>
      <c r="B83" s="146">
        <v>1.3053399998170789E-2</v>
      </c>
      <c r="C83" s="146">
        <v>1</v>
      </c>
      <c r="D83" s="148">
        <f t="shared" si="6"/>
        <v>0.26779999999999998</v>
      </c>
      <c r="E83" s="148">
        <f t="shared" si="6"/>
        <v>1.3053399998170789E-2</v>
      </c>
      <c r="F83" s="32">
        <f t="shared" si="7"/>
        <v>0.26779999999999998</v>
      </c>
      <c r="G83" s="32">
        <f t="shared" si="7"/>
        <v>1.3053399998170789E-2</v>
      </c>
      <c r="H83" s="32">
        <f t="shared" si="8"/>
        <v>7.171683999999999E-2</v>
      </c>
      <c r="I83" s="32">
        <f t="shared" si="9"/>
        <v>1.9205769751999995E-2</v>
      </c>
      <c r="J83" s="32">
        <f t="shared" si="10"/>
        <v>5.1433051395855982E-3</v>
      </c>
      <c r="K83" s="32">
        <f t="shared" si="11"/>
        <v>3.4957005195101372E-3</v>
      </c>
      <c r="L83" s="32">
        <f t="shared" si="12"/>
        <v>9.3614859912481468E-4</v>
      </c>
      <c r="M83" s="32">
        <f t="shared" ca="1" si="4"/>
        <v>6.6014849479206347E-3</v>
      </c>
      <c r="N83" s="32">
        <f t="shared" ca="1" si="13"/>
        <v>4.1627207815644453E-5</v>
      </c>
      <c r="O83" s="149">
        <f t="shared" ca="1" si="14"/>
        <v>222748057716.58057</v>
      </c>
      <c r="P83" s="32">
        <f t="shared" ca="1" si="15"/>
        <v>32000985521.698116</v>
      </c>
      <c r="Q83" s="32">
        <f t="shared" ca="1" si="16"/>
        <v>4593177680.1405716</v>
      </c>
      <c r="R83">
        <f t="shared" ca="1" si="5"/>
        <v>6.4519150502501546E-3</v>
      </c>
    </row>
    <row r="84" spans="1:18">
      <c r="A84" s="146">
        <v>2702</v>
      </c>
      <c r="B84" s="146">
        <v>6.2605999992229044E-3</v>
      </c>
      <c r="C84" s="146">
        <v>1</v>
      </c>
      <c r="D84" s="148">
        <f t="shared" si="6"/>
        <v>0.2702</v>
      </c>
      <c r="E84" s="148">
        <f t="shared" si="6"/>
        <v>6.2605999992229044E-3</v>
      </c>
      <c r="F84" s="32">
        <f t="shared" si="7"/>
        <v>0.2702</v>
      </c>
      <c r="G84" s="32">
        <f t="shared" si="7"/>
        <v>6.2605999992229044E-3</v>
      </c>
      <c r="H84" s="32">
        <f t="shared" si="8"/>
        <v>7.3008039999999996E-2</v>
      </c>
      <c r="I84" s="32">
        <f t="shared" si="9"/>
        <v>1.9726772407999998E-2</v>
      </c>
      <c r="J84" s="32">
        <f t="shared" si="10"/>
        <v>5.3301739046415992E-3</v>
      </c>
      <c r="K84" s="32">
        <f t="shared" si="11"/>
        <v>1.6916141197900287E-3</v>
      </c>
      <c r="L84" s="32">
        <f t="shared" si="12"/>
        <v>4.5707413516726575E-4</v>
      </c>
      <c r="M84" s="32">
        <f t="shared" ca="1" si="4"/>
        <v>6.6651343273237962E-3</v>
      </c>
      <c r="N84" s="32">
        <f t="shared" ca="1" si="13"/>
        <v>1.6364802261203992E-7</v>
      </c>
      <c r="O84" s="149">
        <f t="shared" ca="1" si="14"/>
        <v>221857546827.47311</v>
      </c>
      <c r="P84" s="32">
        <f t="shared" ca="1" si="15"/>
        <v>31468008747.641674</v>
      </c>
      <c r="Q84" s="32">
        <f t="shared" ca="1" si="16"/>
        <v>4542469677.2465286</v>
      </c>
      <c r="R84">
        <f t="shared" ca="1" si="5"/>
        <v>-4.0453432810089174E-4</v>
      </c>
    </row>
    <row r="85" spans="1:18">
      <c r="A85" s="146">
        <v>2755</v>
      </c>
      <c r="B85" s="146">
        <v>5.8014999958686531E-3</v>
      </c>
      <c r="C85" s="146">
        <v>1</v>
      </c>
      <c r="D85" s="148">
        <f t="shared" si="6"/>
        <v>0.27550000000000002</v>
      </c>
      <c r="E85" s="148">
        <f t="shared" si="6"/>
        <v>5.8014999958686531E-3</v>
      </c>
      <c r="F85" s="32">
        <f t="shared" si="7"/>
        <v>0.27550000000000002</v>
      </c>
      <c r="G85" s="32">
        <f t="shared" si="7"/>
        <v>5.8014999958686531E-3</v>
      </c>
      <c r="H85" s="32">
        <f t="shared" si="8"/>
        <v>7.5900250000000016E-2</v>
      </c>
      <c r="I85" s="32">
        <f t="shared" si="9"/>
        <v>2.0910518875000006E-2</v>
      </c>
      <c r="J85" s="32">
        <f t="shared" si="10"/>
        <v>5.7608479500625021E-3</v>
      </c>
      <c r="K85" s="32">
        <f t="shared" si="11"/>
        <v>1.598313248861814E-3</v>
      </c>
      <c r="L85" s="32">
        <f t="shared" si="12"/>
        <v>4.4033530006142978E-4</v>
      </c>
      <c r="M85" s="32">
        <f t="shared" ref="M85:M148" ca="1" si="17">+E$4+E$5*D85+E$6*D85^2</f>
        <v>6.8059118434311587E-3</v>
      </c>
      <c r="N85" s="32">
        <f t="shared" ca="1" si="13"/>
        <v>1.008843159523926E-6</v>
      </c>
      <c r="O85" s="149">
        <f t="shared" ca="1" si="14"/>
        <v>219893249118.78717</v>
      </c>
      <c r="P85" s="32">
        <f t="shared" ca="1" si="15"/>
        <v>30304996948.999165</v>
      </c>
      <c r="Q85" s="32">
        <f t="shared" ca="1" si="16"/>
        <v>4431241968.2983103</v>
      </c>
      <c r="R85">
        <f t="shared" ref="R85:R148" ca="1" si="18">+E85-M85</f>
        <v>-1.0044118475625056E-3</v>
      </c>
    </row>
    <row r="86" spans="1:18">
      <c r="A86" s="146">
        <v>3299</v>
      </c>
      <c r="B86" s="146">
        <v>7.6646999950753525E-3</v>
      </c>
      <c r="C86" s="146">
        <v>1</v>
      </c>
      <c r="D86" s="148">
        <f t="shared" ref="D86:E149" si="19">A86/A$18</f>
        <v>0.32990000000000003</v>
      </c>
      <c r="E86" s="148">
        <f t="shared" si="19"/>
        <v>7.6646999950753525E-3</v>
      </c>
      <c r="F86" s="32">
        <f t="shared" ref="F86:G149" si="20">$C86*D86</f>
        <v>0.32990000000000003</v>
      </c>
      <c r="G86" s="32">
        <f t="shared" si="20"/>
        <v>7.6646999950753525E-3</v>
      </c>
      <c r="H86" s="32">
        <f t="shared" ref="H86:H149" si="21">C86*D86*D86</f>
        <v>0.10883401000000002</v>
      </c>
      <c r="I86" s="32">
        <f t="shared" ref="I86:I149" si="22">C86*D86*D86*D86</f>
        <v>3.5904339899000014E-2</v>
      </c>
      <c r="J86" s="32">
        <f t="shared" ref="J86:J149" si="23">C86*D86*D86*D86*D86</f>
        <v>1.1844841732680106E-2</v>
      </c>
      <c r="K86" s="32">
        <f t="shared" ref="K86:K149" si="24">C86*E86*D86</f>
        <v>2.528584528375359E-3</v>
      </c>
      <c r="L86" s="32">
        <f t="shared" ref="L86:L149" si="25">C86*E86*D86*D86</f>
        <v>8.34180035911031E-4</v>
      </c>
      <c r="M86" s="32">
        <f t="shared" ca="1" si="17"/>
        <v>8.2682594629929183E-3</v>
      </c>
      <c r="N86" s="32">
        <f t="shared" ref="N86:N149" ca="1" si="26">C86*(M86-E86)^2</f>
        <v>3.642840313129352E-7</v>
      </c>
      <c r="O86" s="149">
        <f t="shared" ref="O86:O149" ca="1" si="27">(C86*O$1-O$2*F86+O$3*H86)^2</f>
        <v>199927269115.73886</v>
      </c>
      <c r="P86" s="32">
        <f t="shared" ref="P86:P149" ca="1" si="28">(-C86*O$2+O$4*F86-O$5*H86)^2</f>
        <v>19513536784.034786</v>
      </c>
      <c r="Q86" s="32">
        <f t="shared" ref="Q86:Q149" ca="1" si="29">+(C86*O$3-F86*O$5+H86*O$6)^2</f>
        <v>3352331573.8700633</v>
      </c>
      <c r="R86">
        <f t="shared" ca="1" si="18"/>
        <v>-6.0355946791756585E-4</v>
      </c>
    </row>
    <row r="87" spans="1:18">
      <c r="A87" s="146">
        <v>3371</v>
      </c>
      <c r="B87" s="146">
        <v>7.4862999972538091E-3</v>
      </c>
      <c r="C87" s="146">
        <v>1</v>
      </c>
      <c r="D87" s="148">
        <f t="shared" si="19"/>
        <v>0.33710000000000001</v>
      </c>
      <c r="E87" s="148">
        <f t="shared" si="19"/>
        <v>7.4862999972538091E-3</v>
      </c>
      <c r="F87" s="32">
        <f t="shared" si="20"/>
        <v>0.33710000000000001</v>
      </c>
      <c r="G87" s="32">
        <f t="shared" si="20"/>
        <v>7.4862999972538091E-3</v>
      </c>
      <c r="H87" s="32">
        <f t="shared" si="21"/>
        <v>0.11363641000000001</v>
      </c>
      <c r="I87" s="32">
        <f t="shared" si="22"/>
        <v>3.8306833811000002E-2</v>
      </c>
      <c r="J87" s="32">
        <f t="shared" si="23"/>
        <v>1.2913233677688101E-2</v>
      </c>
      <c r="K87" s="32">
        <f t="shared" si="24"/>
        <v>2.523631729074259E-3</v>
      </c>
      <c r="L87" s="32">
        <f t="shared" si="25"/>
        <v>8.5071625587093279E-4</v>
      </c>
      <c r="M87" s="32">
        <f t="shared" ca="1" si="17"/>
        <v>8.4641797861250805E-3</v>
      </c>
      <c r="N87" s="32">
        <f t="shared" ca="1" si="26"/>
        <v>9.562488814829223E-7</v>
      </c>
      <c r="O87" s="149">
        <f t="shared" ca="1" si="27"/>
        <v>197313991502.22745</v>
      </c>
      <c r="P87" s="32">
        <f t="shared" ca="1" si="28"/>
        <v>18246697563.509514</v>
      </c>
      <c r="Q87" s="32">
        <f t="shared" ca="1" si="29"/>
        <v>3218529583.1420355</v>
      </c>
      <c r="R87">
        <f t="shared" ca="1" si="18"/>
        <v>-9.7787978887127133E-4</v>
      </c>
    </row>
    <row r="88" spans="1:18">
      <c r="A88" s="146">
        <v>3436</v>
      </c>
      <c r="B88" s="146">
        <v>1.6630799997074064E-2</v>
      </c>
      <c r="C88" s="146">
        <v>1</v>
      </c>
      <c r="D88" s="148">
        <f t="shared" si="19"/>
        <v>0.34360000000000002</v>
      </c>
      <c r="E88" s="148">
        <f t="shared" si="19"/>
        <v>1.6630799997074064E-2</v>
      </c>
      <c r="F88" s="32">
        <f t="shared" si="20"/>
        <v>0.34360000000000002</v>
      </c>
      <c r="G88" s="32">
        <f t="shared" si="20"/>
        <v>1.6630799997074064E-2</v>
      </c>
      <c r="H88" s="32">
        <f t="shared" si="21"/>
        <v>0.11806096000000001</v>
      </c>
      <c r="I88" s="32">
        <f t="shared" si="22"/>
        <v>4.0565745856000007E-2</v>
      </c>
      <c r="J88" s="32">
        <f t="shared" si="23"/>
        <v>1.3938390276121603E-2</v>
      </c>
      <c r="K88" s="32">
        <f t="shared" si="24"/>
        <v>5.7143428789946486E-3</v>
      </c>
      <c r="L88" s="32">
        <f t="shared" si="25"/>
        <v>1.9634482132225612E-3</v>
      </c>
      <c r="M88" s="32">
        <f t="shared" ca="1" si="17"/>
        <v>8.6415290152526449E-3</v>
      </c>
      <c r="N88" s="32">
        <f t="shared" ca="1" si="26"/>
        <v>6.3828450820973786E-5</v>
      </c>
      <c r="O88" s="149">
        <f t="shared" ca="1" si="27"/>
        <v>194961183178.49588</v>
      </c>
      <c r="P88" s="32">
        <f t="shared" ca="1" si="28"/>
        <v>17136458457.126596</v>
      </c>
      <c r="Q88" s="32">
        <f t="shared" ca="1" si="29"/>
        <v>3099630066.4175339</v>
      </c>
      <c r="R88">
        <f t="shared" ca="1" si="18"/>
        <v>7.989270981821419E-3</v>
      </c>
    </row>
    <row r="89" spans="1:18">
      <c r="A89" s="146">
        <v>3443</v>
      </c>
      <c r="B89" s="146">
        <v>8.0078999963006936E-3</v>
      </c>
      <c r="C89" s="146">
        <v>1</v>
      </c>
      <c r="D89" s="148">
        <f t="shared" si="19"/>
        <v>0.34429999999999999</v>
      </c>
      <c r="E89" s="148">
        <f t="shared" si="19"/>
        <v>8.0078999963006936E-3</v>
      </c>
      <c r="F89" s="32">
        <f t="shared" si="20"/>
        <v>0.34429999999999999</v>
      </c>
      <c r="G89" s="32">
        <f t="shared" si="20"/>
        <v>8.0078999963006936E-3</v>
      </c>
      <c r="H89" s="32">
        <f t="shared" si="21"/>
        <v>0.11854249</v>
      </c>
      <c r="I89" s="32">
        <f t="shared" si="22"/>
        <v>4.0814179307000001E-2</v>
      </c>
      <c r="J89" s="32">
        <f t="shared" si="23"/>
        <v>1.4052321935400101E-2</v>
      </c>
      <c r="K89" s="32">
        <f t="shared" si="24"/>
        <v>2.7571199687263289E-3</v>
      </c>
      <c r="L89" s="32">
        <f t="shared" si="25"/>
        <v>9.4927640523247505E-4</v>
      </c>
      <c r="M89" s="32">
        <f t="shared" ca="1" si="17"/>
        <v>8.6606551438532624E-3</v>
      </c>
      <c r="N89" s="32">
        <f t="shared" ca="1" si="26"/>
        <v>4.2608928265637585E-7</v>
      </c>
      <c r="O89" s="149">
        <f t="shared" ca="1" si="27"/>
        <v>194708172384.45575</v>
      </c>
      <c r="P89" s="32">
        <f t="shared" ca="1" si="28"/>
        <v>17018798894.733141</v>
      </c>
      <c r="Q89" s="32">
        <f t="shared" ca="1" si="29"/>
        <v>3086933758.1011882</v>
      </c>
      <c r="R89">
        <f t="shared" ca="1" si="18"/>
        <v>-6.5275514755256878E-4</v>
      </c>
    </row>
    <row r="90" spans="1:18">
      <c r="A90" s="146">
        <v>3467</v>
      </c>
      <c r="B90" s="146">
        <v>8.8151000018115155E-3</v>
      </c>
      <c r="C90" s="146">
        <v>1</v>
      </c>
      <c r="D90" s="148">
        <f t="shared" si="19"/>
        <v>0.34670000000000001</v>
      </c>
      <c r="E90" s="148">
        <f t="shared" si="19"/>
        <v>8.8151000018115155E-3</v>
      </c>
      <c r="F90" s="32">
        <f t="shared" si="20"/>
        <v>0.34670000000000001</v>
      </c>
      <c r="G90" s="32">
        <f t="shared" si="20"/>
        <v>8.8151000018115155E-3</v>
      </c>
      <c r="H90" s="32">
        <f t="shared" si="21"/>
        <v>0.12020089</v>
      </c>
      <c r="I90" s="32">
        <f t="shared" si="22"/>
        <v>4.1673648563000001E-2</v>
      </c>
      <c r="J90" s="32">
        <f t="shared" si="23"/>
        <v>1.4448253956792102E-2</v>
      </c>
      <c r="K90" s="32">
        <f t="shared" si="24"/>
        <v>3.0561951706280523E-3</v>
      </c>
      <c r="L90" s="32">
        <f t="shared" si="25"/>
        <v>1.0595828656567458E-3</v>
      </c>
      <c r="M90" s="32">
        <f t="shared" ca="1" si="17"/>
        <v>8.7262702707839954E-3</v>
      </c>
      <c r="N90" s="32">
        <f t="shared" ca="1" si="26"/>
        <v>7.8907211144215678E-9</v>
      </c>
      <c r="O90" s="149">
        <f t="shared" ca="1" si="27"/>
        <v>193841257093.52258</v>
      </c>
      <c r="P90" s="32">
        <f t="shared" ca="1" si="28"/>
        <v>16618218434.929211</v>
      </c>
      <c r="Q90" s="32">
        <f t="shared" ca="1" si="29"/>
        <v>3043564411.2682524</v>
      </c>
      <c r="R90">
        <f t="shared" ca="1" si="18"/>
        <v>8.8829731027520106E-5</v>
      </c>
    </row>
    <row r="91" spans="1:18">
      <c r="A91" s="146">
        <v>3472</v>
      </c>
      <c r="B91" s="146">
        <v>1.3341600002604537E-2</v>
      </c>
      <c r="C91" s="146">
        <v>1</v>
      </c>
      <c r="D91" s="148">
        <f t="shared" si="19"/>
        <v>0.34720000000000001</v>
      </c>
      <c r="E91" s="148">
        <f t="shared" si="19"/>
        <v>1.3341600002604537E-2</v>
      </c>
      <c r="F91" s="32">
        <f t="shared" si="20"/>
        <v>0.34720000000000001</v>
      </c>
      <c r="G91" s="32">
        <f t="shared" si="20"/>
        <v>1.3341600002604537E-2</v>
      </c>
      <c r="H91" s="32">
        <f t="shared" si="21"/>
        <v>0.12054784</v>
      </c>
      <c r="I91" s="32">
        <f t="shared" si="22"/>
        <v>4.1854210048000003E-2</v>
      </c>
      <c r="J91" s="32">
        <f t="shared" si="23"/>
        <v>1.4531781728665601E-2</v>
      </c>
      <c r="K91" s="32">
        <f t="shared" si="24"/>
        <v>4.6322035209042951E-3</v>
      </c>
      <c r="L91" s="32">
        <f t="shared" si="25"/>
        <v>1.6083010624579712E-3</v>
      </c>
      <c r="M91" s="32">
        <f t="shared" ca="1" si="17"/>
        <v>8.7399478512418267E-3</v>
      </c>
      <c r="N91" s="32">
        <f t="shared" ca="1" si="26"/>
        <v>2.1175202522141059E-5</v>
      </c>
      <c r="O91" s="149">
        <f t="shared" ca="1" si="27"/>
        <v>193660757443.40286</v>
      </c>
      <c r="P91" s="32">
        <f t="shared" ca="1" si="28"/>
        <v>16535315388.279778</v>
      </c>
      <c r="Q91" s="32">
        <f t="shared" ca="1" si="29"/>
        <v>3034560556.4433022</v>
      </c>
      <c r="R91">
        <f t="shared" ca="1" si="18"/>
        <v>4.60165215136271E-3</v>
      </c>
    </row>
    <row r="92" spans="1:18">
      <c r="A92" s="146">
        <v>3590</v>
      </c>
      <c r="B92" s="146">
        <v>1.0727000000770204E-2</v>
      </c>
      <c r="C92" s="146">
        <v>1</v>
      </c>
      <c r="D92" s="148">
        <f t="shared" si="19"/>
        <v>0.35899999999999999</v>
      </c>
      <c r="E92" s="148">
        <f t="shared" si="19"/>
        <v>1.0727000000770204E-2</v>
      </c>
      <c r="F92" s="32">
        <f t="shared" si="20"/>
        <v>0.35899999999999999</v>
      </c>
      <c r="G92" s="32">
        <f t="shared" si="20"/>
        <v>1.0727000000770204E-2</v>
      </c>
      <c r="H92" s="32">
        <f t="shared" si="21"/>
        <v>0.128881</v>
      </c>
      <c r="I92" s="32">
        <f t="shared" si="22"/>
        <v>4.6268278999999995E-2</v>
      </c>
      <c r="J92" s="32">
        <f t="shared" si="23"/>
        <v>1.6610312160999997E-2</v>
      </c>
      <c r="K92" s="32">
        <f t="shared" si="24"/>
        <v>3.8509930002765028E-3</v>
      </c>
      <c r="L92" s="32">
        <f t="shared" si="25"/>
        <v>1.3825064870992645E-3</v>
      </c>
      <c r="M92" s="32">
        <f t="shared" ca="1" si="17"/>
        <v>9.0635157342409782E-3</v>
      </c>
      <c r="N92" s="32">
        <f t="shared" ca="1" si="26"/>
        <v>2.7671799049902754E-6</v>
      </c>
      <c r="O92" s="149">
        <f t="shared" ca="1" si="27"/>
        <v>189411932676.61752</v>
      </c>
      <c r="P92" s="32">
        <f t="shared" ca="1" si="28"/>
        <v>14634341561.739309</v>
      </c>
      <c r="Q92" s="32">
        <f t="shared" ca="1" si="29"/>
        <v>2825246611.3831267</v>
      </c>
      <c r="R92">
        <f t="shared" ca="1" si="18"/>
        <v>1.6634842665292256E-3</v>
      </c>
    </row>
    <row r="93" spans="1:18">
      <c r="A93" s="146">
        <v>3597</v>
      </c>
      <c r="B93" s="146">
        <v>1.5004099994257558E-2</v>
      </c>
      <c r="C93" s="146">
        <v>1</v>
      </c>
      <c r="D93" s="148">
        <f t="shared" si="19"/>
        <v>0.35970000000000002</v>
      </c>
      <c r="E93" s="148">
        <f t="shared" si="19"/>
        <v>1.5004099994257558E-2</v>
      </c>
      <c r="F93" s="32">
        <f t="shared" si="20"/>
        <v>0.35970000000000002</v>
      </c>
      <c r="G93" s="32">
        <f t="shared" si="20"/>
        <v>1.5004099994257558E-2</v>
      </c>
      <c r="H93" s="32">
        <f t="shared" si="21"/>
        <v>0.12938409000000001</v>
      </c>
      <c r="I93" s="32">
        <f t="shared" si="22"/>
        <v>4.6539457173000003E-2</v>
      </c>
      <c r="J93" s="32">
        <f t="shared" si="23"/>
        <v>1.6740242745128101E-2</v>
      </c>
      <c r="K93" s="32">
        <f t="shared" si="24"/>
        <v>5.396974767934444E-3</v>
      </c>
      <c r="L93" s="32">
        <f t="shared" si="25"/>
        <v>1.9412918240260197E-3</v>
      </c>
      <c r="M93" s="32">
        <f t="shared" ca="1" si="17"/>
        <v>9.0827572809153833E-3</v>
      </c>
      <c r="N93" s="32">
        <f t="shared" ca="1" si="26"/>
        <v>3.5062299528850471E-5</v>
      </c>
      <c r="O93" s="149">
        <f t="shared" ca="1" si="27"/>
        <v>189160554867.31345</v>
      </c>
      <c r="P93" s="32">
        <f t="shared" ca="1" si="28"/>
        <v>14524939529.067528</v>
      </c>
      <c r="Q93" s="32">
        <f t="shared" ca="1" si="29"/>
        <v>2813022893.3625989</v>
      </c>
      <c r="R93">
        <f t="shared" ca="1" si="18"/>
        <v>5.9213427133421748E-3</v>
      </c>
    </row>
    <row r="94" spans="1:18">
      <c r="A94" s="146">
        <v>4156</v>
      </c>
      <c r="B94" s="146">
        <v>1.084679999621585E-2</v>
      </c>
      <c r="C94" s="146">
        <v>1</v>
      </c>
      <c r="D94" s="148">
        <f t="shared" si="19"/>
        <v>0.41560000000000002</v>
      </c>
      <c r="E94" s="148">
        <f t="shared" si="19"/>
        <v>1.084679999621585E-2</v>
      </c>
      <c r="F94" s="32">
        <f t="shared" si="20"/>
        <v>0.41560000000000002</v>
      </c>
      <c r="G94" s="32">
        <f t="shared" si="20"/>
        <v>1.084679999621585E-2</v>
      </c>
      <c r="H94" s="32">
        <f t="shared" si="21"/>
        <v>0.17272336000000002</v>
      </c>
      <c r="I94" s="32">
        <f t="shared" si="22"/>
        <v>7.1783828416000006E-2</v>
      </c>
      <c r="J94" s="32">
        <f t="shared" si="23"/>
        <v>2.9833359089689603E-2</v>
      </c>
      <c r="K94" s="32">
        <f t="shared" si="24"/>
        <v>4.5079300784273075E-3</v>
      </c>
      <c r="L94" s="32">
        <f t="shared" si="25"/>
        <v>1.8734957405943892E-3</v>
      </c>
      <c r="M94" s="32">
        <f t="shared" ca="1" si="17"/>
        <v>1.0636269878347227E-2</v>
      </c>
      <c r="N94" s="32">
        <f t="shared" ca="1" si="26"/>
        <v>4.4322930529776416E-8</v>
      </c>
      <c r="O94" s="149">
        <f t="shared" ca="1" si="27"/>
        <v>169348022399.42392</v>
      </c>
      <c r="P94" s="32">
        <f t="shared" ca="1" si="28"/>
        <v>7043273419.3716297</v>
      </c>
      <c r="Q94" s="32">
        <f t="shared" ca="1" si="29"/>
        <v>1909959255.5710173</v>
      </c>
      <c r="R94">
        <f t="shared" ca="1" si="18"/>
        <v>2.1053011786862329E-4</v>
      </c>
    </row>
    <row r="95" spans="1:18">
      <c r="A95" s="146">
        <v>4224</v>
      </c>
      <c r="B95" s="146">
        <v>1.069719999213703E-2</v>
      </c>
      <c r="C95" s="146">
        <v>1</v>
      </c>
      <c r="D95" s="148">
        <f t="shared" si="19"/>
        <v>0.4224</v>
      </c>
      <c r="E95" s="148">
        <f t="shared" si="19"/>
        <v>1.069719999213703E-2</v>
      </c>
      <c r="F95" s="32">
        <f t="shared" si="20"/>
        <v>0.4224</v>
      </c>
      <c r="G95" s="32">
        <f t="shared" si="20"/>
        <v>1.069719999213703E-2</v>
      </c>
      <c r="H95" s="32">
        <f t="shared" si="21"/>
        <v>0.17842175999999998</v>
      </c>
      <c r="I95" s="32">
        <f t="shared" si="22"/>
        <v>7.5365351423999999E-2</v>
      </c>
      <c r="J95" s="32">
        <f t="shared" si="23"/>
        <v>3.18343244414976E-2</v>
      </c>
      <c r="K95" s="32">
        <f t="shared" si="24"/>
        <v>4.5184972766786815E-3</v>
      </c>
      <c r="L95" s="32">
        <f t="shared" si="25"/>
        <v>1.9086132496690751E-3</v>
      </c>
      <c r="M95" s="32">
        <f t="shared" ca="1" si="17"/>
        <v>1.0827530606253799E-2</v>
      </c>
      <c r="N95" s="32">
        <f t="shared" ca="1" si="26"/>
        <v>1.6986068976054219E-8</v>
      </c>
      <c r="O95" s="149">
        <f t="shared" ca="1" si="27"/>
        <v>166975597608.14468</v>
      </c>
      <c r="P95" s="32">
        <f t="shared" ca="1" si="28"/>
        <v>6306938896.4041462</v>
      </c>
      <c r="Q95" s="32">
        <f t="shared" ca="1" si="29"/>
        <v>1810361141.9762006</v>
      </c>
      <c r="R95">
        <f t="shared" ca="1" si="18"/>
        <v>-1.3033061411676927E-4</v>
      </c>
    </row>
    <row r="96" spans="1:18">
      <c r="A96" s="146">
        <v>4224</v>
      </c>
      <c r="B96" s="146">
        <v>1.069719999213703E-2</v>
      </c>
      <c r="C96" s="146">
        <v>1</v>
      </c>
      <c r="D96" s="148">
        <f t="shared" si="19"/>
        <v>0.4224</v>
      </c>
      <c r="E96" s="148">
        <f t="shared" si="19"/>
        <v>1.069719999213703E-2</v>
      </c>
      <c r="F96" s="32">
        <f t="shared" si="20"/>
        <v>0.4224</v>
      </c>
      <c r="G96" s="32">
        <f t="shared" si="20"/>
        <v>1.069719999213703E-2</v>
      </c>
      <c r="H96" s="32">
        <f t="shared" si="21"/>
        <v>0.17842175999999998</v>
      </c>
      <c r="I96" s="32">
        <f t="shared" si="22"/>
        <v>7.5365351423999999E-2</v>
      </c>
      <c r="J96" s="32">
        <f t="shared" si="23"/>
        <v>3.18343244414976E-2</v>
      </c>
      <c r="K96" s="32">
        <f t="shared" si="24"/>
        <v>4.5184972766786815E-3</v>
      </c>
      <c r="L96" s="32">
        <f t="shared" si="25"/>
        <v>1.9086132496690751E-3</v>
      </c>
      <c r="M96" s="32">
        <f t="shared" ca="1" si="17"/>
        <v>1.0827530606253799E-2</v>
      </c>
      <c r="N96" s="32">
        <f t="shared" ca="1" si="26"/>
        <v>1.6986068976054219E-8</v>
      </c>
      <c r="O96" s="149">
        <f t="shared" ca="1" si="27"/>
        <v>166975597608.14468</v>
      </c>
      <c r="P96" s="32">
        <f t="shared" ca="1" si="28"/>
        <v>6306938896.4041462</v>
      </c>
      <c r="Q96" s="32">
        <f t="shared" ca="1" si="29"/>
        <v>1810361141.9762006</v>
      </c>
      <c r="R96">
        <f t="shared" ca="1" si="18"/>
        <v>-1.3033061411676927E-4</v>
      </c>
    </row>
    <row r="97" spans="1:18">
      <c r="A97" s="146">
        <v>4260</v>
      </c>
      <c r="B97" s="146">
        <v>1.3077999996312428E-2</v>
      </c>
      <c r="C97" s="146">
        <v>1</v>
      </c>
      <c r="D97" s="148">
        <f t="shared" si="19"/>
        <v>0.42599999999999999</v>
      </c>
      <c r="E97" s="148">
        <f t="shared" si="19"/>
        <v>1.3077999996312428E-2</v>
      </c>
      <c r="F97" s="32">
        <f t="shared" si="20"/>
        <v>0.42599999999999999</v>
      </c>
      <c r="G97" s="32">
        <f t="shared" si="20"/>
        <v>1.3077999996312428E-2</v>
      </c>
      <c r="H97" s="32">
        <f t="shared" si="21"/>
        <v>0.181476</v>
      </c>
      <c r="I97" s="32">
        <f t="shared" si="22"/>
        <v>7.7308775999999996E-2</v>
      </c>
      <c r="J97" s="32">
        <f t="shared" si="23"/>
        <v>3.2933538575999996E-2</v>
      </c>
      <c r="K97" s="32">
        <f t="shared" si="24"/>
        <v>5.5712279984290944E-3</v>
      </c>
      <c r="L97" s="32">
        <f t="shared" si="25"/>
        <v>2.3733431273307943E-3</v>
      </c>
      <c r="M97" s="32">
        <f t="shared" ca="1" si="17"/>
        <v>1.0928986714893424E-2</v>
      </c>
      <c r="N97" s="32">
        <f t="shared" ca="1" si="26"/>
        <v>4.618258083715277E-6</v>
      </c>
      <c r="O97" s="149">
        <f t="shared" ca="1" si="27"/>
        <v>165723140563.89017</v>
      </c>
      <c r="P97" s="32">
        <f t="shared" ca="1" si="28"/>
        <v>5932807242.8514786</v>
      </c>
      <c r="Q97" s="32">
        <f t="shared" ca="1" si="29"/>
        <v>1758571013.780139</v>
      </c>
      <c r="R97">
        <f t="shared" ca="1" si="18"/>
        <v>2.1490132814190044E-3</v>
      </c>
    </row>
    <row r="98" spans="1:18">
      <c r="A98" s="146">
        <v>4317.5</v>
      </c>
      <c r="B98" s="146">
        <v>1.0382749998825602E-2</v>
      </c>
      <c r="C98" s="146">
        <v>1</v>
      </c>
      <c r="D98" s="148">
        <f t="shared" si="19"/>
        <v>0.43175000000000002</v>
      </c>
      <c r="E98" s="148">
        <f t="shared" si="19"/>
        <v>1.0382749998825602E-2</v>
      </c>
      <c r="F98" s="32">
        <f t="shared" si="20"/>
        <v>0.43175000000000002</v>
      </c>
      <c r="G98" s="32">
        <f t="shared" si="20"/>
        <v>1.0382749998825602E-2</v>
      </c>
      <c r="H98" s="32">
        <f t="shared" si="21"/>
        <v>0.18640806250000003</v>
      </c>
      <c r="I98" s="32">
        <f t="shared" si="22"/>
        <v>8.0481680984375012E-2</v>
      </c>
      <c r="J98" s="32">
        <f t="shared" si="23"/>
        <v>3.4747965765003913E-2</v>
      </c>
      <c r="K98" s="32">
        <f t="shared" si="24"/>
        <v>4.4827523119929536E-3</v>
      </c>
      <c r="L98" s="32">
        <f t="shared" si="25"/>
        <v>1.9354283107029578E-3</v>
      </c>
      <c r="M98" s="32">
        <f t="shared" ca="1" si="17"/>
        <v>1.1091322475292638E-2</v>
      </c>
      <c r="N98" s="32">
        <f t="shared" ca="1" si="26"/>
        <v>5.0207495440662729E-7</v>
      </c>
      <c r="O98" s="149">
        <f t="shared" ca="1" si="27"/>
        <v>163727839731.54443</v>
      </c>
      <c r="P98" s="32">
        <f t="shared" ca="1" si="28"/>
        <v>5357922086.8145742</v>
      </c>
      <c r="Q98" s="32">
        <f t="shared" ca="1" si="29"/>
        <v>1677211324.8525517</v>
      </c>
      <c r="R98">
        <f t="shared" ca="1" si="18"/>
        <v>-7.0857247646703529E-4</v>
      </c>
    </row>
    <row r="99" spans="1:18">
      <c r="A99" s="146">
        <v>4318</v>
      </c>
      <c r="B99" s="146">
        <v>9.7453999915160239E-3</v>
      </c>
      <c r="C99" s="146">
        <v>1</v>
      </c>
      <c r="D99" s="148">
        <f t="shared" si="19"/>
        <v>0.43180000000000002</v>
      </c>
      <c r="E99" s="148">
        <f t="shared" si="19"/>
        <v>9.7453999915160239E-3</v>
      </c>
      <c r="F99" s="32">
        <f t="shared" si="20"/>
        <v>0.43180000000000002</v>
      </c>
      <c r="G99" s="32">
        <f t="shared" si="20"/>
        <v>9.7453999915160239E-3</v>
      </c>
      <c r="H99" s="32">
        <f t="shared" si="21"/>
        <v>0.18645124000000002</v>
      </c>
      <c r="I99" s="32">
        <f t="shared" si="22"/>
        <v>8.050964543200001E-2</v>
      </c>
      <c r="J99" s="32">
        <f t="shared" si="23"/>
        <v>3.4764064897537604E-2</v>
      </c>
      <c r="K99" s="32">
        <f t="shared" si="24"/>
        <v>4.2080637163366191E-3</v>
      </c>
      <c r="L99" s="32">
        <f t="shared" si="25"/>
        <v>1.8170419127141522E-3</v>
      </c>
      <c r="M99" s="32">
        <f t="shared" ca="1" si="17"/>
        <v>1.1092735643069909E-2</v>
      </c>
      <c r="N99" s="32">
        <f t="shared" ca="1" si="26"/>
        <v>1.8153133579481328E-6</v>
      </c>
      <c r="O99" s="149">
        <f t="shared" ca="1" si="27"/>
        <v>163710517324.43268</v>
      </c>
      <c r="P99" s="32">
        <f t="shared" ca="1" si="28"/>
        <v>5353045936.2660418</v>
      </c>
      <c r="Q99" s="32">
        <f t="shared" ca="1" si="29"/>
        <v>1676511230.6779933</v>
      </c>
      <c r="R99">
        <f t="shared" ca="1" si="18"/>
        <v>-1.3473356515538853E-3</v>
      </c>
    </row>
    <row r="100" spans="1:18">
      <c r="A100" s="146">
        <v>4320</v>
      </c>
      <c r="B100" s="146">
        <v>1.079599999502534E-2</v>
      </c>
      <c r="C100" s="146">
        <v>1</v>
      </c>
      <c r="D100" s="148">
        <f t="shared" si="19"/>
        <v>0.432</v>
      </c>
      <c r="E100" s="148">
        <f t="shared" si="19"/>
        <v>1.079599999502534E-2</v>
      </c>
      <c r="F100" s="32">
        <f t="shared" si="20"/>
        <v>0.432</v>
      </c>
      <c r="G100" s="32">
        <f t="shared" si="20"/>
        <v>1.079599999502534E-2</v>
      </c>
      <c r="H100" s="32">
        <f t="shared" si="21"/>
        <v>0.18662399999999998</v>
      </c>
      <c r="I100" s="32">
        <f t="shared" si="22"/>
        <v>8.0621567999999991E-2</v>
      </c>
      <c r="J100" s="32">
        <f t="shared" si="23"/>
        <v>3.4828517375999998E-2</v>
      </c>
      <c r="K100" s="32">
        <f t="shared" si="24"/>
        <v>4.6638719978509468E-3</v>
      </c>
      <c r="L100" s="32">
        <f t="shared" si="25"/>
        <v>2.0147927030716088E-3</v>
      </c>
      <c r="M100" s="32">
        <f t="shared" ca="1" si="17"/>
        <v>1.1098388581846143E-2</v>
      </c>
      <c r="N100" s="32">
        <f t="shared" ca="1" si="26"/>
        <v>9.1438857439482118E-8</v>
      </c>
      <c r="O100" s="149">
        <f t="shared" ca="1" si="27"/>
        <v>163641232556.89612</v>
      </c>
      <c r="P100" s="32">
        <f t="shared" ca="1" si="28"/>
        <v>5333562568.0232458</v>
      </c>
      <c r="Q100" s="32">
        <f t="shared" ca="1" si="29"/>
        <v>1673712131.2466495</v>
      </c>
      <c r="R100">
        <f t="shared" ca="1" si="18"/>
        <v>-3.0238858682080268E-4</v>
      </c>
    </row>
    <row r="101" spans="1:18">
      <c r="A101" s="146">
        <v>4320.5</v>
      </c>
      <c r="B101" s="146">
        <v>1.0858649991860148E-2</v>
      </c>
      <c r="C101" s="146">
        <v>1</v>
      </c>
      <c r="D101" s="148">
        <f t="shared" si="19"/>
        <v>0.43204999999999999</v>
      </c>
      <c r="E101" s="148">
        <f t="shared" si="19"/>
        <v>1.0858649991860148E-2</v>
      </c>
      <c r="F101" s="32">
        <f t="shared" si="20"/>
        <v>0.43204999999999999</v>
      </c>
      <c r="G101" s="32">
        <f t="shared" si="20"/>
        <v>1.0858649991860148E-2</v>
      </c>
      <c r="H101" s="32">
        <f t="shared" si="21"/>
        <v>0.18666720249999999</v>
      </c>
      <c r="I101" s="32">
        <f t="shared" si="22"/>
        <v>8.064956484012499E-2</v>
      </c>
      <c r="J101" s="32">
        <f t="shared" si="23"/>
        <v>3.4844644489175999E-2</v>
      </c>
      <c r="K101" s="32">
        <f t="shared" si="24"/>
        <v>4.6914797289831769E-3</v>
      </c>
      <c r="L101" s="32">
        <f t="shared" si="25"/>
        <v>2.0269538169071814E-3</v>
      </c>
      <c r="M101" s="32">
        <f t="shared" ca="1" si="17"/>
        <v>1.1099801883456989E-2</v>
      </c>
      <c r="N101" s="32">
        <f t="shared" ca="1" si="26"/>
        <v>5.8154234820734891E-8</v>
      </c>
      <c r="O101" s="149">
        <f t="shared" ca="1" si="27"/>
        <v>163623912580.58105</v>
      </c>
      <c r="P101" s="32">
        <f t="shared" ca="1" si="28"/>
        <v>5328697035.1104984</v>
      </c>
      <c r="Q101" s="32">
        <f t="shared" ca="1" si="29"/>
        <v>1673012675.7632685</v>
      </c>
      <c r="R101">
        <f t="shared" ca="1" si="18"/>
        <v>-2.4115189159684171E-4</v>
      </c>
    </row>
    <row r="102" spans="1:18">
      <c r="A102" s="146">
        <v>4444</v>
      </c>
      <c r="B102" s="146">
        <v>1.3533199999073986E-2</v>
      </c>
      <c r="C102" s="146">
        <v>1</v>
      </c>
      <c r="D102" s="148">
        <f t="shared" si="19"/>
        <v>0.44440000000000002</v>
      </c>
      <c r="E102" s="148">
        <f t="shared" si="19"/>
        <v>1.3533199999073986E-2</v>
      </c>
      <c r="F102" s="32">
        <f t="shared" si="20"/>
        <v>0.44440000000000002</v>
      </c>
      <c r="G102" s="32">
        <f t="shared" si="20"/>
        <v>1.3533199999073986E-2</v>
      </c>
      <c r="H102" s="32">
        <f t="shared" si="21"/>
        <v>0.19749136</v>
      </c>
      <c r="I102" s="32">
        <f t="shared" si="22"/>
        <v>8.7765160384000007E-2</v>
      </c>
      <c r="J102" s="32">
        <f t="shared" si="23"/>
        <v>3.9002837274649607E-2</v>
      </c>
      <c r="K102" s="32">
        <f t="shared" si="24"/>
        <v>6.0141540795884798E-3</v>
      </c>
      <c r="L102" s="32">
        <f t="shared" si="25"/>
        <v>2.6726900729691205E-3</v>
      </c>
      <c r="M102" s="32">
        <f t="shared" ca="1" si="17"/>
        <v>1.1449707192273622E-2</v>
      </c>
      <c r="N102" s="32">
        <f t="shared" ca="1" si="26"/>
        <v>4.3409422759888571E-6</v>
      </c>
      <c r="O102" s="149">
        <f t="shared" ca="1" si="27"/>
        <v>159360946644.75967</v>
      </c>
      <c r="P102" s="32">
        <f t="shared" ca="1" si="28"/>
        <v>4192293927.0656991</v>
      </c>
      <c r="Q102" s="32">
        <f t="shared" ca="1" si="29"/>
        <v>1504189647.5455749</v>
      </c>
      <c r="R102">
        <f t="shared" ca="1" si="18"/>
        <v>2.0834928068003637E-3</v>
      </c>
    </row>
    <row r="103" spans="1:18">
      <c r="A103" s="146">
        <v>4461</v>
      </c>
      <c r="B103" s="146">
        <v>1.1463299997558352E-2</v>
      </c>
      <c r="C103" s="146">
        <v>1</v>
      </c>
      <c r="D103" s="148">
        <f t="shared" si="19"/>
        <v>0.4461</v>
      </c>
      <c r="E103" s="148">
        <f t="shared" si="19"/>
        <v>1.1463299997558352E-2</v>
      </c>
      <c r="F103" s="32">
        <f t="shared" si="20"/>
        <v>0.4461</v>
      </c>
      <c r="G103" s="32">
        <f t="shared" si="20"/>
        <v>1.1463299997558352E-2</v>
      </c>
      <c r="H103" s="32">
        <f t="shared" si="21"/>
        <v>0.19900520999999999</v>
      </c>
      <c r="I103" s="32">
        <f t="shared" si="22"/>
        <v>8.8776224180999994E-2</v>
      </c>
      <c r="J103" s="32">
        <f t="shared" si="23"/>
        <v>3.9603073607144094E-2</v>
      </c>
      <c r="K103" s="32">
        <f t="shared" si="24"/>
        <v>5.1137781289107807E-3</v>
      </c>
      <c r="L103" s="32">
        <f t="shared" si="25"/>
        <v>2.2812564233070992E-3</v>
      </c>
      <c r="M103" s="32">
        <f t="shared" ca="1" si="17"/>
        <v>1.1498000160107661E-2</v>
      </c>
      <c r="N103" s="32">
        <f t="shared" ca="1" si="26"/>
        <v>1.2041012809484973E-9</v>
      </c>
      <c r="O103" s="149">
        <f t="shared" ca="1" si="27"/>
        <v>158776522560.93979</v>
      </c>
      <c r="P103" s="32">
        <f t="shared" ca="1" si="28"/>
        <v>4046123173.4121938</v>
      </c>
      <c r="Q103" s="32">
        <f t="shared" ca="1" si="29"/>
        <v>1481570955.0515807</v>
      </c>
      <c r="R103">
        <f t="shared" ca="1" si="18"/>
        <v>-3.4700162549309438E-5</v>
      </c>
    </row>
    <row r="104" spans="1:18">
      <c r="A104" s="146">
        <v>4545</v>
      </c>
      <c r="B104" s="146">
        <v>1.1388500002794899E-2</v>
      </c>
      <c r="C104" s="146">
        <v>1</v>
      </c>
      <c r="D104" s="148">
        <f t="shared" si="19"/>
        <v>0.45450000000000002</v>
      </c>
      <c r="E104" s="148">
        <f t="shared" si="19"/>
        <v>1.1388500002794899E-2</v>
      </c>
      <c r="F104" s="32">
        <f t="shared" si="20"/>
        <v>0.45450000000000002</v>
      </c>
      <c r="G104" s="32">
        <f t="shared" si="20"/>
        <v>1.1388500002794899E-2</v>
      </c>
      <c r="H104" s="32">
        <f t="shared" si="21"/>
        <v>0.20657025000000001</v>
      </c>
      <c r="I104" s="32">
        <f t="shared" si="22"/>
        <v>9.3886178625000011E-2</v>
      </c>
      <c r="J104" s="32">
        <f t="shared" si="23"/>
        <v>4.2671268185062505E-2</v>
      </c>
      <c r="K104" s="32">
        <f t="shared" si="24"/>
        <v>5.1760732512702821E-3</v>
      </c>
      <c r="L104" s="32">
        <f t="shared" si="25"/>
        <v>2.3525252927023431E-3</v>
      </c>
      <c r="M104" s="32">
        <f t="shared" ca="1" si="17"/>
        <v>1.173707841407912E-2</v>
      </c>
      <c r="N104" s="32">
        <f t="shared" ca="1" si="26"/>
        <v>1.215069088134313E-7</v>
      </c>
      <c r="O104" s="149">
        <f t="shared" ca="1" si="27"/>
        <v>155897411743.43423</v>
      </c>
      <c r="P104" s="32">
        <f t="shared" ca="1" si="28"/>
        <v>3360638402.6309133</v>
      </c>
      <c r="Q104" s="32">
        <f t="shared" ca="1" si="29"/>
        <v>1372040142.8655756</v>
      </c>
      <c r="R104">
        <f t="shared" ca="1" si="18"/>
        <v>-3.4857841128422065E-4</v>
      </c>
    </row>
    <row r="105" spans="1:18">
      <c r="A105" s="146">
        <v>4915.5</v>
      </c>
      <c r="B105" s="146">
        <v>1.3912149996031076E-2</v>
      </c>
      <c r="C105" s="146">
        <v>1</v>
      </c>
      <c r="D105" s="148">
        <f t="shared" si="19"/>
        <v>0.49154999999999999</v>
      </c>
      <c r="E105" s="148">
        <f t="shared" si="19"/>
        <v>1.3912149996031076E-2</v>
      </c>
      <c r="F105" s="32">
        <f t="shared" si="20"/>
        <v>0.49154999999999999</v>
      </c>
      <c r="G105" s="32">
        <f t="shared" si="20"/>
        <v>1.3912149996031076E-2</v>
      </c>
      <c r="H105" s="32">
        <f t="shared" si="21"/>
        <v>0.2416214025</v>
      </c>
      <c r="I105" s="32">
        <f t="shared" si="22"/>
        <v>0.118769000398875</v>
      </c>
      <c r="J105" s="32">
        <f t="shared" si="23"/>
        <v>5.8380902146067004E-2</v>
      </c>
      <c r="K105" s="32">
        <f t="shared" si="24"/>
        <v>6.8385173305490748E-3</v>
      </c>
      <c r="L105" s="32">
        <f t="shared" si="25"/>
        <v>3.3614731938313978E-3</v>
      </c>
      <c r="M105" s="32">
        <f t="shared" ca="1" si="17"/>
        <v>1.2800598898901564E-2</v>
      </c>
      <c r="N105" s="32">
        <f t="shared" ca="1" si="26"/>
        <v>1.2355458415298208E-6</v>
      </c>
      <c r="O105" s="149">
        <f t="shared" ca="1" si="27"/>
        <v>143377130508.36255</v>
      </c>
      <c r="P105" s="32">
        <f t="shared" ca="1" si="28"/>
        <v>1081121226.465966</v>
      </c>
      <c r="Q105" s="32">
        <f t="shared" ca="1" si="29"/>
        <v>934474877.52110004</v>
      </c>
      <c r="R105">
        <f t="shared" ca="1" si="18"/>
        <v>1.1115510971295116E-3</v>
      </c>
    </row>
    <row r="106" spans="1:18">
      <c r="A106" s="146">
        <v>4916</v>
      </c>
      <c r="B106" s="146">
        <v>1.2774799994076602E-2</v>
      </c>
      <c r="C106" s="146">
        <v>1</v>
      </c>
      <c r="D106" s="148">
        <f t="shared" si="19"/>
        <v>0.49159999999999998</v>
      </c>
      <c r="E106" s="148">
        <f t="shared" si="19"/>
        <v>1.2774799994076602E-2</v>
      </c>
      <c r="F106" s="32">
        <f t="shared" si="20"/>
        <v>0.49159999999999998</v>
      </c>
      <c r="G106" s="32">
        <f t="shared" si="20"/>
        <v>1.2774799994076602E-2</v>
      </c>
      <c r="H106" s="32">
        <f t="shared" si="21"/>
        <v>0.24167055999999998</v>
      </c>
      <c r="I106" s="32">
        <f t="shared" si="22"/>
        <v>0.11880524729599999</v>
      </c>
      <c r="J106" s="32">
        <f t="shared" si="23"/>
        <v>5.8404659570713592E-2</v>
      </c>
      <c r="K106" s="32">
        <f t="shared" si="24"/>
        <v>6.2800916770880573E-3</v>
      </c>
      <c r="L106" s="32">
        <f t="shared" si="25"/>
        <v>3.0872930684564888E-3</v>
      </c>
      <c r="M106" s="32">
        <f t="shared" ca="1" si="17"/>
        <v>1.2802044079669615E-2</v>
      </c>
      <c r="N106" s="32">
        <f t="shared" ca="1" si="26"/>
        <v>7.4224019979940568E-10</v>
      </c>
      <c r="O106" s="149">
        <f t="shared" ca="1" si="27"/>
        <v>143360438683.77292</v>
      </c>
      <c r="P106" s="32">
        <f t="shared" ca="1" si="28"/>
        <v>1078879585.0037391</v>
      </c>
      <c r="Q106" s="32">
        <f t="shared" ca="1" si="29"/>
        <v>933935868.0773139</v>
      </c>
      <c r="R106">
        <f t="shared" ca="1" si="18"/>
        <v>-2.7244085593012765E-5</v>
      </c>
    </row>
    <row r="107" spans="1:18">
      <c r="A107" s="146">
        <v>4916.5</v>
      </c>
      <c r="B107" s="146">
        <v>1.4037449996976648E-2</v>
      </c>
      <c r="C107" s="146">
        <v>1</v>
      </c>
      <c r="D107" s="148">
        <f t="shared" si="19"/>
        <v>0.49164999999999998</v>
      </c>
      <c r="E107" s="148">
        <f t="shared" si="19"/>
        <v>1.4037449996976648E-2</v>
      </c>
      <c r="F107" s="32">
        <f t="shared" si="20"/>
        <v>0.49164999999999998</v>
      </c>
      <c r="G107" s="32">
        <f t="shared" si="20"/>
        <v>1.4037449996976648E-2</v>
      </c>
      <c r="H107" s="32">
        <f t="shared" si="21"/>
        <v>0.24171972249999998</v>
      </c>
      <c r="I107" s="32">
        <f t="shared" si="22"/>
        <v>0.11884150156712499</v>
      </c>
      <c r="J107" s="32">
        <f t="shared" si="23"/>
        <v>5.8428424245476999E-2</v>
      </c>
      <c r="K107" s="32">
        <f t="shared" si="24"/>
        <v>6.9015122910135685E-3</v>
      </c>
      <c r="L107" s="32">
        <f t="shared" si="25"/>
        <v>3.3931285178768209E-3</v>
      </c>
      <c r="M107" s="32">
        <f t="shared" ca="1" si="17"/>
        <v>1.2803489287204385E-2</v>
      </c>
      <c r="N107" s="32">
        <f t="shared" ca="1" si="26"/>
        <v>1.5226590332616665E-6</v>
      </c>
      <c r="O107" s="149">
        <f t="shared" ca="1" si="27"/>
        <v>143343747428.12033</v>
      </c>
      <c r="P107" s="32">
        <f t="shared" ca="1" si="28"/>
        <v>1076640226.5694761</v>
      </c>
      <c r="Q107" s="32">
        <f t="shared" ca="1" si="29"/>
        <v>933397000.37505698</v>
      </c>
      <c r="R107">
        <f t="shared" ca="1" si="18"/>
        <v>1.2339607097722628E-3</v>
      </c>
    </row>
    <row r="108" spans="1:18">
      <c r="A108" s="146">
        <v>5227</v>
      </c>
      <c r="B108" s="146">
        <v>1.434309999604011E-2</v>
      </c>
      <c r="C108" s="146">
        <v>1</v>
      </c>
      <c r="D108" s="148">
        <f t="shared" si="19"/>
        <v>0.52270000000000005</v>
      </c>
      <c r="E108" s="148">
        <f t="shared" si="19"/>
        <v>1.434309999604011E-2</v>
      </c>
      <c r="F108" s="32">
        <f t="shared" si="20"/>
        <v>0.52270000000000005</v>
      </c>
      <c r="G108" s="32">
        <f t="shared" si="20"/>
        <v>1.434309999604011E-2</v>
      </c>
      <c r="H108" s="32">
        <f t="shared" si="21"/>
        <v>0.27321529000000006</v>
      </c>
      <c r="I108" s="32">
        <f t="shared" si="22"/>
        <v>0.14280963208300004</v>
      </c>
      <c r="J108" s="32">
        <f t="shared" si="23"/>
        <v>7.4646594689784129E-2</v>
      </c>
      <c r="K108" s="32">
        <f t="shared" si="24"/>
        <v>7.4971383679301659E-3</v>
      </c>
      <c r="L108" s="32">
        <f t="shared" si="25"/>
        <v>3.918754224917098E-3</v>
      </c>
      <c r="M108" s="32">
        <f t="shared" ca="1" si="17"/>
        <v>1.3706132648671923E-2</v>
      </c>
      <c r="N108" s="32">
        <f t="shared" ca="1" si="26"/>
        <v>4.0572740161326426E-7</v>
      </c>
      <c r="O108" s="149">
        <f t="shared" ca="1" si="27"/>
        <v>133091188813.80363</v>
      </c>
      <c r="P108" s="32">
        <f t="shared" ca="1" si="28"/>
        <v>132358782.90294378</v>
      </c>
      <c r="Q108" s="32">
        <f t="shared" ca="1" si="29"/>
        <v>626614392.38593912</v>
      </c>
      <c r="R108">
        <f t="shared" ca="1" si="18"/>
        <v>6.3696734736818673E-4</v>
      </c>
    </row>
    <row r="109" spans="1:18">
      <c r="A109" s="146">
        <v>5233</v>
      </c>
      <c r="B109" s="146">
        <v>1.5194899999187328E-2</v>
      </c>
      <c r="C109" s="146">
        <v>1</v>
      </c>
      <c r="D109" s="148">
        <f t="shared" si="19"/>
        <v>0.52329999999999999</v>
      </c>
      <c r="E109" s="148">
        <f t="shared" si="19"/>
        <v>1.5194899999187328E-2</v>
      </c>
      <c r="F109" s="32">
        <f t="shared" si="20"/>
        <v>0.52329999999999999</v>
      </c>
      <c r="G109" s="32">
        <f t="shared" si="20"/>
        <v>1.5194899999187328E-2</v>
      </c>
      <c r="H109" s="32">
        <f t="shared" si="21"/>
        <v>0.27384289000000001</v>
      </c>
      <c r="I109" s="32">
        <f t="shared" si="22"/>
        <v>0.143301984337</v>
      </c>
      <c r="J109" s="32">
        <f t="shared" si="23"/>
        <v>7.4989928403552106E-2</v>
      </c>
      <c r="K109" s="32">
        <f t="shared" si="24"/>
        <v>7.951491169574729E-3</v>
      </c>
      <c r="L109" s="32">
        <f t="shared" si="25"/>
        <v>4.1610153290384559E-3</v>
      </c>
      <c r="M109" s="32">
        <f t="shared" ca="1" si="17"/>
        <v>1.3723676692450826E-2</v>
      </c>
      <c r="N109" s="32">
        <f t="shared" ca="1" si="26"/>
        <v>2.1644980182846857E-6</v>
      </c>
      <c r="O109" s="149">
        <f t="shared" ca="1" si="27"/>
        <v>132895345137.07083</v>
      </c>
      <c r="P109" s="32">
        <f t="shared" ca="1" si="28"/>
        <v>122998788.56785977</v>
      </c>
      <c r="Q109" s="32">
        <f t="shared" ca="1" si="29"/>
        <v>621243626.79159462</v>
      </c>
      <c r="R109">
        <f t="shared" ca="1" si="18"/>
        <v>1.4712233067365015E-3</v>
      </c>
    </row>
    <row r="110" spans="1:18">
      <c r="A110" s="146">
        <v>5293</v>
      </c>
      <c r="B110" s="146">
        <v>1.3312899995071348E-2</v>
      </c>
      <c r="C110" s="146">
        <v>1</v>
      </c>
      <c r="D110" s="148">
        <f t="shared" si="19"/>
        <v>0.52929999999999999</v>
      </c>
      <c r="E110" s="148">
        <f t="shared" si="19"/>
        <v>1.3312899995071348E-2</v>
      </c>
      <c r="F110" s="32">
        <f t="shared" si="20"/>
        <v>0.52929999999999999</v>
      </c>
      <c r="G110" s="32">
        <f t="shared" si="20"/>
        <v>1.3312899995071348E-2</v>
      </c>
      <c r="H110" s="32">
        <f t="shared" si="21"/>
        <v>0.28015848999999998</v>
      </c>
      <c r="I110" s="32">
        <f t="shared" si="22"/>
        <v>0.148287888757</v>
      </c>
      <c r="J110" s="32">
        <f t="shared" si="23"/>
        <v>7.8488779519080093E-2</v>
      </c>
      <c r="K110" s="32">
        <f t="shared" si="24"/>
        <v>7.0465179673912647E-3</v>
      </c>
      <c r="L110" s="32">
        <f t="shared" si="25"/>
        <v>3.7297219601401962E-3</v>
      </c>
      <c r="M110" s="32">
        <f t="shared" ca="1" si="17"/>
        <v>1.3899329122620301E-2</v>
      </c>
      <c r="N110" s="32">
        <f t="shared" ca="1" si="26"/>
        <v>3.438991216378267E-7</v>
      </c>
      <c r="O110" s="149">
        <f t="shared" ca="1" si="27"/>
        <v>130941790634.2086</v>
      </c>
      <c r="P110" s="32">
        <f t="shared" ca="1" si="28"/>
        <v>48202235.456677452</v>
      </c>
      <c r="Q110" s="32">
        <f t="shared" ca="1" si="29"/>
        <v>568722302.24953568</v>
      </c>
      <c r="R110">
        <f t="shared" ca="1" si="18"/>
        <v>-5.8642912754895346E-4</v>
      </c>
    </row>
    <row r="111" spans="1:18">
      <c r="A111" s="146">
        <v>5351</v>
      </c>
      <c r="B111" s="146">
        <v>1.3980299998365808E-2</v>
      </c>
      <c r="C111" s="146">
        <v>1</v>
      </c>
      <c r="D111" s="148">
        <f t="shared" si="19"/>
        <v>0.53510000000000002</v>
      </c>
      <c r="E111" s="148">
        <f t="shared" si="19"/>
        <v>1.3980299998365808E-2</v>
      </c>
      <c r="F111" s="32">
        <f t="shared" si="20"/>
        <v>0.53510000000000002</v>
      </c>
      <c r="G111" s="32">
        <f t="shared" si="20"/>
        <v>1.3980299998365808E-2</v>
      </c>
      <c r="H111" s="32">
        <f t="shared" si="21"/>
        <v>0.28633201000000003</v>
      </c>
      <c r="I111" s="32">
        <f t="shared" si="22"/>
        <v>0.15321625855100002</v>
      </c>
      <c r="J111" s="32">
        <f t="shared" si="23"/>
        <v>8.1986019950640115E-2</v>
      </c>
      <c r="K111" s="32">
        <f t="shared" si="24"/>
        <v>7.4808585291255445E-3</v>
      </c>
      <c r="L111" s="32">
        <f t="shared" si="25"/>
        <v>4.0030073989350788E-3</v>
      </c>
      <c r="M111" s="32">
        <f t="shared" ca="1" si="17"/>
        <v>1.406949285457494E-2</v>
      </c>
      <c r="N111" s="32">
        <f t="shared" ca="1" si="26"/>
        <v>7.9553655987428011E-9</v>
      </c>
      <c r="O111" s="149">
        <f t="shared" ca="1" si="27"/>
        <v>129061873525.64374</v>
      </c>
      <c r="P111" s="32">
        <f t="shared" ca="1" si="28"/>
        <v>8551534.502631627</v>
      </c>
      <c r="Q111" s="32">
        <f t="shared" ca="1" si="29"/>
        <v>520015728.59273958</v>
      </c>
      <c r="R111">
        <f t="shared" ca="1" si="18"/>
        <v>-8.9192856209131463E-5</v>
      </c>
    </row>
    <row r="112" spans="1:18">
      <c r="A112" s="146">
        <v>5379</v>
      </c>
      <c r="B112" s="146">
        <v>1.4188699999067467E-2</v>
      </c>
      <c r="C112" s="146">
        <v>1</v>
      </c>
      <c r="D112" s="148">
        <f t="shared" si="19"/>
        <v>0.53790000000000004</v>
      </c>
      <c r="E112" s="148">
        <f t="shared" si="19"/>
        <v>1.4188699999067467E-2</v>
      </c>
      <c r="F112" s="32">
        <f t="shared" si="20"/>
        <v>0.53790000000000004</v>
      </c>
      <c r="G112" s="32">
        <f t="shared" si="20"/>
        <v>1.4188699999067467E-2</v>
      </c>
      <c r="H112" s="32">
        <f t="shared" si="21"/>
        <v>0.28933641000000004</v>
      </c>
      <c r="I112" s="32">
        <f t="shared" si="22"/>
        <v>0.15563405493900004</v>
      </c>
      <c r="J112" s="32">
        <f t="shared" si="23"/>
        <v>8.371555815168813E-2</v>
      </c>
      <c r="K112" s="32">
        <f t="shared" si="24"/>
        <v>7.632101729498391E-3</v>
      </c>
      <c r="L112" s="32">
        <f t="shared" si="25"/>
        <v>4.1053075202971846E-3</v>
      </c>
      <c r="M112" s="32">
        <f t="shared" ca="1" si="17"/>
        <v>1.4151769771602762E-2</v>
      </c>
      <c r="N112" s="32">
        <f t="shared" ca="1" si="26"/>
        <v>1.3638417005948008E-9</v>
      </c>
      <c r="O112" s="149">
        <f t="shared" ca="1" si="27"/>
        <v>128157358244.03677</v>
      </c>
      <c r="P112" s="32">
        <f t="shared" ca="1" si="28"/>
        <v>962680.97625244106</v>
      </c>
      <c r="Q112" s="32">
        <f t="shared" ca="1" si="29"/>
        <v>497234120.4022603</v>
      </c>
      <c r="R112">
        <f t="shared" ca="1" si="18"/>
        <v>3.6930227464704313E-5</v>
      </c>
    </row>
    <row r="113" spans="1:18">
      <c r="A113" s="146">
        <v>5403</v>
      </c>
      <c r="B113" s="146">
        <v>1.5325899999879766E-2</v>
      </c>
      <c r="C113" s="146">
        <v>1</v>
      </c>
      <c r="D113" s="148">
        <f t="shared" si="19"/>
        <v>0.5403</v>
      </c>
      <c r="E113" s="148">
        <f t="shared" si="19"/>
        <v>1.5325899999879766E-2</v>
      </c>
      <c r="F113" s="32">
        <f t="shared" si="20"/>
        <v>0.5403</v>
      </c>
      <c r="G113" s="32">
        <f t="shared" si="20"/>
        <v>1.5325899999879766E-2</v>
      </c>
      <c r="H113" s="32">
        <f t="shared" si="21"/>
        <v>0.29192409000000002</v>
      </c>
      <c r="I113" s="32">
        <f t="shared" si="22"/>
        <v>0.15772658582700003</v>
      </c>
      <c r="J113" s="32">
        <f t="shared" si="23"/>
        <v>8.5219674322328118E-2</v>
      </c>
      <c r="K113" s="32">
        <f t="shared" si="24"/>
        <v>8.2805837699350369E-3</v>
      </c>
      <c r="L113" s="32">
        <f t="shared" si="25"/>
        <v>4.4739994108959008E-3</v>
      </c>
      <c r="M113" s="32">
        <f t="shared" ca="1" si="17"/>
        <v>1.4222359653060783E-2</v>
      </c>
      <c r="N113" s="32">
        <f t="shared" ca="1" si="26"/>
        <v>1.2178012970573621E-6</v>
      </c>
      <c r="O113" s="149">
        <f t="shared" ca="1" si="27"/>
        <v>127383643416.64931</v>
      </c>
      <c r="P113" s="32">
        <f t="shared" ca="1" si="28"/>
        <v>470639.75789126824</v>
      </c>
      <c r="Q113" s="32">
        <f t="shared" ca="1" si="29"/>
        <v>478088585.46115839</v>
      </c>
      <c r="R113">
        <f t="shared" ca="1" si="18"/>
        <v>1.1035403468189833E-3</v>
      </c>
    </row>
    <row r="114" spans="1:18">
      <c r="A114" s="146">
        <v>5976</v>
      </c>
      <c r="B114" s="146">
        <v>1.0592799997539259E-2</v>
      </c>
      <c r="C114" s="146">
        <v>1</v>
      </c>
      <c r="D114" s="148">
        <f t="shared" si="19"/>
        <v>0.59760000000000002</v>
      </c>
      <c r="E114" s="148">
        <f t="shared" si="19"/>
        <v>1.0592799997539259E-2</v>
      </c>
      <c r="F114" s="32">
        <f t="shared" si="20"/>
        <v>0.59760000000000002</v>
      </c>
      <c r="G114" s="32">
        <f t="shared" si="20"/>
        <v>1.0592799997539259E-2</v>
      </c>
      <c r="H114" s="32">
        <f t="shared" si="21"/>
        <v>0.35712576000000001</v>
      </c>
      <c r="I114" s="32">
        <f t="shared" si="22"/>
        <v>0.21341835417600002</v>
      </c>
      <c r="J114" s="32">
        <f t="shared" si="23"/>
        <v>0.12753880845557761</v>
      </c>
      <c r="K114" s="32">
        <f t="shared" si="24"/>
        <v>6.3302572785294614E-3</v>
      </c>
      <c r="L114" s="32">
        <f t="shared" si="25"/>
        <v>3.782961749649206E-3</v>
      </c>
      <c r="M114" s="32">
        <f t="shared" ca="1" si="17"/>
        <v>1.5926005841933714E-2</v>
      </c>
      <c r="N114" s="32">
        <f t="shared" ca="1" si="26"/>
        <v>2.8443084578683164E-5</v>
      </c>
      <c r="O114" s="149">
        <f t="shared" ca="1" si="27"/>
        <v>109366021204.37828</v>
      </c>
      <c r="P114" s="32">
        <f t="shared" ca="1" si="28"/>
        <v>1676260043.1406555</v>
      </c>
      <c r="Q114" s="32">
        <f t="shared" ca="1" si="29"/>
        <v>129076203.30036159</v>
      </c>
      <c r="R114">
        <f t="shared" ca="1" si="18"/>
        <v>-5.3332058443944542E-3</v>
      </c>
    </row>
    <row r="115" spans="1:18">
      <c r="A115" s="146">
        <v>6022.5</v>
      </c>
      <c r="B115" s="146">
        <v>1.2519249998149462E-2</v>
      </c>
      <c r="C115" s="146">
        <v>1</v>
      </c>
      <c r="D115" s="148">
        <f t="shared" si="19"/>
        <v>0.60224999999999995</v>
      </c>
      <c r="E115" s="148">
        <f t="shared" si="19"/>
        <v>1.2519249998149462E-2</v>
      </c>
      <c r="F115" s="32">
        <f t="shared" si="20"/>
        <v>0.60224999999999995</v>
      </c>
      <c r="G115" s="32">
        <f t="shared" si="20"/>
        <v>1.2519249998149462E-2</v>
      </c>
      <c r="H115" s="32">
        <f t="shared" si="21"/>
        <v>0.36270506249999995</v>
      </c>
      <c r="I115" s="32">
        <f t="shared" si="22"/>
        <v>0.21843912389062495</v>
      </c>
      <c r="J115" s="32">
        <f t="shared" si="23"/>
        <v>0.13155496236312886</v>
      </c>
      <c r="K115" s="32">
        <f t="shared" si="24"/>
        <v>7.5397183113855128E-3</v>
      </c>
      <c r="L115" s="32">
        <f t="shared" si="25"/>
        <v>4.5407953530319251E-3</v>
      </c>
      <c r="M115" s="32">
        <f t="shared" ca="1" si="17"/>
        <v>1.6065801976142866E-2</v>
      </c>
      <c r="N115" s="32">
        <f t="shared" ca="1" si="26"/>
        <v>1.2578030932608922E-5</v>
      </c>
      <c r="O115" s="149">
        <f t="shared" ca="1" si="27"/>
        <v>107943962565.20547</v>
      </c>
      <c r="P115" s="32">
        <f t="shared" ca="1" si="28"/>
        <v>1957802570.148629</v>
      </c>
      <c r="Q115" s="32">
        <f t="shared" ca="1" si="29"/>
        <v>110161341.11087415</v>
      </c>
      <c r="R115">
        <f t="shared" ca="1" si="18"/>
        <v>-3.5465519779934035E-3</v>
      </c>
    </row>
    <row r="116" spans="1:18">
      <c r="A116" s="146">
        <v>6027</v>
      </c>
      <c r="B116" s="146">
        <v>1.5083099991898052E-2</v>
      </c>
      <c r="C116" s="146">
        <v>1</v>
      </c>
      <c r="D116" s="148">
        <f t="shared" si="19"/>
        <v>0.60270000000000001</v>
      </c>
      <c r="E116" s="148">
        <f t="shared" si="19"/>
        <v>1.5083099991898052E-2</v>
      </c>
      <c r="F116" s="32">
        <f t="shared" si="20"/>
        <v>0.60270000000000001</v>
      </c>
      <c r="G116" s="32">
        <f t="shared" si="20"/>
        <v>1.5083099991898052E-2</v>
      </c>
      <c r="H116" s="32">
        <f t="shared" si="21"/>
        <v>0.36324729</v>
      </c>
      <c r="I116" s="32">
        <f t="shared" si="22"/>
        <v>0.21892914168300001</v>
      </c>
      <c r="J116" s="32">
        <f t="shared" si="23"/>
        <v>0.1319485936923441</v>
      </c>
      <c r="K116" s="32">
        <f t="shared" si="24"/>
        <v>9.0905843651169563E-3</v>
      </c>
      <c r="L116" s="32">
        <f t="shared" si="25"/>
        <v>5.47889519685599E-3</v>
      </c>
      <c r="M116" s="32">
        <f t="shared" ca="1" si="17"/>
        <v>1.6079342920214186E-2</v>
      </c>
      <c r="N116" s="32">
        <f t="shared" ca="1" si="26"/>
        <v>9.9249997221990492E-7</v>
      </c>
      <c r="O116" s="149">
        <f t="shared" ca="1" si="27"/>
        <v>107806677535.7291</v>
      </c>
      <c r="P116" s="32">
        <f t="shared" ca="1" si="28"/>
        <v>1986234940.3345854</v>
      </c>
      <c r="Q116" s="32">
        <f t="shared" ca="1" si="29"/>
        <v>108408207.39841954</v>
      </c>
      <c r="R116">
        <f t="shared" ca="1" si="18"/>
        <v>-9.9624292831613365E-4</v>
      </c>
    </row>
    <row r="117" spans="1:18">
      <c r="A117" s="146">
        <v>6034.5</v>
      </c>
      <c r="B117" s="146">
        <v>1.9122849997074809E-2</v>
      </c>
      <c r="C117" s="146">
        <v>1</v>
      </c>
      <c r="D117" s="148">
        <f t="shared" si="19"/>
        <v>0.60345000000000004</v>
      </c>
      <c r="E117" s="148">
        <f t="shared" si="19"/>
        <v>1.9122849997074809E-2</v>
      </c>
      <c r="F117" s="32">
        <f t="shared" si="20"/>
        <v>0.60345000000000004</v>
      </c>
      <c r="G117" s="32">
        <f t="shared" si="20"/>
        <v>1.9122849997074809E-2</v>
      </c>
      <c r="H117" s="32">
        <f t="shared" si="21"/>
        <v>0.36415190250000007</v>
      </c>
      <c r="I117" s="32">
        <f t="shared" si="22"/>
        <v>0.21974746556362507</v>
      </c>
      <c r="J117" s="32">
        <f t="shared" si="23"/>
        <v>0.13260660809436955</v>
      </c>
      <c r="K117" s="32">
        <f t="shared" si="24"/>
        <v>1.1539683830734794E-2</v>
      </c>
      <c r="L117" s="32">
        <f t="shared" si="25"/>
        <v>6.9636222076569117E-3</v>
      </c>
      <c r="M117" s="32">
        <f t="shared" ca="1" si="17"/>
        <v>1.6101915978341701E-2</v>
      </c>
      <c r="N117" s="32">
        <f t="shared" ca="1" si="26"/>
        <v>9.1260423455389681E-6</v>
      </c>
      <c r="O117" s="149">
        <f t="shared" ca="1" si="27"/>
        <v>107578000476.59135</v>
      </c>
      <c r="P117" s="32">
        <f t="shared" ca="1" si="28"/>
        <v>2034088436.3047912</v>
      </c>
      <c r="Q117" s="32">
        <f t="shared" ca="1" si="29"/>
        <v>105516734.33973996</v>
      </c>
      <c r="R117">
        <f t="shared" ca="1" si="18"/>
        <v>3.0209340187331082E-3</v>
      </c>
    </row>
    <row r="118" spans="1:18">
      <c r="A118" s="146">
        <v>6060.5</v>
      </c>
      <c r="B118" s="146">
        <v>2.3180649994174019E-2</v>
      </c>
      <c r="C118" s="146">
        <v>1</v>
      </c>
      <c r="D118" s="148">
        <f t="shared" si="19"/>
        <v>0.60604999999999998</v>
      </c>
      <c r="E118" s="148">
        <f t="shared" si="19"/>
        <v>2.3180649994174019E-2</v>
      </c>
      <c r="F118" s="32">
        <f t="shared" si="20"/>
        <v>0.60604999999999998</v>
      </c>
      <c r="G118" s="32">
        <f t="shared" si="20"/>
        <v>2.3180649994174019E-2</v>
      </c>
      <c r="H118" s="32">
        <f t="shared" si="21"/>
        <v>0.36729660249999996</v>
      </c>
      <c r="I118" s="32">
        <f t="shared" si="22"/>
        <v>0.22260010594512497</v>
      </c>
      <c r="J118" s="32">
        <f t="shared" si="23"/>
        <v>0.134906794208043</v>
      </c>
      <c r="K118" s="32">
        <f t="shared" si="24"/>
        <v>1.4048632928969164E-2</v>
      </c>
      <c r="L118" s="32">
        <f t="shared" si="25"/>
        <v>8.514173986601762E-3</v>
      </c>
      <c r="M118" s="32">
        <f t="shared" ca="1" si="17"/>
        <v>1.6180215874134082E-2</v>
      </c>
      <c r="N118" s="32">
        <f t="shared" ca="1" si="26"/>
        <v>4.9006077869019316E-5</v>
      </c>
      <c r="O118" s="149">
        <f t="shared" ca="1" si="27"/>
        <v>106786527528.20052</v>
      </c>
      <c r="P118" s="32">
        <f t="shared" ca="1" si="28"/>
        <v>2204498677.8501868</v>
      </c>
      <c r="Q118" s="32">
        <f t="shared" ca="1" si="29"/>
        <v>95787880.466722369</v>
      </c>
      <c r="R118">
        <f t="shared" ca="1" si="18"/>
        <v>7.0004341200399361E-3</v>
      </c>
    </row>
    <row r="119" spans="1:18">
      <c r="A119" s="146">
        <v>6063</v>
      </c>
      <c r="B119" s="146">
        <v>1.6093899997940753E-2</v>
      </c>
      <c r="C119" s="146">
        <v>1</v>
      </c>
      <c r="D119" s="148">
        <f t="shared" si="19"/>
        <v>0.60629999999999995</v>
      </c>
      <c r="E119" s="148">
        <f t="shared" si="19"/>
        <v>1.6093899997940753E-2</v>
      </c>
      <c r="F119" s="32">
        <f t="shared" si="20"/>
        <v>0.60629999999999995</v>
      </c>
      <c r="G119" s="32">
        <f t="shared" si="20"/>
        <v>1.6093899997940753E-2</v>
      </c>
      <c r="H119" s="32">
        <f t="shared" si="21"/>
        <v>0.36759968999999992</v>
      </c>
      <c r="I119" s="32">
        <f t="shared" si="22"/>
        <v>0.22287569204699995</v>
      </c>
      <c r="J119" s="32">
        <f t="shared" si="23"/>
        <v>0.13512953208809605</v>
      </c>
      <c r="K119" s="32">
        <f t="shared" si="24"/>
        <v>9.7577315687514769E-3</v>
      </c>
      <c r="L119" s="32">
        <f t="shared" si="25"/>
        <v>5.9161126501340198E-3</v>
      </c>
      <c r="M119" s="32">
        <f t="shared" ca="1" si="17"/>
        <v>1.6187748524524811E-2</v>
      </c>
      <c r="N119" s="32">
        <f t="shared" ca="1" si="26"/>
        <v>8.8075459419986689E-9</v>
      </c>
      <c r="O119" s="149">
        <f t="shared" ca="1" si="27"/>
        <v>106710528845.7321</v>
      </c>
      <c r="P119" s="32">
        <f t="shared" ca="1" si="28"/>
        <v>2221254354.2422309</v>
      </c>
      <c r="Q119" s="32">
        <f t="shared" ca="1" si="29"/>
        <v>94876581.981034577</v>
      </c>
      <c r="R119">
        <f t="shared" ca="1" si="18"/>
        <v>-9.3848526584058151E-5</v>
      </c>
    </row>
    <row r="120" spans="1:18">
      <c r="A120" s="146">
        <v>6065.5</v>
      </c>
      <c r="B120" s="146">
        <v>1.4907149998180103E-2</v>
      </c>
      <c r="C120" s="146">
        <v>1</v>
      </c>
      <c r="D120" s="148">
        <f t="shared" si="19"/>
        <v>0.60655000000000003</v>
      </c>
      <c r="E120" s="148">
        <f t="shared" si="19"/>
        <v>1.4907149998180103E-2</v>
      </c>
      <c r="F120" s="32">
        <f t="shared" si="20"/>
        <v>0.60655000000000003</v>
      </c>
      <c r="G120" s="32">
        <f t="shared" si="20"/>
        <v>1.4907149998180103E-2</v>
      </c>
      <c r="H120" s="32">
        <f t="shared" si="21"/>
        <v>0.36790290250000002</v>
      </c>
      <c r="I120" s="32">
        <f t="shared" si="22"/>
        <v>0.22315150551137503</v>
      </c>
      <c r="J120" s="32">
        <f t="shared" si="23"/>
        <v>0.13535254566792454</v>
      </c>
      <c r="K120" s="32">
        <f t="shared" si="24"/>
        <v>9.0419318313961425E-3</v>
      </c>
      <c r="L120" s="32">
        <f t="shared" si="25"/>
        <v>5.4843837523333308E-3</v>
      </c>
      <c r="M120" s="32">
        <f t="shared" ca="1" si="17"/>
        <v>1.6195281844083406E-2</v>
      </c>
      <c r="N120" s="32">
        <f t="shared" ca="1" si="26"/>
        <v>1.6592836524302524E-6</v>
      </c>
      <c r="O120" s="149">
        <f t="shared" ca="1" si="27"/>
        <v>106634548532.42104</v>
      </c>
      <c r="P120" s="32">
        <f t="shared" ca="1" si="28"/>
        <v>2238075029.1998281</v>
      </c>
      <c r="Q120" s="32">
        <f t="shared" ca="1" si="29"/>
        <v>93969530.04760468</v>
      </c>
      <c r="R120">
        <f t="shared" ca="1" si="18"/>
        <v>-1.2881318459033037E-3</v>
      </c>
    </row>
    <row r="121" spans="1:18">
      <c r="A121" s="146">
        <v>6065.5</v>
      </c>
      <c r="B121" s="146">
        <v>1.7407149993232451E-2</v>
      </c>
      <c r="C121" s="146">
        <v>1</v>
      </c>
      <c r="D121" s="148">
        <f t="shared" si="19"/>
        <v>0.60655000000000003</v>
      </c>
      <c r="E121" s="148">
        <f t="shared" si="19"/>
        <v>1.7407149993232451E-2</v>
      </c>
      <c r="F121" s="32">
        <f t="shared" si="20"/>
        <v>0.60655000000000003</v>
      </c>
      <c r="G121" s="32">
        <f t="shared" si="20"/>
        <v>1.7407149993232451E-2</v>
      </c>
      <c r="H121" s="32">
        <f t="shared" si="21"/>
        <v>0.36790290250000002</v>
      </c>
      <c r="I121" s="32">
        <f t="shared" si="22"/>
        <v>0.22315150551137503</v>
      </c>
      <c r="J121" s="32">
        <f t="shared" si="23"/>
        <v>0.13535254566792454</v>
      </c>
      <c r="K121" s="32">
        <f t="shared" si="24"/>
        <v>1.0558306828395144E-2</v>
      </c>
      <c r="L121" s="32">
        <f t="shared" si="25"/>
        <v>6.4041410067630748E-3</v>
      </c>
      <c r="M121" s="32">
        <f t="shared" ca="1" si="17"/>
        <v>1.6195281844083406E-2</v>
      </c>
      <c r="N121" s="32">
        <f t="shared" ca="1" si="26"/>
        <v>1.4686244109219323E-6</v>
      </c>
      <c r="O121" s="149">
        <f t="shared" ca="1" si="27"/>
        <v>106634548532.42104</v>
      </c>
      <c r="P121" s="32">
        <f t="shared" ca="1" si="28"/>
        <v>2238075029.1998281</v>
      </c>
      <c r="Q121" s="32">
        <f t="shared" ca="1" si="29"/>
        <v>93969530.04760468</v>
      </c>
      <c r="R121">
        <f t="shared" ca="1" si="18"/>
        <v>1.2118681491490452E-3</v>
      </c>
    </row>
    <row r="122" spans="1:18">
      <c r="A122" s="146">
        <v>6072</v>
      </c>
      <c r="B122" s="146">
        <v>1.4821599994320422E-2</v>
      </c>
      <c r="C122" s="146">
        <v>1</v>
      </c>
      <c r="D122" s="148">
        <f t="shared" si="19"/>
        <v>0.60719999999999996</v>
      </c>
      <c r="E122" s="148">
        <f t="shared" si="19"/>
        <v>1.4821599994320422E-2</v>
      </c>
      <c r="F122" s="32">
        <f t="shared" si="20"/>
        <v>0.60719999999999996</v>
      </c>
      <c r="G122" s="32">
        <f t="shared" si="20"/>
        <v>1.4821599994320422E-2</v>
      </c>
      <c r="H122" s="32">
        <f t="shared" si="21"/>
        <v>0.36869183999999994</v>
      </c>
      <c r="I122" s="32">
        <f t="shared" si="22"/>
        <v>0.22386968524799994</v>
      </c>
      <c r="J122" s="32">
        <f t="shared" si="23"/>
        <v>0.13593367288258557</v>
      </c>
      <c r="K122" s="32">
        <f t="shared" si="24"/>
        <v>8.9996755165513594E-3</v>
      </c>
      <c r="L122" s="32">
        <f t="shared" si="25"/>
        <v>5.4646029736499851E-3</v>
      </c>
      <c r="M122" s="32">
        <f t="shared" ca="1" si="17"/>
        <v>1.6214871606641375E-2</v>
      </c>
      <c r="N122" s="32">
        <f t="shared" ca="1" si="26"/>
        <v>1.9412057856994263E-6</v>
      </c>
      <c r="O122" s="149">
        <f t="shared" ca="1" si="27"/>
        <v>106437085752.06464</v>
      </c>
      <c r="P122" s="32">
        <f t="shared" ca="1" si="28"/>
        <v>2282113103.9994159</v>
      </c>
      <c r="Q122" s="32">
        <f t="shared" ca="1" si="29"/>
        <v>91631080.195006728</v>
      </c>
      <c r="R122">
        <f t="shared" ca="1" si="18"/>
        <v>-1.3932716123209524E-3</v>
      </c>
    </row>
    <row r="123" spans="1:18">
      <c r="A123" s="146">
        <v>6075</v>
      </c>
      <c r="B123" s="146">
        <v>1.6497500000696164E-2</v>
      </c>
      <c r="C123" s="146">
        <v>1</v>
      </c>
      <c r="D123" s="148">
        <f t="shared" si="19"/>
        <v>0.60750000000000004</v>
      </c>
      <c r="E123" s="148">
        <f t="shared" si="19"/>
        <v>1.6497500000696164E-2</v>
      </c>
      <c r="F123" s="32">
        <f t="shared" si="20"/>
        <v>0.60750000000000004</v>
      </c>
      <c r="G123" s="32">
        <f t="shared" si="20"/>
        <v>1.6497500000696164E-2</v>
      </c>
      <c r="H123" s="32">
        <f t="shared" si="21"/>
        <v>0.36905625000000003</v>
      </c>
      <c r="I123" s="32">
        <f t="shared" si="22"/>
        <v>0.22420167187500004</v>
      </c>
      <c r="J123" s="32">
        <f t="shared" si="23"/>
        <v>0.13620251566406252</v>
      </c>
      <c r="K123" s="32">
        <f t="shared" si="24"/>
        <v>1.002223125042292E-2</v>
      </c>
      <c r="L123" s="32">
        <f t="shared" si="25"/>
        <v>6.0885054846319241E-3</v>
      </c>
      <c r="M123" s="32">
        <f t="shared" ca="1" si="17"/>
        <v>1.6223914561217023E-2</v>
      </c>
      <c r="N123" s="32">
        <f t="shared" ca="1" si="26"/>
        <v>7.4848992694994379E-8</v>
      </c>
      <c r="O123" s="149">
        <f t="shared" ca="1" si="27"/>
        <v>106345991032.19106</v>
      </c>
      <c r="P123" s="32">
        <f t="shared" ca="1" si="28"/>
        <v>2302586692.0880938</v>
      </c>
      <c r="Q123" s="32">
        <f t="shared" ca="1" si="29"/>
        <v>90561489.047124445</v>
      </c>
      <c r="R123">
        <f t="shared" ca="1" si="18"/>
        <v>2.7358543947914038E-4</v>
      </c>
    </row>
    <row r="124" spans="1:18">
      <c r="A124" s="146">
        <v>6087</v>
      </c>
      <c r="B124" s="146">
        <v>1.2301099995966069E-2</v>
      </c>
      <c r="C124" s="146">
        <v>1</v>
      </c>
      <c r="D124" s="148">
        <f t="shared" si="19"/>
        <v>0.60870000000000002</v>
      </c>
      <c r="E124" s="148">
        <f t="shared" si="19"/>
        <v>1.2301099995966069E-2</v>
      </c>
      <c r="F124" s="32">
        <f t="shared" si="20"/>
        <v>0.60870000000000002</v>
      </c>
      <c r="G124" s="32">
        <f t="shared" si="20"/>
        <v>1.2301099995966069E-2</v>
      </c>
      <c r="H124" s="32">
        <f t="shared" si="21"/>
        <v>0.37051569000000001</v>
      </c>
      <c r="I124" s="32">
        <f t="shared" si="22"/>
        <v>0.22553290050300001</v>
      </c>
      <c r="J124" s="32">
        <f t="shared" si="23"/>
        <v>0.1372818765361761</v>
      </c>
      <c r="K124" s="32">
        <f t="shared" si="24"/>
        <v>7.4876795675445466E-3</v>
      </c>
      <c r="L124" s="32">
        <f t="shared" si="25"/>
        <v>4.5577505527643657E-3</v>
      </c>
      <c r="M124" s="32">
        <f t="shared" ca="1" si="17"/>
        <v>1.62600960155369E-2</v>
      </c>
      <c r="N124" s="32">
        <f t="shared" ca="1" si="26"/>
        <v>1.5673649482977677E-5</v>
      </c>
      <c r="O124" s="149">
        <f t="shared" ca="1" si="27"/>
        <v>105981877470.58853</v>
      </c>
      <c r="P124" s="32">
        <f t="shared" ca="1" si="28"/>
        <v>2385418548.6603374</v>
      </c>
      <c r="Q124" s="32">
        <f t="shared" ca="1" si="29"/>
        <v>86344411.015573919</v>
      </c>
      <c r="R124">
        <f t="shared" ca="1" si="18"/>
        <v>-3.9589960195708304E-3</v>
      </c>
    </row>
    <row r="125" spans="1:18">
      <c r="A125" s="146">
        <v>6089.5</v>
      </c>
      <c r="B125" s="146">
        <v>1.8014349996519741E-2</v>
      </c>
      <c r="C125" s="146">
        <v>1</v>
      </c>
      <c r="D125" s="148">
        <f t="shared" si="19"/>
        <v>0.60894999999999999</v>
      </c>
      <c r="E125" s="148">
        <f t="shared" si="19"/>
        <v>1.8014349996519741E-2</v>
      </c>
      <c r="F125" s="32">
        <f t="shared" si="20"/>
        <v>0.60894999999999999</v>
      </c>
      <c r="G125" s="32">
        <f t="shared" si="20"/>
        <v>1.8014349996519741E-2</v>
      </c>
      <c r="H125" s="32">
        <f t="shared" si="21"/>
        <v>0.37082010249999997</v>
      </c>
      <c r="I125" s="32">
        <f t="shared" si="22"/>
        <v>0.22581090141737498</v>
      </c>
      <c r="J125" s="32">
        <f t="shared" si="23"/>
        <v>0.1375075484181105</v>
      </c>
      <c r="K125" s="32">
        <f t="shared" si="24"/>
        <v>1.0969838430380695E-2</v>
      </c>
      <c r="L125" s="32">
        <f t="shared" si="25"/>
        <v>6.6800831121803248E-3</v>
      </c>
      <c r="M125" s="32">
        <f t="shared" ca="1" si="17"/>
        <v>1.6267635759107023E-2</v>
      </c>
      <c r="N125" s="32">
        <f t="shared" ca="1" si="26"/>
        <v>3.0510106271802924E-6</v>
      </c>
      <c r="O125" s="149">
        <f t="shared" ca="1" si="27"/>
        <v>105906073973.50528</v>
      </c>
      <c r="P125" s="32">
        <f t="shared" ca="1" si="28"/>
        <v>2402864107.848362</v>
      </c>
      <c r="Q125" s="32">
        <f t="shared" ca="1" si="29"/>
        <v>85478206.197208658</v>
      </c>
      <c r="R125">
        <f t="shared" ca="1" si="18"/>
        <v>1.7467142374127179E-3</v>
      </c>
    </row>
    <row r="126" spans="1:18">
      <c r="A126" s="146">
        <v>6092</v>
      </c>
      <c r="B126" s="146">
        <v>1.3727599995036144E-2</v>
      </c>
      <c r="C126" s="146">
        <v>1</v>
      </c>
      <c r="D126" s="148">
        <f t="shared" si="19"/>
        <v>0.60919999999999996</v>
      </c>
      <c r="E126" s="148">
        <f t="shared" si="19"/>
        <v>1.3727599995036144E-2</v>
      </c>
      <c r="F126" s="32">
        <f t="shared" si="20"/>
        <v>0.60919999999999996</v>
      </c>
      <c r="G126" s="32">
        <f t="shared" si="20"/>
        <v>1.3727599995036144E-2</v>
      </c>
      <c r="H126" s="32">
        <f t="shared" si="21"/>
        <v>0.37112463999999995</v>
      </c>
      <c r="I126" s="32">
        <f t="shared" si="22"/>
        <v>0.22608913068799996</v>
      </c>
      <c r="J126" s="32">
        <f t="shared" si="23"/>
        <v>0.13773349841512958</v>
      </c>
      <c r="K126" s="32">
        <f t="shared" si="24"/>
        <v>8.3628539169760176E-3</v>
      </c>
      <c r="L126" s="32">
        <f t="shared" si="25"/>
        <v>5.0946506062217898E-3</v>
      </c>
      <c r="M126" s="32">
        <f t="shared" ca="1" si="17"/>
        <v>1.6275176171845013E-2</v>
      </c>
      <c r="N126" s="32">
        <f t="shared" ca="1" si="26"/>
        <v>6.4901443766440931E-6</v>
      </c>
      <c r="O126" s="149">
        <f t="shared" ca="1" si="27"/>
        <v>105830288944.00053</v>
      </c>
      <c r="P126" s="32">
        <f t="shared" ca="1" si="28"/>
        <v>2420374852.7190409</v>
      </c>
      <c r="Q126" s="32">
        <f t="shared" ca="1" si="29"/>
        <v>84616264.646117777</v>
      </c>
      <c r="R126">
        <f t="shared" ca="1" si="18"/>
        <v>-2.5475761768088689E-3</v>
      </c>
    </row>
    <row r="127" spans="1:18">
      <c r="A127" s="146">
        <v>6094</v>
      </c>
      <c r="B127" s="146">
        <v>1.5678199997637421E-2</v>
      </c>
      <c r="C127" s="146">
        <v>1</v>
      </c>
      <c r="D127" s="148">
        <f t="shared" si="19"/>
        <v>0.60940000000000005</v>
      </c>
      <c r="E127" s="148">
        <f t="shared" si="19"/>
        <v>1.5678199997637421E-2</v>
      </c>
      <c r="F127" s="32">
        <f t="shared" si="20"/>
        <v>0.60940000000000005</v>
      </c>
      <c r="G127" s="32">
        <f t="shared" si="20"/>
        <v>1.5678199997637421E-2</v>
      </c>
      <c r="H127" s="32">
        <f t="shared" si="21"/>
        <v>0.37136836000000006</v>
      </c>
      <c r="I127" s="32">
        <f t="shared" si="22"/>
        <v>0.22631187858400006</v>
      </c>
      <c r="J127" s="32">
        <f t="shared" si="23"/>
        <v>0.13791445880908965</v>
      </c>
      <c r="K127" s="32">
        <f t="shared" si="24"/>
        <v>9.554295078560246E-3</v>
      </c>
      <c r="L127" s="32">
        <f t="shared" si="25"/>
        <v>5.8223874208746147E-3</v>
      </c>
      <c r="M127" s="32">
        <f t="shared" ca="1" si="17"/>
        <v>1.6281208983836275E-2</v>
      </c>
      <c r="N127" s="32">
        <f t="shared" ca="1" si="26"/>
        <v>3.6361983743656953E-7</v>
      </c>
      <c r="O127" s="149">
        <f t="shared" ca="1" si="27"/>
        <v>105769674223.29674</v>
      </c>
      <c r="P127" s="32">
        <f t="shared" ca="1" si="28"/>
        <v>2434430394.1759377</v>
      </c>
      <c r="Q127" s="32">
        <f t="shared" ca="1" si="29"/>
        <v>83929782.018085301</v>
      </c>
      <c r="R127">
        <f t="shared" ca="1" si="18"/>
        <v>-6.0300898619885385E-4</v>
      </c>
    </row>
    <row r="128" spans="1:18">
      <c r="A128" s="146">
        <v>6094.5</v>
      </c>
      <c r="B128" s="146">
        <v>1.6540849996090401E-2</v>
      </c>
      <c r="C128" s="146">
        <v>1</v>
      </c>
      <c r="D128" s="148">
        <f t="shared" si="19"/>
        <v>0.60945000000000005</v>
      </c>
      <c r="E128" s="148">
        <f t="shared" si="19"/>
        <v>1.6540849996090401E-2</v>
      </c>
      <c r="F128" s="32">
        <f t="shared" si="20"/>
        <v>0.60945000000000005</v>
      </c>
      <c r="G128" s="32">
        <f t="shared" si="20"/>
        <v>1.6540849996090401E-2</v>
      </c>
      <c r="H128" s="32">
        <f t="shared" si="21"/>
        <v>0.37142930250000006</v>
      </c>
      <c r="I128" s="32">
        <f t="shared" si="22"/>
        <v>0.22636758840862506</v>
      </c>
      <c r="J128" s="32">
        <f t="shared" si="23"/>
        <v>0.13795972675563656</v>
      </c>
      <c r="K128" s="32">
        <f t="shared" si="24"/>
        <v>1.0080821030117296E-2</v>
      </c>
      <c r="L128" s="32">
        <f t="shared" si="25"/>
        <v>6.1437563768049867E-3</v>
      </c>
      <c r="M128" s="32">
        <f t="shared" ca="1" si="17"/>
        <v>1.6282717253750877E-2</v>
      </c>
      <c r="N128" s="32">
        <f t="shared" ca="1" si="26"/>
        <v>6.6632512667723287E-8</v>
      </c>
      <c r="O128" s="149">
        <f t="shared" ca="1" si="27"/>
        <v>105754522391.36534</v>
      </c>
      <c r="P128" s="32">
        <f t="shared" ca="1" si="28"/>
        <v>2437950800.9344187</v>
      </c>
      <c r="Q128" s="32">
        <f t="shared" ca="1" si="29"/>
        <v>83758587.940291196</v>
      </c>
      <c r="R128">
        <f t="shared" ca="1" si="18"/>
        <v>2.5813274233952438E-4</v>
      </c>
    </row>
    <row r="129" spans="1:18">
      <c r="A129" s="146">
        <v>6125.5</v>
      </c>
      <c r="B129" s="146">
        <v>1.2025149997498374E-2</v>
      </c>
      <c r="C129" s="146">
        <v>1</v>
      </c>
      <c r="D129" s="148">
        <f t="shared" si="19"/>
        <v>0.61255000000000004</v>
      </c>
      <c r="E129" s="148">
        <f t="shared" si="19"/>
        <v>1.2025149997498374E-2</v>
      </c>
      <c r="F129" s="32">
        <f t="shared" si="20"/>
        <v>0.61255000000000004</v>
      </c>
      <c r="G129" s="32">
        <f t="shared" si="20"/>
        <v>1.2025149997498374E-2</v>
      </c>
      <c r="H129" s="32">
        <f t="shared" si="21"/>
        <v>0.37521750250000002</v>
      </c>
      <c r="I129" s="32">
        <f t="shared" si="22"/>
        <v>0.22983948115637504</v>
      </c>
      <c r="J129" s="32">
        <f t="shared" si="23"/>
        <v>0.14078817418233755</v>
      </c>
      <c r="K129" s="32">
        <f t="shared" si="24"/>
        <v>7.3660056309676298E-3</v>
      </c>
      <c r="L129" s="32">
        <f t="shared" si="25"/>
        <v>4.5120467492492222E-3</v>
      </c>
      <c r="M129" s="32">
        <f t="shared" ca="1" si="17"/>
        <v>1.6376282263849951E-2</v>
      </c>
      <c r="N129" s="32">
        <f t="shared" ca="1" si="26"/>
        <v>1.8932351999285809E-5</v>
      </c>
      <c r="O129" s="149">
        <f t="shared" ca="1" si="27"/>
        <v>104816555903.81262</v>
      </c>
      <c r="P129" s="32">
        <f t="shared" ca="1" si="28"/>
        <v>2661316698.5335388</v>
      </c>
      <c r="Q129" s="32">
        <f t="shared" ca="1" si="29"/>
        <v>73478349.701770037</v>
      </c>
      <c r="R129">
        <f t="shared" ca="1" si="18"/>
        <v>-4.3511322663515768E-3</v>
      </c>
    </row>
    <row r="130" spans="1:18">
      <c r="A130" s="146">
        <v>6128</v>
      </c>
      <c r="B130" s="146">
        <v>1.5738399997644592E-2</v>
      </c>
      <c r="C130" s="146">
        <v>1</v>
      </c>
      <c r="D130" s="148">
        <f t="shared" si="19"/>
        <v>0.61280000000000001</v>
      </c>
      <c r="E130" s="148">
        <f t="shared" si="19"/>
        <v>1.5738399997644592E-2</v>
      </c>
      <c r="F130" s="32">
        <f t="shared" si="20"/>
        <v>0.61280000000000001</v>
      </c>
      <c r="G130" s="32">
        <f t="shared" si="20"/>
        <v>1.5738399997644592E-2</v>
      </c>
      <c r="H130" s="32">
        <f t="shared" si="21"/>
        <v>0.37552384</v>
      </c>
      <c r="I130" s="32">
        <f t="shared" si="22"/>
        <v>0.23012100915200001</v>
      </c>
      <c r="J130" s="32">
        <f t="shared" si="23"/>
        <v>0.14101815440834561</v>
      </c>
      <c r="K130" s="32">
        <f t="shared" si="24"/>
        <v>9.6444915185566055E-3</v>
      </c>
      <c r="L130" s="32">
        <f t="shared" si="25"/>
        <v>5.9101444025714883E-3</v>
      </c>
      <c r="M130" s="32">
        <f t="shared" ca="1" si="17"/>
        <v>1.6383832312605234E-2</v>
      </c>
      <c r="N130" s="32">
        <f t="shared" ca="1" si="26"/>
        <v>4.1658287319545368E-7</v>
      </c>
      <c r="O130" s="149">
        <f t="shared" ca="1" si="27"/>
        <v>104741037838.16698</v>
      </c>
      <c r="P130" s="32">
        <f t="shared" ca="1" si="28"/>
        <v>2679768076.4118023</v>
      </c>
      <c r="Q130" s="32">
        <f t="shared" ca="1" si="29"/>
        <v>72677974.261130616</v>
      </c>
      <c r="R130">
        <f t="shared" ca="1" si="18"/>
        <v>-6.4543231496064224E-4</v>
      </c>
    </row>
    <row r="131" spans="1:18">
      <c r="A131" s="146">
        <v>6150.5</v>
      </c>
      <c r="B131" s="146">
        <v>1.6057649998401757E-2</v>
      </c>
      <c r="C131" s="146">
        <v>1</v>
      </c>
      <c r="D131" s="148">
        <f t="shared" si="19"/>
        <v>0.61504999999999999</v>
      </c>
      <c r="E131" s="148">
        <f t="shared" si="19"/>
        <v>1.6057649998401757E-2</v>
      </c>
      <c r="F131" s="32">
        <f t="shared" si="20"/>
        <v>0.61504999999999999</v>
      </c>
      <c r="G131" s="32">
        <f t="shared" si="20"/>
        <v>1.6057649998401757E-2</v>
      </c>
      <c r="H131" s="32">
        <f t="shared" si="21"/>
        <v>0.37828650249999995</v>
      </c>
      <c r="I131" s="32">
        <f t="shared" si="22"/>
        <v>0.23266511336262496</v>
      </c>
      <c r="J131" s="32">
        <f t="shared" si="23"/>
        <v>0.14310067797368248</v>
      </c>
      <c r="K131" s="32">
        <f t="shared" si="24"/>
        <v>9.8762576315170013E-3</v>
      </c>
      <c r="L131" s="32">
        <f t="shared" si="25"/>
        <v>6.0743922562645318E-3</v>
      </c>
      <c r="M131" s="32">
        <f t="shared" ca="1" si="17"/>
        <v>1.6451812863956819E-2</v>
      </c>
      <c r="N131" s="32">
        <f t="shared" ca="1" si="26"/>
        <v>1.553643645825776E-7</v>
      </c>
      <c r="O131" s="149">
        <f t="shared" ca="1" si="27"/>
        <v>104062213849.57657</v>
      </c>
      <c r="P131" s="32">
        <f t="shared" ca="1" si="28"/>
        <v>2848778203.8040223</v>
      </c>
      <c r="Q131" s="32">
        <f t="shared" ca="1" si="29"/>
        <v>65667726.56823542</v>
      </c>
      <c r="R131">
        <f t="shared" ca="1" si="18"/>
        <v>-3.9416286555506164E-4</v>
      </c>
    </row>
    <row r="132" spans="1:18">
      <c r="A132" s="146">
        <v>6150.5</v>
      </c>
      <c r="B132" s="146">
        <v>1.6257649993349332E-2</v>
      </c>
      <c r="C132" s="146">
        <v>1</v>
      </c>
      <c r="D132" s="148">
        <f t="shared" si="19"/>
        <v>0.61504999999999999</v>
      </c>
      <c r="E132" s="148">
        <f t="shared" si="19"/>
        <v>1.6257649993349332E-2</v>
      </c>
      <c r="F132" s="32">
        <f t="shared" si="20"/>
        <v>0.61504999999999999</v>
      </c>
      <c r="G132" s="32">
        <f t="shared" si="20"/>
        <v>1.6257649993349332E-2</v>
      </c>
      <c r="H132" s="32">
        <f t="shared" si="21"/>
        <v>0.37828650249999995</v>
      </c>
      <c r="I132" s="32">
        <f t="shared" si="22"/>
        <v>0.23266511336262496</v>
      </c>
      <c r="J132" s="32">
        <f t="shared" si="23"/>
        <v>0.14310067797368248</v>
      </c>
      <c r="K132" s="32">
        <f t="shared" si="24"/>
        <v>9.9992676284095059E-3</v>
      </c>
      <c r="L132" s="32">
        <f t="shared" si="25"/>
        <v>6.1500495548532661E-3</v>
      </c>
      <c r="M132" s="32">
        <f t="shared" ca="1" si="17"/>
        <v>1.6451812863956819E-2</v>
      </c>
      <c r="N132" s="32">
        <f t="shared" ca="1" si="26"/>
        <v>3.7699220322539588E-8</v>
      </c>
      <c r="O132" s="149">
        <f t="shared" ca="1" si="27"/>
        <v>104062213849.57657</v>
      </c>
      <c r="P132" s="32">
        <f t="shared" ca="1" si="28"/>
        <v>2848778203.8040223</v>
      </c>
      <c r="Q132" s="32">
        <f t="shared" ca="1" si="29"/>
        <v>65667726.56823542</v>
      </c>
      <c r="R132">
        <f t="shared" ca="1" si="18"/>
        <v>-1.941628706074866E-4</v>
      </c>
    </row>
    <row r="133" spans="1:18">
      <c r="A133" s="146">
        <v>6161</v>
      </c>
      <c r="B133" s="146">
        <v>1.5673299996706191E-2</v>
      </c>
      <c r="C133" s="146">
        <v>1</v>
      </c>
      <c r="D133" s="148">
        <f t="shared" si="19"/>
        <v>0.61609999999999998</v>
      </c>
      <c r="E133" s="148">
        <f t="shared" si="19"/>
        <v>1.5673299996706191E-2</v>
      </c>
      <c r="F133" s="32">
        <f t="shared" si="20"/>
        <v>0.61609999999999998</v>
      </c>
      <c r="G133" s="32">
        <f t="shared" si="20"/>
        <v>1.5673299996706191E-2</v>
      </c>
      <c r="H133" s="32">
        <f t="shared" si="21"/>
        <v>0.37957921</v>
      </c>
      <c r="I133" s="32">
        <f t="shared" si="22"/>
        <v>0.233858751281</v>
      </c>
      <c r="J133" s="32">
        <f t="shared" si="23"/>
        <v>0.1440803766642241</v>
      </c>
      <c r="K133" s="32">
        <f t="shared" si="24"/>
        <v>9.6563201279706839E-3</v>
      </c>
      <c r="L133" s="32">
        <f t="shared" si="25"/>
        <v>5.9492588308427382E-3</v>
      </c>
      <c r="M133" s="32">
        <f t="shared" ca="1" si="17"/>
        <v>1.6483555670587513E-2</v>
      </c>
      <c r="N133" s="32">
        <f t="shared" ca="1" si="26"/>
        <v>6.5651425705687459E-7</v>
      </c>
      <c r="O133" s="149">
        <f t="shared" ca="1" si="27"/>
        <v>103745947122.42162</v>
      </c>
      <c r="P133" s="32">
        <f t="shared" ca="1" si="28"/>
        <v>2929467717.8400908</v>
      </c>
      <c r="Q133" s="32">
        <f t="shared" ca="1" si="29"/>
        <v>62515454.057594992</v>
      </c>
      <c r="R133">
        <f t="shared" ca="1" si="18"/>
        <v>-8.1025567388132158E-4</v>
      </c>
    </row>
    <row r="134" spans="1:18">
      <c r="A134" s="146">
        <v>6222</v>
      </c>
      <c r="B134" s="146">
        <v>7.9165999995893799E-3</v>
      </c>
      <c r="C134" s="146">
        <v>1</v>
      </c>
      <c r="D134" s="148">
        <f t="shared" si="19"/>
        <v>0.62219999999999998</v>
      </c>
      <c r="E134" s="148">
        <f t="shared" si="19"/>
        <v>7.9165999995893799E-3</v>
      </c>
      <c r="F134" s="32">
        <f t="shared" si="20"/>
        <v>0.62219999999999998</v>
      </c>
      <c r="G134" s="32">
        <f t="shared" si="20"/>
        <v>7.9165999995893799E-3</v>
      </c>
      <c r="H134" s="32">
        <f t="shared" si="21"/>
        <v>0.38713283999999998</v>
      </c>
      <c r="I134" s="32">
        <f t="shared" si="22"/>
        <v>0.24087405304799997</v>
      </c>
      <c r="J134" s="32">
        <f t="shared" si="23"/>
        <v>0.14987183580646557</v>
      </c>
      <c r="K134" s="32">
        <f t="shared" si="24"/>
        <v>4.9257085197445122E-3</v>
      </c>
      <c r="L134" s="32">
        <f t="shared" si="25"/>
        <v>3.0647758409850356E-3</v>
      </c>
      <c r="M134" s="32">
        <f t="shared" ca="1" si="17"/>
        <v>1.6668199747541964E-2</v>
      </c>
      <c r="N134" s="32">
        <f t="shared" ca="1" si="26"/>
        <v>7.6590498148363729E-5</v>
      </c>
      <c r="O134" s="149">
        <f t="shared" ca="1" si="27"/>
        <v>101915146526.30055</v>
      </c>
      <c r="P134" s="32">
        <f t="shared" ca="1" si="28"/>
        <v>3421198063.2831216</v>
      </c>
      <c r="Q134" s="32">
        <f t="shared" ca="1" si="29"/>
        <v>45709286.866351165</v>
      </c>
      <c r="R134">
        <f t="shared" ca="1" si="18"/>
        <v>-8.7515997479525841E-3</v>
      </c>
    </row>
    <row r="135" spans="1:18">
      <c r="A135" s="146">
        <v>6728.5</v>
      </c>
      <c r="B135" s="146">
        <v>1.7781049995392095E-2</v>
      </c>
      <c r="C135" s="146">
        <v>1</v>
      </c>
      <c r="D135" s="148">
        <f t="shared" si="19"/>
        <v>0.67284999999999995</v>
      </c>
      <c r="E135" s="148">
        <f t="shared" si="19"/>
        <v>1.7781049995392095E-2</v>
      </c>
      <c r="F135" s="32">
        <f t="shared" si="20"/>
        <v>0.67284999999999995</v>
      </c>
      <c r="G135" s="32">
        <f t="shared" si="20"/>
        <v>1.7781049995392095E-2</v>
      </c>
      <c r="H135" s="32">
        <f t="shared" si="21"/>
        <v>0.45272712249999991</v>
      </c>
      <c r="I135" s="32">
        <f t="shared" si="22"/>
        <v>0.30461744437412491</v>
      </c>
      <c r="J135" s="32">
        <f t="shared" si="23"/>
        <v>0.20496184744712992</v>
      </c>
      <c r="K135" s="32">
        <f t="shared" si="24"/>
        <v>1.1963979489399571E-2</v>
      </c>
      <c r="L135" s="32">
        <f t="shared" si="25"/>
        <v>8.0499635994425011E-3</v>
      </c>
      <c r="M135" s="32">
        <f t="shared" ca="1" si="17"/>
        <v>1.821673855871014E-2</v>
      </c>
      <c r="N135" s="32">
        <f t="shared" ca="1" si="26"/>
        <v>1.8982452420614213E-7</v>
      </c>
      <c r="O135" s="149">
        <f t="shared" ca="1" si="27"/>
        <v>87162361444.309967</v>
      </c>
      <c r="P135" s="32">
        <f t="shared" ca="1" si="28"/>
        <v>9049057782.9163609</v>
      </c>
      <c r="Q135" s="32">
        <f t="shared" ca="1" si="29"/>
        <v>8308817.9393292433</v>
      </c>
      <c r="R135">
        <f t="shared" ca="1" si="18"/>
        <v>-4.3568856331804504E-4</v>
      </c>
    </row>
    <row r="136" spans="1:18">
      <c r="A136" s="146">
        <v>6755</v>
      </c>
      <c r="B136" s="146">
        <v>1.800149999326095E-2</v>
      </c>
      <c r="C136" s="146">
        <v>1</v>
      </c>
      <c r="D136" s="148">
        <f t="shared" si="19"/>
        <v>0.67549999999999999</v>
      </c>
      <c r="E136" s="148">
        <f t="shared" si="19"/>
        <v>1.800149999326095E-2</v>
      </c>
      <c r="F136" s="32">
        <f t="shared" si="20"/>
        <v>0.67549999999999999</v>
      </c>
      <c r="G136" s="32">
        <f t="shared" si="20"/>
        <v>1.800149999326095E-2</v>
      </c>
      <c r="H136" s="32">
        <f t="shared" si="21"/>
        <v>0.45630024999999996</v>
      </c>
      <c r="I136" s="32">
        <f t="shared" si="22"/>
        <v>0.30823081887499998</v>
      </c>
      <c r="J136" s="32">
        <f t="shared" si="23"/>
        <v>0.20820991815006248</v>
      </c>
      <c r="K136" s="32">
        <f t="shared" si="24"/>
        <v>1.2160013245447772E-2</v>
      </c>
      <c r="L136" s="32">
        <f t="shared" si="25"/>
        <v>8.2140889472999707E-3</v>
      </c>
      <c r="M136" s="32">
        <f t="shared" ca="1" si="17"/>
        <v>1.8298513997647436E-2</v>
      </c>
      <c r="N136" s="32">
        <f t="shared" ca="1" si="26"/>
        <v>8.8217318801695486E-8</v>
      </c>
      <c r="O136" s="149">
        <f t="shared" ca="1" si="27"/>
        <v>86413400552.701843</v>
      </c>
      <c r="P136" s="32">
        <f t="shared" ca="1" si="28"/>
        <v>9421023537.4230442</v>
      </c>
      <c r="Q136" s="32">
        <f t="shared" ca="1" si="29"/>
        <v>11515167.324891601</v>
      </c>
      <c r="R136">
        <f t="shared" ca="1" si="18"/>
        <v>-2.9701400438648592E-4</v>
      </c>
    </row>
    <row r="137" spans="1:18">
      <c r="A137" s="146">
        <v>6812.5</v>
      </c>
      <c r="B137" s="146">
        <v>1.9006249996891711E-2</v>
      </c>
      <c r="C137" s="146">
        <v>1</v>
      </c>
      <c r="D137" s="148">
        <f t="shared" si="19"/>
        <v>0.68125000000000002</v>
      </c>
      <c r="E137" s="148">
        <f t="shared" si="19"/>
        <v>1.9006249996891711E-2</v>
      </c>
      <c r="F137" s="32">
        <f t="shared" si="20"/>
        <v>0.68125000000000002</v>
      </c>
      <c r="G137" s="32">
        <f t="shared" si="20"/>
        <v>1.9006249996891711E-2</v>
      </c>
      <c r="H137" s="32">
        <f t="shared" si="21"/>
        <v>0.46410156250000001</v>
      </c>
      <c r="I137" s="32">
        <f t="shared" si="22"/>
        <v>0.316169189453125</v>
      </c>
      <c r="J137" s="32">
        <f t="shared" si="23"/>
        <v>0.21539026031494141</v>
      </c>
      <c r="K137" s="32">
        <f t="shared" si="24"/>
        <v>1.2948007810382479E-2</v>
      </c>
      <c r="L137" s="32">
        <f t="shared" si="25"/>
        <v>8.8208303208230643E-3</v>
      </c>
      <c r="M137" s="32">
        <f t="shared" ca="1" si="17"/>
        <v>1.8476209837277272E-2</v>
      </c>
      <c r="N137" s="32">
        <f t="shared" ca="1" si="26"/>
        <v>2.8094257080409968E-7</v>
      </c>
      <c r="O137" s="149">
        <f t="shared" ca="1" si="27"/>
        <v>84796418061.069763</v>
      </c>
      <c r="P137" s="32">
        <f t="shared" ca="1" si="28"/>
        <v>10255174734.643118</v>
      </c>
      <c r="Q137" s="32">
        <f t="shared" ca="1" si="29"/>
        <v>20287173.736242298</v>
      </c>
      <c r="R137">
        <f t="shared" ca="1" si="18"/>
        <v>5.3004015961443871E-4</v>
      </c>
    </row>
    <row r="138" spans="1:18">
      <c r="A138" s="146">
        <v>6922</v>
      </c>
      <c r="B138" s="146">
        <v>1.8726599992078263E-2</v>
      </c>
      <c r="C138" s="146">
        <v>1</v>
      </c>
      <c r="D138" s="148">
        <f t="shared" si="19"/>
        <v>0.69220000000000004</v>
      </c>
      <c r="E138" s="148">
        <f t="shared" si="19"/>
        <v>1.8726599992078263E-2</v>
      </c>
      <c r="F138" s="32">
        <f t="shared" si="20"/>
        <v>0.69220000000000004</v>
      </c>
      <c r="G138" s="32">
        <f t="shared" si="20"/>
        <v>1.8726599992078263E-2</v>
      </c>
      <c r="H138" s="32">
        <f t="shared" si="21"/>
        <v>0.47914084000000007</v>
      </c>
      <c r="I138" s="32">
        <f t="shared" si="22"/>
        <v>0.33166128944800005</v>
      </c>
      <c r="J138" s="32">
        <f t="shared" si="23"/>
        <v>0.22957594455590566</v>
      </c>
      <c r="K138" s="32">
        <f t="shared" si="24"/>
        <v>1.2962552514516574E-2</v>
      </c>
      <c r="L138" s="32">
        <f t="shared" si="25"/>
        <v>8.9726788505483726E-3</v>
      </c>
      <c r="M138" s="32">
        <f t="shared" ca="1" si="17"/>
        <v>1.8815583462237766E-2</v>
      </c>
      <c r="N138" s="32">
        <f t="shared" ca="1" si="26"/>
        <v>7.9180579616270571E-9</v>
      </c>
      <c r="O138" s="149">
        <f t="shared" ca="1" si="27"/>
        <v>81748230635.252533</v>
      </c>
      <c r="P138" s="32">
        <f t="shared" ca="1" si="28"/>
        <v>11946806526.08465</v>
      </c>
      <c r="Q138" s="32">
        <f t="shared" ca="1" si="29"/>
        <v>43924735.043939359</v>
      </c>
      <c r="R138">
        <f t="shared" ca="1" si="18"/>
        <v>-8.898347015950242E-5</v>
      </c>
    </row>
    <row r="139" spans="1:18">
      <c r="A139" s="146">
        <v>7059</v>
      </c>
      <c r="B139" s="146">
        <v>1.7192699997394811E-2</v>
      </c>
      <c r="C139" s="146">
        <v>1</v>
      </c>
      <c r="D139" s="148">
        <f t="shared" si="19"/>
        <v>0.70589999999999997</v>
      </c>
      <c r="E139" s="148">
        <f t="shared" si="19"/>
        <v>1.7192699997394811E-2</v>
      </c>
      <c r="F139" s="32">
        <f t="shared" si="20"/>
        <v>0.70589999999999997</v>
      </c>
      <c r="G139" s="32">
        <f t="shared" si="20"/>
        <v>1.7192699997394811E-2</v>
      </c>
      <c r="H139" s="32">
        <f t="shared" si="21"/>
        <v>0.49829480999999998</v>
      </c>
      <c r="I139" s="32">
        <f t="shared" si="22"/>
        <v>0.35174630637899995</v>
      </c>
      <c r="J139" s="32">
        <f t="shared" si="23"/>
        <v>0.24829771767293607</v>
      </c>
      <c r="K139" s="32">
        <f t="shared" si="24"/>
        <v>1.2136326928160997E-2</v>
      </c>
      <c r="L139" s="32">
        <f t="shared" si="25"/>
        <v>8.5670331785888468E-3</v>
      </c>
      <c r="M139" s="32">
        <f t="shared" ca="1" si="17"/>
        <v>1.9241995756929822E-2</v>
      </c>
      <c r="N139" s="32">
        <f t="shared" ca="1" si="26"/>
        <v>4.1996131100481774E-6</v>
      </c>
      <c r="O139" s="149">
        <f t="shared" ca="1" si="27"/>
        <v>77993022752.219147</v>
      </c>
      <c r="P139" s="32">
        <f t="shared" ca="1" si="28"/>
        <v>14255700733.450573</v>
      </c>
      <c r="Q139" s="32">
        <f t="shared" ca="1" si="29"/>
        <v>86480861.067280382</v>
      </c>
      <c r="R139">
        <f t="shared" ca="1" si="18"/>
        <v>-2.0492957595350109E-3</v>
      </c>
    </row>
    <row r="140" spans="1:18">
      <c r="A140" s="146">
        <v>7063</v>
      </c>
      <c r="B140" s="146">
        <v>1.9443899989710189E-2</v>
      </c>
      <c r="C140" s="146">
        <v>1</v>
      </c>
      <c r="D140" s="148">
        <f t="shared" si="19"/>
        <v>0.70630000000000004</v>
      </c>
      <c r="E140" s="148">
        <f t="shared" si="19"/>
        <v>1.9443899989710189E-2</v>
      </c>
      <c r="F140" s="32">
        <f t="shared" si="20"/>
        <v>0.70630000000000004</v>
      </c>
      <c r="G140" s="32">
        <f t="shared" si="20"/>
        <v>1.9443899989710189E-2</v>
      </c>
      <c r="H140" s="32">
        <f t="shared" si="21"/>
        <v>0.49885969000000008</v>
      </c>
      <c r="I140" s="32">
        <f t="shared" si="22"/>
        <v>0.35234459904700005</v>
      </c>
      <c r="J140" s="32">
        <f t="shared" si="23"/>
        <v>0.24886099030689615</v>
      </c>
      <c r="K140" s="32">
        <f t="shared" si="24"/>
        <v>1.3733226562732308E-2</v>
      </c>
      <c r="L140" s="32">
        <f t="shared" si="25"/>
        <v>9.6997779212578301E-3</v>
      </c>
      <c r="M140" s="32">
        <f t="shared" ca="1" si="17"/>
        <v>1.9254475943789616E-2</v>
      </c>
      <c r="N140" s="32">
        <f t="shared" ca="1" si="26"/>
        <v>3.5881469172919516E-8</v>
      </c>
      <c r="O140" s="149">
        <f t="shared" ca="1" si="27"/>
        <v>77884373314.352371</v>
      </c>
      <c r="P140" s="32">
        <f t="shared" ca="1" si="28"/>
        <v>14326354837.482821</v>
      </c>
      <c r="Q140" s="32">
        <f t="shared" ca="1" si="29"/>
        <v>87942668.924024433</v>
      </c>
      <c r="R140">
        <f t="shared" ca="1" si="18"/>
        <v>1.8942404592057344E-4</v>
      </c>
    </row>
    <row r="141" spans="1:18">
      <c r="A141" s="146">
        <v>7075</v>
      </c>
      <c r="B141" s="146">
        <v>1.8427499999233987E-2</v>
      </c>
      <c r="C141" s="146">
        <v>1</v>
      </c>
      <c r="D141" s="148">
        <f t="shared" si="19"/>
        <v>0.70750000000000002</v>
      </c>
      <c r="E141" s="148">
        <f t="shared" si="19"/>
        <v>1.8427499999233987E-2</v>
      </c>
      <c r="F141" s="32">
        <f t="shared" si="20"/>
        <v>0.70750000000000002</v>
      </c>
      <c r="G141" s="32">
        <f t="shared" si="20"/>
        <v>1.8427499999233987E-2</v>
      </c>
      <c r="H141" s="32">
        <f t="shared" si="21"/>
        <v>0.50055625000000004</v>
      </c>
      <c r="I141" s="32">
        <f t="shared" si="22"/>
        <v>0.35414354687500005</v>
      </c>
      <c r="J141" s="32">
        <f t="shared" si="23"/>
        <v>0.25055655941406252</v>
      </c>
      <c r="K141" s="32">
        <f t="shared" si="24"/>
        <v>1.3037456249458046E-2</v>
      </c>
      <c r="L141" s="32">
        <f t="shared" si="25"/>
        <v>9.224000296491567E-3</v>
      </c>
      <c r="M141" s="32">
        <f t="shared" ca="1" si="17"/>
        <v>1.9291926782787426E-2</v>
      </c>
      <c r="N141" s="32">
        <f t="shared" ca="1" si="26"/>
        <v>7.4723366412454386E-7</v>
      </c>
      <c r="O141" s="149">
        <f t="shared" ca="1" si="27"/>
        <v>77558765626.110031</v>
      </c>
      <c r="P141" s="32">
        <f t="shared" ca="1" si="28"/>
        <v>14539426241.304432</v>
      </c>
      <c r="Q141" s="32">
        <f t="shared" ca="1" si="29"/>
        <v>92403262.326867193</v>
      </c>
      <c r="R141">
        <f t="shared" ca="1" si="18"/>
        <v>-8.6442678355343888E-4</v>
      </c>
    </row>
    <row r="142" spans="1:18">
      <c r="A142" s="146">
        <v>7177</v>
      </c>
      <c r="B142" s="146">
        <v>1.7578099999809638E-2</v>
      </c>
      <c r="C142" s="146">
        <v>1</v>
      </c>
      <c r="D142" s="148">
        <f t="shared" si="19"/>
        <v>0.7177</v>
      </c>
      <c r="E142" s="148">
        <f t="shared" si="19"/>
        <v>1.7578099999809638E-2</v>
      </c>
      <c r="F142" s="32">
        <f t="shared" si="20"/>
        <v>0.7177</v>
      </c>
      <c r="G142" s="32">
        <f t="shared" si="20"/>
        <v>1.7578099999809638E-2</v>
      </c>
      <c r="H142" s="32">
        <f t="shared" si="21"/>
        <v>0.51509329000000004</v>
      </c>
      <c r="I142" s="32">
        <f t="shared" si="22"/>
        <v>0.369682454233</v>
      </c>
      <c r="J142" s="32">
        <f t="shared" si="23"/>
        <v>0.26532109740302412</v>
      </c>
      <c r="K142" s="32">
        <f t="shared" si="24"/>
        <v>1.2615802369863377E-2</v>
      </c>
      <c r="L142" s="32">
        <f t="shared" si="25"/>
        <v>9.054361360850945E-3</v>
      </c>
      <c r="M142" s="32">
        <f t="shared" ca="1" si="17"/>
        <v>1.9610881400985894E-2</v>
      </c>
      <c r="N142" s="32">
        <f t="shared" ca="1" si="26"/>
        <v>4.1322002249681036E-6</v>
      </c>
      <c r="O142" s="149">
        <f t="shared" ca="1" si="27"/>
        <v>74811871610.141983</v>
      </c>
      <c r="P142" s="32">
        <f t="shared" ca="1" si="28"/>
        <v>16417970640.989315</v>
      </c>
      <c r="Q142" s="32">
        <f t="shared" ca="1" si="29"/>
        <v>134894989.9004207</v>
      </c>
      <c r="R142">
        <f t="shared" ca="1" si="18"/>
        <v>-2.0327814011762563E-3</v>
      </c>
    </row>
    <row r="143" spans="1:18">
      <c r="A143" s="146">
        <v>7738</v>
      </c>
      <c r="B143" s="146">
        <v>2.0971400001144502E-2</v>
      </c>
      <c r="C143" s="146">
        <v>1</v>
      </c>
      <c r="D143" s="148">
        <f t="shared" si="19"/>
        <v>0.77380000000000004</v>
      </c>
      <c r="E143" s="148">
        <f t="shared" si="19"/>
        <v>2.0971400001144502E-2</v>
      </c>
      <c r="F143" s="32">
        <f t="shared" si="20"/>
        <v>0.77380000000000004</v>
      </c>
      <c r="G143" s="32">
        <f t="shared" si="20"/>
        <v>2.0971400001144502E-2</v>
      </c>
      <c r="H143" s="32">
        <f t="shared" si="21"/>
        <v>0.59876644000000012</v>
      </c>
      <c r="I143" s="32">
        <f t="shared" si="22"/>
        <v>0.46332547127200013</v>
      </c>
      <c r="J143" s="32">
        <f t="shared" si="23"/>
        <v>0.35852124967027371</v>
      </c>
      <c r="K143" s="32">
        <f t="shared" si="24"/>
        <v>1.6227669320885617E-2</v>
      </c>
      <c r="L143" s="32">
        <f t="shared" si="25"/>
        <v>1.255697052050129E-2</v>
      </c>
      <c r="M143" s="32">
        <f t="shared" ca="1" si="17"/>
        <v>2.1385043185408834E-2</v>
      </c>
      <c r="N143" s="32">
        <f t="shared" ca="1" si="26"/>
        <v>1.7110068388833547E-7</v>
      </c>
      <c r="O143" s="149">
        <f t="shared" ca="1" si="27"/>
        <v>60394577918.400093</v>
      </c>
      <c r="P143" s="32">
        <f t="shared" ca="1" si="28"/>
        <v>28956429554.562626</v>
      </c>
      <c r="Q143" s="32">
        <f t="shared" ca="1" si="29"/>
        <v>519457662.66895115</v>
      </c>
      <c r="R143">
        <f t="shared" ca="1" si="18"/>
        <v>-4.1364318426433122E-4</v>
      </c>
    </row>
    <row r="144" spans="1:18">
      <c r="A144" s="146">
        <v>7780</v>
      </c>
      <c r="B144" s="146">
        <v>2.0733999997901265E-2</v>
      </c>
      <c r="C144" s="146">
        <v>1</v>
      </c>
      <c r="D144" s="148">
        <f t="shared" si="19"/>
        <v>0.77800000000000002</v>
      </c>
      <c r="E144" s="148">
        <f t="shared" si="19"/>
        <v>2.0733999997901265E-2</v>
      </c>
      <c r="F144" s="32">
        <f t="shared" si="20"/>
        <v>0.77800000000000002</v>
      </c>
      <c r="G144" s="32">
        <f t="shared" si="20"/>
        <v>2.0733999997901265E-2</v>
      </c>
      <c r="H144" s="32">
        <f t="shared" si="21"/>
        <v>0.60528400000000004</v>
      </c>
      <c r="I144" s="32">
        <f t="shared" si="22"/>
        <v>0.47091095200000005</v>
      </c>
      <c r="J144" s="32">
        <f t="shared" si="23"/>
        <v>0.36636872065600007</v>
      </c>
      <c r="K144" s="32">
        <f t="shared" si="24"/>
        <v>1.6131051998367184E-2</v>
      </c>
      <c r="L144" s="32">
        <f t="shared" si="25"/>
        <v>1.2549958454729671E-2</v>
      </c>
      <c r="M144" s="32">
        <f t="shared" ca="1" si="17"/>
        <v>2.1519223919469203E-2</v>
      </c>
      <c r="N144" s="32">
        <f t="shared" ca="1" si="26"/>
        <v>6.1657660700253136E-7</v>
      </c>
      <c r="O144" s="149">
        <f t="shared" ca="1" si="27"/>
        <v>59364112386.176498</v>
      </c>
      <c r="P144" s="32">
        <f t="shared" ca="1" si="28"/>
        <v>30048910467.539581</v>
      </c>
      <c r="Q144" s="32">
        <f t="shared" ca="1" si="29"/>
        <v>558840645.8737402</v>
      </c>
      <c r="R144">
        <f t="shared" ca="1" si="18"/>
        <v>-7.852239215679381E-4</v>
      </c>
    </row>
    <row r="145" spans="1:18">
      <c r="A145" s="146">
        <v>7872</v>
      </c>
      <c r="B145" s="146">
        <v>2.1461599993926939E-2</v>
      </c>
      <c r="C145" s="146">
        <v>1</v>
      </c>
      <c r="D145" s="148">
        <f t="shared" si="19"/>
        <v>0.78720000000000001</v>
      </c>
      <c r="E145" s="148">
        <f t="shared" si="19"/>
        <v>2.1461599993926939E-2</v>
      </c>
      <c r="F145" s="32">
        <f t="shared" si="20"/>
        <v>0.78720000000000001</v>
      </c>
      <c r="G145" s="32">
        <f t="shared" si="20"/>
        <v>2.1461599993926939E-2</v>
      </c>
      <c r="H145" s="32">
        <f t="shared" si="21"/>
        <v>0.61968383999999999</v>
      </c>
      <c r="I145" s="32">
        <f t="shared" si="22"/>
        <v>0.487815118848</v>
      </c>
      <c r="J145" s="32">
        <f t="shared" si="23"/>
        <v>0.38400806155714562</v>
      </c>
      <c r="K145" s="32">
        <f t="shared" si="24"/>
        <v>1.6894571515219288E-2</v>
      </c>
      <c r="L145" s="32">
        <f t="shared" si="25"/>
        <v>1.3299406696780624E-2</v>
      </c>
      <c r="M145" s="32">
        <f t="shared" ca="1" si="17"/>
        <v>2.1813803582766713E-2</v>
      </c>
      <c r="N145" s="32">
        <f t="shared" ca="1" si="26"/>
        <v>1.2404736799161685E-7</v>
      </c>
      <c r="O145" s="149">
        <f t="shared" ca="1" si="27"/>
        <v>57131616600.538322</v>
      </c>
      <c r="P145" s="32">
        <f t="shared" ca="1" si="28"/>
        <v>32518523146.125614</v>
      </c>
      <c r="Q145" s="32">
        <f t="shared" ca="1" si="29"/>
        <v>650419111.46623552</v>
      </c>
      <c r="R145">
        <f t="shared" ca="1" si="18"/>
        <v>-3.522035888397744E-4</v>
      </c>
    </row>
    <row r="146" spans="1:18">
      <c r="A146" s="146">
        <v>7907.5</v>
      </c>
      <c r="B146" s="146">
        <v>2.1409749992017169E-2</v>
      </c>
      <c r="C146" s="146">
        <v>1</v>
      </c>
      <c r="D146" s="148">
        <f t="shared" si="19"/>
        <v>0.79074999999999995</v>
      </c>
      <c r="E146" s="148">
        <f t="shared" si="19"/>
        <v>2.1409749992017169E-2</v>
      </c>
      <c r="F146" s="32">
        <f t="shared" si="20"/>
        <v>0.79074999999999995</v>
      </c>
      <c r="G146" s="32">
        <f t="shared" si="20"/>
        <v>2.1409749992017169E-2</v>
      </c>
      <c r="H146" s="32">
        <f t="shared" si="21"/>
        <v>0.62528556249999989</v>
      </c>
      <c r="I146" s="32">
        <f t="shared" si="22"/>
        <v>0.49444455854687491</v>
      </c>
      <c r="J146" s="32">
        <f t="shared" si="23"/>
        <v>0.39098203467094134</v>
      </c>
      <c r="K146" s="32">
        <f t="shared" si="24"/>
        <v>1.6929759806187574E-2</v>
      </c>
      <c r="L146" s="32">
        <f t="shared" si="25"/>
        <v>1.3387207566742823E-2</v>
      </c>
      <c r="M146" s="32">
        <f t="shared" ca="1" si="17"/>
        <v>2.1927715215050027E-2</v>
      </c>
      <c r="N146" s="32">
        <f t="shared" ca="1" si="26"/>
        <v>2.6828797227147859E-7</v>
      </c>
      <c r="O146" s="149">
        <f t="shared" ca="1" si="27"/>
        <v>56279320428.144936</v>
      </c>
      <c r="P146" s="32">
        <f t="shared" ca="1" si="28"/>
        <v>33499734217.987301</v>
      </c>
      <c r="Q146" s="32">
        <f t="shared" ca="1" si="29"/>
        <v>687720382.4355247</v>
      </c>
      <c r="R146">
        <f t="shared" ca="1" si="18"/>
        <v>-5.1796522303285825E-4</v>
      </c>
    </row>
    <row r="147" spans="1:18">
      <c r="A147" s="146">
        <v>7972.5</v>
      </c>
      <c r="B147" s="146">
        <v>2.1854249993339181E-2</v>
      </c>
      <c r="C147" s="146">
        <v>1</v>
      </c>
      <c r="D147" s="148">
        <f t="shared" si="19"/>
        <v>0.79725000000000001</v>
      </c>
      <c r="E147" s="148">
        <f t="shared" si="19"/>
        <v>2.1854249993339181E-2</v>
      </c>
      <c r="F147" s="32">
        <f t="shared" si="20"/>
        <v>0.79725000000000001</v>
      </c>
      <c r="G147" s="32">
        <f t="shared" si="20"/>
        <v>2.1854249993339181E-2</v>
      </c>
      <c r="H147" s="32">
        <f t="shared" si="21"/>
        <v>0.63560756250000006</v>
      </c>
      <c r="I147" s="32">
        <f t="shared" si="22"/>
        <v>0.506738129203125</v>
      </c>
      <c r="J147" s="32">
        <f t="shared" si="23"/>
        <v>0.40399697350719144</v>
      </c>
      <c r="K147" s="32">
        <f t="shared" si="24"/>
        <v>1.7423300807189662E-2</v>
      </c>
      <c r="L147" s="32">
        <f t="shared" si="25"/>
        <v>1.3890726568531958E-2</v>
      </c>
      <c r="M147" s="32">
        <f t="shared" ca="1" si="17"/>
        <v>2.2136635516499151E-2</v>
      </c>
      <c r="N147" s="32">
        <f t="shared" ca="1" si="26"/>
        <v>7.9741583690329837E-8</v>
      </c>
      <c r="O147" s="149">
        <f t="shared" ca="1" si="27"/>
        <v>54732127352.206421</v>
      </c>
      <c r="P147" s="32">
        <f t="shared" ca="1" si="28"/>
        <v>35337360586.493149</v>
      </c>
      <c r="Q147" s="32">
        <f t="shared" ca="1" si="29"/>
        <v>758875912.75481319</v>
      </c>
      <c r="R147">
        <f t="shared" ca="1" si="18"/>
        <v>-2.8238552315996979E-4</v>
      </c>
    </row>
    <row r="148" spans="1:18">
      <c r="A148" s="146">
        <v>8014</v>
      </c>
      <c r="B148" s="146">
        <v>1.2854199994762894E-2</v>
      </c>
      <c r="C148" s="146">
        <v>1</v>
      </c>
      <c r="D148" s="148">
        <f t="shared" si="19"/>
        <v>0.8014</v>
      </c>
      <c r="E148" s="148">
        <f t="shared" si="19"/>
        <v>1.2854199994762894E-2</v>
      </c>
      <c r="F148" s="32">
        <f t="shared" si="20"/>
        <v>0.8014</v>
      </c>
      <c r="G148" s="32">
        <f t="shared" si="20"/>
        <v>1.2854199994762894E-2</v>
      </c>
      <c r="H148" s="32">
        <f t="shared" si="21"/>
        <v>0.64224196</v>
      </c>
      <c r="I148" s="32">
        <f t="shared" si="22"/>
        <v>0.51469270674400003</v>
      </c>
      <c r="J148" s="32">
        <f t="shared" si="23"/>
        <v>0.41247473518464162</v>
      </c>
      <c r="K148" s="32">
        <f t="shared" si="24"/>
        <v>1.0301355875802984E-2</v>
      </c>
      <c r="L148" s="32">
        <f t="shared" si="25"/>
        <v>8.2555065988685113E-3</v>
      </c>
      <c r="M148" s="32">
        <f t="shared" ca="1" si="17"/>
        <v>2.2270259697952797E-2</v>
      </c>
      <c r="N148" s="32">
        <f t="shared" ca="1" si="26"/>
        <v>8.8662180334036724E-5</v>
      </c>
      <c r="O148" s="149">
        <f t="shared" ca="1" si="27"/>
        <v>53753403328.677155</v>
      </c>
      <c r="P148" s="32">
        <f t="shared" ca="1" si="28"/>
        <v>36538509313.619179</v>
      </c>
      <c r="Q148" s="32">
        <f t="shared" ca="1" si="29"/>
        <v>806250762.78466582</v>
      </c>
      <c r="R148">
        <f t="shared" ca="1" si="18"/>
        <v>-9.4160597031899031E-3</v>
      </c>
    </row>
    <row r="149" spans="1:18">
      <c r="A149" s="146">
        <v>8491</v>
      </c>
      <c r="B149" s="146">
        <v>2.3322299995925277E-2</v>
      </c>
      <c r="C149" s="146">
        <v>1</v>
      </c>
      <c r="D149" s="148">
        <f t="shared" si="19"/>
        <v>0.84909999999999997</v>
      </c>
      <c r="E149" s="148">
        <f t="shared" si="19"/>
        <v>2.3322299995925277E-2</v>
      </c>
      <c r="F149" s="32">
        <f t="shared" si="20"/>
        <v>0.84909999999999997</v>
      </c>
      <c r="G149" s="32">
        <f t="shared" si="20"/>
        <v>2.3322299995925277E-2</v>
      </c>
      <c r="H149" s="32">
        <f t="shared" si="21"/>
        <v>0.72097080999999996</v>
      </c>
      <c r="I149" s="32">
        <f t="shared" si="22"/>
        <v>0.61217631477099999</v>
      </c>
      <c r="J149" s="32">
        <f t="shared" si="23"/>
        <v>0.51979890887205604</v>
      </c>
      <c r="K149" s="32">
        <f t="shared" si="24"/>
        <v>1.9802964926540153E-2</v>
      </c>
      <c r="L149" s="32">
        <f t="shared" si="25"/>
        <v>1.6814697519125243E-2</v>
      </c>
      <c r="M149" s="32">
        <f t="shared" ref="M149:M191" ca="1" si="30">+E$4+E$5*D149+E$6*D149^2</f>
        <v>2.3819372948380872E-2</v>
      </c>
      <c r="N149" s="32">
        <f t="shared" ca="1" si="26"/>
        <v>2.4708152006292197E-7</v>
      </c>
      <c r="O149" s="149">
        <f t="shared" ca="1" si="27"/>
        <v>43028769520.302437</v>
      </c>
      <c r="P149" s="32">
        <f t="shared" ca="1" si="28"/>
        <v>51934664390.156044</v>
      </c>
      <c r="Q149" s="32">
        <f t="shared" ca="1" si="29"/>
        <v>1462267737.1696849</v>
      </c>
      <c r="R149">
        <f t="shared" ref="R149:R191" ca="1" si="31">+E149-M149</f>
        <v>-4.9707295245559474E-4</v>
      </c>
    </row>
    <row r="150" spans="1:18">
      <c r="A150" s="146">
        <v>8522</v>
      </c>
      <c r="B150" s="146">
        <v>2.610659999481868E-2</v>
      </c>
      <c r="C150" s="146">
        <v>1</v>
      </c>
      <c r="D150" s="148">
        <f t="shared" ref="D150:E191" si="32">A150/A$18</f>
        <v>0.85219999999999996</v>
      </c>
      <c r="E150" s="148">
        <f t="shared" si="32"/>
        <v>2.610659999481868E-2</v>
      </c>
      <c r="F150" s="32">
        <f t="shared" ref="F150:G191" si="33">$C150*D150</f>
        <v>0.85219999999999996</v>
      </c>
      <c r="G150" s="32">
        <f t="shared" si="33"/>
        <v>2.610659999481868E-2</v>
      </c>
      <c r="H150" s="32">
        <f t="shared" ref="H150:H191" si="34">C150*D150*D150</f>
        <v>0.72624483999999989</v>
      </c>
      <c r="I150" s="32">
        <f t="shared" ref="I150:I191" si="35">C150*D150*D150*D150</f>
        <v>0.61890585264799991</v>
      </c>
      <c r="J150" s="32">
        <f t="shared" ref="J150:J191" si="36">C150*D150*D150*D150*D150</f>
        <v>0.52743156762662546</v>
      </c>
      <c r="K150" s="32">
        <f t="shared" ref="K150:K191" si="37">C150*E150*D150</f>
        <v>2.2248044515584479E-2</v>
      </c>
      <c r="L150" s="32">
        <f t="shared" ref="L150:L191" si="38">C150*E150*D150*D150</f>
        <v>1.8959783536181093E-2</v>
      </c>
      <c r="M150" s="32">
        <f t="shared" ca="1" si="30"/>
        <v>2.3920892116020505E-2</v>
      </c>
      <c r="N150" s="32">
        <f t="shared" ref="N150:N191" ca="1" si="39">C150*(M150-E150)^2</f>
        <v>4.7773189314404183E-6</v>
      </c>
      <c r="O150" s="149">
        <f t="shared" ref="O150:O191" ca="1" si="40">(C150*O$1-O$2*F150+O$3*H150)^2</f>
        <v>42366138519.261841</v>
      </c>
      <c r="P150" s="32">
        <f t="shared" ref="P150:P191" ca="1" si="41">(-C150*O$2+O$4*F150-O$5*H150)^2</f>
        <v>53038266013.091888</v>
      </c>
      <c r="Q150" s="32">
        <f t="shared" ref="Q150:Q191" ca="1" si="42">+(C150*O$3-F150*O$5+H150*O$6)^2</f>
        <v>1512161820.3868232</v>
      </c>
      <c r="R150">
        <f t="shared" ca="1" si="31"/>
        <v>2.1857078787981751E-3</v>
      </c>
    </row>
    <row r="151" spans="1:18">
      <c r="A151" s="146">
        <v>8815</v>
      </c>
      <c r="B151" s="146">
        <v>2.4419499997748062E-2</v>
      </c>
      <c r="C151" s="146">
        <v>1</v>
      </c>
      <c r="D151" s="148">
        <f t="shared" si="32"/>
        <v>0.88149999999999995</v>
      </c>
      <c r="E151" s="148">
        <f t="shared" si="32"/>
        <v>2.4419499997748062E-2</v>
      </c>
      <c r="F151" s="32">
        <f t="shared" si="33"/>
        <v>0.88149999999999995</v>
      </c>
      <c r="G151" s="32">
        <f t="shared" si="33"/>
        <v>2.4419499997748062E-2</v>
      </c>
      <c r="H151" s="32">
        <f t="shared" si="34"/>
        <v>0.77704224999999993</v>
      </c>
      <c r="I151" s="32">
        <f t="shared" si="35"/>
        <v>0.68496274337499985</v>
      </c>
      <c r="J151" s="32">
        <f t="shared" si="36"/>
        <v>0.60379465828506229</v>
      </c>
      <c r="K151" s="32">
        <f t="shared" si="37"/>
        <v>2.1525789248014914E-2</v>
      </c>
      <c r="L151" s="32">
        <f t="shared" si="38"/>
        <v>1.8974983222125145E-2</v>
      </c>
      <c r="M151" s="32">
        <f t="shared" ca="1" si="30"/>
        <v>2.4885494026327795E-2</v>
      </c>
      <c r="N151" s="32">
        <f t="shared" ca="1" si="39"/>
        <v>2.1715043467196915E-7</v>
      </c>
      <c r="O151" s="149">
        <f t="shared" ca="1" si="40"/>
        <v>36318673821.228607</v>
      </c>
      <c r="P151" s="32">
        <f t="shared" ca="1" si="41"/>
        <v>64105646489.749573</v>
      </c>
      <c r="Q151" s="32">
        <f t="shared" ca="1" si="42"/>
        <v>2028931212.4921036</v>
      </c>
      <c r="R151">
        <f t="shared" ca="1" si="31"/>
        <v>-4.6599402857973315E-4</v>
      </c>
    </row>
    <row r="152" spans="1:18">
      <c r="A152" s="146">
        <v>8875</v>
      </c>
      <c r="B152" s="146">
        <v>2.4237499994342215E-2</v>
      </c>
      <c r="C152" s="146">
        <v>1</v>
      </c>
      <c r="D152" s="148">
        <f t="shared" si="32"/>
        <v>0.88749999999999996</v>
      </c>
      <c r="E152" s="148">
        <f t="shared" si="32"/>
        <v>2.4237499994342215E-2</v>
      </c>
      <c r="F152" s="32">
        <f t="shared" si="33"/>
        <v>0.88749999999999996</v>
      </c>
      <c r="G152" s="32">
        <f t="shared" si="33"/>
        <v>2.4237499994342215E-2</v>
      </c>
      <c r="H152" s="32">
        <f t="shared" si="34"/>
        <v>0.78765624999999995</v>
      </c>
      <c r="I152" s="32">
        <f t="shared" si="35"/>
        <v>0.69904492187499989</v>
      </c>
      <c r="J152" s="32">
        <f t="shared" si="36"/>
        <v>0.62040236816406236</v>
      </c>
      <c r="K152" s="32">
        <f t="shared" si="37"/>
        <v>2.1510781244978714E-2</v>
      </c>
      <c r="L152" s="32">
        <f t="shared" si="38"/>
        <v>1.9090818354918607E-2</v>
      </c>
      <c r="M152" s="32">
        <f t="shared" ca="1" si="30"/>
        <v>2.5084157265790608E-2</v>
      </c>
      <c r="N152" s="32">
        <f t="shared" ca="1" si="39"/>
        <v>7.1682853529643646E-7</v>
      </c>
      <c r="O152" s="149">
        <f t="shared" ca="1" si="40"/>
        <v>35129258559.294281</v>
      </c>
      <c r="P152" s="32">
        <f t="shared" ca="1" si="41"/>
        <v>66515705408.895622</v>
      </c>
      <c r="Q152" s="32">
        <f t="shared" ca="1" si="42"/>
        <v>2144990408.8734729</v>
      </c>
      <c r="R152">
        <f t="shared" ca="1" si="31"/>
        <v>-8.466572714483922E-4</v>
      </c>
    </row>
    <row r="153" spans="1:18">
      <c r="A153" s="146">
        <v>8914</v>
      </c>
      <c r="B153" s="146">
        <v>2.4724199996853713E-2</v>
      </c>
      <c r="C153" s="146">
        <v>1</v>
      </c>
      <c r="D153" s="148">
        <f t="shared" si="32"/>
        <v>0.89139999999999997</v>
      </c>
      <c r="E153" s="148">
        <f t="shared" si="32"/>
        <v>2.4724199996853713E-2</v>
      </c>
      <c r="F153" s="32">
        <f t="shared" si="33"/>
        <v>0.89139999999999997</v>
      </c>
      <c r="G153" s="32">
        <f t="shared" si="33"/>
        <v>2.4724199996853713E-2</v>
      </c>
      <c r="H153" s="32">
        <f t="shared" si="34"/>
        <v>0.79459395999999993</v>
      </c>
      <c r="I153" s="32">
        <f t="shared" si="35"/>
        <v>0.70830105594399995</v>
      </c>
      <c r="J153" s="32">
        <f t="shared" si="36"/>
        <v>0.63137956126848149</v>
      </c>
      <c r="K153" s="32">
        <f t="shared" si="37"/>
        <v>2.20391518771954E-2</v>
      </c>
      <c r="L153" s="32">
        <f t="shared" si="38"/>
        <v>1.9645699983331977E-2</v>
      </c>
      <c r="M153" s="32">
        <f t="shared" ca="1" si="30"/>
        <v>2.5213495064012346E-2</v>
      </c>
      <c r="N153" s="32">
        <f t="shared" ca="1" si="39"/>
        <v>2.3940966274577168E-7</v>
      </c>
      <c r="O153" s="149">
        <f t="shared" ca="1" si="40"/>
        <v>34365234659.34642</v>
      </c>
      <c r="P153" s="32">
        <f t="shared" ca="1" si="41"/>
        <v>68108753210.245193</v>
      </c>
      <c r="Q153" s="32">
        <f t="shared" ca="1" si="42"/>
        <v>2222323651.972023</v>
      </c>
      <c r="R153">
        <f t="shared" ca="1" si="31"/>
        <v>-4.8929506715863352E-4</v>
      </c>
    </row>
    <row r="154" spans="1:18">
      <c r="A154" s="146">
        <v>9460.5</v>
      </c>
      <c r="B154" s="146">
        <v>2.6200649997917935E-2</v>
      </c>
      <c r="C154" s="146">
        <v>1</v>
      </c>
      <c r="D154" s="148">
        <f t="shared" si="32"/>
        <v>0.94604999999999995</v>
      </c>
      <c r="E154" s="148">
        <f t="shared" si="32"/>
        <v>2.6200649997917935E-2</v>
      </c>
      <c r="F154" s="32">
        <f t="shared" si="33"/>
        <v>0.94604999999999995</v>
      </c>
      <c r="G154" s="32">
        <f t="shared" si="33"/>
        <v>2.6200649997917935E-2</v>
      </c>
      <c r="H154" s="32">
        <f t="shared" si="34"/>
        <v>0.89501060249999986</v>
      </c>
      <c r="I154" s="32">
        <f t="shared" si="35"/>
        <v>0.84672478049512478</v>
      </c>
      <c r="J154" s="32">
        <f t="shared" si="36"/>
        <v>0.80104397858741272</v>
      </c>
      <c r="K154" s="32">
        <f t="shared" si="37"/>
        <v>2.4787124930530261E-2</v>
      </c>
      <c r="L154" s="32">
        <f t="shared" si="38"/>
        <v>2.3449859540528153E-2</v>
      </c>
      <c r="M154" s="32">
        <f t="shared" ca="1" si="30"/>
        <v>2.7043011815239347E-2</v>
      </c>
      <c r="N154" s="32">
        <f t="shared" ca="1" si="39"/>
        <v>7.0957343128103148E-7</v>
      </c>
      <c r="O154" s="149">
        <f t="shared" ca="1" si="40"/>
        <v>24436131225.125477</v>
      </c>
      <c r="P154" s="32">
        <f t="shared" ca="1" si="41"/>
        <v>92671918145.266159</v>
      </c>
      <c r="Q154" s="32">
        <f t="shared" ca="1" si="42"/>
        <v>3466973352.5233259</v>
      </c>
      <c r="R154">
        <f t="shared" ca="1" si="31"/>
        <v>-8.4236181732141174E-4</v>
      </c>
    </row>
    <row r="155" spans="1:18">
      <c r="A155" s="146">
        <v>9491</v>
      </c>
      <c r="B155" s="146">
        <v>2.9522299992095213E-2</v>
      </c>
      <c r="C155" s="146">
        <v>1</v>
      </c>
      <c r="D155" s="148">
        <f t="shared" si="32"/>
        <v>0.94910000000000005</v>
      </c>
      <c r="E155" s="148">
        <f t="shared" si="32"/>
        <v>2.9522299992095213E-2</v>
      </c>
      <c r="F155" s="32">
        <f t="shared" si="33"/>
        <v>0.94910000000000005</v>
      </c>
      <c r="G155" s="32">
        <f t="shared" si="33"/>
        <v>2.9522299992095213E-2</v>
      </c>
      <c r="H155" s="32">
        <f t="shared" si="34"/>
        <v>0.90079081000000005</v>
      </c>
      <c r="I155" s="32">
        <f t="shared" si="35"/>
        <v>0.85494055777100009</v>
      </c>
      <c r="J155" s="32">
        <f t="shared" si="36"/>
        <v>0.81142408338045624</v>
      </c>
      <c r="K155" s="32">
        <f t="shared" si="37"/>
        <v>2.801961492249757E-2</v>
      </c>
      <c r="L155" s="32">
        <f t="shared" si="38"/>
        <v>2.6593416522942444E-2</v>
      </c>
      <c r="M155" s="32">
        <f t="shared" ca="1" si="30"/>
        <v>2.714605870081252E-2</v>
      </c>
      <c r="N155" s="32">
        <f t="shared" ca="1" si="39"/>
        <v>5.6465226743968433E-6</v>
      </c>
      <c r="O155" s="149">
        <f t="shared" ca="1" si="40"/>
        <v>23925953210.943275</v>
      </c>
      <c r="P155" s="32">
        <f t="shared" ca="1" si="41"/>
        <v>94168260195.176376</v>
      </c>
      <c r="Q155" s="32">
        <f t="shared" ca="1" si="42"/>
        <v>3545501066.5504045</v>
      </c>
      <c r="R155">
        <f t="shared" ca="1" si="31"/>
        <v>2.3762412912826936E-3</v>
      </c>
    </row>
    <row r="156" spans="1:18">
      <c r="A156" s="146">
        <v>9493</v>
      </c>
      <c r="B156" s="146">
        <v>2.6972899999236688E-2</v>
      </c>
      <c r="C156" s="146">
        <v>1</v>
      </c>
      <c r="D156" s="148">
        <f t="shared" si="32"/>
        <v>0.94930000000000003</v>
      </c>
      <c r="E156" s="148">
        <f t="shared" si="32"/>
        <v>2.6972899999236688E-2</v>
      </c>
      <c r="F156" s="32">
        <f t="shared" si="33"/>
        <v>0.94930000000000003</v>
      </c>
      <c r="G156" s="32">
        <f t="shared" si="33"/>
        <v>2.6972899999236688E-2</v>
      </c>
      <c r="H156" s="32">
        <f t="shared" si="34"/>
        <v>0.90117049000000005</v>
      </c>
      <c r="I156" s="32">
        <f t="shared" si="35"/>
        <v>0.85548114615700011</v>
      </c>
      <c r="J156" s="32">
        <f t="shared" si="36"/>
        <v>0.81210825204684023</v>
      </c>
      <c r="K156" s="32">
        <f t="shared" si="37"/>
        <v>2.560537396927539E-2</v>
      </c>
      <c r="L156" s="32">
        <f t="shared" si="38"/>
        <v>2.4307181509033129E-2</v>
      </c>
      <c r="M156" s="32">
        <f t="shared" ca="1" si="30"/>
        <v>2.71528193533099E-2</v>
      </c>
      <c r="N156" s="32">
        <f t="shared" ca="1" si="39"/>
        <v>3.2370973970121943E-8</v>
      </c>
      <c r="O156" s="149">
        <f t="shared" ca="1" si="40"/>
        <v>23892665572.62579</v>
      </c>
      <c r="P156" s="32">
        <f t="shared" ca="1" si="41"/>
        <v>94266852386.000168</v>
      </c>
      <c r="Q156" s="32">
        <f t="shared" ca="1" si="42"/>
        <v>3550684636.0071974</v>
      </c>
      <c r="R156">
        <f t="shared" ca="1" si="31"/>
        <v>-1.7991935407321233E-4</v>
      </c>
    </row>
    <row r="157" spans="1:18">
      <c r="A157" s="146">
        <v>9512</v>
      </c>
      <c r="B157" s="146">
        <v>2.6953599997796118E-2</v>
      </c>
      <c r="C157" s="146">
        <v>1</v>
      </c>
      <c r="D157" s="148">
        <f t="shared" si="32"/>
        <v>0.95120000000000005</v>
      </c>
      <c r="E157" s="148">
        <f t="shared" si="32"/>
        <v>2.6953599997796118E-2</v>
      </c>
      <c r="F157" s="32">
        <f t="shared" si="33"/>
        <v>0.95120000000000005</v>
      </c>
      <c r="G157" s="32">
        <f t="shared" si="33"/>
        <v>2.6953599997796118E-2</v>
      </c>
      <c r="H157" s="32">
        <f t="shared" si="34"/>
        <v>0.90478144000000005</v>
      </c>
      <c r="I157" s="32">
        <f t="shared" si="35"/>
        <v>0.86062810572800008</v>
      </c>
      <c r="J157" s="32">
        <f t="shared" si="36"/>
        <v>0.81862945416847377</v>
      </c>
      <c r="K157" s="32">
        <f t="shared" si="37"/>
        <v>2.563826431790367E-2</v>
      </c>
      <c r="L157" s="32">
        <f t="shared" si="38"/>
        <v>2.4387117019189972E-2</v>
      </c>
      <c r="M157" s="32">
        <f t="shared" ca="1" si="30"/>
        <v>2.7217066911873349E-2</v>
      </c>
      <c r="N157" s="32">
        <f t="shared" ca="1" si="39"/>
        <v>6.9414814813379008E-8</v>
      </c>
      <c r="O157" s="149">
        <f t="shared" ca="1" si="40"/>
        <v>23577458383.003979</v>
      </c>
      <c r="P157" s="32">
        <f t="shared" ca="1" si="41"/>
        <v>95206376232.256241</v>
      </c>
      <c r="Q157" s="32">
        <f t="shared" ca="1" si="42"/>
        <v>3600138952.2250619</v>
      </c>
      <c r="R157">
        <f t="shared" ca="1" si="31"/>
        <v>-2.6346691407723097E-4</v>
      </c>
    </row>
    <row r="158" spans="1:18">
      <c r="A158" s="146">
        <v>9512.5</v>
      </c>
      <c r="B158" s="146">
        <v>2.7116249992104713E-2</v>
      </c>
      <c r="C158" s="146">
        <v>1</v>
      </c>
      <c r="D158" s="148">
        <f t="shared" si="32"/>
        <v>0.95125000000000004</v>
      </c>
      <c r="E158" s="148">
        <f t="shared" si="32"/>
        <v>2.7116249992104713E-2</v>
      </c>
      <c r="F158" s="32">
        <f t="shared" si="33"/>
        <v>0.95125000000000004</v>
      </c>
      <c r="G158" s="32">
        <f t="shared" si="33"/>
        <v>2.7116249992104713E-2</v>
      </c>
      <c r="H158" s="32">
        <f t="shared" si="34"/>
        <v>0.90487656250000004</v>
      </c>
      <c r="I158" s="32">
        <f t="shared" si="35"/>
        <v>0.86076383007812507</v>
      </c>
      <c r="J158" s="32">
        <f t="shared" si="36"/>
        <v>0.81880159336181646</v>
      </c>
      <c r="K158" s="32">
        <f t="shared" si="37"/>
        <v>2.5794332804989609E-2</v>
      </c>
      <c r="L158" s="32">
        <f t="shared" si="38"/>
        <v>2.4536859080746366E-2</v>
      </c>
      <c r="M158" s="32">
        <f t="shared" ca="1" si="30"/>
        <v>2.7218758159049637E-2</v>
      </c>
      <c r="N158" s="32">
        <f t="shared" ca="1" si="39"/>
        <v>1.0507924290408475E-8</v>
      </c>
      <c r="O158" s="149">
        <f t="shared" ca="1" si="40"/>
        <v>23569188537.114273</v>
      </c>
      <c r="P158" s="32">
        <f t="shared" ca="1" si="41"/>
        <v>95231171405.089096</v>
      </c>
      <c r="Q158" s="32">
        <f t="shared" ca="1" si="42"/>
        <v>3601445527.2166495</v>
      </c>
      <c r="R158">
        <f t="shared" ca="1" si="31"/>
        <v>-1.0250816694492432E-4</v>
      </c>
    </row>
    <row r="159" spans="1:18">
      <c r="A159" s="146">
        <v>9584.5</v>
      </c>
      <c r="B159" s="146">
        <v>2.7737849995901342E-2</v>
      </c>
      <c r="C159" s="146">
        <v>0.5</v>
      </c>
      <c r="D159" s="148">
        <f t="shared" si="32"/>
        <v>0.95845000000000002</v>
      </c>
      <c r="E159" s="148">
        <f t="shared" si="32"/>
        <v>2.7737849995901342E-2</v>
      </c>
      <c r="F159" s="32">
        <f t="shared" si="33"/>
        <v>0.47922500000000001</v>
      </c>
      <c r="G159" s="32">
        <f t="shared" si="33"/>
        <v>1.3868924997950671E-2</v>
      </c>
      <c r="H159" s="32">
        <f t="shared" si="34"/>
        <v>0.45931320125000002</v>
      </c>
      <c r="I159" s="32">
        <f t="shared" si="35"/>
        <v>0.44022873773806254</v>
      </c>
      <c r="J159" s="32">
        <f t="shared" si="36"/>
        <v>0.42193723368504604</v>
      </c>
      <c r="K159" s="32">
        <f t="shared" si="37"/>
        <v>1.3292671164285822E-2</v>
      </c>
      <c r="L159" s="32">
        <f t="shared" si="38"/>
        <v>1.2740360677409746E-2</v>
      </c>
      <c r="M159" s="32">
        <f t="shared" ca="1" si="30"/>
        <v>2.7462577196936955E-2</v>
      </c>
      <c r="N159" s="32">
        <f t="shared" ca="1" si="39"/>
        <v>3.7887556924844106E-8</v>
      </c>
      <c r="O159" s="149">
        <f t="shared" ca="1" si="40"/>
        <v>5597953254.5916929</v>
      </c>
      <c r="P159" s="32">
        <f t="shared" ca="1" si="41"/>
        <v>24709928915.529514</v>
      </c>
      <c r="Q159" s="32">
        <f t="shared" ca="1" si="42"/>
        <v>948089144.99214637</v>
      </c>
      <c r="R159">
        <f t="shared" ca="1" si="31"/>
        <v>2.7527279896438772E-4</v>
      </c>
    </row>
    <row r="160" spans="1:18">
      <c r="A160" s="146">
        <v>9669</v>
      </c>
      <c r="B160" s="146">
        <v>2.7325699993525632E-2</v>
      </c>
      <c r="C160" s="146">
        <v>1</v>
      </c>
      <c r="D160" s="148">
        <f t="shared" si="32"/>
        <v>0.96689999999999998</v>
      </c>
      <c r="E160" s="148">
        <f t="shared" si="32"/>
        <v>2.7325699993525632E-2</v>
      </c>
      <c r="F160" s="32">
        <f t="shared" si="33"/>
        <v>0.96689999999999998</v>
      </c>
      <c r="G160" s="32">
        <f t="shared" si="33"/>
        <v>2.7325699993525632E-2</v>
      </c>
      <c r="H160" s="32">
        <f t="shared" si="34"/>
        <v>0.93489560999999999</v>
      </c>
      <c r="I160" s="32">
        <f t="shared" si="35"/>
        <v>0.90395056530899998</v>
      </c>
      <c r="J160" s="32">
        <f t="shared" si="36"/>
        <v>0.87402980159727206</v>
      </c>
      <c r="K160" s="32">
        <f t="shared" si="37"/>
        <v>2.6421219323739933E-2</v>
      </c>
      <c r="L160" s="32">
        <f t="shared" si="38"/>
        <v>2.5546676964124142E-2</v>
      </c>
      <c r="M160" s="32">
        <f t="shared" ca="1" si="30"/>
        <v>2.7749433868355676E-2</v>
      </c>
      <c r="N160" s="32">
        <f t="shared" ca="1" si="39"/>
        <v>1.7955039667848363E-7</v>
      </c>
      <c r="O160" s="149">
        <f t="shared" ca="1" si="40"/>
        <v>21044426261.491268</v>
      </c>
      <c r="P160" s="32">
        <f t="shared" ca="1" si="41"/>
        <v>103171553072.70665</v>
      </c>
      <c r="Q160" s="32">
        <f t="shared" ca="1" si="42"/>
        <v>4023455624.327414</v>
      </c>
      <c r="R160">
        <f t="shared" ca="1" si="31"/>
        <v>-4.2373387483004427E-4</v>
      </c>
    </row>
    <row r="161" spans="1:18">
      <c r="A161" s="146">
        <v>9691</v>
      </c>
      <c r="B161" s="146">
        <v>2.9182300000684336E-2</v>
      </c>
      <c r="C161" s="146">
        <v>1</v>
      </c>
      <c r="D161" s="148">
        <f t="shared" si="32"/>
        <v>0.96909999999999996</v>
      </c>
      <c r="E161" s="148">
        <f t="shared" si="32"/>
        <v>2.9182300000684336E-2</v>
      </c>
      <c r="F161" s="32">
        <f t="shared" si="33"/>
        <v>0.96909999999999996</v>
      </c>
      <c r="G161" s="32">
        <f t="shared" si="33"/>
        <v>2.9182300000684336E-2</v>
      </c>
      <c r="H161" s="32">
        <f t="shared" si="34"/>
        <v>0.9391548099999999</v>
      </c>
      <c r="I161" s="32">
        <f t="shared" si="35"/>
        <v>0.91013492637099991</v>
      </c>
      <c r="J161" s="32">
        <f t="shared" si="36"/>
        <v>0.882011757146136</v>
      </c>
      <c r="K161" s="32">
        <f t="shared" si="37"/>
        <v>2.8280566930663189E-2</v>
      </c>
      <c r="L161" s="32">
        <f t="shared" si="38"/>
        <v>2.7406697412505697E-2</v>
      </c>
      <c r="M161" s="32">
        <f t="shared" ca="1" si="30"/>
        <v>2.7824243874354865E-2</v>
      </c>
      <c r="N161" s="32">
        <f t="shared" ca="1" si="39"/>
        <v>1.8443164422610081E-6</v>
      </c>
      <c r="O161" s="149">
        <f t="shared" ca="1" si="40"/>
        <v>20699769242.493851</v>
      </c>
      <c r="P161" s="32">
        <f t="shared" ca="1" si="41"/>
        <v>104316610030.00734</v>
      </c>
      <c r="Q161" s="32">
        <f t="shared" ca="1" si="42"/>
        <v>4084879623.3278069</v>
      </c>
      <c r="R161">
        <f t="shared" ca="1" si="31"/>
        <v>1.358056126329471E-3</v>
      </c>
    </row>
    <row r="162" spans="1:18">
      <c r="A162" s="146">
        <v>10353</v>
      </c>
      <c r="B162" s="146">
        <v>2.913089999492513E-2</v>
      </c>
      <c r="C162" s="146">
        <v>1</v>
      </c>
      <c r="D162" s="148">
        <f t="shared" si="32"/>
        <v>1.0353000000000001</v>
      </c>
      <c r="E162" s="148">
        <f t="shared" si="32"/>
        <v>2.913089999492513E-2</v>
      </c>
      <c r="F162" s="32">
        <f t="shared" si="33"/>
        <v>1.0353000000000001</v>
      </c>
      <c r="G162" s="32">
        <f t="shared" si="33"/>
        <v>2.913089999492513E-2</v>
      </c>
      <c r="H162" s="32">
        <f t="shared" si="34"/>
        <v>1.0718460900000002</v>
      </c>
      <c r="I162" s="32">
        <f t="shared" si="35"/>
        <v>1.1096822569770004</v>
      </c>
      <c r="J162" s="32">
        <f t="shared" si="36"/>
        <v>1.1488540406482886</v>
      </c>
      <c r="K162" s="32">
        <f t="shared" si="37"/>
        <v>3.0159220764745989E-2</v>
      </c>
      <c r="L162" s="32">
        <f t="shared" si="38"/>
        <v>3.1223841257741525E-2</v>
      </c>
      <c r="M162" s="32">
        <f t="shared" ca="1" si="30"/>
        <v>3.0099585329066633E-2</v>
      </c>
      <c r="N162" s="32">
        <f t="shared" ca="1" si="39"/>
        <v>9.3835127658083543E-7</v>
      </c>
      <c r="O162" s="149">
        <f t="shared" ca="1" si="40"/>
        <v>11556077064.674576</v>
      </c>
      <c r="P162" s="32">
        <f t="shared" ca="1" si="41"/>
        <v>142179092515.14023</v>
      </c>
      <c r="Q162" s="32">
        <f t="shared" ca="1" si="42"/>
        <v>6182867421.1679773</v>
      </c>
      <c r="R162">
        <f t="shared" ca="1" si="31"/>
        <v>-9.6868533414150304E-4</v>
      </c>
    </row>
    <row r="163" spans="1:18">
      <c r="A163" s="146">
        <v>10425</v>
      </c>
      <c r="B163" s="146">
        <v>3.005249999841908E-2</v>
      </c>
      <c r="C163" s="146">
        <v>1</v>
      </c>
      <c r="D163" s="148">
        <f t="shared" si="32"/>
        <v>1.0425</v>
      </c>
      <c r="E163" s="148">
        <f t="shared" si="32"/>
        <v>3.005249999841908E-2</v>
      </c>
      <c r="F163" s="32">
        <f t="shared" si="33"/>
        <v>1.0425</v>
      </c>
      <c r="G163" s="32">
        <f t="shared" si="33"/>
        <v>3.005249999841908E-2</v>
      </c>
      <c r="H163" s="32">
        <f t="shared" si="34"/>
        <v>1.08680625</v>
      </c>
      <c r="I163" s="32">
        <f t="shared" si="35"/>
        <v>1.132995515625</v>
      </c>
      <c r="J163" s="32">
        <f t="shared" si="36"/>
        <v>1.1811478250390626</v>
      </c>
      <c r="K163" s="32">
        <f t="shared" si="37"/>
        <v>3.1329731248351887E-2</v>
      </c>
      <c r="L163" s="32">
        <f t="shared" si="38"/>
        <v>3.2661244826406845E-2</v>
      </c>
      <c r="M163" s="32">
        <f t="shared" ca="1" si="30"/>
        <v>3.0349883624981103E-2</v>
      </c>
      <c r="N163" s="32">
        <f t="shared" ca="1" si="39"/>
        <v>8.8437021347180617E-8</v>
      </c>
      <c r="O163" s="149">
        <f t="shared" ca="1" si="40"/>
        <v>10709515929.054039</v>
      </c>
      <c r="P163" s="32">
        <f t="shared" ca="1" si="41"/>
        <v>146703292222.04095</v>
      </c>
      <c r="Q163" s="32">
        <f t="shared" ca="1" si="42"/>
        <v>6440988629.9858418</v>
      </c>
      <c r="R163">
        <f t="shared" ca="1" si="31"/>
        <v>-2.9738362656202277E-4</v>
      </c>
    </row>
    <row r="164" spans="1:18">
      <c r="A164" s="146">
        <v>10440</v>
      </c>
      <c r="B164" s="146">
        <v>3.0031999995117076E-2</v>
      </c>
      <c r="C164" s="146">
        <v>1</v>
      </c>
      <c r="D164" s="148">
        <f t="shared" si="32"/>
        <v>1.044</v>
      </c>
      <c r="E164" s="148">
        <f t="shared" si="32"/>
        <v>3.0031999995117076E-2</v>
      </c>
      <c r="F164" s="32">
        <f t="shared" si="33"/>
        <v>1.044</v>
      </c>
      <c r="G164" s="32">
        <f t="shared" si="33"/>
        <v>3.0031999995117076E-2</v>
      </c>
      <c r="H164" s="32">
        <f t="shared" si="34"/>
        <v>1.089936</v>
      </c>
      <c r="I164" s="32">
        <f t="shared" si="35"/>
        <v>1.1378931840000002</v>
      </c>
      <c r="J164" s="32">
        <f t="shared" si="36"/>
        <v>1.1879604840960003</v>
      </c>
      <c r="K164" s="32">
        <f t="shared" si="37"/>
        <v>3.135340799490223E-2</v>
      </c>
      <c r="L164" s="32">
        <f t="shared" si="38"/>
        <v>3.2732957946677931E-2</v>
      </c>
      <c r="M164" s="32">
        <f t="shared" ca="1" si="30"/>
        <v>3.0402098964421986E-2</v>
      </c>
      <c r="N164" s="32">
        <f t="shared" ca="1" si="39"/>
        <v>1.3697324708055663E-7</v>
      </c>
      <c r="O164" s="149">
        <f t="shared" ca="1" si="40"/>
        <v>10536916828.103737</v>
      </c>
      <c r="P164" s="32">
        <f t="shared" ca="1" si="41"/>
        <v>147656077310.27658</v>
      </c>
      <c r="Q164" s="32">
        <f t="shared" ca="1" si="42"/>
        <v>6495522965.7573032</v>
      </c>
      <c r="R164">
        <f t="shared" ca="1" si="31"/>
        <v>-3.700989693049099E-4</v>
      </c>
    </row>
    <row r="165" spans="1:18">
      <c r="A165" s="146">
        <v>10475</v>
      </c>
      <c r="B165" s="146">
        <v>3.0317499993543606E-2</v>
      </c>
      <c r="C165" s="146">
        <v>1</v>
      </c>
      <c r="D165" s="148">
        <f t="shared" si="32"/>
        <v>1.0475000000000001</v>
      </c>
      <c r="E165" s="148">
        <f t="shared" si="32"/>
        <v>3.0317499993543606E-2</v>
      </c>
      <c r="F165" s="32">
        <f t="shared" si="33"/>
        <v>1.0475000000000001</v>
      </c>
      <c r="G165" s="32">
        <f t="shared" si="33"/>
        <v>3.0317499993543606E-2</v>
      </c>
      <c r="H165" s="32">
        <f t="shared" si="34"/>
        <v>1.0972562500000003</v>
      </c>
      <c r="I165" s="32">
        <f t="shared" si="35"/>
        <v>1.1493759218750004</v>
      </c>
      <c r="J165" s="32">
        <f t="shared" si="36"/>
        <v>1.203971278164063</v>
      </c>
      <c r="K165" s="32">
        <f t="shared" si="37"/>
        <v>3.1757581243236931E-2</v>
      </c>
      <c r="L165" s="32">
        <f t="shared" si="38"/>
        <v>3.3266066352290687E-2</v>
      </c>
      <c r="M165" s="32">
        <f t="shared" ca="1" si="30"/>
        <v>3.0524028439952163E-2</v>
      </c>
      <c r="N165" s="32">
        <f t="shared" ca="1" si="39"/>
        <v>4.2653999175932167E-8</v>
      </c>
      <c r="O165" s="149">
        <f t="shared" ca="1" si="40"/>
        <v>10139263546.779886</v>
      </c>
      <c r="P165" s="32">
        <f t="shared" ca="1" si="41"/>
        <v>149893025664.7439</v>
      </c>
      <c r="Q165" s="32">
        <f t="shared" ca="1" si="42"/>
        <v>6623792021.4529915</v>
      </c>
      <c r="R165">
        <f t="shared" ca="1" si="31"/>
        <v>-2.0652844640855691E-4</v>
      </c>
    </row>
    <row r="166" spans="1:18">
      <c r="A166" s="146">
        <v>11257.5</v>
      </c>
      <c r="B166" s="146">
        <v>3.3664749993477017E-2</v>
      </c>
      <c r="C166" s="146">
        <v>1</v>
      </c>
      <c r="D166" s="148">
        <f t="shared" si="32"/>
        <v>1.12575</v>
      </c>
      <c r="E166" s="148">
        <f t="shared" si="32"/>
        <v>3.3664749993477017E-2</v>
      </c>
      <c r="F166" s="32">
        <f t="shared" si="33"/>
        <v>1.12575</v>
      </c>
      <c r="G166" s="32">
        <f t="shared" si="33"/>
        <v>3.3664749993477017E-2</v>
      </c>
      <c r="H166" s="32">
        <f t="shared" si="34"/>
        <v>1.2673130625</v>
      </c>
      <c r="I166" s="32">
        <f t="shared" si="35"/>
        <v>1.426677680109375</v>
      </c>
      <c r="J166" s="32">
        <f t="shared" si="36"/>
        <v>1.6060823983831289</v>
      </c>
      <c r="K166" s="32">
        <f t="shared" si="37"/>
        <v>3.7898092305156755E-2</v>
      </c>
      <c r="L166" s="32">
        <f t="shared" si="38"/>
        <v>4.2663777412530218E-2</v>
      </c>
      <c r="M166" s="32">
        <f t="shared" ca="1" si="30"/>
        <v>3.3284268143080067E-2</v>
      </c>
      <c r="N166" s="32">
        <f t="shared" ca="1" si="39"/>
        <v>1.4476643848148647E-7</v>
      </c>
      <c r="O166" s="149">
        <f t="shared" ca="1" si="40"/>
        <v>3168830531.6700764</v>
      </c>
      <c r="P166" s="32">
        <f t="shared" ca="1" si="41"/>
        <v>205060352888.69333</v>
      </c>
      <c r="Q166" s="32">
        <f t="shared" ca="1" si="42"/>
        <v>9876134359.7190914</v>
      </c>
      <c r="R166">
        <f t="shared" ca="1" si="31"/>
        <v>3.8048185039694926E-4</v>
      </c>
    </row>
    <row r="167" spans="1:18">
      <c r="A167" s="146">
        <v>11261.5</v>
      </c>
      <c r="B167" s="146">
        <v>3.4465949996956624E-2</v>
      </c>
      <c r="C167" s="146">
        <v>1</v>
      </c>
      <c r="D167" s="148">
        <f t="shared" si="32"/>
        <v>1.12615</v>
      </c>
      <c r="E167" s="148">
        <f t="shared" si="32"/>
        <v>3.4465949996956624E-2</v>
      </c>
      <c r="F167" s="32">
        <f t="shared" si="33"/>
        <v>1.12615</v>
      </c>
      <c r="G167" s="32">
        <f t="shared" si="33"/>
        <v>3.4465949996956624E-2</v>
      </c>
      <c r="H167" s="32">
        <f t="shared" si="34"/>
        <v>1.2682138224999999</v>
      </c>
      <c r="I167" s="32">
        <f t="shared" si="35"/>
        <v>1.428198996208375</v>
      </c>
      <c r="J167" s="32">
        <f t="shared" si="36"/>
        <v>1.6083662995800614</v>
      </c>
      <c r="K167" s="32">
        <f t="shared" si="37"/>
        <v>3.8813829589072701E-2</v>
      </c>
      <c r="L167" s="32">
        <f t="shared" si="38"/>
        <v>4.371019419173422E-2</v>
      </c>
      <c r="M167" s="32">
        <f t="shared" ca="1" si="30"/>
        <v>3.3298546410766544E-2</v>
      </c>
      <c r="N167" s="32">
        <f t="shared" ca="1" si="39"/>
        <v>1.3628311330494596E-6</v>
      </c>
      <c r="O167" s="149">
        <f t="shared" ca="1" si="40"/>
        <v>3142953142.6209121</v>
      </c>
      <c r="P167" s="32">
        <f t="shared" ca="1" si="41"/>
        <v>205368286182.22943</v>
      </c>
      <c r="Q167" s="32">
        <f t="shared" ca="1" si="42"/>
        <v>9894704760.4913216</v>
      </c>
      <c r="R167">
        <f t="shared" ca="1" si="31"/>
        <v>1.16740358619008E-3</v>
      </c>
    </row>
    <row r="168" spans="1:18">
      <c r="A168" s="146">
        <v>11310</v>
      </c>
      <c r="B168" s="146">
        <v>3.3242999998037703E-2</v>
      </c>
      <c r="C168" s="146">
        <v>1</v>
      </c>
      <c r="D168" s="148">
        <f t="shared" si="32"/>
        <v>1.131</v>
      </c>
      <c r="E168" s="148">
        <f t="shared" si="32"/>
        <v>3.3242999998037703E-2</v>
      </c>
      <c r="F168" s="32">
        <f t="shared" si="33"/>
        <v>1.131</v>
      </c>
      <c r="G168" s="32">
        <f t="shared" si="33"/>
        <v>3.3242999998037703E-2</v>
      </c>
      <c r="H168" s="32">
        <f t="shared" si="34"/>
        <v>1.279161</v>
      </c>
      <c r="I168" s="32">
        <f t="shared" si="35"/>
        <v>1.446731091</v>
      </c>
      <c r="J168" s="32">
        <f t="shared" si="36"/>
        <v>1.6362528639209999</v>
      </c>
      <c r="K168" s="32">
        <f t="shared" si="37"/>
        <v>3.7597832997780641E-2</v>
      </c>
      <c r="L168" s="32">
        <f t="shared" si="38"/>
        <v>4.2523149120489906E-2</v>
      </c>
      <c r="M168" s="32">
        <f t="shared" ca="1" si="30"/>
        <v>3.3471806715959715E-2</v>
      </c>
      <c r="N168" s="32">
        <f t="shared" ca="1" si="39"/>
        <v>5.2352514166242971E-8</v>
      </c>
      <c r="O168" s="149">
        <f t="shared" ca="1" si="40"/>
        <v>2837343169.4652228</v>
      </c>
      <c r="P168" s="32">
        <f t="shared" ca="1" si="41"/>
        <v>209123436828.14844</v>
      </c>
      <c r="Q168" s="32">
        <f t="shared" ca="1" si="42"/>
        <v>10121489464.524164</v>
      </c>
      <c r="R168">
        <f t="shared" ca="1" si="31"/>
        <v>-2.2880671792201157E-4</v>
      </c>
    </row>
    <row r="169" spans="1:18">
      <c r="A169" s="146">
        <v>11310</v>
      </c>
      <c r="B169" s="146">
        <v>3.3242999998037703E-2</v>
      </c>
      <c r="C169" s="146">
        <v>1</v>
      </c>
      <c r="D169" s="148">
        <f t="shared" si="32"/>
        <v>1.131</v>
      </c>
      <c r="E169" s="148">
        <f t="shared" si="32"/>
        <v>3.3242999998037703E-2</v>
      </c>
      <c r="F169" s="32">
        <f t="shared" si="33"/>
        <v>1.131</v>
      </c>
      <c r="G169" s="32">
        <f t="shared" si="33"/>
        <v>3.3242999998037703E-2</v>
      </c>
      <c r="H169" s="32">
        <f t="shared" si="34"/>
        <v>1.279161</v>
      </c>
      <c r="I169" s="32">
        <f t="shared" si="35"/>
        <v>1.446731091</v>
      </c>
      <c r="J169" s="32">
        <f t="shared" si="36"/>
        <v>1.6362528639209999</v>
      </c>
      <c r="K169" s="32">
        <f t="shared" si="37"/>
        <v>3.7597832997780641E-2</v>
      </c>
      <c r="L169" s="32">
        <f t="shared" si="38"/>
        <v>4.2523149120489906E-2</v>
      </c>
      <c r="M169" s="32">
        <f t="shared" ca="1" si="30"/>
        <v>3.3471806715959715E-2</v>
      </c>
      <c r="N169" s="32">
        <f t="shared" ca="1" si="39"/>
        <v>5.2352514166242971E-8</v>
      </c>
      <c r="O169" s="149">
        <f t="shared" ca="1" si="40"/>
        <v>2837343169.4652228</v>
      </c>
      <c r="P169" s="32">
        <f t="shared" ca="1" si="41"/>
        <v>209123436828.14844</v>
      </c>
      <c r="Q169" s="32">
        <f t="shared" ca="1" si="42"/>
        <v>10121489464.524164</v>
      </c>
      <c r="R169">
        <f t="shared" ca="1" si="31"/>
        <v>-2.2880671792201157E-4</v>
      </c>
    </row>
    <row r="170" spans="1:18">
      <c r="A170" s="146">
        <v>11335.5</v>
      </c>
      <c r="B170" s="146">
        <v>3.3238149997487199E-2</v>
      </c>
      <c r="C170" s="146">
        <v>1</v>
      </c>
      <c r="D170" s="148">
        <f t="shared" si="32"/>
        <v>1.1335500000000001</v>
      </c>
      <c r="E170" s="148">
        <f t="shared" si="32"/>
        <v>3.3238149997487199E-2</v>
      </c>
      <c r="F170" s="32">
        <f t="shared" si="33"/>
        <v>1.1335500000000001</v>
      </c>
      <c r="G170" s="32">
        <f t="shared" si="33"/>
        <v>3.3238149997487199E-2</v>
      </c>
      <c r="H170" s="32">
        <f t="shared" si="34"/>
        <v>1.2849356025000001</v>
      </c>
      <c r="I170" s="32">
        <f t="shared" si="35"/>
        <v>1.4565387522138751</v>
      </c>
      <c r="J170" s="32">
        <f t="shared" si="36"/>
        <v>1.6510595025720383</v>
      </c>
      <c r="K170" s="32">
        <f t="shared" si="37"/>
        <v>3.7677104929651616E-2</v>
      </c>
      <c r="L170" s="32">
        <f t="shared" si="38"/>
        <v>4.2708882293006588E-2</v>
      </c>
      <c r="M170" s="32">
        <f t="shared" ca="1" si="30"/>
        <v>3.3563003357920916E-2</v>
      </c>
      <c r="N170" s="32">
        <f t="shared" ca="1" si="39"/>
        <v>1.0552970578507881E-7</v>
      </c>
      <c r="O170" s="149">
        <f t="shared" ca="1" si="40"/>
        <v>2682722067.5919833</v>
      </c>
      <c r="P170" s="32">
        <f t="shared" ca="1" si="41"/>
        <v>211113730844.12988</v>
      </c>
      <c r="Q170" s="32">
        <f t="shared" ca="1" si="42"/>
        <v>10241929405.216932</v>
      </c>
      <c r="R170">
        <f t="shared" ca="1" si="31"/>
        <v>-3.2485336043371754E-4</v>
      </c>
    </row>
    <row r="171" spans="1:18">
      <c r="A171" s="146">
        <v>11336</v>
      </c>
      <c r="B171" s="146">
        <v>3.3500799996545538E-2</v>
      </c>
      <c r="C171" s="146">
        <v>1</v>
      </c>
      <c r="D171" s="148">
        <f t="shared" si="32"/>
        <v>1.1335999999999999</v>
      </c>
      <c r="E171" s="148">
        <f t="shared" si="32"/>
        <v>3.3500799996545538E-2</v>
      </c>
      <c r="F171" s="32">
        <f t="shared" si="33"/>
        <v>1.1335999999999999</v>
      </c>
      <c r="G171" s="32">
        <f t="shared" si="33"/>
        <v>3.3500799996545538E-2</v>
      </c>
      <c r="H171" s="32">
        <f t="shared" si="34"/>
        <v>1.2850489599999999</v>
      </c>
      <c r="I171" s="32">
        <f t="shared" si="35"/>
        <v>1.4567315010559998</v>
      </c>
      <c r="J171" s="32">
        <f t="shared" si="36"/>
        <v>1.6513508295970813</v>
      </c>
      <c r="K171" s="32">
        <f t="shared" si="37"/>
        <v>3.7976506876084018E-2</v>
      </c>
      <c r="L171" s="32">
        <f t="shared" si="38"/>
        <v>4.3050168194728844E-2</v>
      </c>
      <c r="M171" s="32">
        <f t="shared" ca="1" si="30"/>
        <v>3.356479222330571E-2</v>
      </c>
      <c r="N171" s="32">
        <f t="shared" ca="1" si="39"/>
        <v>4.0950050857252693E-9</v>
      </c>
      <c r="O171" s="149">
        <f t="shared" ca="1" si="40"/>
        <v>2679732151.9200554</v>
      </c>
      <c r="P171" s="32">
        <f t="shared" ca="1" si="41"/>
        <v>211152866224.86615</v>
      </c>
      <c r="Q171" s="32">
        <f t="shared" ca="1" si="42"/>
        <v>10244299278.236935</v>
      </c>
      <c r="R171">
        <f t="shared" ca="1" si="31"/>
        <v>-6.3992226760171966E-5</v>
      </c>
    </row>
    <row r="172" spans="1:18">
      <c r="A172" s="146">
        <v>11338</v>
      </c>
      <c r="B172" s="146">
        <v>3.3351400001265574E-2</v>
      </c>
      <c r="C172" s="146">
        <v>1</v>
      </c>
      <c r="D172" s="148">
        <f t="shared" si="32"/>
        <v>1.1337999999999999</v>
      </c>
      <c r="E172" s="148">
        <f t="shared" si="32"/>
        <v>3.3351400001265574E-2</v>
      </c>
      <c r="F172" s="32">
        <f t="shared" si="33"/>
        <v>1.1337999999999999</v>
      </c>
      <c r="G172" s="32">
        <f t="shared" si="33"/>
        <v>3.3351400001265574E-2</v>
      </c>
      <c r="H172" s="32">
        <f t="shared" si="34"/>
        <v>1.2855024399999999</v>
      </c>
      <c r="I172" s="32">
        <f t="shared" si="35"/>
        <v>1.4575026664719999</v>
      </c>
      <c r="J172" s="32">
        <f t="shared" si="36"/>
        <v>1.6525165232459533</v>
      </c>
      <c r="K172" s="32">
        <f t="shared" si="37"/>
        <v>3.7813817321434906E-2</v>
      </c>
      <c r="L172" s="32">
        <f t="shared" si="38"/>
        <v>4.287330607904289E-2</v>
      </c>
      <c r="M172" s="32">
        <f t="shared" ca="1" si="30"/>
        <v>3.357194795251206E-2</v>
      </c>
      <c r="N172" s="32">
        <f t="shared" ca="1" si="39"/>
        <v>4.8641398799022299E-8</v>
      </c>
      <c r="O172" s="149">
        <f t="shared" ca="1" si="40"/>
        <v>2667788610.5190291</v>
      </c>
      <c r="P172" s="32">
        <f t="shared" ca="1" si="41"/>
        <v>211309450090.02597</v>
      </c>
      <c r="Q172" s="32">
        <f t="shared" ca="1" si="42"/>
        <v>10253781967.712528</v>
      </c>
      <c r="R172">
        <f t="shared" ca="1" si="31"/>
        <v>-2.2054795124648585E-4</v>
      </c>
    </row>
    <row r="173" spans="1:18">
      <c r="A173" s="146">
        <v>11338.5</v>
      </c>
      <c r="B173" s="146">
        <v>3.3414049998100381E-2</v>
      </c>
      <c r="C173" s="146">
        <v>1</v>
      </c>
      <c r="D173" s="148">
        <f t="shared" si="32"/>
        <v>1.13385</v>
      </c>
      <c r="E173" s="148">
        <f t="shared" si="32"/>
        <v>3.3414049998100381E-2</v>
      </c>
      <c r="F173" s="32">
        <f t="shared" si="33"/>
        <v>1.13385</v>
      </c>
      <c r="G173" s="32">
        <f t="shared" si="33"/>
        <v>3.3414049998100381E-2</v>
      </c>
      <c r="H173" s="32">
        <f t="shared" si="34"/>
        <v>1.2856158225000001</v>
      </c>
      <c r="I173" s="32">
        <f t="shared" si="35"/>
        <v>1.4576955003416252</v>
      </c>
      <c r="J173" s="32">
        <f t="shared" si="36"/>
        <v>1.6528080430623517</v>
      </c>
      <c r="K173" s="32">
        <f t="shared" si="37"/>
        <v>3.7886520590346119E-2</v>
      </c>
      <c r="L173" s="32">
        <f t="shared" si="38"/>
        <v>4.295763137136395E-2</v>
      </c>
      <c r="M173" s="32">
        <f t="shared" ca="1" si="30"/>
        <v>3.3573736951730444E-2</v>
      </c>
      <c r="N173" s="32">
        <f t="shared" ca="1" si="39"/>
        <v>2.549992315964988E-8</v>
      </c>
      <c r="O173" s="149">
        <f t="shared" ca="1" si="40"/>
        <v>2664806755.9511442</v>
      </c>
      <c r="P173" s="32">
        <f t="shared" ca="1" si="41"/>
        <v>211348606642.71344</v>
      </c>
      <c r="Q173" s="32">
        <f t="shared" ca="1" si="42"/>
        <v>10256153439.50939</v>
      </c>
      <c r="R173">
        <f t="shared" ca="1" si="31"/>
        <v>-1.5968695363006297E-4</v>
      </c>
    </row>
    <row r="174" spans="1:18">
      <c r="A174" s="146">
        <v>11358</v>
      </c>
      <c r="B174" s="146">
        <v>3.3557399998244364E-2</v>
      </c>
      <c r="C174" s="146">
        <v>1</v>
      </c>
      <c r="D174" s="148">
        <f t="shared" si="32"/>
        <v>1.1357999999999999</v>
      </c>
      <c r="E174" s="148">
        <f t="shared" si="32"/>
        <v>3.3557399998244364E-2</v>
      </c>
      <c r="F174" s="32">
        <f t="shared" si="33"/>
        <v>1.1357999999999999</v>
      </c>
      <c r="G174" s="32">
        <f t="shared" si="33"/>
        <v>3.3557399998244364E-2</v>
      </c>
      <c r="H174" s="32">
        <f t="shared" si="34"/>
        <v>1.2900416399999999</v>
      </c>
      <c r="I174" s="32">
        <f t="shared" si="35"/>
        <v>1.4652292947119998</v>
      </c>
      <c r="J174" s="32">
        <f t="shared" si="36"/>
        <v>1.6642074329338892</v>
      </c>
      <c r="K174" s="32">
        <f t="shared" si="37"/>
        <v>3.8114494918005948E-2</v>
      </c>
      <c r="L174" s="32">
        <f t="shared" si="38"/>
        <v>4.3290443327871152E-2</v>
      </c>
      <c r="M174" s="32">
        <f t="shared" ca="1" si="30"/>
        <v>3.3643528799284533E-2</v>
      </c>
      <c r="N174" s="32">
        <f t="shared" ca="1" si="39"/>
        <v>7.4181703686171046E-9</v>
      </c>
      <c r="O174" s="149">
        <f t="shared" ca="1" si="40"/>
        <v>2549773086.1875753</v>
      </c>
      <c r="P174" s="32">
        <f t="shared" ca="1" si="41"/>
        <v>212879017084.43649</v>
      </c>
      <c r="Q174" s="32">
        <f t="shared" ca="1" si="42"/>
        <v>10348890442.063541</v>
      </c>
      <c r="R174">
        <f t="shared" ca="1" si="31"/>
        <v>-8.6128801040169511E-5</v>
      </c>
    </row>
    <row r="175" spans="1:18">
      <c r="A175" s="146">
        <v>11467</v>
      </c>
      <c r="B175" s="146">
        <v>3.4615099997608922E-2</v>
      </c>
      <c r="C175" s="146">
        <v>1</v>
      </c>
      <c r="D175" s="148">
        <f t="shared" si="32"/>
        <v>1.1467000000000001</v>
      </c>
      <c r="E175" s="148">
        <f t="shared" si="32"/>
        <v>3.4615099997608922E-2</v>
      </c>
      <c r="F175" s="32">
        <f t="shared" si="33"/>
        <v>1.1467000000000001</v>
      </c>
      <c r="G175" s="32">
        <f t="shared" si="33"/>
        <v>3.4615099997608922E-2</v>
      </c>
      <c r="H175" s="32">
        <f t="shared" si="34"/>
        <v>1.3149208900000002</v>
      </c>
      <c r="I175" s="32">
        <f t="shared" si="35"/>
        <v>1.5078197845630004</v>
      </c>
      <c r="J175" s="32">
        <f t="shared" si="36"/>
        <v>1.7290169469583927</v>
      </c>
      <c r="K175" s="32">
        <f t="shared" si="37"/>
        <v>3.9693135167258156E-2</v>
      </c>
      <c r="L175" s="32">
        <f t="shared" si="38"/>
        <v>4.5516118096294932E-2</v>
      </c>
      <c r="M175" s="32">
        <f t="shared" ca="1" si="30"/>
        <v>3.4034397147745317E-2</v>
      </c>
      <c r="N175" s="32">
        <f t="shared" ca="1" si="39"/>
        <v>3.3721579983971316E-7</v>
      </c>
      <c r="O175" s="149">
        <f t="shared" ca="1" si="40"/>
        <v>1952190240.7919471</v>
      </c>
      <c r="P175" s="32">
        <f t="shared" ca="1" si="41"/>
        <v>221552718124.17969</v>
      </c>
      <c r="Q175" s="32">
        <f t="shared" ca="1" si="42"/>
        <v>10876268910.884035</v>
      </c>
      <c r="R175">
        <f t="shared" ca="1" si="31"/>
        <v>5.8070284986360549E-4</v>
      </c>
    </row>
    <row r="176" spans="1:18">
      <c r="A176" s="146">
        <v>11487</v>
      </c>
      <c r="B176" s="146">
        <v>3.3621099995798431E-2</v>
      </c>
      <c r="C176" s="146">
        <v>1</v>
      </c>
      <c r="D176" s="148">
        <f t="shared" si="32"/>
        <v>1.1487000000000001</v>
      </c>
      <c r="E176" s="148">
        <f t="shared" si="32"/>
        <v>3.3621099995798431E-2</v>
      </c>
      <c r="F176" s="32">
        <f t="shared" si="33"/>
        <v>1.1487000000000001</v>
      </c>
      <c r="G176" s="32">
        <f t="shared" si="33"/>
        <v>3.3621099995798431E-2</v>
      </c>
      <c r="H176" s="32">
        <f t="shared" si="34"/>
        <v>1.3195116900000001</v>
      </c>
      <c r="I176" s="32">
        <f t="shared" si="35"/>
        <v>1.5157230783030002</v>
      </c>
      <c r="J176" s="32">
        <f t="shared" si="36"/>
        <v>1.7411111000466564</v>
      </c>
      <c r="K176" s="32">
        <f t="shared" si="37"/>
        <v>3.8620557565173658E-2</v>
      </c>
      <c r="L176" s="32">
        <f t="shared" si="38"/>
        <v>4.4363434475114982E-2</v>
      </c>
      <c r="M176" s="32">
        <f t="shared" ca="1" si="30"/>
        <v>3.4106254227013494E-2</v>
      </c>
      <c r="N176" s="32">
        <f t="shared" ca="1" si="39"/>
        <v>2.3537462806587833E-7</v>
      </c>
      <c r="O176" s="149">
        <f t="shared" ca="1" si="40"/>
        <v>1850956666.0010459</v>
      </c>
      <c r="P176" s="32">
        <f t="shared" ca="1" si="41"/>
        <v>223166247385.52539</v>
      </c>
      <c r="Q176" s="32">
        <f t="shared" ca="1" si="42"/>
        <v>10974701948.8071</v>
      </c>
      <c r="R176">
        <f t="shared" ca="1" si="31"/>
        <v>-4.8515423121506251E-4</v>
      </c>
    </row>
    <row r="177" spans="1:18">
      <c r="A177" s="146">
        <v>11489.5</v>
      </c>
      <c r="B177" s="146">
        <v>3.3734349992300849E-2</v>
      </c>
      <c r="C177" s="146">
        <v>1</v>
      </c>
      <c r="D177" s="148">
        <f t="shared" si="32"/>
        <v>1.1489499999999999</v>
      </c>
      <c r="E177" s="148">
        <f t="shared" si="32"/>
        <v>3.3734349992300849E-2</v>
      </c>
      <c r="F177" s="32">
        <f t="shared" si="33"/>
        <v>1.1489499999999999</v>
      </c>
      <c r="G177" s="32">
        <f t="shared" si="33"/>
        <v>3.3734349992300849E-2</v>
      </c>
      <c r="H177" s="32">
        <f t="shared" si="34"/>
        <v>1.3200861024999999</v>
      </c>
      <c r="I177" s="32">
        <f t="shared" si="35"/>
        <v>1.5167129274673747</v>
      </c>
      <c r="J177" s="32">
        <f t="shared" si="36"/>
        <v>1.74262731801364</v>
      </c>
      <c r="K177" s="32">
        <f t="shared" si="37"/>
        <v>3.8759081423654057E-2</v>
      </c>
      <c r="L177" s="32">
        <f t="shared" si="38"/>
        <v>4.4532246601707327E-2</v>
      </c>
      <c r="M177" s="32">
        <f t="shared" ca="1" si="30"/>
        <v>3.4115239373177418E-2</v>
      </c>
      <c r="N177" s="32">
        <f t="shared" ca="1" si="39"/>
        <v>1.4507672046453583E-7</v>
      </c>
      <c r="O177" s="149">
        <f t="shared" ca="1" si="40"/>
        <v>1838486840.6845348</v>
      </c>
      <c r="P177" s="32">
        <f t="shared" ca="1" si="41"/>
        <v>223368420398.35553</v>
      </c>
      <c r="Q177" s="32">
        <f t="shared" ca="1" si="42"/>
        <v>10987042565.42091</v>
      </c>
      <c r="R177">
        <f t="shared" ca="1" si="31"/>
        <v>-3.8088938087656871E-4</v>
      </c>
    </row>
    <row r="178" spans="1:18">
      <c r="A178" s="146">
        <v>12167</v>
      </c>
      <c r="B178" s="146">
        <v>3.7425099995743949E-2</v>
      </c>
      <c r="C178" s="146">
        <v>1</v>
      </c>
      <c r="D178" s="148">
        <f t="shared" si="32"/>
        <v>1.2166999999999999</v>
      </c>
      <c r="E178" s="148">
        <f t="shared" si="32"/>
        <v>3.7425099995743949E-2</v>
      </c>
      <c r="F178" s="32">
        <f t="shared" si="33"/>
        <v>1.2166999999999999</v>
      </c>
      <c r="G178" s="32">
        <f t="shared" si="33"/>
        <v>3.7425099995743949E-2</v>
      </c>
      <c r="H178" s="32">
        <f t="shared" si="34"/>
        <v>1.4803588899999998</v>
      </c>
      <c r="I178" s="32">
        <f t="shared" si="35"/>
        <v>1.8011526614629996</v>
      </c>
      <c r="J178" s="32">
        <f t="shared" si="36"/>
        <v>2.1914624432020315</v>
      </c>
      <c r="K178" s="32">
        <f t="shared" si="37"/>
        <v>4.5535119164821655E-2</v>
      </c>
      <c r="L178" s="32">
        <f t="shared" si="38"/>
        <v>5.5402579487838506E-2</v>
      </c>
      <c r="M178" s="32">
        <f t="shared" ca="1" si="30"/>
        <v>3.6574876834525982E-2</v>
      </c>
      <c r="N178" s="32">
        <f t="shared" ca="1" si="39"/>
        <v>7.228794238714726E-7</v>
      </c>
      <c r="O178" s="149">
        <f t="shared" ca="1" si="40"/>
        <v>9287055.4541073125</v>
      </c>
      <c r="P178" s="32">
        <f t="shared" ca="1" si="41"/>
        <v>282177080700.74805</v>
      </c>
      <c r="Q178" s="32">
        <f t="shared" ca="1" si="42"/>
        <v>14637067659.735668</v>
      </c>
      <c r="R178">
        <f t="shared" ca="1" si="31"/>
        <v>8.5022316121796671E-4</v>
      </c>
    </row>
    <row r="179" spans="1:18">
      <c r="A179" s="146">
        <v>12296</v>
      </c>
      <c r="B179" s="146">
        <v>3.7388799995824229E-2</v>
      </c>
      <c r="C179" s="146">
        <v>1</v>
      </c>
      <c r="D179" s="148">
        <f t="shared" si="32"/>
        <v>1.2296</v>
      </c>
      <c r="E179" s="148">
        <f t="shared" si="32"/>
        <v>3.7388799995824229E-2</v>
      </c>
      <c r="F179" s="32">
        <f t="shared" si="33"/>
        <v>1.2296</v>
      </c>
      <c r="G179" s="32">
        <f t="shared" si="33"/>
        <v>3.7388799995824229E-2</v>
      </c>
      <c r="H179" s="32">
        <f t="shared" si="34"/>
        <v>1.5119161600000002</v>
      </c>
      <c r="I179" s="32">
        <f t="shared" si="35"/>
        <v>1.8590521103360003</v>
      </c>
      <c r="J179" s="32">
        <f t="shared" si="36"/>
        <v>2.285890474869146</v>
      </c>
      <c r="K179" s="32">
        <f t="shared" si="37"/>
        <v>4.5973268474865471E-2</v>
      </c>
      <c r="L179" s="32">
        <f t="shared" si="38"/>
        <v>5.6528730916694588E-2</v>
      </c>
      <c r="M179" s="32">
        <f t="shared" ca="1" si="30"/>
        <v>3.7048775866706185E-2</v>
      </c>
      <c r="N179" s="32">
        <f t="shared" ca="1" si="39"/>
        <v>1.156164083824842E-7</v>
      </c>
      <c r="O179" s="149">
        <f t="shared" ca="1" si="40"/>
        <v>21595464.938583501</v>
      </c>
      <c r="P179" s="32">
        <f t="shared" ca="1" si="41"/>
        <v>294301615661.68243</v>
      </c>
      <c r="Q179" s="32">
        <f t="shared" ca="1" si="42"/>
        <v>15402903753.816006</v>
      </c>
      <c r="R179">
        <f t="shared" ca="1" si="31"/>
        <v>3.4002412911804392E-4</v>
      </c>
    </row>
    <row r="180" spans="1:18">
      <c r="A180" s="146">
        <v>12303.5</v>
      </c>
      <c r="B180" s="146">
        <v>3.7428549992910121E-2</v>
      </c>
      <c r="C180" s="146">
        <v>1</v>
      </c>
      <c r="D180" s="148">
        <f t="shared" si="32"/>
        <v>1.2303500000000001</v>
      </c>
      <c r="E180" s="148">
        <f t="shared" si="32"/>
        <v>3.7428549992910121E-2</v>
      </c>
      <c r="F180" s="32">
        <f t="shared" si="33"/>
        <v>1.2303500000000001</v>
      </c>
      <c r="G180" s="32">
        <f t="shared" si="33"/>
        <v>3.7428549992910121E-2</v>
      </c>
      <c r="H180" s="32">
        <f t="shared" si="34"/>
        <v>1.5137611225000001</v>
      </c>
      <c r="I180" s="32">
        <f t="shared" si="35"/>
        <v>1.8624559970678751</v>
      </c>
      <c r="J180" s="32">
        <f t="shared" si="36"/>
        <v>2.29147273599246</v>
      </c>
      <c r="K180" s="32">
        <f t="shared" si="37"/>
        <v>4.6050216483776968E-2</v>
      </c>
      <c r="L180" s="32">
        <f t="shared" si="38"/>
        <v>5.6657883850814994E-2</v>
      </c>
      <c r="M180" s="32">
        <f t="shared" ca="1" si="30"/>
        <v>3.707638294086734E-2</v>
      </c>
      <c r="N180" s="32">
        <f t="shared" ca="1" si="39"/>
        <v>1.240216325445023E-7</v>
      </c>
      <c r="O180" s="149">
        <f t="shared" ca="1" si="40"/>
        <v>25964519.688531842</v>
      </c>
      <c r="P180" s="32">
        <f t="shared" ca="1" si="41"/>
        <v>295015844183.63281</v>
      </c>
      <c r="Q180" s="32">
        <f t="shared" ca="1" si="42"/>
        <v>15448144339.858486</v>
      </c>
      <c r="R180">
        <f t="shared" ca="1" si="31"/>
        <v>3.5216705204278026E-4</v>
      </c>
    </row>
    <row r="181" spans="1:18">
      <c r="A181" s="146">
        <v>12317</v>
      </c>
      <c r="B181" s="146">
        <v>3.7520099998801015E-2</v>
      </c>
      <c r="C181" s="146">
        <v>1</v>
      </c>
      <c r="D181" s="148">
        <f t="shared" si="32"/>
        <v>1.2317</v>
      </c>
      <c r="E181" s="148">
        <f t="shared" si="32"/>
        <v>3.7520099998801015E-2</v>
      </c>
      <c r="F181" s="32">
        <f t="shared" si="33"/>
        <v>1.2317</v>
      </c>
      <c r="G181" s="32">
        <f t="shared" si="33"/>
        <v>3.7520099998801015E-2</v>
      </c>
      <c r="H181" s="32">
        <f t="shared" si="34"/>
        <v>1.51708489</v>
      </c>
      <c r="I181" s="32">
        <f t="shared" si="35"/>
        <v>1.868593459013</v>
      </c>
      <c r="J181" s="32">
        <f t="shared" si="36"/>
        <v>2.3015465634663119</v>
      </c>
      <c r="K181" s="32">
        <f t="shared" si="37"/>
        <v>4.621350716852321E-2</v>
      </c>
      <c r="L181" s="32">
        <f t="shared" si="38"/>
        <v>5.6921176779470041E-2</v>
      </c>
      <c r="M181" s="32">
        <f t="shared" ca="1" si="30"/>
        <v>3.7126090851084648E-2</v>
      </c>
      <c r="N181" s="32">
        <f t="shared" ca="1" si="39"/>
        <v>1.552432084841784E-7</v>
      </c>
      <c r="O181" s="149">
        <f t="shared" ca="1" si="40"/>
        <v>34845946.734364793</v>
      </c>
      <c r="P181" s="32">
        <f t="shared" ca="1" si="41"/>
        <v>296304044546.81476</v>
      </c>
      <c r="Q181" s="32">
        <f t="shared" ca="1" si="42"/>
        <v>15529776387.76771</v>
      </c>
      <c r="R181">
        <f t="shared" ca="1" si="31"/>
        <v>3.9400914771636764E-4</v>
      </c>
    </row>
    <row r="182" spans="1:18">
      <c r="A182" s="146">
        <v>12325</v>
      </c>
      <c r="B182" s="146">
        <v>3.4222499991301447E-2</v>
      </c>
      <c r="C182" s="146">
        <v>1</v>
      </c>
      <c r="D182" s="148">
        <f t="shared" si="32"/>
        <v>1.2324999999999999</v>
      </c>
      <c r="E182" s="148">
        <f t="shared" si="32"/>
        <v>3.4222499991301447E-2</v>
      </c>
      <c r="F182" s="32">
        <f t="shared" si="33"/>
        <v>1.2324999999999999</v>
      </c>
      <c r="G182" s="32">
        <f t="shared" si="33"/>
        <v>3.4222499991301447E-2</v>
      </c>
      <c r="H182" s="32">
        <f t="shared" si="34"/>
        <v>1.5190562499999998</v>
      </c>
      <c r="I182" s="32">
        <f t="shared" si="35"/>
        <v>1.8722368281249997</v>
      </c>
      <c r="J182" s="32">
        <f t="shared" si="36"/>
        <v>2.3075318906640621</v>
      </c>
      <c r="K182" s="32">
        <f t="shared" si="37"/>
        <v>4.2179231239279032E-2</v>
      </c>
      <c r="L182" s="32">
        <f t="shared" si="38"/>
        <v>5.1985902502411405E-2</v>
      </c>
      <c r="M182" s="32">
        <f t="shared" ca="1" si="30"/>
        <v>3.7155556598222533E-2</v>
      </c>
      <c r="N182" s="32">
        <f t="shared" ca="1" si="39"/>
        <v>8.6028210594034345E-6</v>
      </c>
      <c r="O182" s="149">
        <f t="shared" ca="1" si="40"/>
        <v>40726743.203602813</v>
      </c>
      <c r="P182" s="32">
        <f t="shared" ca="1" si="41"/>
        <v>297068994461.71545</v>
      </c>
      <c r="Q182" s="32">
        <f t="shared" ca="1" si="42"/>
        <v>15578271773.246935</v>
      </c>
      <c r="R182">
        <f t="shared" ca="1" si="31"/>
        <v>-2.9330566069210862E-3</v>
      </c>
    </row>
    <row r="183" spans="1:18">
      <c r="A183" s="146">
        <v>13093</v>
      </c>
      <c r="B183" s="146">
        <v>4.1152899990265723E-2</v>
      </c>
      <c r="C183" s="146">
        <v>1</v>
      </c>
      <c r="D183" s="148">
        <f t="shared" si="32"/>
        <v>1.3092999999999999</v>
      </c>
      <c r="E183" s="148">
        <f t="shared" si="32"/>
        <v>4.1152899990265723E-2</v>
      </c>
      <c r="F183" s="32">
        <f t="shared" si="33"/>
        <v>1.3092999999999999</v>
      </c>
      <c r="G183" s="32">
        <f t="shared" si="33"/>
        <v>4.1152899990265723E-2</v>
      </c>
      <c r="H183" s="32">
        <f t="shared" si="34"/>
        <v>1.7142664899999998</v>
      </c>
      <c r="I183" s="32">
        <f t="shared" si="35"/>
        <v>2.2444891153569997</v>
      </c>
      <c r="J183" s="32">
        <f t="shared" si="36"/>
        <v>2.9387095987369194</v>
      </c>
      <c r="K183" s="32">
        <f t="shared" si="37"/>
        <v>5.3881491957254911E-2</v>
      </c>
      <c r="L183" s="32">
        <f t="shared" si="38"/>
        <v>7.0547037419633848E-2</v>
      </c>
      <c r="M183" s="32">
        <f t="shared" ca="1" si="30"/>
        <v>4.001617253431268E-2</v>
      </c>
      <c r="N183" s="32">
        <f t="shared" ca="1" si="39"/>
        <v>1.2921493091174779E-6</v>
      </c>
      <c r="O183" s="149">
        <f t="shared" ca="1" si="40"/>
        <v>2805970609.2043014</v>
      </c>
      <c r="P183" s="32">
        <f t="shared" ca="1" si="41"/>
        <v>376060506211.92773</v>
      </c>
      <c r="Q183" s="32">
        <f t="shared" ca="1" si="42"/>
        <v>20662894419.980038</v>
      </c>
      <c r="R183">
        <f t="shared" ca="1" si="31"/>
        <v>1.1367274559530433E-3</v>
      </c>
    </row>
    <row r="184" spans="1:18">
      <c r="A184" s="146">
        <v>13175</v>
      </c>
      <c r="B184" s="146">
        <v>4.0327499998966232E-2</v>
      </c>
      <c r="C184" s="146">
        <v>1</v>
      </c>
      <c r="D184" s="148">
        <f t="shared" si="32"/>
        <v>1.3174999999999999</v>
      </c>
      <c r="E184" s="148">
        <f t="shared" si="32"/>
        <v>4.0327499998966232E-2</v>
      </c>
      <c r="F184" s="32">
        <f t="shared" si="33"/>
        <v>1.3174999999999999</v>
      </c>
      <c r="G184" s="32">
        <f t="shared" si="33"/>
        <v>4.0327499998966232E-2</v>
      </c>
      <c r="H184" s="32">
        <f t="shared" si="34"/>
        <v>1.7358062499999998</v>
      </c>
      <c r="I184" s="32">
        <f t="shared" si="35"/>
        <v>2.2869247343749994</v>
      </c>
      <c r="J184" s="32">
        <f t="shared" si="36"/>
        <v>3.0130233375390616</v>
      </c>
      <c r="K184" s="32">
        <f t="shared" si="37"/>
        <v>5.3131481248638007E-2</v>
      </c>
      <c r="L184" s="32">
        <f t="shared" si="38"/>
        <v>7.0000726545080563E-2</v>
      </c>
      <c r="M184" s="32">
        <f t="shared" ca="1" si="30"/>
        <v>4.032533416168483E-2</v>
      </c>
      <c r="N184" s="32">
        <f t="shared" ca="1" si="39"/>
        <v>4.6908511295123209E-12</v>
      </c>
      <c r="O184" s="149">
        <f t="shared" ca="1" si="40"/>
        <v>3366317302.2703824</v>
      </c>
      <c r="P184" s="32">
        <f t="shared" ca="1" si="41"/>
        <v>385158358090.26343</v>
      </c>
      <c r="Q184" s="32">
        <f t="shared" ca="1" si="42"/>
        <v>21257292543.714214</v>
      </c>
      <c r="R184">
        <f t="shared" ca="1" si="31"/>
        <v>2.1658372814023497E-6</v>
      </c>
    </row>
    <row r="185" spans="1:18">
      <c r="A185" s="146">
        <v>13805</v>
      </c>
      <c r="B185" s="146">
        <v>4.3666500001563691E-2</v>
      </c>
      <c r="C185" s="146">
        <v>1</v>
      </c>
      <c r="D185" s="148">
        <f t="shared" si="32"/>
        <v>1.3805000000000001</v>
      </c>
      <c r="E185" s="148">
        <f t="shared" si="32"/>
        <v>4.3666500001563691E-2</v>
      </c>
      <c r="F185" s="32">
        <f t="shared" si="33"/>
        <v>1.3805000000000001</v>
      </c>
      <c r="G185" s="32">
        <f t="shared" si="33"/>
        <v>4.3666500001563691E-2</v>
      </c>
      <c r="H185" s="32">
        <f t="shared" si="34"/>
        <v>1.9057802500000001</v>
      </c>
      <c r="I185" s="32">
        <f t="shared" si="35"/>
        <v>2.6309296351250002</v>
      </c>
      <c r="J185" s="32">
        <f t="shared" si="36"/>
        <v>3.631998361290063</v>
      </c>
      <c r="K185" s="32">
        <f t="shared" si="37"/>
        <v>6.0281603252158679E-2</v>
      </c>
      <c r="L185" s="32">
        <f t="shared" si="38"/>
        <v>8.3218753289605055E-2</v>
      </c>
      <c r="M185" s="32">
        <f t="shared" ca="1" si="30"/>
        <v>4.2724613278294243E-2</v>
      </c>
      <c r="N185" s="32">
        <f t="shared" ca="1" si="39"/>
        <v>8.8715059947125621E-7</v>
      </c>
      <c r="O185" s="149">
        <f t="shared" ca="1" si="40"/>
        <v>9464341190.1906319</v>
      </c>
      <c r="P185" s="32">
        <f t="shared" ca="1" si="41"/>
        <v>459486369289.13049</v>
      </c>
      <c r="Q185" s="32">
        <f t="shared" ca="1" si="42"/>
        <v>26170445106.906418</v>
      </c>
      <c r="R185">
        <f t="shared" ca="1" si="31"/>
        <v>9.4188672326944722E-4</v>
      </c>
    </row>
    <row r="186" spans="1:18">
      <c r="A186" s="146">
        <v>13875</v>
      </c>
      <c r="B186" s="146">
        <v>4.3437499996798579E-2</v>
      </c>
      <c r="C186" s="146">
        <v>1</v>
      </c>
      <c r="D186" s="148">
        <f t="shared" si="32"/>
        <v>1.3875</v>
      </c>
      <c r="E186" s="148">
        <f t="shared" si="32"/>
        <v>4.3437499996798579E-2</v>
      </c>
      <c r="F186" s="32">
        <f t="shared" si="33"/>
        <v>1.3875</v>
      </c>
      <c r="G186" s="32">
        <f t="shared" si="33"/>
        <v>4.3437499996798579E-2</v>
      </c>
      <c r="H186" s="32">
        <f t="shared" si="34"/>
        <v>1.9251562499999999</v>
      </c>
      <c r="I186" s="32">
        <f t="shared" si="35"/>
        <v>2.6711542968749997</v>
      </c>
      <c r="J186" s="32">
        <f t="shared" si="36"/>
        <v>3.7062265869140618</v>
      </c>
      <c r="K186" s="32">
        <f t="shared" si="37"/>
        <v>6.0269531245558026E-2</v>
      </c>
      <c r="L186" s="32">
        <f t="shared" si="38"/>
        <v>8.3623974603211762E-2</v>
      </c>
      <c r="M186" s="32">
        <f t="shared" ca="1" si="30"/>
        <v>4.2993822984846997E-2</v>
      </c>
      <c r="N186" s="32">
        <f t="shared" ca="1" si="39"/>
        <v>1.9684929093428429E-7</v>
      </c>
      <c r="O186" s="149">
        <f t="shared" ca="1" si="40"/>
        <v>10342835648.298536</v>
      </c>
      <c r="P186" s="32">
        <f t="shared" ca="1" si="41"/>
        <v>468238147301.32544</v>
      </c>
      <c r="Q186" s="32">
        <f t="shared" ca="1" si="42"/>
        <v>26755069750.046967</v>
      </c>
      <c r="R186">
        <f t="shared" ca="1" si="31"/>
        <v>4.4367701195158205E-4</v>
      </c>
    </row>
    <row r="187" spans="1:18">
      <c r="A187" s="146">
        <v>13988.5</v>
      </c>
      <c r="B187" s="146">
        <v>4.3859049997990951E-2</v>
      </c>
      <c r="C187" s="146">
        <v>1</v>
      </c>
      <c r="D187" s="148">
        <f t="shared" si="32"/>
        <v>1.3988499999999999</v>
      </c>
      <c r="E187" s="148">
        <f t="shared" si="32"/>
        <v>4.3859049997990951E-2</v>
      </c>
      <c r="F187" s="32">
        <f t="shared" si="33"/>
        <v>1.3988499999999999</v>
      </c>
      <c r="G187" s="32">
        <f t="shared" si="33"/>
        <v>4.3859049997990951E-2</v>
      </c>
      <c r="H187" s="32">
        <f t="shared" si="34"/>
        <v>1.9567813224999997</v>
      </c>
      <c r="I187" s="32">
        <f t="shared" si="35"/>
        <v>2.7372435529791246</v>
      </c>
      <c r="J187" s="32">
        <f t="shared" si="36"/>
        <v>3.8289931440848481</v>
      </c>
      <c r="K187" s="32">
        <f t="shared" si="37"/>
        <v>6.1352232089689637E-2</v>
      </c>
      <c r="L187" s="32">
        <f t="shared" si="38"/>
        <v>8.5822569858662351E-2</v>
      </c>
      <c r="M187" s="32">
        <f t="shared" ca="1" si="30"/>
        <v>4.3431442248875018E-2</v>
      </c>
      <c r="N187" s="32">
        <f t="shared" ca="1" si="39"/>
        <v>1.8284838710399426E-7</v>
      </c>
      <c r="O187" s="149">
        <f t="shared" ca="1" si="40"/>
        <v>11854922308.959469</v>
      </c>
      <c r="P187" s="32">
        <f t="shared" ca="1" si="41"/>
        <v>482642217638.39398</v>
      </c>
      <c r="Q187" s="32">
        <f t="shared" ca="1" si="42"/>
        <v>27719843980.403477</v>
      </c>
      <c r="R187">
        <f t="shared" ca="1" si="31"/>
        <v>4.2760774911593247E-4</v>
      </c>
    </row>
    <row r="188" spans="1:18">
      <c r="A188" s="146">
        <v>14032.5</v>
      </c>
      <c r="B188" s="146">
        <v>4.467224999825703E-2</v>
      </c>
      <c r="C188" s="146">
        <v>1</v>
      </c>
      <c r="D188" s="148">
        <f t="shared" si="32"/>
        <v>1.4032500000000001</v>
      </c>
      <c r="E188" s="148">
        <f t="shared" si="32"/>
        <v>4.467224999825703E-2</v>
      </c>
      <c r="F188" s="32">
        <f t="shared" si="33"/>
        <v>1.4032500000000001</v>
      </c>
      <c r="G188" s="32">
        <f t="shared" si="33"/>
        <v>4.467224999825703E-2</v>
      </c>
      <c r="H188" s="32">
        <f t="shared" si="34"/>
        <v>1.9691105625000003</v>
      </c>
      <c r="I188" s="32">
        <f t="shared" si="35"/>
        <v>2.7631543968281256</v>
      </c>
      <c r="J188" s="32">
        <f t="shared" si="36"/>
        <v>3.8773964073490674</v>
      </c>
      <c r="K188" s="32">
        <f t="shared" si="37"/>
        <v>6.2686334810054187E-2</v>
      </c>
      <c r="L188" s="32">
        <f t="shared" si="38"/>
        <v>8.7964599322208542E-2</v>
      </c>
      <c r="M188" s="32">
        <f t="shared" ca="1" si="30"/>
        <v>4.3601462994282913E-2</v>
      </c>
      <c r="N188" s="32">
        <f t="shared" ca="1" si="39"/>
        <v>1.1465848078798642E-6</v>
      </c>
      <c r="O188" s="149">
        <f t="shared" ca="1" si="40"/>
        <v>12470489119.882643</v>
      </c>
      <c r="P188" s="32">
        <f t="shared" ca="1" si="41"/>
        <v>488297659383.52686</v>
      </c>
      <c r="Q188" s="32">
        <f t="shared" ca="1" si="42"/>
        <v>28099495591.340183</v>
      </c>
      <c r="R188">
        <f t="shared" ca="1" si="31"/>
        <v>1.0707870039741163E-3</v>
      </c>
    </row>
    <row r="189" spans="1:18">
      <c r="A189" s="146">
        <v>14034</v>
      </c>
      <c r="B189" s="146">
        <v>4.4060199994419236E-2</v>
      </c>
      <c r="C189" s="146">
        <v>1</v>
      </c>
      <c r="D189" s="148">
        <f t="shared" si="32"/>
        <v>1.4034</v>
      </c>
      <c r="E189" s="148">
        <f t="shared" si="32"/>
        <v>4.4060199994419236E-2</v>
      </c>
      <c r="F189" s="32">
        <f t="shared" si="33"/>
        <v>1.4034</v>
      </c>
      <c r="G189" s="32">
        <f t="shared" si="33"/>
        <v>4.4060199994419236E-2</v>
      </c>
      <c r="H189" s="32">
        <f t="shared" si="34"/>
        <v>1.9695315599999998</v>
      </c>
      <c r="I189" s="32">
        <f t="shared" si="35"/>
        <v>2.7640405913039996</v>
      </c>
      <c r="J189" s="32">
        <f t="shared" si="36"/>
        <v>3.8790545658360331</v>
      </c>
      <c r="K189" s="32">
        <f t="shared" si="37"/>
        <v>6.1834084672167958E-2</v>
      </c>
      <c r="L189" s="32">
        <f t="shared" si="38"/>
        <v>8.6777954428920515E-2</v>
      </c>
      <c r="M189" s="32">
        <f t="shared" ca="1" si="30"/>
        <v>4.3607262809714734E-2</v>
      </c>
      <c r="N189" s="32">
        <f t="shared" ca="1" si="39"/>
        <v>2.0515209328804031E-7</v>
      </c>
      <c r="O189" s="149">
        <f t="shared" ca="1" si="40"/>
        <v>12491765197.488964</v>
      </c>
      <c r="P189" s="32">
        <f t="shared" ca="1" si="41"/>
        <v>488491165194.57062</v>
      </c>
      <c r="Q189" s="32">
        <f t="shared" ca="1" si="42"/>
        <v>28112494079.281044</v>
      </c>
      <c r="R189">
        <f t="shared" ca="1" si="31"/>
        <v>4.5293718470450217E-4</v>
      </c>
    </row>
    <row r="190" spans="1:18">
      <c r="A190" s="146">
        <v>14034.5</v>
      </c>
      <c r="B190" s="146">
        <v>4.412284999853E-2</v>
      </c>
      <c r="C190" s="146">
        <v>1</v>
      </c>
      <c r="D190" s="148">
        <f t="shared" si="32"/>
        <v>1.4034500000000001</v>
      </c>
      <c r="E190" s="148">
        <f t="shared" si="32"/>
        <v>4.412284999853E-2</v>
      </c>
      <c r="F190" s="32">
        <f t="shared" si="33"/>
        <v>1.4034500000000001</v>
      </c>
      <c r="G190" s="32">
        <f t="shared" si="33"/>
        <v>4.412284999853E-2</v>
      </c>
      <c r="H190" s="32">
        <f t="shared" si="34"/>
        <v>1.9696719025000002</v>
      </c>
      <c r="I190" s="32">
        <f t="shared" si="35"/>
        <v>2.7643360315636256</v>
      </c>
      <c r="J190" s="32">
        <f t="shared" si="36"/>
        <v>3.8796074034979706</v>
      </c>
      <c r="K190" s="32">
        <f t="shared" si="37"/>
        <v>6.1924213830436933E-2</v>
      </c>
      <c r="L190" s="32">
        <f t="shared" si="38"/>
        <v>8.6907537900326723E-2</v>
      </c>
      <c r="M190" s="32">
        <f t="shared" ca="1" si="30"/>
        <v>4.3609196135058773E-2</v>
      </c>
      <c r="N190" s="32">
        <f t="shared" ca="1" si="39"/>
        <v>2.6384029145891881E-7</v>
      </c>
      <c r="O190" s="149">
        <f t="shared" ca="1" si="40"/>
        <v>12498861491.039341</v>
      </c>
      <c r="P190" s="32">
        <f t="shared" ca="1" si="41"/>
        <v>488555677496.79999</v>
      </c>
      <c r="Q190" s="32">
        <f t="shared" ca="1" si="42"/>
        <v>28116827727.531235</v>
      </c>
      <c r="R190">
        <f t="shared" ca="1" si="31"/>
        <v>5.1365386347122788E-4</v>
      </c>
    </row>
    <row r="191" spans="1:18">
      <c r="A191" s="146">
        <v>14059</v>
      </c>
      <c r="B191" s="146">
        <v>4.139269999723183E-2</v>
      </c>
      <c r="C191" s="146">
        <v>1</v>
      </c>
      <c r="D191" s="148">
        <f t="shared" si="32"/>
        <v>1.4058999999999999</v>
      </c>
      <c r="E191" s="148">
        <f t="shared" si="32"/>
        <v>4.139269999723183E-2</v>
      </c>
      <c r="F191" s="32">
        <f t="shared" si="33"/>
        <v>1.4058999999999999</v>
      </c>
      <c r="G191" s="32">
        <f t="shared" si="33"/>
        <v>4.139269999723183E-2</v>
      </c>
      <c r="H191" s="32">
        <f t="shared" si="34"/>
        <v>1.9765548099999999</v>
      </c>
      <c r="I191" s="32">
        <f t="shared" si="35"/>
        <v>2.7788384073789998</v>
      </c>
      <c r="J191" s="32">
        <f t="shared" si="36"/>
        <v>3.9067689169341357</v>
      </c>
      <c r="K191" s="32">
        <f t="shared" si="37"/>
        <v>5.819399692610823E-2</v>
      </c>
      <c r="L191" s="32">
        <f t="shared" si="38"/>
        <v>8.1814940278415557E-2</v>
      </c>
      <c r="M191" s="32">
        <f t="shared" ca="1" si="30"/>
        <v>4.370396186614213E-2</v>
      </c>
      <c r="N191" s="32">
        <f t="shared" ca="1" si="39"/>
        <v>5.3419314266787316E-6</v>
      </c>
      <c r="O191" s="149">
        <f t="shared" ca="1" si="40"/>
        <v>12849196022.579359</v>
      </c>
      <c r="P191" s="32">
        <f t="shared" ca="1" si="41"/>
        <v>491723132958.22827</v>
      </c>
      <c r="Q191" s="32">
        <f t="shared" ca="1" si="42"/>
        <v>28329678468.244236</v>
      </c>
      <c r="R191">
        <f t="shared" ca="1" si="31"/>
        <v>-2.3112618689102998E-3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0"/>
  <sheetViews>
    <sheetView workbookViewId="0">
      <selection activeCell="A20" sqref="A20:S5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7.85546875" style="1" customWidth="1"/>
    <col min="6" max="6" width="9.140625" style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8" width="10.140625" style="1" customWidth="1"/>
    <col min="19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-42000</v>
      </c>
      <c r="Y2" s="6">
        <f t="shared" ref="Y2:Y25" si="0">+D$11+D$12*X2+D$13*X2^2</f>
        <v>6.9378724600953207E-2</v>
      </c>
    </row>
    <row r="3" spans="1:25">
      <c r="A3" s="144" t="s">
        <v>278</v>
      </c>
      <c r="B3" s="4"/>
      <c r="C3" s="7"/>
      <c r="D3" s="7"/>
      <c r="X3" s="1">
        <v>-40000</v>
      </c>
      <c r="Y3" s="6">
        <f t="shared" si="0"/>
        <v>6.1991066512629561E-2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-38000</v>
      </c>
      <c r="Y4" s="6">
        <f t="shared" si="0"/>
        <v>5.500850053358658E-2</v>
      </c>
    </row>
    <row r="5" spans="1:25">
      <c r="A5"/>
      <c r="B5" s="4"/>
      <c r="C5" s="5"/>
      <c r="D5" s="5"/>
      <c r="X5" s="1">
        <v>-36000</v>
      </c>
      <c r="Y5" s="6">
        <f t="shared" si="0"/>
        <v>4.8431026663824248E-2</v>
      </c>
    </row>
    <row r="6" spans="1:25">
      <c r="A6" s="8" t="s">
        <v>12</v>
      </c>
      <c r="B6" s="4"/>
      <c r="X6" s="5">
        <v>-34000</v>
      </c>
      <c r="Y6" s="6">
        <f t="shared" si="0"/>
        <v>4.2258644903342579E-2</v>
      </c>
    </row>
    <row r="7" spans="1:25">
      <c r="A7" t="s">
        <v>13</v>
      </c>
      <c r="B7" s="4"/>
      <c r="C7" s="15">
        <v>37676.574999999997</v>
      </c>
      <c r="D7" s="15"/>
      <c r="E7" s="16"/>
      <c r="X7" s="1">
        <v>-32000</v>
      </c>
      <c r="Y7" s="6">
        <f t="shared" si="0"/>
        <v>3.6491355252141568E-2</v>
      </c>
    </row>
    <row r="8" spans="1:25">
      <c r="A8" t="s">
        <v>14</v>
      </c>
      <c r="B8" s="4"/>
      <c r="C8" s="15">
        <v>0.41567317999999998</v>
      </c>
      <c r="D8" s="15">
        <v>0.41567549999999998</v>
      </c>
      <c r="E8" s="15"/>
      <c r="X8" s="5">
        <v>-30000</v>
      </c>
      <c r="Y8" s="6">
        <f t="shared" si="0"/>
        <v>3.1129157710221213E-2</v>
      </c>
    </row>
    <row r="9" spans="1:25">
      <c r="A9" s="13" t="s">
        <v>15</v>
      </c>
      <c r="B9" s="13"/>
      <c r="C9" s="13">
        <v>37</v>
      </c>
      <c r="D9" s="13" t="str">
        <f>"F"&amp;C9</f>
        <v>F37</v>
      </c>
      <c r="E9" s="13" t="str">
        <f>"G"&amp;C9</f>
        <v>G37</v>
      </c>
      <c r="X9" s="1">
        <v>-28000</v>
      </c>
      <c r="Y9" s="6">
        <f t="shared" si="0"/>
        <v>2.6172052277581508E-2</v>
      </c>
    </row>
    <row r="10" spans="1:25">
      <c r="A10"/>
      <c r="B10" s="4"/>
      <c r="C10" s="17" t="s">
        <v>16</v>
      </c>
      <c r="D10" s="17" t="s">
        <v>17</v>
      </c>
      <c r="E10" s="7"/>
      <c r="X10" s="5">
        <v>-26000</v>
      </c>
      <c r="Y10" s="6">
        <f t="shared" si="0"/>
        <v>2.1620038954222459E-2</v>
      </c>
    </row>
    <row r="11" spans="1:25">
      <c r="A11" t="s">
        <v>20</v>
      </c>
      <c r="B11" s="4"/>
      <c r="C11" s="19">
        <f ca="1">INTERCEPT(INDIRECT(E9):G814,INDIRECT(D9):$F814)</f>
        <v>-3.9637976108435891E-3</v>
      </c>
      <c r="D11" s="20">
        <f>+E11*F11</f>
        <v>-6.9275230490548317E-4</v>
      </c>
      <c r="E11" s="21">
        <v>-0.69275230490548312</v>
      </c>
      <c r="F11" s="22">
        <v>1E-3</v>
      </c>
      <c r="X11" s="1">
        <v>-24000</v>
      </c>
      <c r="Y11" s="6">
        <f t="shared" si="0"/>
        <v>1.7473117740144064E-2</v>
      </c>
    </row>
    <row r="12" spans="1:25">
      <c r="A12" t="s">
        <v>21</v>
      </c>
      <c r="C12" s="19">
        <f ca="1">SLOPE(INDIRECT(E9):G814,INDIRECT(D9):$F814)</f>
        <v>1.7404853348694199E-6</v>
      </c>
      <c r="D12" s="20">
        <f>+E12*F12</f>
        <v>4.5836507596490348E-7</v>
      </c>
      <c r="E12" s="23">
        <v>45.83650759649035</v>
      </c>
      <c r="F12" s="22">
        <v>1E-8</v>
      </c>
      <c r="X12" s="5">
        <v>-22000</v>
      </c>
      <c r="Y12" s="6">
        <f t="shared" si="0"/>
        <v>1.3731288635346325E-2</v>
      </c>
    </row>
    <row r="13" spans="1:25">
      <c r="A13" t="s">
        <v>22</v>
      </c>
      <c r="C13" s="4"/>
      <c r="D13" s="20">
        <f>+E13*F13</f>
        <v>5.0636513660081995E-11</v>
      </c>
      <c r="E13" s="25">
        <v>0.50636513660081994</v>
      </c>
      <c r="F13" s="22">
        <v>1E-10</v>
      </c>
      <c r="X13" s="1">
        <v>-20000</v>
      </c>
      <c r="Y13" s="6">
        <f t="shared" si="0"/>
        <v>1.0394551639829245E-2</v>
      </c>
    </row>
    <row r="14" spans="1:25">
      <c r="A14" t="s">
        <v>279</v>
      </c>
      <c r="D14" s="64">
        <f>2*D13</f>
        <v>1.0127302732016399E-10</v>
      </c>
      <c r="E14" s="5">
        <f>SUM(R21:R50)</f>
        <v>6.7477609679947965E-4</v>
      </c>
      <c r="X14" s="5">
        <v>-18000</v>
      </c>
      <c r="Y14" s="6">
        <f t="shared" si="0"/>
        <v>7.4629067535928201E-3</v>
      </c>
    </row>
    <row r="15" spans="1:25">
      <c r="A15" s="8" t="s">
        <v>25</v>
      </c>
      <c r="B15"/>
      <c r="C15" s="31">
        <f ca="1">(C7+C11)+(C8+C12)*INT(MAX(F21:F3333))</f>
        <v>47837.7444674664</v>
      </c>
      <c r="D15" s="32">
        <f>+C7+INT(MAX(F21:F1388))*C8+D11+D12*INT(MAX(F21:F3823))+D13*INT(MAX(F21:F3850)^2)</f>
        <v>47837.746656574876</v>
      </c>
      <c r="E15"/>
      <c r="X15" s="1">
        <v>-16000</v>
      </c>
      <c r="Y15" s="6">
        <f t="shared" si="0"/>
        <v>4.9363539766370517E-3</v>
      </c>
    </row>
    <row r="16" spans="1:25">
      <c r="A16" s="8" t="s">
        <v>28</v>
      </c>
      <c r="B16"/>
      <c r="C16" s="31">
        <f ca="1">+C8+C12</f>
        <v>0.41567492048533483</v>
      </c>
      <c r="D16" s="150">
        <f>+C8+D12+2*D13*MAX(F21:F254)</f>
        <v>0.41567611403486526</v>
      </c>
      <c r="E16"/>
      <c r="X16" s="5">
        <v>-14000</v>
      </c>
      <c r="Y16" s="6">
        <f t="shared" si="0"/>
        <v>2.81489330896194E-3</v>
      </c>
    </row>
    <row r="17" spans="1:25">
      <c r="A17" t="s">
        <v>31</v>
      </c>
      <c r="B17"/>
      <c r="C17">
        <f>COUNT(C21:C4539)</f>
        <v>30</v>
      </c>
      <c r="D17"/>
      <c r="E17"/>
      <c r="X17" s="1">
        <v>-12000</v>
      </c>
      <c r="Y17" s="6">
        <f t="shared" si="0"/>
        <v>1.0985247505674823E-3</v>
      </c>
    </row>
    <row r="18" spans="1:25">
      <c r="A18" s="8" t="s">
        <v>280</v>
      </c>
      <c r="B18"/>
      <c r="C18" s="39">
        <f ca="1">+C15</f>
        <v>47837.7444674664</v>
      </c>
      <c r="D18" s="40">
        <f ca="1">C16</f>
        <v>0.41567492048533483</v>
      </c>
      <c r="E18" s="13" t="s">
        <v>16</v>
      </c>
      <c r="X18" s="5">
        <v>-10000</v>
      </c>
      <c r="Y18" s="6">
        <f t="shared" si="0"/>
        <v>-2.1275169854631862E-4</v>
      </c>
    </row>
    <row r="19" spans="1:25">
      <c r="A19" s="8" t="s">
        <v>281</v>
      </c>
      <c r="C19" s="41">
        <f>+D15</f>
        <v>47837.746656574876</v>
      </c>
      <c r="D19" s="42">
        <f>+D16</f>
        <v>0.41567611403486526</v>
      </c>
      <c r="E19" s="19" t="s">
        <v>282</v>
      </c>
      <c r="G19" s="1" t="s">
        <v>37</v>
      </c>
      <c r="O19" s="44" t="s">
        <v>38</v>
      </c>
      <c r="P19" s="44" t="s">
        <v>38</v>
      </c>
      <c r="X19" s="1">
        <v>-8000</v>
      </c>
      <c r="Y19" s="6">
        <f t="shared" si="0"/>
        <v>-1.1189360383794637E-3</v>
      </c>
    </row>
    <row r="20" spans="1:25" ht="14.25">
      <c r="A20" s="18" t="s">
        <v>39</v>
      </c>
      <c r="B20" s="4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8" t="s">
        <v>288</v>
      </c>
      <c r="S20" s="151" t="s">
        <v>54</v>
      </c>
      <c r="X20" s="5">
        <v>-6000</v>
      </c>
      <c r="Y20" s="6">
        <f t="shared" si="0"/>
        <v>-1.6200282689319524E-3</v>
      </c>
    </row>
    <row r="21" spans="1:25">
      <c r="A21" s="5" t="s">
        <v>58</v>
      </c>
      <c r="B21" s="5" t="s">
        <v>59</v>
      </c>
      <c r="C21" s="48">
        <v>21110.393</v>
      </c>
      <c r="D21" s="48"/>
      <c r="E21" s="5">
        <f t="shared" ref="E21:E41" si="1">(C21-C$7)/C$8</f>
        <v>-39853.863075794303</v>
      </c>
      <c r="F21" s="1">
        <f t="shared" ref="F21:F41" si="2">ROUND(2*E21,0)/2</f>
        <v>-39854</v>
      </c>
      <c r="G21" s="5">
        <f t="shared" ref="G21:G41" si="3">C21-(C$7+F21*C$8)</f>
        <v>5.6915720000688452E-2</v>
      </c>
      <c r="H21" s="5"/>
      <c r="J21" s="5"/>
      <c r="K21" s="5"/>
      <c r="L21" s="5"/>
      <c r="M21" s="5"/>
      <c r="N21" s="5">
        <f t="shared" ref="N21:N50" si="4">+G21</f>
        <v>5.6915720000688452E-2</v>
      </c>
      <c r="O21" s="5"/>
      <c r="P21" s="6">
        <f t="shared" ref="P21:P41" si="5">+D$11+D$12*F21+D$13*F21^2</f>
        <v>6.1467632702095869E-2</v>
      </c>
      <c r="Q21" s="49">
        <f t="shared" ref="Q21:Q41" si="6">+C21-15018.5</f>
        <v>6091.893</v>
      </c>
      <c r="R21" s="5">
        <f>+(Y2-G21)^2</f>
        <v>1.5532648366622042E-4</v>
      </c>
      <c r="S21" s="5"/>
      <c r="X21" s="1">
        <v>-4000</v>
      </c>
      <c r="Y21" s="6">
        <f t="shared" si="0"/>
        <v>-1.7160283902037854E-3</v>
      </c>
    </row>
    <row r="22" spans="1:25">
      <c r="A22" s="1" t="s">
        <v>58</v>
      </c>
      <c r="B22" s="1" t="s">
        <v>61</v>
      </c>
      <c r="C22" s="51">
        <v>24031.935099999999</v>
      </c>
      <c r="D22" s="51"/>
      <c r="E22" s="1">
        <f t="shared" si="1"/>
        <v>-32825.403601935541</v>
      </c>
      <c r="F22" s="1">
        <f t="shared" si="2"/>
        <v>-32825.5</v>
      </c>
      <c r="G22" s="1">
        <f t="shared" si="3"/>
        <v>4.0070090002700454E-2</v>
      </c>
      <c r="N22" s="5">
        <f t="shared" si="4"/>
        <v>4.0070090002700454E-2</v>
      </c>
      <c r="P22" s="6">
        <f t="shared" si="5"/>
        <v>3.882270943651478E-2</v>
      </c>
      <c r="Q22" s="49">
        <f t="shared" si="6"/>
        <v>9013.4350999999988</v>
      </c>
      <c r="R22" s="1">
        <f t="shared" ref="R22:R32" si="7">+(P22-G22)^2</f>
        <v>1.5559582768976928E-6</v>
      </c>
      <c r="X22" s="5">
        <v>-2000</v>
      </c>
      <c r="Y22" s="6">
        <f t="shared" si="0"/>
        <v>-1.4069364021949624E-3</v>
      </c>
    </row>
    <row r="23" spans="1:25">
      <c r="A23" s="1" t="s">
        <v>58</v>
      </c>
      <c r="B23" s="1" t="s">
        <v>61</v>
      </c>
      <c r="C23" s="51">
        <v>24177.4172</v>
      </c>
      <c r="D23" s="51"/>
      <c r="E23" s="1">
        <f t="shared" si="1"/>
        <v>-32475.412053286665</v>
      </c>
      <c r="F23" s="1">
        <f t="shared" si="2"/>
        <v>-32475.5</v>
      </c>
      <c r="G23" s="1">
        <f t="shared" si="3"/>
        <v>3.6557089999405434E-2</v>
      </c>
      <c r="N23" s="5">
        <f t="shared" si="4"/>
        <v>3.6557089999405434E-2</v>
      </c>
      <c r="P23" s="6">
        <f t="shared" si="5"/>
        <v>3.7825821970621544E-2</v>
      </c>
      <c r="Q23" s="49">
        <f t="shared" si="6"/>
        <v>9158.9171999999999</v>
      </c>
      <c r="R23" s="1">
        <f t="shared" si="7"/>
        <v>1.6096808147859152E-6</v>
      </c>
      <c r="X23" s="1">
        <v>0</v>
      </c>
      <c r="Y23" s="6">
        <f t="shared" si="0"/>
        <v>-6.9275230490548317E-4</v>
      </c>
    </row>
    <row r="24" spans="1:25">
      <c r="A24" s="1" t="s">
        <v>58</v>
      </c>
      <c r="B24" s="1" t="s">
        <v>61</v>
      </c>
      <c r="C24" s="51">
        <v>24535.313999999998</v>
      </c>
      <c r="D24" s="51"/>
      <c r="E24" s="1">
        <f t="shared" si="1"/>
        <v>-31614.40677986489</v>
      </c>
      <c r="F24" s="1">
        <f t="shared" si="2"/>
        <v>-31614.5</v>
      </c>
      <c r="G24" s="1">
        <f t="shared" si="3"/>
        <v>3.8749110000935616E-2</v>
      </c>
      <c r="N24" s="5">
        <f t="shared" si="4"/>
        <v>3.8749110000935616E-2</v>
      </c>
      <c r="P24" s="6">
        <f t="shared" si="5"/>
        <v>3.5426276028858651E-2</v>
      </c>
      <c r="Q24" s="49">
        <f t="shared" si="6"/>
        <v>9516.8139999999985</v>
      </c>
      <c r="R24" s="1">
        <f t="shared" si="7"/>
        <v>1.1041225605988779E-5</v>
      </c>
      <c r="X24" s="5">
        <v>2000</v>
      </c>
      <c r="Y24" s="6">
        <f t="shared" si="0"/>
        <v>4.2652390166465179E-4</v>
      </c>
    </row>
    <row r="25" spans="1:25">
      <c r="A25" s="1" t="s">
        <v>58</v>
      </c>
      <c r="B25" s="1" t="s">
        <v>59</v>
      </c>
      <c r="C25" s="51">
        <v>25972.492699999999</v>
      </c>
      <c r="D25" s="51"/>
      <c r="E25" s="1">
        <f t="shared" si="1"/>
        <v>-28156.934012437363</v>
      </c>
      <c r="F25" s="1">
        <f t="shared" si="2"/>
        <v>-28157</v>
      </c>
      <c r="G25" s="1">
        <f t="shared" si="3"/>
        <v>2.7429260000644717E-2</v>
      </c>
      <c r="N25" s="5">
        <f t="shared" si="4"/>
        <v>2.7429260000644717E-2</v>
      </c>
      <c r="P25" s="6">
        <f t="shared" si="5"/>
        <v>2.6546533328179665E-2</v>
      </c>
      <c r="Q25" s="49">
        <f t="shared" si="6"/>
        <v>10953.992699999999</v>
      </c>
      <c r="R25" s="1">
        <f t="shared" si="7"/>
        <v>7.7920637828122451E-7</v>
      </c>
      <c r="X25" s="1">
        <v>4000</v>
      </c>
      <c r="Y25" s="6">
        <f t="shared" si="0"/>
        <v>1.9508922175154426E-3</v>
      </c>
    </row>
    <row r="26" spans="1:25">
      <c r="A26" s="1" t="s">
        <v>58</v>
      </c>
      <c r="B26" s="1" t="s">
        <v>61</v>
      </c>
      <c r="C26" s="51">
        <v>26011.360000000001</v>
      </c>
      <c r="D26" s="51"/>
      <c r="E26" s="1">
        <f t="shared" si="1"/>
        <v>-28063.429543373466</v>
      </c>
      <c r="F26" s="1">
        <f t="shared" si="2"/>
        <v>-28063.5</v>
      </c>
      <c r="G26" s="1">
        <f t="shared" si="3"/>
        <v>2.9286930002854206E-2</v>
      </c>
      <c r="N26" s="5">
        <f t="shared" si="4"/>
        <v>2.9286930002854206E-2</v>
      </c>
      <c r="P26" s="6">
        <f t="shared" si="5"/>
        <v>2.6323213716915188E-2</v>
      </c>
      <c r="Q26" s="49">
        <f t="shared" si="6"/>
        <v>10992.86</v>
      </c>
      <c r="R26" s="1">
        <f t="shared" si="7"/>
        <v>8.7836142235401619E-6</v>
      </c>
      <c r="X26" s="5">
        <v>6000</v>
      </c>
      <c r="Y26" s="6">
        <f t="shared" ref="Y26:Y40" si="8">+D$11+D$12*X26+D$13*X26^2</f>
        <v>3.8803526426468898E-3</v>
      </c>
    </row>
    <row r="27" spans="1:25">
      <c r="A27" s="1" t="s">
        <v>58</v>
      </c>
      <c r="B27" s="1" t="s">
        <v>61</v>
      </c>
      <c r="C27" s="51">
        <v>26016.345399999998</v>
      </c>
      <c r="D27" s="51"/>
      <c r="E27" s="1">
        <f t="shared" si="1"/>
        <v>-28051.43598631983</v>
      </c>
      <c r="F27" s="1">
        <f t="shared" si="2"/>
        <v>-28051.5</v>
      </c>
      <c r="G27" s="1">
        <f t="shared" si="3"/>
        <v>2.660877000016626E-2</v>
      </c>
      <c r="N27" s="5">
        <f t="shared" si="4"/>
        <v>2.660877000016626E-2</v>
      </c>
      <c r="P27" s="6">
        <f t="shared" si="5"/>
        <v>2.6294616482258341E-2</v>
      </c>
      <c r="Q27" s="49">
        <f t="shared" si="6"/>
        <v>10997.845399999998</v>
      </c>
      <c r="R27" s="1">
        <f t="shared" si="7"/>
        <v>9.8692432813921172E-8</v>
      </c>
      <c r="X27" s="1">
        <v>8000</v>
      </c>
      <c r="Y27" s="6">
        <f t="shared" si="8"/>
        <v>6.2149051770589922E-3</v>
      </c>
    </row>
    <row r="28" spans="1:25">
      <c r="A28" s="1" t="s">
        <v>58</v>
      </c>
      <c r="B28" s="1" t="s">
        <v>59</v>
      </c>
      <c r="C28" s="152">
        <v>26017.386399999999</v>
      </c>
      <c r="D28" s="51"/>
      <c r="E28" s="1">
        <f t="shared" si="1"/>
        <v>-28048.931614976937</v>
      </c>
      <c r="F28" s="1">
        <f t="shared" si="2"/>
        <v>-28049</v>
      </c>
      <c r="G28" s="1">
        <f t="shared" si="3"/>
        <v>2.8425820000848034E-2</v>
      </c>
      <c r="N28" s="5">
        <f t="shared" si="4"/>
        <v>2.8425820000848034E-2</v>
      </c>
      <c r="P28" s="6">
        <f t="shared" si="5"/>
        <v>2.6288660560611792E-2</v>
      </c>
      <c r="Q28" s="49">
        <f t="shared" si="6"/>
        <v>10998.886399999999</v>
      </c>
      <c r="R28" s="1">
        <f t="shared" si="7"/>
        <v>4.5674504729908911E-6</v>
      </c>
      <c r="X28" s="5">
        <v>10000</v>
      </c>
      <c r="Y28" s="6">
        <f t="shared" si="8"/>
        <v>8.9545498207517504E-3</v>
      </c>
    </row>
    <row r="29" spans="1:25">
      <c r="A29" s="1" t="s">
        <v>58</v>
      </c>
      <c r="B29" s="44" t="s">
        <v>61</v>
      </c>
      <c r="C29" s="51">
        <v>26030.475999999999</v>
      </c>
      <c r="D29" s="51"/>
      <c r="E29" s="1">
        <f t="shared" si="1"/>
        <v>-28017.441490932852</v>
      </c>
      <c r="F29" s="1">
        <f t="shared" si="2"/>
        <v>-28017.5</v>
      </c>
      <c r="G29" s="1">
        <f t="shared" si="3"/>
        <v>2.4320650001754984E-2</v>
      </c>
      <c r="N29" s="5">
        <f t="shared" si="4"/>
        <v>2.4320650001754984E-2</v>
      </c>
      <c r="P29" s="6">
        <f t="shared" si="5"/>
        <v>2.6213670179571307E-2</v>
      </c>
      <c r="Q29" s="49">
        <f t="shared" si="6"/>
        <v>11011.975999999999</v>
      </c>
      <c r="R29" s="1">
        <f t="shared" si="7"/>
        <v>3.5835253936197429E-6</v>
      </c>
      <c r="X29" s="1">
        <v>12000</v>
      </c>
      <c r="Y29" s="6">
        <f t="shared" si="8"/>
        <v>1.2099286573725165E-2</v>
      </c>
    </row>
    <row r="30" spans="1:25">
      <c r="A30" s="52" t="s">
        <v>58</v>
      </c>
      <c r="B30" s="44"/>
      <c r="C30" s="153">
        <v>26382.348999999998</v>
      </c>
      <c r="D30" s="51"/>
      <c r="E30" s="1">
        <f t="shared" si="1"/>
        <v>-27170.927890993593</v>
      </c>
      <c r="F30" s="1">
        <f t="shared" si="2"/>
        <v>-27171</v>
      </c>
      <c r="G30" s="1">
        <f t="shared" si="3"/>
        <v>2.9973780001455452E-2</v>
      </c>
      <c r="N30" s="5">
        <f t="shared" si="4"/>
        <v>2.9973780001455452E-2</v>
      </c>
      <c r="P30" s="6">
        <f t="shared" si="5"/>
        <v>2.4236086903685027E-2</v>
      </c>
      <c r="Q30" s="49">
        <f t="shared" si="6"/>
        <v>11363.848999999998</v>
      </c>
      <c r="R30" s="1">
        <f t="shared" si="7"/>
        <v>3.2921122084202386E-5</v>
      </c>
      <c r="X30" s="5">
        <v>14000</v>
      </c>
      <c r="Y30" s="6">
        <f t="shared" si="8"/>
        <v>1.5649115435979237E-2</v>
      </c>
    </row>
    <row r="31" spans="1:25">
      <c r="A31" s="1" t="s">
        <v>58</v>
      </c>
      <c r="B31" s="44" t="s">
        <v>61</v>
      </c>
      <c r="C31" s="51">
        <v>27069.246299999999</v>
      </c>
      <c r="D31" s="51"/>
      <c r="E31" s="1">
        <f t="shared" si="1"/>
        <v>-25518.434217959406</v>
      </c>
      <c r="F31" s="1">
        <f t="shared" si="2"/>
        <v>-25518.5</v>
      </c>
      <c r="G31" s="1">
        <f t="shared" si="3"/>
        <v>2.7343829999153968E-2</v>
      </c>
      <c r="N31" s="5">
        <f t="shared" si="4"/>
        <v>2.7343829999153968E-2</v>
      </c>
      <c r="P31" s="6">
        <f t="shared" si="5"/>
        <v>2.0584644392537533E-2</v>
      </c>
      <c r="Q31" s="49">
        <f t="shared" si="6"/>
        <v>12050.746299999999</v>
      </c>
      <c r="R31" s="1">
        <f t="shared" si="7"/>
        <v>4.5686590064690783E-5</v>
      </c>
      <c r="X31" s="1">
        <v>16000</v>
      </c>
      <c r="Y31" s="6">
        <f t="shared" si="8"/>
        <v>1.9604036407513962E-2</v>
      </c>
    </row>
    <row r="32" spans="1:25">
      <c r="A32" s="52" t="s">
        <v>58</v>
      </c>
      <c r="B32" s="44"/>
      <c r="C32" s="153">
        <v>27344.418600000001</v>
      </c>
      <c r="D32" s="51"/>
      <c r="E32" s="1">
        <f t="shared" si="1"/>
        <v>-24856.442265531772</v>
      </c>
      <c r="F32" s="1">
        <f t="shared" si="2"/>
        <v>-24856.5</v>
      </c>
      <c r="G32" s="1">
        <f t="shared" si="3"/>
        <v>2.3998670003493316E-2</v>
      </c>
      <c r="N32" s="5">
        <f t="shared" si="4"/>
        <v>2.3998670003493316E-2</v>
      </c>
      <c r="P32" s="6">
        <f t="shared" si="5"/>
        <v>1.9199442956161467E-2</v>
      </c>
      <c r="Q32" s="49">
        <f t="shared" si="6"/>
        <v>12325.918600000001</v>
      </c>
      <c r="R32" s="1">
        <f t="shared" si="7"/>
        <v>2.3032580251841586E-5</v>
      </c>
      <c r="X32" s="5">
        <v>18000</v>
      </c>
      <c r="Y32" s="6">
        <f t="shared" si="8"/>
        <v>2.3964049488329343E-2</v>
      </c>
    </row>
    <row r="33" spans="1:35">
      <c r="A33" s="26" t="s">
        <v>63</v>
      </c>
      <c r="B33" s="154"/>
      <c r="C33" s="155">
        <v>27398.25</v>
      </c>
      <c r="D33" s="51"/>
      <c r="E33" s="1">
        <f>(C33-C$7)/C$8</f>
        <v>-24726.938119991282</v>
      </c>
      <c r="F33" s="1">
        <f t="shared" si="2"/>
        <v>-24727</v>
      </c>
      <c r="G33" s="1">
        <f>C33-(C$7+F33*C$8)</f>
        <v>2.5721860001794994E-2</v>
      </c>
      <c r="N33" s="5">
        <f>+G33</f>
        <v>2.5721860001794994E-2</v>
      </c>
      <c r="P33" s="6">
        <f>+D$11+D$12*F33+D$13*F33^2</f>
        <v>1.8933660976528051E-2</v>
      </c>
      <c r="Q33" s="49">
        <f>+C33-15018.5</f>
        <v>12379.75</v>
      </c>
      <c r="R33" s="1">
        <f>+(P33-G33)^2</f>
        <v>4.6079646006635078E-5</v>
      </c>
      <c r="X33" s="5"/>
      <c r="Y33" s="6"/>
    </row>
    <row r="34" spans="1:35">
      <c r="A34" s="1" t="s">
        <v>58</v>
      </c>
      <c r="B34" s="44" t="s">
        <v>59</v>
      </c>
      <c r="C34" s="51">
        <v>33987.049599999998</v>
      </c>
      <c r="D34" s="51"/>
      <c r="E34" s="1">
        <f>(C34-C$7)/C$8</f>
        <v>-8876.0246691884204</v>
      </c>
      <c r="F34" s="1">
        <f>ROUND(2*E34,0)/2</f>
        <v>-8876</v>
      </c>
      <c r="G34" s="1">
        <f>C34-(C$7+F34*C$8)</f>
        <v>-1.0254319997329731E-2</v>
      </c>
      <c r="N34" s="5">
        <f t="shared" si="4"/>
        <v>-1.0254319997329731E-2</v>
      </c>
      <c r="P34" s="6">
        <f>+D$11+D$12*F34+D$13*F34^2</f>
        <v>-7.7188522415859093E-4</v>
      </c>
      <c r="Q34" s="49">
        <f>+C34-15018.5</f>
        <v>18968.549599999998</v>
      </c>
      <c r="R34" s="1">
        <f t="shared" ref="R34:R50" si="9">+(P34-G34)^2</f>
        <v>8.9916569227445207E-5</v>
      </c>
      <c r="X34" s="1">
        <v>20000</v>
      </c>
      <c r="Y34" s="6">
        <f t="shared" si="8"/>
        <v>2.8729154678425385E-2</v>
      </c>
    </row>
    <row r="35" spans="1:35">
      <c r="A35" s="1" t="s">
        <v>58</v>
      </c>
      <c r="B35" s="44" t="s">
        <v>61</v>
      </c>
      <c r="C35" s="51">
        <v>35462.491800000003</v>
      </c>
      <c r="D35" s="51"/>
      <c r="E35" s="1">
        <f t="shared" si="1"/>
        <v>-5326.5000161905891</v>
      </c>
      <c r="F35" s="1">
        <f t="shared" si="2"/>
        <v>-5326.5</v>
      </c>
      <c r="G35" s="1">
        <f t="shared" si="3"/>
        <v>-6.7299915826879442E-6</v>
      </c>
      <c r="N35" s="5">
        <f t="shared" si="4"/>
        <v>-6.7299915826879442E-6</v>
      </c>
      <c r="P35" s="6">
        <f t="shared" si="5"/>
        <v>-1.6975948571420036E-3</v>
      </c>
      <c r="Q35" s="49">
        <f t="shared" si="6"/>
        <v>20443.991800000003</v>
      </c>
      <c r="R35" s="1">
        <f t="shared" si="9"/>
        <v>2.8590239935829227E-6</v>
      </c>
      <c r="X35" s="5">
        <v>22000</v>
      </c>
      <c r="Y35" s="6">
        <f t="shared" si="8"/>
        <v>3.3899351977802084E-2</v>
      </c>
    </row>
    <row r="36" spans="1:35">
      <c r="A36" s="1" t="s">
        <v>58</v>
      </c>
      <c r="B36" s="44" t="s">
        <v>61</v>
      </c>
      <c r="C36" s="51">
        <v>35480.365700000002</v>
      </c>
      <c r="D36" s="51"/>
      <c r="E36" s="1">
        <f t="shared" si="1"/>
        <v>-5283.5001286347006</v>
      </c>
      <c r="F36" s="1">
        <f t="shared" si="2"/>
        <v>-5283.5</v>
      </c>
      <c r="G36" s="1">
        <f t="shared" si="3"/>
        <v>-5.3469993872568011E-5</v>
      </c>
      <c r="N36" s="5">
        <f t="shared" si="4"/>
        <v>-5.3469993872568011E-5</v>
      </c>
      <c r="P36" s="6">
        <f t="shared" si="5"/>
        <v>-1.7009870555026521E-3</v>
      </c>
      <c r="Q36" s="49">
        <f t="shared" si="6"/>
        <v>20461.865700000002</v>
      </c>
      <c r="R36" s="1">
        <f t="shared" si="9"/>
        <v>2.7143124683622264E-6</v>
      </c>
      <c r="X36" s="1">
        <v>24000</v>
      </c>
      <c r="Y36" s="6">
        <f t="shared" si="8"/>
        <v>3.9474641386459432E-2</v>
      </c>
    </row>
    <row r="37" spans="1:35">
      <c r="A37" s="1" t="s">
        <v>58</v>
      </c>
      <c r="B37" s="44" t="s">
        <v>59</v>
      </c>
      <c r="C37" s="51">
        <v>37639.580240000003</v>
      </c>
      <c r="D37" s="51"/>
      <c r="E37" s="1">
        <f t="shared" si="1"/>
        <v>-88.999631874238631</v>
      </c>
      <c r="F37" s="1">
        <f t="shared" si="2"/>
        <v>-89</v>
      </c>
      <c r="G37" s="1">
        <f t="shared" si="3"/>
        <v>1.5302000247174874E-4</v>
      </c>
      <c r="N37" s="5">
        <f t="shared" si="4"/>
        <v>1.5302000247174874E-4</v>
      </c>
      <c r="P37" s="6">
        <f t="shared" si="5"/>
        <v>-7.3314570484165806E-4</v>
      </c>
      <c r="Q37" s="49">
        <f t="shared" si="6"/>
        <v>22621.080240000003</v>
      </c>
      <c r="R37" s="1">
        <f t="shared" si="9"/>
        <v>7.8528966081827056E-7</v>
      </c>
      <c r="X37" s="5">
        <v>26000</v>
      </c>
      <c r="Y37" s="6">
        <f t="shared" si="8"/>
        <v>4.5455022904397444E-2</v>
      </c>
    </row>
    <row r="38" spans="1:35">
      <c r="A38" s="1" t="s">
        <v>58</v>
      </c>
      <c r="B38" s="44" t="s">
        <v>61</v>
      </c>
      <c r="C38" s="51">
        <v>37639.788480000003</v>
      </c>
      <c r="D38" s="51"/>
      <c r="E38" s="1">
        <f t="shared" si="1"/>
        <v>-88.498661376214358</v>
      </c>
      <c r="F38" s="1">
        <f t="shared" si="2"/>
        <v>-88.5</v>
      </c>
      <c r="G38" s="1">
        <f t="shared" si="3"/>
        <v>5.5643000814598054E-4</v>
      </c>
      <c r="N38" s="5">
        <f t="shared" si="4"/>
        <v>5.5643000814598054E-4</v>
      </c>
      <c r="P38" s="6">
        <f t="shared" si="5"/>
        <v>-7.3292101629426291E-4</v>
      </c>
      <c r="Q38" s="49">
        <f t="shared" si="6"/>
        <v>22621.288480000003</v>
      </c>
      <c r="R38" s="1">
        <f t="shared" si="9"/>
        <v>1.6624260642251052E-6</v>
      </c>
      <c r="X38" s="1">
        <v>28000</v>
      </c>
      <c r="Y38" s="6">
        <f t="shared" si="8"/>
        <v>5.1840496531616098E-2</v>
      </c>
    </row>
    <row r="39" spans="1:35">
      <c r="A39" s="1" t="s">
        <v>58</v>
      </c>
      <c r="B39" s="44" t="s">
        <v>61</v>
      </c>
      <c r="C39" s="51">
        <v>37640.61881</v>
      </c>
      <c r="D39" s="51"/>
      <c r="E39" s="1">
        <f t="shared" si="1"/>
        <v>-86.501106470225366</v>
      </c>
      <c r="F39" s="1">
        <f t="shared" si="2"/>
        <v>-86.5</v>
      </c>
      <c r="G39" s="1">
        <f t="shared" si="3"/>
        <v>-4.5992999366717413E-4</v>
      </c>
      <c r="N39" s="5">
        <f t="shared" si="4"/>
        <v>-4.5992999366717413E-4</v>
      </c>
      <c r="P39" s="6">
        <f t="shared" si="5"/>
        <v>-7.3202200892211417E-4</v>
      </c>
      <c r="Q39" s="49">
        <f t="shared" si="6"/>
        <v>22622.11881</v>
      </c>
      <c r="R39" s="1">
        <f t="shared" si="9"/>
        <v>7.4034064765494519E-8</v>
      </c>
      <c r="X39" s="5">
        <v>30000</v>
      </c>
      <c r="Y39" s="6">
        <f t="shared" si="8"/>
        <v>5.8631062268115416E-2</v>
      </c>
    </row>
    <row r="40" spans="1:35">
      <c r="A40" s="1" t="s">
        <v>58</v>
      </c>
      <c r="B40" s="44" t="s">
        <v>61</v>
      </c>
      <c r="C40" s="51">
        <v>37642.69786</v>
      </c>
      <c r="D40" s="51"/>
      <c r="E40" s="1">
        <f t="shared" si="1"/>
        <v>-81.499460706117418</v>
      </c>
      <c r="F40" s="1">
        <f t="shared" si="2"/>
        <v>-81.5</v>
      </c>
      <c r="G40" s="1">
        <f t="shared" si="3"/>
        <v>2.2417000582208857E-4</v>
      </c>
      <c r="N40" s="5">
        <f t="shared" si="4"/>
        <v>2.2417000582208857E-4</v>
      </c>
      <c r="P40" s="6">
        <f t="shared" si="5"/>
        <v>-7.2977271821376413E-4</v>
      </c>
      <c r="Q40" s="49">
        <f t="shared" si="6"/>
        <v>22624.19786</v>
      </c>
      <c r="R40" s="1">
        <f t="shared" si="9"/>
        <v>9.1000672074094302E-7</v>
      </c>
      <c r="X40" s="1">
        <v>32000</v>
      </c>
      <c r="Y40" s="6">
        <f t="shared" si="8"/>
        <v>6.5826720113895384E-2</v>
      </c>
    </row>
    <row r="41" spans="1:35">
      <c r="A41" s="1" t="s">
        <v>67</v>
      </c>
      <c r="B41" s="156"/>
      <c r="C41" s="51">
        <v>37676.567000000003</v>
      </c>
      <c r="D41" s="51"/>
      <c r="E41" s="1">
        <f t="shared" si="1"/>
        <v>-1.9245889268953695E-2</v>
      </c>
      <c r="F41" s="1">
        <f t="shared" si="2"/>
        <v>0</v>
      </c>
      <c r="G41" s="1">
        <f t="shared" si="3"/>
        <v>-7.9999999943538569E-3</v>
      </c>
      <c r="N41" s="5">
        <f t="shared" si="4"/>
        <v>-7.9999999943538569E-3</v>
      </c>
      <c r="P41" s="6">
        <f t="shared" si="5"/>
        <v>-6.9275230490548317E-4</v>
      </c>
      <c r="Q41" s="49">
        <f t="shared" si="6"/>
        <v>22658.067000000003</v>
      </c>
      <c r="R41" s="1">
        <f t="shared" si="9"/>
        <v>5.3395868794948594E-5</v>
      </c>
      <c r="Y41" s="6"/>
    </row>
    <row r="42" spans="1:35">
      <c r="A42" s="1" t="s">
        <v>93</v>
      </c>
      <c r="B42" s="44"/>
      <c r="C42" s="51">
        <v>42844.642999999996</v>
      </c>
      <c r="D42" s="51"/>
      <c r="E42" s="1">
        <f t="shared" ref="E42:E50" si="10">(C42-C$7)/C$8</f>
        <v>12433.00806657769</v>
      </c>
      <c r="F42" s="1">
        <f t="shared" ref="F42:F50" si="11">ROUND(2*E42,0)/2</f>
        <v>12433</v>
      </c>
      <c r="G42" s="1">
        <f t="shared" ref="G42:G50" si="12">C42-(C$7+F42*C$8)</f>
        <v>3.3530599976074882E-3</v>
      </c>
      <c r="N42" s="5">
        <f t="shared" si="4"/>
        <v>3.3530599976074882E-3</v>
      </c>
      <c r="P42" s="6">
        <f t="shared" ref="P42:P50" si="13">+D$11+D$12*F42+D$13*F42^2</f>
        <v>1.2833467090883156E-2</v>
      </c>
      <c r="Q42" s="49">
        <f t="shared" ref="Q42:Q50" si="14">+C42-15018.5</f>
        <v>27826.142999999996</v>
      </c>
      <c r="R42" s="1">
        <f t="shared" si="9"/>
        <v>8.9878118654231604E-5</v>
      </c>
      <c r="AD42" s="1" t="s">
        <v>74</v>
      </c>
      <c r="AI42" s="1" t="s">
        <v>76</v>
      </c>
    </row>
    <row r="43" spans="1:35">
      <c r="A43" s="1" t="s">
        <v>97</v>
      </c>
      <c r="B43" s="44"/>
      <c r="C43" s="51">
        <v>43129.806799999998</v>
      </c>
      <c r="D43" s="51"/>
      <c r="E43" s="1">
        <f t="shared" si="10"/>
        <v>13119.036931851128</v>
      </c>
      <c r="F43" s="1">
        <f t="shared" si="11"/>
        <v>13119</v>
      </c>
      <c r="G43" s="1">
        <f t="shared" si="12"/>
        <v>1.5351580004789867E-2</v>
      </c>
      <c r="N43" s="5">
        <f t="shared" si="4"/>
        <v>1.5351580004789867E-2</v>
      </c>
      <c r="P43" s="6">
        <f t="shared" si="13"/>
        <v>1.4035496372166176E-2</v>
      </c>
      <c r="Q43" s="49">
        <f t="shared" si="14"/>
        <v>28111.306799999998</v>
      </c>
      <c r="R43" s="1">
        <f t="shared" si="9"/>
        <v>1.732076128059969E-6</v>
      </c>
      <c r="T43" s="1" t="s">
        <v>7</v>
      </c>
    </row>
    <row r="44" spans="1:35">
      <c r="A44" s="1" t="s">
        <v>110</v>
      </c>
      <c r="B44" s="44"/>
      <c r="C44" s="51">
        <v>45347.844400000002</v>
      </c>
      <c r="D44" s="51"/>
      <c r="E44" s="1">
        <f t="shared" si="10"/>
        <v>18455.0501911141</v>
      </c>
      <c r="F44" s="1">
        <f t="shared" si="11"/>
        <v>18455</v>
      </c>
      <c r="G44" s="1">
        <f t="shared" si="12"/>
        <v>2.0863100005954038E-2</v>
      </c>
      <c r="N44" s="5">
        <f t="shared" si="4"/>
        <v>2.0863100005954038E-2</v>
      </c>
      <c r="P44" s="6">
        <f t="shared" si="13"/>
        <v>2.5012514715885999E-2</v>
      </c>
      <c r="Q44" s="49">
        <f t="shared" si="14"/>
        <v>30329.344400000002</v>
      </c>
      <c r="R44" s="1">
        <f t="shared" si="9"/>
        <v>1.7217642434999741E-5</v>
      </c>
      <c r="AD44" s="1" t="s">
        <v>99</v>
      </c>
      <c r="AI44" s="1" t="s">
        <v>76</v>
      </c>
    </row>
    <row r="45" spans="1:35">
      <c r="A45" s="1" t="s">
        <v>110</v>
      </c>
      <c r="B45" s="44"/>
      <c r="C45" s="51">
        <v>45348.675000000003</v>
      </c>
      <c r="D45" s="51"/>
      <c r="E45" s="1">
        <f t="shared" si="10"/>
        <v>18457.048395568861</v>
      </c>
      <c r="F45" s="1">
        <f t="shared" si="11"/>
        <v>18457</v>
      </c>
      <c r="G45" s="1">
        <f t="shared" si="12"/>
        <v>2.0116740008234046E-2</v>
      </c>
      <c r="N45" s="5">
        <f t="shared" si="4"/>
        <v>2.0116740008234046E-2</v>
      </c>
      <c r="P45" s="6">
        <f t="shared" si="13"/>
        <v>2.5017169636022369E-2</v>
      </c>
      <c r="Q45" s="49">
        <f t="shared" si="14"/>
        <v>30330.175000000003</v>
      </c>
      <c r="R45" s="1">
        <f t="shared" si="9"/>
        <v>2.4014210536905598E-5</v>
      </c>
      <c r="AD45" s="1" t="s">
        <v>99</v>
      </c>
      <c r="AI45" s="1" t="s">
        <v>76</v>
      </c>
    </row>
    <row r="46" spans="1:35">
      <c r="A46" s="1" t="s">
        <v>110</v>
      </c>
      <c r="B46" s="44"/>
      <c r="C46" s="51">
        <v>45355.747300000003</v>
      </c>
      <c r="D46" s="51"/>
      <c r="E46" s="1">
        <f t="shared" si="10"/>
        <v>18474.06248341547</v>
      </c>
      <c r="F46" s="1">
        <f t="shared" si="11"/>
        <v>18474</v>
      </c>
      <c r="G46" s="1">
        <f t="shared" si="12"/>
        <v>2.5972680006816518E-2</v>
      </c>
      <c r="N46" s="5">
        <f t="shared" si="4"/>
        <v>2.5972680006816518E-2</v>
      </c>
      <c r="P46" s="6">
        <f t="shared" si="13"/>
        <v>2.5056752812775442E-2</v>
      </c>
      <c r="Q46" s="49">
        <f t="shared" si="14"/>
        <v>30337.247300000003</v>
      </c>
      <c r="R46" s="1">
        <f t="shared" si="9"/>
        <v>8.3892262478395762E-7</v>
      </c>
      <c r="AD46" s="1" t="s">
        <v>99</v>
      </c>
      <c r="AI46" s="1" t="s">
        <v>76</v>
      </c>
    </row>
    <row r="47" spans="1:35">
      <c r="A47" s="1" t="s">
        <v>119</v>
      </c>
      <c r="B47" s="44" t="s">
        <v>61</v>
      </c>
      <c r="C47" s="51">
        <v>47827.982799999998</v>
      </c>
      <c r="D47" s="51" t="s">
        <v>120</v>
      </c>
      <c r="E47" s="1">
        <f t="shared" si="10"/>
        <v>24421.608822585094</v>
      </c>
      <c r="F47" s="1">
        <f t="shared" si="11"/>
        <v>24421.5</v>
      </c>
      <c r="G47" s="1">
        <f t="shared" si="12"/>
        <v>4.5234630000777543E-2</v>
      </c>
      <c r="N47" s="5">
        <f t="shared" si="4"/>
        <v>4.5234630000777543E-2</v>
      </c>
      <c r="P47" s="6">
        <f t="shared" si="13"/>
        <v>4.0701316407298425E-2</v>
      </c>
      <c r="Q47" s="49">
        <f t="shared" si="14"/>
        <v>32809.482799999998</v>
      </c>
      <c r="R47" s="1">
        <f t="shared" si="9"/>
        <v>2.0550932136822547E-5</v>
      </c>
    </row>
    <row r="48" spans="1:35">
      <c r="A48" s="1" t="s">
        <v>119</v>
      </c>
      <c r="B48" s="44" t="s">
        <v>61</v>
      </c>
      <c r="C48" s="51">
        <v>47828.814299999998</v>
      </c>
      <c r="D48" s="51" t="s">
        <v>120</v>
      </c>
      <c r="E48" s="1">
        <f t="shared" si="10"/>
        <v>24423.609192202399</v>
      </c>
      <c r="F48" s="1">
        <f t="shared" si="11"/>
        <v>24423.5</v>
      </c>
      <c r="G48" s="1">
        <f t="shared" si="12"/>
        <v>4.5388270002149511E-2</v>
      </c>
      <c r="N48" s="5">
        <f t="shared" si="4"/>
        <v>4.5388270002149511E-2</v>
      </c>
      <c r="P48" s="6">
        <f t="shared" si="13"/>
        <v>4.0707179818469802E-2</v>
      </c>
      <c r="Q48" s="49">
        <f t="shared" si="14"/>
        <v>32810.314299999998</v>
      </c>
      <c r="R48" s="1">
        <f t="shared" si="9"/>
        <v>2.1912605307742534E-5</v>
      </c>
    </row>
    <row r="49" spans="1:18">
      <c r="A49" s="1" t="s">
        <v>119</v>
      </c>
      <c r="B49" s="44" t="s">
        <v>61</v>
      </c>
      <c r="C49" s="51">
        <v>47835.879000000001</v>
      </c>
      <c r="D49" s="51" t="s">
        <v>120</v>
      </c>
      <c r="E49" s="1">
        <f t="shared" si="10"/>
        <v>24440.604996454196</v>
      </c>
      <c r="F49" s="1">
        <f t="shared" si="11"/>
        <v>24440.5</v>
      </c>
      <c r="G49" s="1">
        <f t="shared" si="12"/>
        <v>4.3644210003549233E-2</v>
      </c>
      <c r="N49" s="5">
        <f t="shared" si="4"/>
        <v>4.3644210003549233E-2</v>
      </c>
      <c r="P49" s="6">
        <f t="shared" si="13"/>
        <v>4.0757035169020475E-2</v>
      </c>
      <c r="Q49" s="49">
        <f t="shared" si="14"/>
        <v>32817.379000000001</v>
      </c>
      <c r="R49" s="1">
        <f t="shared" si="9"/>
        <v>8.3357785251361603E-6</v>
      </c>
    </row>
    <row r="50" spans="1:18">
      <c r="A50" s="1" t="s">
        <v>119</v>
      </c>
      <c r="B50" s="44" t="s">
        <v>61</v>
      </c>
      <c r="C50" s="51">
        <v>47837.956200000001</v>
      </c>
      <c r="D50" s="51" t="s">
        <v>120</v>
      </c>
      <c r="E50" s="1">
        <f t="shared" si="10"/>
        <v>24445.602191606406</v>
      </c>
      <c r="F50" s="1">
        <f t="shared" si="11"/>
        <v>24445.5</v>
      </c>
      <c r="G50" s="1">
        <f t="shared" si="12"/>
        <v>4.2478310002479702E-2</v>
      </c>
      <c r="N50" s="5">
        <f t="shared" si="4"/>
        <v>4.2478310002479702E-2</v>
      </c>
      <c r="P50" s="6">
        <f t="shared" si="13"/>
        <v>4.0771704077434232E-2</v>
      </c>
      <c r="Q50" s="49">
        <f t="shared" si="14"/>
        <v>32819.456200000001</v>
      </c>
      <c r="R50" s="1">
        <f t="shared" si="9"/>
        <v>2.9125037834003068E-6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91"/>
  <sheetViews>
    <sheetView workbookViewId="0">
      <selection activeCell="E9" sqref="E9:G9"/>
    </sheetView>
  </sheetViews>
  <sheetFormatPr defaultRowHeight="12.75"/>
  <cols>
    <col min="1" max="1" width="9.140625" style="1"/>
    <col min="2" max="2" width="9.28515625" style="1" customWidth="1"/>
    <col min="3" max="4" width="9.140625" style="1"/>
    <col min="5" max="5" width="12.42578125" style="1" customWidth="1"/>
    <col min="6" max="6" width="11.42578125" style="1" customWidth="1"/>
    <col min="7" max="16384" width="9.140625" style="1"/>
  </cols>
  <sheetData>
    <row r="1" spans="1:22" ht="18">
      <c r="A1" s="157" t="s">
        <v>193</v>
      </c>
      <c r="B1" s="4"/>
      <c r="C1" s="4"/>
      <c r="D1" s="158" t="s">
        <v>194</v>
      </c>
      <c r="E1" s="4"/>
      <c r="F1" s="4"/>
      <c r="G1" s="4"/>
      <c r="H1" s="4"/>
      <c r="K1" s="159" t="s">
        <v>195</v>
      </c>
      <c r="L1" s="4" t="s">
        <v>196</v>
      </c>
      <c r="M1" s="4">
        <f ca="1">F18*H18-G18*G18</f>
        <v>0.12018504591423985</v>
      </c>
      <c r="N1" s="4"/>
      <c r="O1" s="4"/>
      <c r="P1" s="4"/>
      <c r="Q1" s="4"/>
      <c r="R1" s="4">
        <v>1</v>
      </c>
      <c r="S1" s="4" t="s">
        <v>78</v>
      </c>
      <c r="T1" s="4"/>
      <c r="U1" s="160" t="s">
        <v>2</v>
      </c>
      <c r="V1" s="3" t="s">
        <v>289</v>
      </c>
    </row>
    <row r="2" spans="1:22">
      <c r="A2" s="144" t="s">
        <v>290</v>
      </c>
      <c r="B2" s="4"/>
      <c r="C2" s="4"/>
      <c r="D2" s="4"/>
      <c r="E2" s="4"/>
      <c r="F2" s="4"/>
      <c r="G2" s="4"/>
      <c r="H2" s="4"/>
      <c r="K2" s="159" t="s">
        <v>200</v>
      </c>
      <c r="L2" s="4" t="s">
        <v>201</v>
      </c>
      <c r="M2" s="4">
        <f ca="1">+D18*H18-F18*G18</f>
        <v>0.12191224770502301</v>
      </c>
      <c r="N2" s="4"/>
      <c r="O2" s="4"/>
      <c r="P2" s="4"/>
      <c r="Q2" s="4"/>
      <c r="R2" s="4">
        <v>2</v>
      </c>
      <c r="S2" s="4" t="s">
        <v>66</v>
      </c>
      <c r="T2" s="4"/>
      <c r="U2" s="161">
        <v>-0.4</v>
      </c>
      <c r="V2" s="5">
        <f t="shared" ref="V2:V16" ca="1" si="0">+E$4+E$5*U2+E$6*U2^2</f>
        <v>6.5088504763422765</v>
      </c>
    </row>
    <row r="3" spans="1:22">
      <c r="A3" s="4" t="s">
        <v>203</v>
      </c>
      <c r="B3" s="4" t="s">
        <v>204</v>
      </c>
      <c r="C3" s="4"/>
      <c r="D3" s="4"/>
      <c r="E3" s="162" t="s">
        <v>205</v>
      </c>
      <c r="F3" s="162" t="s">
        <v>206</v>
      </c>
      <c r="G3" s="162" t="s">
        <v>207</v>
      </c>
      <c r="H3" s="163" t="s">
        <v>208</v>
      </c>
      <c r="K3" s="159" t="s">
        <v>209</v>
      </c>
      <c r="L3" s="4" t="s">
        <v>210</v>
      </c>
      <c r="M3" s="4">
        <f ca="1">+D18*G18-F18*F18</f>
        <v>-1.71773441909856</v>
      </c>
      <c r="N3" s="4"/>
      <c r="O3" s="4"/>
      <c r="P3" s="4"/>
      <c r="Q3" s="4"/>
      <c r="R3" s="4">
        <v>3</v>
      </c>
      <c r="S3" s="4" t="s">
        <v>212</v>
      </c>
      <c r="T3" s="4"/>
      <c r="U3" s="4">
        <v>-0.35</v>
      </c>
      <c r="V3" s="5">
        <f t="shared" ca="1" si="0"/>
        <v>4.7528435260962372</v>
      </c>
    </row>
    <row r="4" spans="1:22">
      <c r="A4" s="4" t="s">
        <v>213</v>
      </c>
      <c r="B4" s="4" t="s">
        <v>214</v>
      </c>
      <c r="C4" s="4"/>
      <c r="D4" s="164" t="s">
        <v>215</v>
      </c>
      <c r="E4" s="165">
        <f ca="1">(E18*M1-I18*M2+J18*M3)/M7</f>
        <v>-0.13682047526398178</v>
      </c>
      <c r="F4" s="166">
        <f ca="1">+E7/M7*M18</f>
        <v>0.13297751854691689</v>
      </c>
      <c r="G4" s="167">
        <f>+B18</f>
        <v>0.01</v>
      </c>
      <c r="H4" s="168">
        <f ca="1">ABS(F4/E4)</f>
        <v>0.97191241508516701</v>
      </c>
      <c r="K4" s="159" t="s">
        <v>216</v>
      </c>
      <c r="L4" s="4" t="s">
        <v>217</v>
      </c>
      <c r="M4" s="4">
        <f ca="1">+D17*H18-F18*F18</f>
        <v>1.4422810267719135</v>
      </c>
      <c r="N4" s="4"/>
      <c r="O4" s="4"/>
      <c r="P4" s="4"/>
      <c r="Q4" s="4"/>
      <c r="R4" s="4">
        <v>4</v>
      </c>
      <c r="S4" s="4" t="s">
        <v>219</v>
      </c>
      <c r="T4" s="4"/>
      <c r="U4" s="161">
        <v>-0.3</v>
      </c>
      <c r="V4" s="5">
        <f t="shared" ca="1" si="0"/>
        <v>3.2612074562202737</v>
      </c>
    </row>
    <row r="5" spans="1:22">
      <c r="A5" s="4" t="s">
        <v>220</v>
      </c>
      <c r="B5" s="169">
        <v>40323</v>
      </c>
      <c r="C5" s="4"/>
      <c r="D5" s="164" t="s">
        <v>221</v>
      </c>
      <c r="E5" s="170">
        <f ca="1">+(-E18*M2+I18*M4-J18*M5)/M7</f>
        <v>4.5354930505901851</v>
      </c>
      <c r="F5" s="171">
        <f ca="1">N18*E7/M7</f>
        <v>0.46065729470973477</v>
      </c>
      <c r="G5" s="172">
        <f>+B18/A18</f>
        <v>9.9999999999999995E-8</v>
      </c>
      <c r="H5" s="168">
        <f ca="1">ABS(F5/E5)</f>
        <v>0.10156719227026295</v>
      </c>
      <c r="K5" s="159" t="s">
        <v>222</v>
      </c>
      <c r="L5" s="4" t="s">
        <v>223</v>
      </c>
      <c r="M5" s="4">
        <f ca="1">+D17*G18-D18*F18</f>
        <v>-4.5137186559252882</v>
      </c>
      <c r="N5" s="4"/>
      <c r="O5" s="4"/>
      <c r="P5" s="4"/>
      <c r="Q5" s="4"/>
      <c r="R5" s="4">
        <v>5</v>
      </c>
      <c r="S5" s="4" t="s">
        <v>225</v>
      </c>
      <c r="T5" s="4"/>
      <c r="U5" s="4">
        <v>-0.25</v>
      </c>
      <c r="V5" s="5">
        <f t="shared" ca="1" si="0"/>
        <v>2.0339422667143827</v>
      </c>
    </row>
    <row r="6" spans="1:22">
      <c r="A6" s="4"/>
      <c r="B6" s="4"/>
      <c r="C6" s="4"/>
      <c r="D6" s="164" t="s">
        <v>226</v>
      </c>
      <c r="E6" s="173">
        <f ca="1">+(E18*M3-I18*M5+J18*M6)/M7</f>
        <v>52.874176074014571</v>
      </c>
      <c r="F6" s="174">
        <f ca="1">O18*E7/M7</f>
        <v>2.4436518262728364</v>
      </c>
      <c r="G6" s="175">
        <f>+B18/A18^2</f>
        <v>9.9999999999999998E-13</v>
      </c>
      <c r="H6" s="168">
        <f ca="1">ABS(F6/E6)</f>
        <v>4.6216357543844323E-2</v>
      </c>
      <c r="K6" s="159" t="s">
        <v>227</v>
      </c>
      <c r="L6" s="4" t="s">
        <v>228</v>
      </c>
      <c r="M6" s="4">
        <f ca="1">+D17*F18-D18*D18</f>
        <v>40.585662486524996</v>
      </c>
      <c r="N6" s="4"/>
      <c r="O6" s="4"/>
      <c r="P6" s="4"/>
      <c r="Q6" s="4"/>
      <c r="R6" s="4">
        <v>6</v>
      </c>
      <c r="S6" s="4" t="s">
        <v>230</v>
      </c>
      <c r="T6" s="4"/>
      <c r="U6" s="161">
        <v>-0.2</v>
      </c>
      <c r="V6" s="5">
        <f t="shared" ca="1" si="0"/>
        <v>1.0710479575785643</v>
      </c>
    </row>
    <row r="7" spans="1:22">
      <c r="A7" s="176">
        <v>21</v>
      </c>
      <c r="B7" s="4"/>
      <c r="C7" s="4"/>
      <c r="D7" s="158" t="s">
        <v>231</v>
      </c>
      <c r="E7" s="177">
        <f ca="1">SQRT(L18/(D17-3))</f>
        <v>0.43262290360749867</v>
      </c>
      <c r="F7" s="161"/>
      <c r="G7" s="178">
        <f>+B22</f>
        <v>4.0070090002700454E-2</v>
      </c>
      <c r="H7" s="4"/>
      <c r="K7" s="159" t="s">
        <v>232</v>
      </c>
      <c r="L7" s="4" t="s">
        <v>233</v>
      </c>
      <c r="M7" s="4">
        <f ca="1">+D17*M1-D18*M2+F18*M3</f>
        <v>1.2720758286145206</v>
      </c>
      <c r="N7" s="4"/>
      <c r="O7" s="4"/>
      <c r="P7" s="4"/>
      <c r="Q7" s="4"/>
      <c r="R7" s="4">
        <v>7</v>
      </c>
      <c r="S7" s="4" t="s">
        <v>234</v>
      </c>
      <c r="T7" s="4"/>
      <c r="U7" s="4">
        <v>-0.15</v>
      </c>
      <c r="V7" s="5">
        <f t="shared" ca="1" si="0"/>
        <v>0.37252452881281828</v>
      </c>
    </row>
    <row r="8" spans="1:22">
      <c r="A8" s="176">
        <f>20+COUNT(A21:A1445)</f>
        <v>50</v>
      </c>
      <c r="B8" s="4"/>
      <c r="C8" s="4"/>
      <c r="D8" s="8" t="s">
        <v>236</v>
      </c>
      <c r="E8"/>
      <c r="F8" s="135">
        <f ca="1">CORREL(INDIRECT(E12):INDIRECT(E13),INDIRECT(K12):INDIRECT(K13))</f>
        <v>0.97307577290345693</v>
      </c>
      <c r="G8" s="179"/>
      <c r="H8" s="4"/>
      <c r="I8" s="180"/>
      <c r="J8" s="4"/>
      <c r="K8" s="4"/>
      <c r="L8" s="4"/>
      <c r="M8" s="4"/>
      <c r="N8" s="4"/>
      <c r="O8" s="4"/>
      <c r="P8" s="4"/>
      <c r="Q8" s="4"/>
      <c r="R8" s="4">
        <v>8</v>
      </c>
      <c r="S8" s="4" t="s">
        <v>237</v>
      </c>
      <c r="T8" s="4"/>
      <c r="U8" s="161">
        <v>-0.1</v>
      </c>
      <c r="V8" s="5">
        <f t="shared" ca="1" si="0"/>
        <v>-6.1628019582854576E-2</v>
      </c>
    </row>
    <row r="9" spans="1:22">
      <c r="A9" s="4"/>
      <c r="B9" s="4"/>
      <c r="C9" s="4"/>
      <c r="D9" s="4"/>
      <c r="E9" s="181">
        <f ca="1">E6*G6</f>
        <v>5.2874176074014571E-11</v>
      </c>
      <c r="F9" s="137">
        <f ca="1">H6</f>
        <v>4.6216357543844323E-2</v>
      </c>
      <c r="G9" s="138">
        <f ca="1">F8</f>
        <v>0.97307577290345693</v>
      </c>
      <c r="H9" s="4"/>
      <c r="I9" s="180"/>
      <c r="J9" s="4"/>
      <c r="K9" s="4"/>
      <c r="L9" s="4"/>
      <c r="M9" s="4"/>
      <c r="N9" s="4"/>
      <c r="O9" s="4"/>
      <c r="P9" s="4"/>
      <c r="Q9" s="4"/>
      <c r="R9" s="4">
        <v>9</v>
      </c>
      <c r="S9" s="4" t="s">
        <v>59</v>
      </c>
      <c r="T9" s="4"/>
      <c r="U9" s="4">
        <v>-0.05</v>
      </c>
      <c r="V9" s="5">
        <f t="shared" ca="1" si="0"/>
        <v>-0.23140968760845457</v>
      </c>
    </row>
    <row r="10" spans="1:22">
      <c r="A10" s="182" t="s">
        <v>14</v>
      </c>
      <c r="B10" s="182">
        <f>Active!C8</f>
        <v>0.41567470000000001</v>
      </c>
      <c r="C10" s="4"/>
      <c r="D10" s="4" t="s">
        <v>291</v>
      </c>
      <c r="E10" s="4">
        <f ca="1">2*365.2422*E9/B10</f>
        <v>9.2918238191838221E-8</v>
      </c>
      <c r="F10" s="4">
        <f ca="1">+F9*E10</f>
        <v>4.2943425186180864E-9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241</v>
      </c>
      <c r="T10" s="4"/>
      <c r="U10" s="161">
        <v>0</v>
      </c>
      <c r="V10" s="5">
        <f t="shared" ca="1" si="0"/>
        <v>-0.13682047526398178</v>
      </c>
    </row>
    <row r="11" spans="1:2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76</v>
      </c>
      <c r="T11" s="4"/>
      <c r="U11" s="4">
        <v>0.05</v>
      </c>
      <c r="V11" s="5">
        <f t="shared" ca="1" si="0"/>
        <v>0.22213961745056393</v>
      </c>
    </row>
    <row r="12" spans="1:22">
      <c r="A12" s="32">
        <v>21</v>
      </c>
      <c r="B12" s="4" t="s">
        <v>235</v>
      </c>
      <c r="C12" s="183">
        <v>21</v>
      </c>
      <c r="D12" s="156" t="str">
        <f>D$15&amp;$C12</f>
        <v>D21</v>
      </c>
      <c r="E12" s="156" t="str">
        <f t="shared" ref="E12:O12" si="1">E15&amp;$C12</f>
        <v>E21</v>
      </c>
      <c r="F12" s="156" t="str">
        <f t="shared" si="1"/>
        <v>F21</v>
      </c>
      <c r="G12" s="156" t="str">
        <f t="shared" si="1"/>
        <v>G21</v>
      </c>
      <c r="H12" s="156" t="str">
        <f t="shared" si="1"/>
        <v>H21</v>
      </c>
      <c r="I12" s="156" t="str">
        <f t="shared" si="1"/>
        <v>I21</v>
      </c>
      <c r="J12" s="156" t="str">
        <f t="shared" si="1"/>
        <v>J21</v>
      </c>
      <c r="K12" s="156" t="str">
        <f t="shared" si="1"/>
        <v>K21</v>
      </c>
      <c r="L12" s="156" t="str">
        <f t="shared" si="1"/>
        <v>L21</v>
      </c>
      <c r="M12" s="156" t="str">
        <f t="shared" si="1"/>
        <v>M21</v>
      </c>
      <c r="N12" s="156" t="str">
        <f t="shared" si="1"/>
        <v>N21</v>
      </c>
      <c r="O12" s="156" t="str">
        <f t="shared" si="1"/>
        <v>O21</v>
      </c>
      <c r="P12" s="4"/>
      <c r="Q12" s="4"/>
      <c r="R12" s="4">
        <v>12</v>
      </c>
      <c r="S12" s="4" t="s">
        <v>242</v>
      </c>
      <c r="T12" s="4"/>
      <c r="U12" s="161">
        <v>0.1</v>
      </c>
      <c r="V12" s="5">
        <f t="shared" ca="1" si="0"/>
        <v>0.84547059053518248</v>
      </c>
    </row>
    <row r="13" spans="1:22">
      <c r="A13" s="32">
        <f>20+COUNT(A21:A1449)</f>
        <v>50</v>
      </c>
      <c r="B13" s="4" t="s">
        <v>238</v>
      </c>
      <c r="C13" s="183">
        <v>50</v>
      </c>
      <c r="D13" s="156" t="str">
        <f>D$15&amp;$C13</f>
        <v>D50</v>
      </c>
      <c r="E13" s="156" t="str">
        <f t="shared" ref="E13:O13" si="2">E$15&amp;$C13</f>
        <v>E50</v>
      </c>
      <c r="F13" s="156" t="str">
        <f t="shared" si="2"/>
        <v>F50</v>
      </c>
      <c r="G13" s="156" t="str">
        <f t="shared" si="2"/>
        <v>G50</v>
      </c>
      <c r="H13" s="156" t="str">
        <f t="shared" si="2"/>
        <v>H50</v>
      </c>
      <c r="I13" s="156" t="str">
        <f t="shared" si="2"/>
        <v>I50</v>
      </c>
      <c r="J13" s="156" t="str">
        <f t="shared" si="2"/>
        <v>J50</v>
      </c>
      <c r="K13" s="156" t="str">
        <f t="shared" si="2"/>
        <v>K50</v>
      </c>
      <c r="L13" s="156" t="str">
        <f t="shared" si="2"/>
        <v>L50</v>
      </c>
      <c r="M13" s="156" t="str">
        <f t="shared" si="2"/>
        <v>M50</v>
      </c>
      <c r="N13" s="156" t="str">
        <f t="shared" si="2"/>
        <v>N50</v>
      </c>
      <c r="O13" s="156" t="str">
        <f t="shared" si="2"/>
        <v>O50</v>
      </c>
      <c r="P13" s="4"/>
      <c r="Q13" s="4"/>
      <c r="R13" s="4">
        <v>13</v>
      </c>
      <c r="S13" s="4" t="s">
        <v>243</v>
      </c>
      <c r="T13" s="4"/>
      <c r="U13" s="4">
        <v>0.15</v>
      </c>
      <c r="V13" s="5">
        <f t="shared" ca="1" si="0"/>
        <v>1.7331724439898737</v>
      </c>
    </row>
    <row r="14" spans="1:2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14</v>
      </c>
      <c r="S14" s="4" t="s">
        <v>244</v>
      </c>
      <c r="T14" s="4"/>
      <c r="U14" s="161">
        <v>0.20000000000000101</v>
      </c>
      <c r="V14" s="5">
        <f t="shared" ca="1" si="0"/>
        <v>2.8852451778146637</v>
      </c>
    </row>
    <row r="15" spans="1:22">
      <c r="A15" s="156" t="s">
        <v>78</v>
      </c>
      <c r="B15" s="4"/>
      <c r="C15" s="4"/>
      <c r="D15" s="156" t="str">
        <f t="shared" ref="D15:O15" si="3">VLOOKUP(D16,$R1:$S26,2,FALSE)</f>
        <v>D</v>
      </c>
      <c r="E15" s="156" t="str">
        <f t="shared" si="3"/>
        <v>E</v>
      </c>
      <c r="F15" s="156" t="str">
        <f t="shared" si="3"/>
        <v>F</v>
      </c>
      <c r="G15" s="156" t="str">
        <f t="shared" si="3"/>
        <v>G</v>
      </c>
      <c r="H15" s="156" t="str">
        <f t="shared" si="3"/>
        <v>H</v>
      </c>
      <c r="I15" s="156" t="str">
        <f t="shared" si="3"/>
        <v>I</v>
      </c>
      <c r="J15" s="156" t="str">
        <f t="shared" si="3"/>
        <v>J</v>
      </c>
      <c r="K15" s="156" t="str">
        <f t="shared" si="3"/>
        <v>K</v>
      </c>
      <c r="L15" s="156" t="str">
        <f t="shared" si="3"/>
        <v>L</v>
      </c>
      <c r="M15" s="156" t="str">
        <f t="shared" si="3"/>
        <v>M</v>
      </c>
      <c r="N15" s="156" t="str">
        <f t="shared" si="3"/>
        <v>N</v>
      </c>
      <c r="O15" s="156" t="str">
        <f t="shared" si="3"/>
        <v>O</v>
      </c>
      <c r="P15" s="4"/>
      <c r="Q15" s="4"/>
      <c r="R15" s="4">
        <v>15</v>
      </c>
      <c r="S15" s="4" t="s">
        <v>246</v>
      </c>
      <c r="T15" s="4"/>
      <c r="U15" s="4">
        <v>0.250000000000001</v>
      </c>
      <c r="V15" s="5">
        <f t="shared" ca="1" si="0"/>
        <v>4.3016887920095055</v>
      </c>
    </row>
    <row r="16" spans="1:22">
      <c r="A16" s="156">
        <f>COLUMN()</f>
        <v>1</v>
      </c>
      <c r="B16" s="4"/>
      <c r="C16" s="4"/>
      <c r="D16" s="156">
        <f>COLUMN()</f>
        <v>4</v>
      </c>
      <c r="E16" s="156">
        <f>COLUMN()</f>
        <v>5</v>
      </c>
      <c r="F16" s="156">
        <f>COLUMN()</f>
        <v>6</v>
      </c>
      <c r="G16" s="156">
        <f>COLUMN()</f>
        <v>7</v>
      </c>
      <c r="H16" s="156">
        <f>COLUMN()</f>
        <v>8</v>
      </c>
      <c r="I16" s="156">
        <f>COLUMN()</f>
        <v>9</v>
      </c>
      <c r="J16" s="156">
        <f>COLUMN()</f>
        <v>10</v>
      </c>
      <c r="K16" s="156">
        <f>COLUMN()</f>
        <v>11</v>
      </c>
      <c r="L16" s="156">
        <f>COLUMN()</f>
        <v>12</v>
      </c>
      <c r="M16" s="156">
        <f>COLUMN()</f>
        <v>13</v>
      </c>
      <c r="N16" s="156">
        <f>COLUMN()</f>
        <v>14</v>
      </c>
      <c r="O16" s="156">
        <f>COLUMN()</f>
        <v>15</v>
      </c>
      <c r="P16" s="4"/>
      <c r="Q16" s="4"/>
      <c r="R16" s="4">
        <v>16</v>
      </c>
      <c r="S16" s="4" t="s">
        <v>247</v>
      </c>
      <c r="T16" s="4"/>
      <c r="U16" s="161">
        <v>0.30000000000000099</v>
      </c>
      <c r="V16" s="5">
        <f t="shared" ca="1" si="0"/>
        <v>5.9825032865744214</v>
      </c>
    </row>
    <row r="17" spans="1:22">
      <c r="A17" s="158" t="s">
        <v>248</v>
      </c>
      <c r="B17" s="4"/>
      <c r="C17" s="4" t="s">
        <v>245</v>
      </c>
      <c r="D17" s="4">
        <f>C13-C12+1</f>
        <v>30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249</v>
      </c>
      <c r="T17" s="4"/>
      <c r="U17" s="4"/>
      <c r="V17" s="5"/>
    </row>
    <row r="18" spans="1:22">
      <c r="A18" s="184">
        <v>100000</v>
      </c>
      <c r="B18" s="184">
        <v>0.01</v>
      </c>
      <c r="C18" s="4" t="s">
        <v>292</v>
      </c>
      <c r="D18" s="4">
        <f ca="1">SUM(INDIRECT(D12):INDIRECT(D13))</f>
        <v>-2.205435</v>
      </c>
      <c r="E18" s="4">
        <f ca="1">SUM(INDIRECT(E12):INDIRECT(E13))</f>
        <v>65.996333009388763</v>
      </c>
      <c r="F18" s="4">
        <f ca="1">SUM(INDIRECT(F12):INDIRECT(F13))</f>
        <v>1.5149868675249998</v>
      </c>
      <c r="G18" s="4">
        <f ca="1">SUM(INDIRECT(G12):INDIRECT(G13))</f>
        <v>-0.26183079060350956</v>
      </c>
      <c r="H18" s="4">
        <f ca="1">SUM(INDIRECT(H12):INDIRECT(H13))</f>
        <v>0.12458220785150416</v>
      </c>
      <c r="I18" s="4">
        <f ca="1">SUM(INDIRECT(I12):INDIRECT(I13))</f>
        <v>-6.6711262497095438</v>
      </c>
      <c r="J18" s="4">
        <f ca="1">SUM(INDIRECT(J12):INDIRECT(J13))</f>
        <v>5.1923686391836954</v>
      </c>
      <c r="K18" s="4"/>
      <c r="L18" s="4">
        <f ca="1">SUM(INDIRECT(L12):INDIRECT(L13))</f>
        <v>5.053389571596143</v>
      </c>
      <c r="M18" s="4">
        <f ca="1">SQRT(SUM(INDIRECT(M12):INDIRECT(M13)))</f>
        <v>0.39100446527940158</v>
      </c>
      <c r="N18" s="4">
        <f ca="1">SQRT(SUM(INDIRECT(N12):INDIRECT(N13)))</f>
        <v>1.3545075976995782</v>
      </c>
      <c r="O18" s="4">
        <f ca="1">SQRT(SUM(INDIRECT(O12):INDIRECT(O13)))</f>
        <v>7.1852654952628932</v>
      </c>
      <c r="P18" s="4"/>
      <c r="Q18" s="4"/>
      <c r="R18" s="4">
        <v>18</v>
      </c>
      <c r="S18" s="4" t="s">
        <v>250</v>
      </c>
      <c r="T18" s="4"/>
      <c r="U18" s="161"/>
      <c r="V18" s="5"/>
    </row>
    <row r="19" spans="1:22">
      <c r="A19" s="185" t="s">
        <v>251</v>
      </c>
      <c r="B19" s="4"/>
      <c r="C19" s="4"/>
      <c r="D19" s="186" t="s">
        <v>252</v>
      </c>
      <c r="E19" s="186" t="s">
        <v>253</v>
      </c>
      <c r="F19" s="186" t="s">
        <v>254</v>
      </c>
      <c r="G19" s="186" t="s">
        <v>255</v>
      </c>
      <c r="H19" s="186" t="s">
        <v>256</v>
      </c>
      <c r="I19" s="186" t="s">
        <v>257</v>
      </c>
      <c r="J19" s="186" t="s">
        <v>258</v>
      </c>
      <c r="K19" s="4"/>
      <c r="L19" s="4"/>
      <c r="M19" s="4"/>
      <c r="N19" s="4"/>
      <c r="O19" s="4"/>
      <c r="P19" s="4"/>
      <c r="Q19" s="4"/>
      <c r="R19" s="4">
        <v>19</v>
      </c>
      <c r="S19" s="4" t="s">
        <v>259</v>
      </c>
      <c r="T19" s="4"/>
      <c r="U19" s="4"/>
      <c r="V19" s="5"/>
    </row>
    <row r="20" spans="1:22" ht="14.25">
      <c r="A20" s="45" t="s">
        <v>198</v>
      </c>
      <c r="B20" s="45" t="s">
        <v>260</v>
      </c>
      <c r="C20" s="187"/>
      <c r="D20" s="160" t="s">
        <v>198</v>
      </c>
      <c r="E20" s="160" t="s">
        <v>260</v>
      </c>
      <c r="F20" s="160" t="s">
        <v>293</v>
      </c>
      <c r="G20" s="160" t="s">
        <v>294</v>
      </c>
      <c r="H20" s="160" t="s">
        <v>295</v>
      </c>
      <c r="I20" s="160" t="s">
        <v>296</v>
      </c>
      <c r="J20" s="160" t="s">
        <v>297</v>
      </c>
      <c r="K20" s="188" t="s">
        <v>199</v>
      </c>
      <c r="L20" s="160" t="s">
        <v>269</v>
      </c>
      <c r="M20" s="160" t="s">
        <v>270</v>
      </c>
      <c r="N20" s="160" t="s">
        <v>271</v>
      </c>
      <c r="O20" s="160" t="s">
        <v>272</v>
      </c>
      <c r="P20" s="160" t="s">
        <v>273</v>
      </c>
      <c r="Q20" s="4"/>
      <c r="R20" s="4">
        <v>20</v>
      </c>
      <c r="S20" s="4" t="s">
        <v>274</v>
      </c>
      <c r="T20" s="4"/>
      <c r="U20" s="161"/>
      <c r="V20" s="5"/>
    </row>
    <row r="21" spans="1:22">
      <c r="A21" s="147">
        <v>-39854</v>
      </c>
      <c r="B21" s="147">
        <v>5.6915720000688452E-2</v>
      </c>
      <c r="C21" s="161"/>
      <c r="D21" s="148">
        <f t="shared" ref="D21:D52" si="4">A21/A$18</f>
        <v>-0.39854000000000001</v>
      </c>
      <c r="E21" s="148">
        <f t="shared" ref="E21:E52" si="5">B21/B$18</f>
        <v>5.6915720000688452</v>
      </c>
      <c r="F21" s="148">
        <f t="shared" ref="F21:F52" si="6">D21*D21</f>
        <v>0.15883413160000001</v>
      </c>
      <c r="G21" s="148">
        <f t="shared" ref="G21:G52" si="7">D21*F21</f>
        <v>-6.3301754807864E-2</v>
      </c>
      <c r="H21" s="148">
        <f t="shared" ref="H21:H52" si="8">F21*F21</f>
        <v>2.5228281361126124E-2</v>
      </c>
      <c r="I21" s="148">
        <f t="shared" ref="I21:I52" si="9">E21*D21</f>
        <v>-2.2683191049074378</v>
      </c>
      <c r="J21" s="148">
        <f t="shared" ref="J21:J52" si="10">I21*D21</f>
        <v>0.90401589606981025</v>
      </c>
      <c r="K21" s="148">
        <f t="shared" ref="K21:K52" ca="1" si="11">+E$4+E$5*D21+E$6*D21^2</f>
        <v>6.4538279651354085</v>
      </c>
      <c r="L21" s="148">
        <f t="shared" ref="L21:L52" ca="1" si="12">+(K21-E21)^2</f>
        <v>0.58103415627955768</v>
      </c>
      <c r="M21" s="148">
        <f t="shared" ref="M21:M52" ca="1" si="13">(M$1-M$2*D21+M$3*F21)^2</f>
        <v>1.0829087502388035E-2</v>
      </c>
      <c r="N21" s="148">
        <f t="shared" ref="N21:N52" ca="1" si="14">(-M$2+M$4*D21-M$5*F21)^2</f>
        <v>4.0859184384670836E-4</v>
      </c>
      <c r="O21" s="148">
        <f t="shared" ref="O21:O52" ca="1" si="15">+(M$3-D21*M$5+F21*M$6)^2</f>
        <v>8.5834737600109658</v>
      </c>
      <c r="P21" s="161">
        <f t="shared" ref="P21:P52" ca="1" si="16">+E21-K21</f>
        <v>-0.76225596506656323</v>
      </c>
      <c r="Q21" s="4"/>
      <c r="R21" s="4">
        <v>21</v>
      </c>
      <c r="S21" s="4" t="s">
        <v>275</v>
      </c>
      <c r="T21" s="4"/>
      <c r="U21" s="4"/>
    </row>
    <row r="22" spans="1:22">
      <c r="A22" s="146">
        <v>-32825.5</v>
      </c>
      <c r="B22" s="146">
        <v>4.0070090002700454E-2</v>
      </c>
      <c r="C22" s="4"/>
      <c r="D22" s="176">
        <f t="shared" si="4"/>
        <v>-0.32825500000000002</v>
      </c>
      <c r="E22" s="176">
        <f t="shared" si="5"/>
        <v>4.0070090002700454</v>
      </c>
      <c r="F22" s="176">
        <f t="shared" si="6"/>
        <v>0.10775134502500001</v>
      </c>
      <c r="G22" s="176">
        <f t="shared" si="7"/>
        <v>-3.5369917761181383E-2</v>
      </c>
      <c r="H22" s="176">
        <f t="shared" si="8"/>
        <v>1.1610352354696596E-2</v>
      </c>
      <c r="I22" s="176">
        <f t="shared" si="9"/>
        <v>-1.3153207393836439</v>
      </c>
      <c r="J22" s="176">
        <f t="shared" si="10"/>
        <v>0.43176060930637805</v>
      </c>
      <c r="K22" s="176">
        <f t="shared" ca="1" si="11"/>
        <v>4.0716448424782818</v>
      </c>
      <c r="L22" s="176">
        <f t="shared" ca="1" si="12"/>
        <v>4.1777920979680448E-3</v>
      </c>
      <c r="M22" s="176">
        <f t="shared" ca="1" si="13"/>
        <v>6.1925542452044048E-4</v>
      </c>
      <c r="N22" s="176">
        <f t="shared" ca="1" si="14"/>
        <v>1.1878591201972776E-2</v>
      </c>
      <c r="O22" s="176">
        <f t="shared" ca="1" si="15"/>
        <v>1.3777467767544764</v>
      </c>
      <c r="P22" s="4">
        <f t="shared" ca="1" si="16"/>
        <v>-6.4635842208236483E-2</v>
      </c>
      <c r="Q22" s="4"/>
      <c r="R22" s="4">
        <v>22</v>
      </c>
      <c r="S22" s="4" t="s">
        <v>187</v>
      </c>
      <c r="T22" s="4"/>
      <c r="U22" s="4"/>
    </row>
    <row r="23" spans="1:22">
      <c r="A23" s="146">
        <v>-32475.5</v>
      </c>
      <c r="B23" s="146">
        <v>3.6557089999405434E-2</v>
      </c>
      <c r="C23" s="4"/>
      <c r="D23" s="176">
        <f t="shared" si="4"/>
        <v>-0.32475500000000002</v>
      </c>
      <c r="E23" s="176">
        <f t="shared" si="5"/>
        <v>3.6557089999405434</v>
      </c>
      <c r="F23" s="176">
        <f t="shared" si="6"/>
        <v>0.10546581002500001</v>
      </c>
      <c r="G23" s="176">
        <f t="shared" si="7"/>
        <v>-3.4250549134668878E-2</v>
      </c>
      <c r="H23" s="176">
        <f t="shared" si="8"/>
        <v>1.1123037084229393E-2</v>
      </c>
      <c r="I23" s="176">
        <f t="shared" si="9"/>
        <v>-1.1872097762756912</v>
      </c>
      <c r="J23" s="176">
        <f t="shared" si="10"/>
        <v>0.38555231089441211</v>
      </c>
      <c r="K23" s="176">
        <f t="shared" ca="1" si="11"/>
        <v>3.9666732881420241</v>
      </c>
      <c r="L23" s="176">
        <f t="shared" ca="1" si="12"/>
        <v>9.6698788536653549E-2</v>
      </c>
      <c r="M23" s="176">
        <f t="shared" ca="1" si="13"/>
        <v>4.5734363074856951E-4</v>
      </c>
      <c r="N23" s="176">
        <f t="shared" ca="1" si="14"/>
        <v>1.3054714214735553E-2</v>
      </c>
      <c r="O23" s="176">
        <f t="shared" ca="1" si="15"/>
        <v>1.202997985556493</v>
      </c>
      <c r="P23" s="4">
        <f t="shared" ca="1" si="16"/>
        <v>-0.3109642882014807</v>
      </c>
      <c r="Q23" s="4"/>
      <c r="R23" s="4">
        <v>23</v>
      </c>
      <c r="S23" s="4" t="s">
        <v>276</v>
      </c>
      <c r="T23" s="4"/>
      <c r="U23" s="4"/>
    </row>
    <row r="24" spans="1:22">
      <c r="A24" s="146">
        <v>-31614.5</v>
      </c>
      <c r="B24" s="146">
        <v>3.8749110000935616E-2</v>
      </c>
      <c r="C24" s="4"/>
      <c r="D24" s="176">
        <f t="shared" si="4"/>
        <v>-0.31614500000000001</v>
      </c>
      <c r="E24" s="176">
        <f t="shared" si="5"/>
        <v>3.8749110000935616</v>
      </c>
      <c r="F24" s="176">
        <f t="shared" si="6"/>
        <v>9.9947661025000009E-2</v>
      </c>
      <c r="G24" s="176">
        <f t="shared" si="7"/>
        <v>-3.1597953294748626E-2</v>
      </c>
      <c r="H24" s="176">
        <f t="shared" si="8"/>
        <v>9.9895349443683053E-3</v>
      </c>
      <c r="I24" s="176">
        <f t="shared" si="9"/>
        <v>-1.2250337381245791</v>
      </c>
      <c r="J24" s="176">
        <f t="shared" si="10"/>
        <v>0.38728829113939506</v>
      </c>
      <c r="K24" s="176">
        <f t="shared" ca="1" si="11"/>
        <v>3.7139563014789578</v>
      </c>
      <c r="L24" s="176">
        <f t="shared" ca="1" si="12"/>
        <v>2.5906415006117931E-2</v>
      </c>
      <c r="M24" s="176">
        <f t="shared" ca="1" si="13"/>
        <v>1.6787203206358424E-4</v>
      </c>
      <c r="N24" s="176">
        <f t="shared" ca="1" si="14"/>
        <v>1.6064690656678319E-2</v>
      </c>
      <c r="O24" s="176">
        <f t="shared" ca="1" si="15"/>
        <v>0.83122977188374203</v>
      </c>
      <c r="P24" s="4">
        <f t="shared" ca="1" si="16"/>
        <v>0.16095469861460376</v>
      </c>
      <c r="Q24" s="4"/>
      <c r="R24" s="4">
        <v>24</v>
      </c>
      <c r="S24" s="4" t="s">
        <v>198</v>
      </c>
      <c r="T24" s="4"/>
      <c r="U24" s="4"/>
    </row>
    <row r="25" spans="1:22">
      <c r="A25" s="146">
        <v>-28157</v>
      </c>
      <c r="B25" s="146">
        <v>2.7429260000644717E-2</v>
      </c>
      <c r="C25" s="4"/>
      <c r="D25" s="176">
        <f t="shared" si="4"/>
        <v>-0.28156999999999999</v>
      </c>
      <c r="E25" s="176">
        <f t="shared" si="5"/>
        <v>2.7429260000644717</v>
      </c>
      <c r="F25" s="176">
        <f t="shared" si="6"/>
        <v>7.9281664899999993E-2</v>
      </c>
      <c r="G25" s="176">
        <f t="shared" si="7"/>
        <v>-2.2323338385892996E-2</v>
      </c>
      <c r="H25" s="176">
        <f t="shared" si="8"/>
        <v>6.2855823893158908E-3</v>
      </c>
      <c r="I25" s="176">
        <f t="shared" si="9"/>
        <v>-0.77232567383815331</v>
      </c>
      <c r="J25" s="176">
        <f t="shared" si="10"/>
        <v>0.21746373998260882</v>
      </c>
      <c r="K25" s="176">
        <f t="shared" ca="1" si="11"/>
        <v>2.7780734558449609</v>
      </c>
      <c r="L25" s="176">
        <f t="shared" ca="1" si="12"/>
        <v>1.2353436478414414E-3</v>
      </c>
      <c r="M25" s="176">
        <f t="shared" ca="1" si="13"/>
        <v>3.3588013485811978E-4</v>
      </c>
      <c r="N25" s="176">
        <f t="shared" ca="1" si="14"/>
        <v>2.8954489063331593E-2</v>
      </c>
      <c r="O25" s="176">
        <f t="shared" ca="1" si="15"/>
        <v>5.2457815422576694E-2</v>
      </c>
      <c r="P25" s="4">
        <f t="shared" ca="1" si="16"/>
        <v>-3.5147455780489167E-2</v>
      </c>
      <c r="Q25" s="4"/>
      <c r="R25" s="4">
        <v>25</v>
      </c>
      <c r="S25" s="4" t="s">
        <v>260</v>
      </c>
      <c r="T25" s="4"/>
      <c r="U25" s="4"/>
    </row>
    <row r="26" spans="1:22">
      <c r="A26" s="146">
        <v>-28063.5</v>
      </c>
      <c r="B26" s="146">
        <v>2.9286930002854206E-2</v>
      </c>
      <c r="C26" s="4"/>
      <c r="D26" s="176">
        <f t="shared" si="4"/>
        <v>-0.28063500000000002</v>
      </c>
      <c r="E26" s="176">
        <f t="shared" si="5"/>
        <v>2.9286930002854206</v>
      </c>
      <c r="F26" s="176">
        <f t="shared" si="6"/>
        <v>7.875600322500001E-2</v>
      </c>
      <c r="G26" s="176">
        <f t="shared" si="7"/>
        <v>-2.2101690965047879E-2</v>
      </c>
      <c r="H26" s="176">
        <f t="shared" si="8"/>
        <v>6.2025080439762122E-3</v>
      </c>
      <c r="I26" s="176">
        <f t="shared" si="9"/>
        <v>-0.82189376013509907</v>
      </c>
      <c r="J26" s="176">
        <f t="shared" si="10"/>
        <v>0.23065215537551353</v>
      </c>
      <c r="K26" s="176">
        <f t="shared" ca="1" si="11"/>
        <v>2.7545202138879512</v>
      </c>
      <c r="L26" s="176">
        <f t="shared" ca="1" si="12"/>
        <v>3.0336159521458489E-2</v>
      </c>
      <c r="M26" s="176">
        <f t="shared" ca="1" si="13"/>
        <v>3.6542115391829797E-4</v>
      </c>
      <c r="N26" s="176">
        <f t="shared" ca="1" si="14"/>
        <v>2.9304079161789964E-2</v>
      </c>
      <c r="O26" s="176">
        <f t="shared" ca="1" si="15"/>
        <v>4.4911235680610312E-2</v>
      </c>
      <c r="P26" s="4">
        <f t="shared" ca="1" si="16"/>
        <v>0.17417278639746936</v>
      </c>
      <c r="Q26" s="4"/>
      <c r="R26" s="4">
        <v>26</v>
      </c>
      <c r="S26" s="4" t="s">
        <v>277</v>
      </c>
      <c r="T26" s="4"/>
      <c r="U26" s="4"/>
    </row>
    <row r="27" spans="1:22">
      <c r="A27" s="146">
        <v>-28051.5</v>
      </c>
      <c r="B27" s="146">
        <v>2.660877000016626E-2</v>
      </c>
      <c r="C27" s="4"/>
      <c r="D27" s="176">
        <f t="shared" si="4"/>
        <v>-0.28051500000000001</v>
      </c>
      <c r="E27" s="176">
        <f t="shared" si="5"/>
        <v>2.660877000016626</v>
      </c>
      <c r="F27" s="176">
        <f t="shared" si="6"/>
        <v>7.868866522500001E-2</v>
      </c>
      <c r="G27" s="176">
        <f t="shared" si="7"/>
        <v>-2.207335092559088E-2</v>
      </c>
      <c r="H27" s="176">
        <f t="shared" si="8"/>
        <v>6.1919060348921261E-3</v>
      </c>
      <c r="I27" s="176">
        <f t="shared" si="9"/>
        <v>-0.74641591165966392</v>
      </c>
      <c r="J27" s="176">
        <f t="shared" si="10"/>
        <v>0.20938085945921064</v>
      </c>
      <c r="K27" s="176">
        <f t="shared" ca="1" si="11"/>
        <v>2.7515040317855504</v>
      </c>
      <c r="L27" s="176">
        <f t="shared" ca="1" si="12"/>
        <v>8.2132588872456305E-3</v>
      </c>
      <c r="M27" s="176">
        <f t="shared" ca="1" si="13"/>
        <v>3.692942969550094E-4</v>
      </c>
      <c r="N27" s="176">
        <f t="shared" ca="1" si="14"/>
        <v>2.9348902443022386E-2</v>
      </c>
      <c r="O27" s="176">
        <f t="shared" ca="1" si="15"/>
        <v>4.3987260343763754E-2</v>
      </c>
      <c r="P27" s="4">
        <f t="shared" ca="1" si="16"/>
        <v>-9.0627031768924393E-2</v>
      </c>
      <c r="Q27" s="4"/>
      <c r="R27" s="4"/>
      <c r="S27" s="4"/>
      <c r="T27" s="4"/>
      <c r="U27" s="4"/>
    </row>
    <row r="28" spans="1:22">
      <c r="A28" s="146">
        <v>-28049</v>
      </c>
      <c r="B28" s="146">
        <v>2.8425820000848034E-2</v>
      </c>
      <c r="C28" s="4"/>
      <c r="D28" s="176">
        <f t="shared" si="4"/>
        <v>-0.28049000000000002</v>
      </c>
      <c r="E28" s="176">
        <f t="shared" si="5"/>
        <v>2.8425820000848034</v>
      </c>
      <c r="F28" s="176">
        <f t="shared" si="6"/>
        <v>7.8674640100000012E-2</v>
      </c>
      <c r="G28" s="176">
        <f t="shared" si="7"/>
        <v>-2.2067449801649004E-2</v>
      </c>
      <c r="H28" s="176">
        <f t="shared" si="8"/>
        <v>6.1896989948645297E-3</v>
      </c>
      <c r="I28" s="176">
        <f t="shared" si="9"/>
        <v>-0.79731582520378652</v>
      </c>
      <c r="J28" s="176">
        <f t="shared" si="10"/>
        <v>0.22363911581141011</v>
      </c>
      <c r="K28" s="176">
        <f t="shared" ca="1" si="11"/>
        <v>2.7508758521831052</v>
      </c>
      <c r="L28" s="176">
        <f t="shared" ca="1" si="12"/>
        <v>8.4100175629681605E-3</v>
      </c>
      <c r="M28" s="176">
        <f t="shared" ca="1" si="13"/>
        <v>3.7010353213192976E-4</v>
      </c>
      <c r="N28" s="176">
        <f t="shared" ca="1" si="14"/>
        <v>2.9358239331066193E-2</v>
      </c>
      <c r="O28" s="176">
        <f t="shared" ca="1" si="15"/>
        <v>4.3796035857870827E-2</v>
      </c>
      <c r="P28" s="4">
        <f t="shared" ca="1" si="16"/>
        <v>9.1706147901698287E-2</v>
      </c>
      <c r="Q28" s="4"/>
      <c r="R28" s="4"/>
      <c r="S28" s="4"/>
      <c r="T28" s="4"/>
      <c r="U28" s="4"/>
    </row>
    <row r="29" spans="1:22">
      <c r="A29" s="146">
        <v>-28017.5</v>
      </c>
      <c r="B29" s="146">
        <v>2.4320650001754984E-2</v>
      </c>
      <c r="C29" s="4"/>
      <c r="D29" s="176">
        <f t="shared" si="4"/>
        <v>-0.28017500000000001</v>
      </c>
      <c r="E29" s="176">
        <f t="shared" si="5"/>
        <v>2.4320650001754984</v>
      </c>
      <c r="F29" s="176">
        <f t="shared" si="6"/>
        <v>7.8498030625000006E-2</v>
      </c>
      <c r="G29" s="176">
        <f t="shared" si="7"/>
        <v>-2.1993185730359379E-2</v>
      </c>
      <c r="H29" s="176">
        <f t="shared" si="8"/>
        <v>6.1619408120034387E-3</v>
      </c>
      <c r="I29" s="176">
        <f t="shared" si="9"/>
        <v>-0.68140381142417028</v>
      </c>
      <c r="J29" s="176">
        <f t="shared" si="10"/>
        <v>0.1909123128657669</v>
      </c>
      <c r="K29" s="176">
        <f t="shared" ca="1" si="11"/>
        <v>2.7429664520165509</v>
      </c>
      <c r="L29" s="176">
        <f t="shared" ca="1" si="12"/>
        <v>9.6659712756874253E-2</v>
      </c>
      <c r="M29" s="176">
        <f t="shared" ca="1" si="13"/>
        <v>3.8036860352713898E-4</v>
      </c>
      <c r="N29" s="176">
        <f t="shared" ca="1" si="14"/>
        <v>2.9475845359178493E-2</v>
      </c>
      <c r="O29" s="176">
        <f t="shared" ca="1" si="15"/>
        <v>4.142406738818661E-2</v>
      </c>
      <c r="P29" s="4">
        <f t="shared" ca="1" si="16"/>
        <v>-0.31090145184105245</v>
      </c>
      <c r="Q29" s="4"/>
      <c r="R29" s="4"/>
      <c r="S29" s="4"/>
      <c r="T29" s="4"/>
      <c r="U29" s="4"/>
    </row>
    <row r="30" spans="1:22">
      <c r="A30" s="146">
        <v>-27171</v>
      </c>
      <c r="B30" s="146">
        <v>2.9973780001455452E-2</v>
      </c>
      <c r="C30" s="4"/>
      <c r="D30" s="176">
        <f t="shared" si="4"/>
        <v>-0.27171000000000001</v>
      </c>
      <c r="E30" s="176">
        <f t="shared" si="5"/>
        <v>2.9973780001455452</v>
      </c>
      <c r="F30" s="176">
        <f t="shared" si="6"/>
        <v>7.3826324100000007E-2</v>
      </c>
      <c r="G30" s="176">
        <f t="shared" si="7"/>
        <v>-2.0059350521211002E-2</v>
      </c>
      <c r="H30" s="176">
        <f t="shared" si="8"/>
        <v>5.4503261301182418E-3</v>
      </c>
      <c r="I30" s="176">
        <f t="shared" si="9"/>
        <v>-0.81441757641954615</v>
      </c>
      <c r="J30" s="176">
        <f t="shared" si="10"/>
        <v>0.22128539968895489</v>
      </c>
      <c r="K30" s="176">
        <f t="shared" ca="1" si="11"/>
        <v>2.5343467673208249</v>
      </c>
      <c r="L30" s="176">
        <f t="shared" ca="1" si="12"/>
        <v>0.2143979225711804</v>
      </c>
      <c r="M30" s="176">
        <f t="shared" ca="1" si="13"/>
        <v>7.0202767179177101E-4</v>
      </c>
      <c r="N30" s="176">
        <f t="shared" ca="1" si="14"/>
        <v>3.260305803567462E-2</v>
      </c>
      <c r="O30" s="176">
        <f t="shared" ca="1" si="15"/>
        <v>2.7178869583198953E-3</v>
      </c>
      <c r="P30" s="4">
        <f t="shared" ca="1" si="16"/>
        <v>0.46303123282472036</v>
      </c>
      <c r="Q30" s="4"/>
      <c r="R30" s="4"/>
      <c r="S30" s="4"/>
      <c r="T30" s="4"/>
      <c r="U30" s="4"/>
    </row>
    <row r="31" spans="1:22">
      <c r="A31" s="146">
        <v>-25518.5</v>
      </c>
      <c r="B31" s="146">
        <v>2.7343829999153968E-2</v>
      </c>
      <c r="C31" s="4"/>
      <c r="D31" s="176">
        <f t="shared" si="4"/>
        <v>-0.255185</v>
      </c>
      <c r="E31" s="176">
        <f t="shared" si="5"/>
        <v>2.7343829999153968</v>
      </c>
      <c r="F31" s="176">
        <f t="shared" si="6"/>
        <v>6.5119384224999993E-2</v>
      </c>
      <c r="G31" s="176">
        <f t="shared" si="7"/>
        <v>-1.6617490063456624E-2</v>
      </c>
      <c r="H31" s="176">
        <f t="shared" si="8"/>
        <v>4.2405342018431783E-3</v>
      </c>
      <c r="I31" s="176">
        <f t="shared" si="9"/>
        <v>-0.69777352583341057</v>
      </c>
      <c r="J31" s="176">
        <f t="shared" si="10"/>
        <v>0.17806133718979889</v>
      </c>
      <c r="K31" s="176">
        <f t="shared" ca="1" si="11"/>
        <v>2.1489235179652186</v>
      </c>
      <c r="L31" s="176">
        <f t="shared" ca="1" si="12"/>
        <v>0.34276280500537099</v>
      </c>
      <c r="M31" s="176">
        <f t="shared" ca="1" si="13"/>
        <v>1.5553097185295351E-3</v>
      </c>
      <c r="N31" s="176">
        <f t="shared" ca="1" si="14"/>
        <v>3.8427820525709339E-2</v>
      </c>
      <c r="O31" s="176">
        <f t="shared" ca="1" si="15"/>
        <v>5.1372201094072367E-2</v>
      </c>
      <c r="P31" s="4">
        <f t="shared" ca="1" si="16"/>
        <v>0.58545948195017816</v>
      </c>
      <c r="Q31" s="4"/>
      <c r="R31" s="4"/>
      <c r="S31" s="4"/>
      <c r="T31" s="4"/>
      <c r="U31" s="4"/>
    </row>
    <row r="32" spans="1:22">
      <c r="A32" s="146">
        <v>-24856.5</v>
      </c>
      <c r="B32" s="146">
        <v>2.3998670003493316E-2</v>
      </c>
      <c r="C32" s="4"/>
      <c r="D32" s="176">
        <f t="shared" si="4"/>
        <v>-0.24856500000000001</v>
      </c>
      <c r="E32" s="176">
        <f t="shared" si="5"/>
        <v>2.3998670003493316</v>
      </c>
      <c r="F32" s="176">
        <f t="shared" si="6"/>
        <v>6.1784559225000008E-2</v>
      </c>
      <c r="G32" s="176">
        <f t="shared" si="7"/>
        <v>-1.5357478963762128E-2</v>
      </c>
      <c r="H32" s="176">
        <f t="shared" si="8"/>
        <v>3.8173317586275334E-3</v>
      </c>
      <c r="I32" s="176">
        <f t="shared" si="9"/>
        <v>-0.59652294094183167</v>
      </c>
      <c r="J32" s="176">
        <f t="shared" si="10"/>
        <v>0.1482747248152064</v>
      </c>
      <c r="K32" s="176">
        <f t="shared" ca="1" si="11"/>
        <v>2.0026223577341002</v>
      </c>
      <c r="L32" s="176">
        <f t="shared" ca="1" si="12"/>
        <v>0.15780330608650292</v>
      </c>
      <c r="M32" s="176">
        <f t="shared" ca="1" si="13"/>
        <v>1.967694249314803E-3</v>
      </c>
      <c r="N32" s="176">
        <f t="shared" ca="1" si="14"/>
        <v>4.0616240746567139E-2</v>
      </c>
      <c r="O32" s="176">
        <f t="shared" ca="1" si="15"/>
        <v>0.11030344811593035</v>
      </c>
      <c r="P32" s="4">
        <f t="shared" ca="1" si="16"/>
        <v>0.3972446426152314</v>
      </c>
      <c r="Q32" s="4"/>
      <c r="R32" s="4"/>
      <c r="S32" s="4"/>
      <c r="T32" s="4"/>
      <c r="U32" s="4"/>
    </row>
    <row r="33" spans="1:21">
      <c r="A33" s="146">
        <v>-24727</v>
      </c>
      <c r="B33" s="146">
        <v>2.5721860001794994E-2</v>
      </c>
      <c r="C33" s="4"/>
      <c r="D33" s="176">
        <f t="shared" si="4"/>
        <v>-0.24726999999999999</v>
      </c>
      <c r="E33" s="176">
        <f t="shared" si="5"/>
        <v>2.5721860001794994</v>
      </c>
      <c r="F33" s="176">
        <f t="shared" si="6"/>
        <v>6.1142452899999998E-2</v>
      </c>
      <c r="G33" s="176">
        <f t="shared" si="7"/>
        <v>-1.5118694328583E-2</v>
      </c>
      <c r="H33" s="176">
        <f t="shared" si="8"/>
        <v>3.7383995466287183E-3</v>
      </c>
      <c r="I33" s="176">
        <f t="shared" si="9"/>
        <v>-0.63602443226438476</v>
      </c>
      <c r="J33" s="176">
        <f t="shared" si="10"/>
        <v>0.15726976136601442</v>
      </c>
      <c r="K33" s="176">
        <f t="shared" ca="1" si="11"/>
        <v>1.9745449783483262</v>
      </c>
      <c r="L33" s="176">
        <f t="shared" ca="1" si="12"/>
        <v>0.35717479097540883</v>
      </c>
      <c r="M33" s="176">
        <f t="shared" ca="1" si="13"/>
        <v>2.0524335324136967E-3</v>
      </c>
      <c r="N33" s="176">
        <f t="shared" ca="1" si="14"/>
        <v>4.1032679239970289E-2</v>
      </c>
      <c r="O33" s="176">
        <f t="shared" ca="1" si="15"/>
        <v>0.12413972260948208</v>
      </c>
      <c r="P33" s="4">
        <f t="shared" ca="1" si="16"/>
        <v>0.59764102183117318</v>
      </c>
      <c r="Q33" s="4"/>
      <c r="R33" s="4"/>
      <c r="S33" s="4"/>
      <c r="T33" s="4"/>
      <c r="U33" s="4"/>
    </row>
    <row r="34" spans="1:21">
      <c r="A34" s="146">
        <v>-8876</v>
      </c>
      <c r="B34" s="146">
        <v>-1.0254319997329731E-2</v>
      </c>
      <c r="C34" s="4"/>
      <c r="D34" s="176">
        <f t="shared" si="4"/>
        <v>-8.8760000000000006E-2</v>
      </c>
      <c r="E34" s="176">
        <f t="shared" si="5"/>
        <v>-1.0254319997329731</v>
      </c>
      <c r="F34" s="176">
        <f t="shared" si="6"/>
        <v>7.8783376000000002E-3</v>
      </c>
      <c r="G34" s="176">
        <f t="shared" si="7"/>
        <v>-6.9928124537600007E-4</v>
      </c>
      <c r="H34" s="176">
        <f t="shared" si="8"/>
        <v>6.2068203339573765E-5</v>
      </c>
      <c r="I34" s="176">
        <f t="shared" si="9"/>
        <v>9.1017344296298694E-2</v>
      </c>
      <c r="J34" s="176">
        <f t="shared" si="10"/>
        <v>-8.0786994797394721E-3</v>
      </c>
      <c r="K34" s="176">
        <f t="shared" ca="1" si="11"/>
        <v>-0.12283022900143725</v>
      </c>
      <c r="L34" s="176">
        <f t="shared" ca="1" si="12"/>
        <v>0.81468995652770393</v>
      </c>
      <c r="M34" s="176">
        <f t="shared" ca="1" si="13"/>
        <v>1.3799925783936611E-2</v>
      </c>
      <c r="N34" s="176">
        <f t="shared" ca="1" si="14"/>
        <v>4.5953859039348094E-2</v>
      </c>
      <c r="O34" s="176">
        <f t="shared" ca="1" si="15"/>
        <v>3.2350502222565982</v>
      </c>
      <c r="P34" s="4">
        <f t="shared" ca="1" si="16"/>
        <v>-0.9026017707315358</v>
      </c>
      <c r="Q34" s="4"/>
      <c r="R34" s="4"/>
      <c r="S34" s="4"/>
      <c r="T34" s="4"/>
      <c r="U34" s="4"/>
    </row>
    <row r="35" spans="1:21">
      <c r="A35" s="146">
        <v>-5326.5</v>
      </c>
      <c r="B35" s="146">
        <v>-6.7299915826879442E-6</v>
      </c>
      <c r="C35" s="4"/>
      <c r="D35" s="176">
        <f t="shared" si="4"/>
        <v>-5.3265E-2</v>
      </c>
      <c r="E35" s="176">
        <f t="shared" si="5"/>
        <v>-6.7299915826879442E-4</v>
      </c>
      <c r="F35" s="176">
        <f t="shared" si="6"/>
        <v>2.837160225E-3</v>
      </c>
      <c r="G35" s="176">
        <f t="shared" si="7"/>
        <v>-1.51121339384625E-4</v>
      </c>
      <c r="H35" s="176">
        <f t="shared" si="8"/>
        <v>8.0494781423220498E-6</v>
      </c>
      <c r="I35" s="176">
        <f t="shared" si="9"/>
        <v>3.5847300165187334E-5</v>
      </c>
      <c r="J35" s="176">
        <f t="shared" si="10"/>
        <v>-1.9094064432987033E-6</v>
      </c>
      <c r="K35" s="176">
        <f t="shared" ca="1" si="11"/>
        <v>-0.22839100331682721</v>
      </c>
      <c r="L35" s="176">
        <f t="shared" ca="1" si="12"/>
        <v>5.1855489417957229E-2</v>
      </c>
      <c r="M35" s="176">
        <f t="shared" ca="1" si="13"/>
        <v>1.4836510161792462E-2</v>
      </c>
      <c r="N35" s="176">
        <f t="shared" ca="1" si="14"/>
        <v>3.4569668735934311E-2</v>
      </c>
      <c r="O35" s="176">
        <f t="shared" ca="1" si="15"/>
        <v>3.3966844446477418</v>
      </c>
      <c r="P35" s="4">
        <f t="shared" ca="1" si="16"/>
        <v>0.22771800415855842</v>
      </c>
      <c r="Q35" s="4"/>
      <c r="R35" s="4"/>
      <c r="S35" s="4"/>
      <c r="T35" s="4"/>
      <c r="U35" s="4"/>
    </row>
    <row r="36" spans="1:21">
      <c r="A36" s="146">
        <v>-5283.5</v>
      </c>
      <c r="B36" s="146">
        <v>-5.3469993872568011E-5</v>
      </c>
      <c r="C36" s="4"/>
      <c r="D36" s="176">
        <f t="shared" si="4"/>
        <v>-5.2835E-2</v>
      </c>
      <c r="E36" s="176">
        <f t="shared" si="5"/>
        <v>-5.3469993872568011E-3</v>
      </c>
      <c r="F36" s="176">
        <f t="shared" si="6"/>
        <v>2.7915372250000002E-3</v>
      </c>
      <c r="G36" s="176">
        <f t="shared" si="7"/>
        <v>-1.47490869282875E-4</v>
      </c>
      <c r="H36" s="176">
        <f t="shared" si="8"/>
        <v>7.792680078560701E-6</v>
      </c>
      <c r="I36" s="176">
        <f t="shared" si="9"/>
        <v>2.825087126257131E-4</v>
      </c>
      <c r="J36" s="176">
        <f t="shared" si="10"/>
        <v>-1.4926347831579551E-5</v>
      </c>
      <c r="K36" s="176">
        <f t="shared" ca="1" si="11"/>
        <v>-0.22885301984009818</v>
      </c>
      <c r="L36" s="176">
        <f t="shared" ca="1" si="12"/>
        <v>4.9954941178665946E-2</v>
      </c>
      <c r="M36" s="176">
        <f t="shared" ca="1" si="13"/>
        <v>1.4842831534313504E-2</v>
      </c>
      <c r="N36" s="176">
        <f t="shared" ca="1" si="14"/>
        <v>3.4415797453898847E-2</v>
      </c>
      <c r="O36" s="176">
        <f t="shared" ca="1" si="15"/>
        <v>3.3963554409621572</v>
      </c>
      <c r="P36" s="4">
        <f t="shared" ca="1" si="16"/>
        <v>0.22350602045284138</v>
      </c>
      <c r="Q36" s="4"/>
      <c r="R36" s="4"/>
      <c r="S36" s="4"/>
      <c r="T36" s="4"/>
      <c r="U36" s="4"/>
    </row>
    <row r="37" spans="1:21">
      <c r="A37" s="146">
        <v>-89</v>
      </c>
      <c r="B37" s="146">
        <v>1.5302000247174874E-4</v>
      </c>
      <c r="C37" s="4"/>
      <c r="D37" s="176">
        <f t="shared" si="4"/>
        <v>-8.8999999999999995E-4</v>
      </c>
      <c r="E37" s="176">
        <f t="shared" si="5"/>
        <v>1.5302000247174874E-2</v>
      </c>
      <c r="F37" s="176">
        <f t="shared" si="6"/>
        <v>7.920999999999999E-7</v>
      </c>
      <c r="G37" s="176">
        <f t="shared" si="7"/>
        <v>-7.0496899999999988E-10</v>
      </c>
      <c r="H37" s="176">
        <f t="shared" si="8"/>
        <v>6.2742240999999982E-13</v>
      </c>
      <c r="I37" s="176">
        <f t="shared" si="9"/>
        <v>-1.3618780219985637E-5</v>
      </c>
      <c r="J37" s="176">
        <f t="shared" si="10"/>
        <v>1.2120714395787215E-8</v>
      </c>
      <c r="K37" s="176">
        <f t="shared" ca="1" si="11"/>
        <v>-0.14081518244413882</v>
      </c>
      <c r="L37" s="176">
        <f t="shared" ca="1" si="12"/>
        <v>2.4372574731473015E-2</v>
      </c>
      <c r="M37" s="176">
        <f t="shared" ca="1" si="13"/>
        <v>1.4470210300701593E-2</v>
      </c>
      <c r="N37" s="176">
        <f t="shared" ca="1" si="14"/>
        <v>1.5176343395818843E-2</v>
      </c>
      <c r="O37" s="176">
        <f t="shared" ca="1" si="15"/>
        <v>2.9643179705630462</v>
      </c>
      <c r="P37" s="4">
        <f t="shared" ca="1" si="16"/>
        <v>0.15611718269131369</v>
      </c>
      <c r="Q37" s="4"/>
      <c r="R37" s="4"/>
      <c r="S37" s="4"/>
      <c r="T37" s="4"/>
      <c r="U37" s="4"/>
    </row>
    <row r="38" spans="1:21">
      <c r="A38" s="146">
        <v>-88.5</v>
      </c>
      <c r="B38" s="146">
        <v>5.5643000814598054E-4</v>
      </c>
      <c r="C38" s="4"/>
      <c r="D38" s="176">
        <f t="shared" si="4"/>
        <v>-8.8500000000000004E-4</v>
      </c>
      <c r="E38" s="176">
        <f t="shared" si="5"/>
        <v>5.5643000814598054E-2</v>
      </c>
      <c r="F38" s="176">
        <f t="shared" si="6"/>
        <v>7.8322500000000003E-7</v>
      </c>
      <c r="G38" s="176">
        <f t="shared" si="7"/>
        <v>-6.9315412500000011E-10</v>
      </c>
      <c r="H38" s="176">
        <f t="shared" si="8"/>
        <v>6.1344140062500004E-13</v>
      </c>
      <c r="I38" s="176">
        <f t="shared" si="9"/>
        <v>-4.9244055720919278E-5</v>
      </c>
      <c r="J38" s="176">
        <f t="shared" si="10"/>
        <v>4.3580989313013566E-8</v>
      </c>
      <c r="K38" s="176">
        <f t="shared" ca="1" si="11"/>
        <v>-0.1407929742371985</v>
      </c>
      <c r="L38" s="176">
        <f t="shared" ca="1" si="12"/>
        <v>3.8587092294550041E-2</v>
      </c>
      <c r="M38" s="176">
        <f t="shared" ca="1" si="13"/>
        <v>1.4470067317828617E-2</v>
      </c>
      <c r="N38" s="176">
        <f t="shared" ca="1" si="14"/>
        <v>1.5174576538024859E-2</v>
      </c>
      <c r="O38" s="176">
        <f t="shared" ca="1" si="15"/>
        <v>2.9642414978018339</v>
      </c>
      <c r="P38" s="4">
        <f t="shared" ca="1" si="16"/>
        <v>0.19643597505179655</v>
      </c>
      <c r="Q38" s="4"/>
      <c r="R38" s="4"/>
      <c r="S38" s="4"/>
      <c r="T38" s="4"/>
      <c r="U38" s="4"/>
    </row>
    <row r="39" spans="1:21">
      <c r="A39" s="146">
        <v>-86.5</v>
      </c>
      <c r="B39" s="146">
        <v>-4.5992999366717413E-4</v>
      </c>
      <c r="C39" s="4"/>
      <c r="D39" s="176">
        <f t="shared" si="4"/>
        <v>-8.6499999999999999E-4</v>
      </c>
      <c r="E39" s="176">
        <f t="shared" si="5"/>
        <v>-4.5992999366717413E-2</v>
      </c>
      <c r="F39" s="176">
        <f t="shared" si="6"/>
        <v>7.4822499999999994E-7</v>
      </c>
      <c r="G39" s="176">
        <f t="shared" si="7"/>
        <v>-6.472146249999999E-10</v>
      </c>
      <c r="H39" s="176">
        <f t="shared" si="8"/>
        <v>5.5984065062499992E-13</v>
      </c>
      <c r="I39" s="176">
        <f t="shared" si="9"/>
        <v>3.9783944452210559E-5</v>
      </c>
      <c r="J39" s="176">
        <f t="shared" si="10"/>
        <v>-3.4413111951162133E-8</v>
      </c>
      <c r="K39" s="176">
        <f t="shared" ca="1" si="11"/>
        <v>-0.14070411497234933</v>
      </c>
      <c r="L39" s="176">
        <f t="shared" ca="1" si="12"/>
        <v>8.9701954192633743E-3</v>
      </c>
      <c r="M39" s="176">
        <f t="shared" ca="1" si="13"/>
        <v>1.4469495186776028E-2</v>
      </c>
      <c r="N39" s="176">
        <f t="shared" ca="1" si="14"/>
        <v>1.5167509579519399E-2</v>
      </c>
      <c r="O39" s="176">
        <f t="shared" ca="1" si="15"/>
        <v>2.9639355467486208</v>
      </c>
      <c r="P39" s="4">
        <f t="shared" ca="1" si="16"/>
        <v>9.4711115605631918E-2</v>
      </c>
      <c r="Q39" s="4"/>
      <c r="R39" s="4"/>
      <c r="S39" s="4"/>
      <c r="T39" s="4"/>
      <c r="U39" s="4"/>
    </row>
    <row r="40" spans="1:21">
      <c r="A40" s="146">
        <v>-81.5</v>
      </c>
      <c r="B40" s="146">
        <v>2.2417000582208857E-4</v>
      </c>
      <c r="C40" s="4"/>
      <c r="D40" s="176">
        <f t="shared" si="4"/>
        <v>-8.1499999999999997E-4</v>
      </c>
      <c r="E40" s="176">
        <f t="shared" si="5"/>
        <v>2.2417000582208857E-2</v>
      </c>
      <c r="F40" s="176">
        <f t="shared" si="6"/>
        <v>6.6422499999999998E-7</v>
      </c>
      <c r="G40" s="176">
        <f t="shared" si="7"/>
        <v>-5.4134337499999995E-10</v>
      </c>
      <c r="H40" s="176">
        <f t="shared" si="8"/>
        <v>4.4119485062499996E-13</v>
      </c>
      <c r="I40" s="176">
        <f t="shared" si="9"/>
        <v>-1.8269855474500216E-5</v>
      </c>
      <c r="J40" s="176">
        <f t="shared" si="10"/>
        <v>1.4889932211717676E-8</v>
      </c>
      <c r="K40" s="176">
        <f t="shared" ca="1" si="11"/>
        <v>-0.14048178175061002</v>
      </c>
      <c r="L40" s="176">
        <f t="shared" ca="1" si="12"/>
        <v>2.6536013285515102E-2</v>
      </c>
      <c r="M40" s="176">
        <f t="shared" ca="1" si="13"/>
        <v>1.446806346232701E-2</v>
      </c>
      <c r="N40" s="176">
        <f t="shared" ca="1" si="14"/>
        <v>1.5149845495348506E-2</v>
      </c>
      <c r="O40" s="176">
        <f t="shared" ca="1" si="15"/>
        <v>2.9631702491517364</v>
      </c>
      <c r="P40" s="4">
        <f t="shared" ca="1" si="16"/>
        <v>0.16289878233281888</v>
      </c>
      <c r="Q40" s="4"/>
      <c r="R40" s="4"/>
      <c r="S40" s="4"/>
      <c r="T40" s="4"/>
      <c r="U40" s="4"/>
    </row>
    <row r="41" spans="1:21">
      <c r="A41" s="146">
        <v>0</v>
      </c>
      <c r="B41" s="146">
        <v>-7.9999999943538569E-3</v>
      </c>
      <c r="C41" s="4"/>
      <c r="D41" s="176">
        <f t="shared" si="4"/>
        <v>0</v>
      </c>
      <c r="E41" s="176">
        <f t="shared" si="5"/>
        <v>-0.79999999943538569</v>
      </c>
      <c r="F41" s="176">
        <f t="shared" si="6"/>
        <v>0</v>
      </c>
      <c r="G41" s="176">
        <f t="shared" si="7"/>
        <v>0</v>
      </c>
      <c r="H41" s="176">
        <f t="shared" si="8"/>
        <v>0</v>
      </c>
      <c r="I41" s="176">
        <f t="shared" si="9"/>
        <v>0</v>
      </c>
      <c r="J41" s="176">
        <f t="shared" si="10"/>
        <v>0</v>
      </c>
      <c r="K41" s="176">
        <f t="shared" ca="1" si="11"/>
        <v>-0.13682047526398178</v>
      </c>
      <c r="L41" s="176">
        <f t="shared" ca="1" si="12"/>
        <v>0.43980708128020968</v>
      </c>
      <c r="M41" s="176">
        <f t="shared" ca="1" si="13"/>
        <v>1.4444445261407942E-2</v>
      </c>
      <c r="N41" s="176">
        <f t="shared" ca="1" si="14"/>
        <v>1.4862596140490889E-2</v>
      </c>
      <c r="O41" s="176">
        <f t="shared" ca="1" si="15"/>
        <v>2.950611534555867</v>
      </c>
      <c r="P41" s="4">
        <f t="shared" ca="1" si="16"/>
        <v>-0.66317952417140391</v>
      </c>
      <c r="Q41" s="4"/>
      <c r="R41" s="4"/>
      <c r="S41" s="4"/>
      <c r="T41" s="4"/>
      <c r="U41" s="4"/>
    </row>
    <row r="42" spans="1:21">
      <c r="A42" s="146">
        <v>12433</v>
      </c>
      <c r="B42" s="146">
        <v>3.3530599976074882E-3</v>
      </c>
      <c r="C42" s="4"/>
      <c r="D42" s="176">
        <f t="shared" si="4"/>
        <v>0.12433</v>
      </c>
      <c r="E42" s="176">
        <f t="shared" si="5"/>
        <v>0.33530599976074882</v>
      </c>
      <c r="F42" s="176">
        <f t="shared" si="6"/>
        <v>1.5457948899999999E-2</v>
      </c>
      <c r="G42" s="176">
        <f t="shared" si="7"/>
        <v>1.9218867867369998E-3</v>
      </c>
      <c r="H42" s="176">
        <f t="shared" si="8"/>
        <v>2.3894818419501119E-4</v>
      </c>
      <c r="I42" s="176">
        <f t="shared" si="9"/>
        <v>4.1688594950253899E-2</v>
      </c>
      <c r="J42" s="176">
        <f t="shared" si="10"/>
        <v>5.183143010165067E-3</v>
      </c>
      <c r="K42" s="176">
        <f t="shared" ca="1" si="11"/>
        <v>1.2444036875976157</v>
      </c>
      <c r="L42" s="176">
        <f t="shared" ca="1" si="12"/>
        <v>0.82645860603033738</v>
      </c>
      <c r="M42" s="176">
        <f t="shared" ca="1" si="13"/>
        <v>6.1583327321496923E-3</v>
      </c>
      <c r="N42" s="176">
        <f t="shared" ca="1" si="14"/>
        <v>1.6174595889058382E-2</v>
      </c>
      <c r="O42" s="176">
        <f t="shared" ca="1" si="15"/>
        <v>0.28002372718247392</v>
      </c>
      <c r="P42" s="4">
        <f t="shared" ca="1" si="16"/>
        <v>-0.90909768783686684</v>
      </c>
      <c r="Q42" s="4"/>
      <c r="R42" s="4"/>
      <c r="S42" s="4"/>
      <c r="T42" s="4"/>
      <c r="U42" s="4"/>
    </row>
    <row r="43" spans="1:21">
      <c r="A43" s="146">
        <v>13119</v>
      </c>
      <c r="B43" s="146">
        <v>1.5351580004789867E-2</v>
      </c>
      <c r="C43" s="4"/>
      <c r="D43" s="176">
        <f t="shared" si="4"/>
        <v>0.13119</v>
      </c>
      <c r="E43" s="176">
        <f t="shared" si="5"/>
        <v>1.5351580004789867</v>
      </c>
      <c r="F43" s="176">
        <f t="shared" si="6"/>
        <v>1.7210816100000002E-2</v>
      </c>
      <c r="G43" s="176">
        <f t="shared" si="7"/>
        <v>2.2578869641590002E-3</v>
      </c>
      <c r="H43" s="176">
        <f t="shared" si="8"/>
        <v>2.9621219082801926E-4</v>
      </c>
      <c r="I43" s="176">
        <f t="shared" si="9"/>
        <v>0.20139737808283825</v>
      </c>
      <c r="J43" s="176">
        <f t="shared" si="10"/>
        <v>2.642132203068755E-2</v>
      </c>
      <c r="K43" s="176">
        <f t="shared" ca="1" si="11"/>
        <v>1.3681985788918294</v>
      </c>
      <c r="L43" s="176">
        <f t="shared" ca="1" si="12"/>
        <v>2.7875448456718115E-2</v>
      </c>
      <c r="M43" s="176">
        <f t="shared" ca="1" si="13"/>
        <v>5.56930359876025E-3</v>
      </c>
      <c r="N43" s="176">
        <f t="shared" ca="1" si="14"/>
        <v>2.1020760968010067E-2</v>
      </c>
      <c r="O43" s="176">
        <f t="shared" ca="1" si="15"/>
        <v>0.18238647469390618</v>
      </c>
      <c r="P43" s="4">
        <f t="shared" ca="1" si="16"/>
        <v>0.16695942158715726</v>
      </c>
      <c r="Q43" s="4"/>
      <c r="R43" s="4"/>
      <c r="S43" s="4"/>
      <c r="T43" s="4"/>
      <c r="U43" s="4"/>
    </row>
    <row r="44" spans="1:21">
      <c r="A44" s="146">
        <v>18455</v>
      </c>
      <c r="B44" s="146">
        <v>2.0863100005954038E-2</v>
      </c>
      <c r="C44" s="4"/>
      <c r="D44" s="176">
        <f t="shared" si="4"/>
        <v>0.18454999999999999</v>
      </c>
      <c r="E44" s="176">
        <f t="shared" si="5"/>
        <v>2.0863100005954038</v>
      </c>
      <c r="F44" s="176">
        <f t="shared" si="6"/>
        <v>3.4058702499999996E-2</v>
      </c>
      <c r="G44" s="176">
        <f t="shared" si="7"/>
        <v>6.2855335463749993E-3</v>
      </c>
      <c r="H44" s="176">
        <f t="shared" si="8"/>
        <v>1.1599952159835061E-3</v>
      </c>
      <c r="I44" s="176">
        <f t="shared" si="9"/>
        <v>0.38502851060988175</v>
      </c>
      <c r="J44" s="176">
        <f t="shared" si="10"/>
        <v>7.1057011633053668E-2</v>
      </c>
      <c r="K44" s="176">
        <f t="shared" ca="1" si="11"/>
        <v>2.501030600059917</v>
      </c>
      <c r="L44" s="176">
        <f t="shared" ca="1" si="12"/>
        <v>0.17199317562020511</v>
      </c>
      <c r="M44" s="176">
        <f t="shared" ca="1" si="13"/>
        <v>1.5352553796718653E-3</v>
      </c>
      <c r="N44" s="176">
        <f t="shared" ca="1" si="14"/>
        <v>8.8799301589476451E-2</v>
      </c>
      <c r="O44" s="176">
        <f t="shared" ca="1" si="15"/>
        <v>0.2475732809679918</v>
      </c>
      <c r="P44" s="4">
        <f t="shared" ca="1" si="16"/>
        <v>-0.41472059946451312</v>
      </c>
      <c r="Q44" s="4"/>
      <c r="R44" s="4"/>
      <c r="S44" s="4"/>
      <c r="T44" s="4"/>
      <c r="U44" s="4"/>
    </row>
    <row r="45" spans="1:21">
      <c r="A45" s="146">
        <v>18457</v>
      </c>
      <c r="B45" s="146">
        <v>2.0116740008234046E-2</v>
      </c>
      <c r="C45" s="4"/>
      <c r="D45" s="176">
        <f t="shared" si="4"/>
        <v>0.18457000000000001</v>
      </c>
      <c r="E45" s="176">
        <f t="shared" si="5"/>
        <v>2.0116740008234046</v>
      </c>
      <c r="F45" s="176">
        <f t="shared" si="6"/>
        <v>3.4066084900000002E-2</v>
      </c>
      <c r="G45" s="176">
        <f t="shared" si="7"/>
        <v>6.2875772899930009E-3</v>
      </c>
      <c r="H45" s="176">
        <f t="shared" si="8"/>
        <v>1.1604981404140082E-3</v>
      </c>
      <c r="I45" s="176">
        <f t="shared" si="9"/>
        <v>0.37129467033197583</v>
      </c>
      <c r="J45" s="176">
        <f t="shared" si="10"/>
        <v>6.8529857303172778E-2</v>
      </c>
      <c r="K45" s="176">
        <f t="shared" ca="1" si="11"/>
        <v>2.5015116482383779</v>
      </c>
      <c r="L45" s="176">
        <f t="shared" ca="1" si="12"/>
        <v>0.23994092082503565</v>
      </c>
      <c r="M45" s="176">
        <f t="shared" ca="1" si="13"/>
        <v>1.5340707934188035E-3</v>
      </c>
      <c r="N45" s="176">
        <f t="shared" ca="1" si="14"/>
        <v>8.8836356421616414E-2</v>
      </c>
      <c r="O45" s="176">
        <f t="shared" ca="1" si="15"/>
        <v>0.24796143001236481</v>
      </c>
      <c r="P45" s="4">
        <f t="shared" ca="1" si="16"/>
        <v>-0.48983764741497327</v>
      </c>
      <c r="Q45" s="4"/>
      <c r="R45" s="4"/>
      <c r="S45" s="4"/>
      <c r="T45" s="4"/>
      <c r="U45" s="4"/>
    </row>
    <row r="46" spans="1:21">
      <c r="A46" s="146">
        <v>18474</v>
      </c>
      <c r="B46" s="146">
        <v>2.5972680006816518E-2</v>
      </c>
      <c r="C46" s="4"/>
      <c r="D46" s="176">
        <f t="shared" si="4"/>
        <v>0.18473999999999999</v>
      </c>
      <c r="E46" s="176">
        <f t="shared" si="5"/>
        <v>2.5972680006816518</v>
      </c>
      <c r="F46" s="176">
        <f t="shared" si="6"/>
        <v>3.4128867599999994E-2</v>
      </c>
      <c r="G46" s="176">
        <f t="shared" si="7"/>
        <v>6.3049670004239984E-3</v>
      </c>
      <c r="H46" s="176">
        <f t="shared" si="8"/>
        <v>1.1647796036583294E-3</v>
      </c>
      <c r="I46" s="176">
        <f t="shared" si="9"/>
        <v>0.4798192904459283</v>
      </c>
      <c r="J46" s="176">
        <f t="shared" si="10"/>
        <v>8.8641815716980793E-2</v>
      </c>
      <c r="K46" s="176">
        <f t="shared" ca="1" si="11"/>
        <v>2.5056022655911798</v>
      </c>
      <c r="L46" s="176">
        <f t="shared" ca="1" si="12"/>
        <v>8.4026069896765768E-3</v>
      </c>
      <c r="M46" s="176">
        <f t="shared" ca="1" si="13"/>
        <v>1.5240159370915635E-3</v>
      </c>
      <c r="N46" s="176">
        <f t="shared" ca="1" si="14"/>
        <v>8.9151721641854892E-2</v>
      </c>
      <c r="O46" s="176">
        <f t="shared" ca="1" si="15"/>
        <v>0.25127428653890727</v>
      </c>
      <c r="P46" s="4">
        <f t="shared" ca="1" si="16"/>
        <v>9.1665735090471934E-2</v>
      </c>
      <c r="Q46" s="4"/>
      <c r="R46" s="4"/>
      <c r="S46" s="4"/>
      <c r="T46" s="4"/>
      <c r="U46" s="4"/>
    </row>
    <row r="47" spans="1:21">
      <c r="A47" s="146">
        <v>24421.5</v>
      </c>
      <c r="B47" s="146">
        <v>4.5234630000777543E-2</v>
      </c>
      <c r="C47" s="4"/>
      <c r="D47" s="176">
        <f t="shared" si="4"/>
        <v>0.24421499999999999</v>
      </c>
      <c r="E47" s="176">
        <f t="shared" si="5"/>
        <v>4.5234630000777543</v>
      </c>
      <c r="F47" s="176">
        <f t="shared" si="6"/>
        <v>5.9640966224999994E-2</v>
      </c>
      <c r="G47" s="176">
        <f t="shared" si="7"/>
        <v>1.4565218566638373E-2</v>
      </c>
      <c r="H47" s="176">
        <f t="shared" si="8"/>
        <v>3.5570448522515901E-3</v>
      </c>
      <c r="I47" s="176">
        <f t="shared" si="9"/>
        <v>1.1046975165639887</v>
      </c>
      <c r="J47" s="176">
        <f t="shared" si="10"/>
        <v>0.26978370400767449</v>
      </c>
      <c r="K47" s="176">
        <f t="shared" ca="1" si="11"/>
        <v>4.1242819094909056</v>
      </c>
      <c r="L47" s="176">
        <f t="shared" ca="1" si="12"/>
        <v>0.15934554308210591</v>
      </c>
      <c r="M47" s="176">
        <f t="shared" ca="1" si="13"/>
        <v>1.4484349076657126E-4</v>
      </c>
      <c r="N47" s="176">
        <f t="shared" ca="1" si="14"/>
        <v>0.24951718848759435</v>
      </c>
      <c r="O47" s="176">
        <f t="shared" ca="1" si="15"/>
        <v>3.2585719669658029</v>
      </c>
      <c r="P47" s="4">
        <f t="shared" ca="1" si="16"/>
        <v>0.3991810905868487</v>
      </c>
      <c r="Q47" s="4"/>
      <c r="R47" s="4"/>
      <c r="S47" s="4"/>
      <c r="T47" s="4"/>
      <c r="U47" s="4"/>
    </row>
    <row r="48" spans="1:21">
      <c r="A48" s="146">
        <v>24423.5</v>
      </c>
      <c r="B48" s="146">
        <v>4.5388270002149511E-2</v>
      </c>
      <c r="C48" s="4"/>
      <c r="D48" s="176">
        <f t="shared" si="4"/>
        <v>0.24423500000000001</v>
      </c>
      <c r="E48" s="176">
        <f t="shared" si="5"/>
        <v>4.5388270002149511</v>
      </c>
      <c r="F48" s="176">
        <f t="shared" si="6"/>
        <v>5.9650735225000001E-2</v>
      </c>
      <c r="G48" s="176">
        <f t="shared" si="7"/>
        <v>1.4568797317677875E-2</v>
      </c>
      <c r="H48" s="176">
        <f t="shared" si="8"/>
        <v>3.5582102128830558E-3</v>
      </c>
      <c r="I48" s="176">
        <f t="shared" si="9"/>
        <v>1.1085404123974987</v>
      </c>
      <c r="J48" s="176">
        <f t="shared" si="10"/>
        <v>0.27074436762190307</v>
      </c>
      <c r="K48" s="176">
        <f t="shared" ca="1" si="11"/>
        <v>4.1248891471779849</v>
      </c>
      <c r="L48" s="176">
        <f t="shared" ca="1" si="12"/>
        <v>0.17134454617685302</v>
      </c>
      <c r="M48" s="176">
        <f t="shared" ca="1" si="13"/>
        <v>1.4530646008210102E-4</v>
      </c>
      <c r="N48" s="176">
        <f t="shared" ca="1" si="14"/>
        <v>0.24959006347922791</v>
      </c>
      <c r="O48" s="176">
        <f t="shared" ca="1" si="15"/>
        <v>3.2603295395046463</v>
      </c>
      <c r="P48" s="4">
        <f t="shared" ca="1" si="16"/>
        <v>0.41393785303696617</v>
      </c>
      <c r="Q48" s="4"/>
      <c r="R48" s="4"/>
      <c r="S48" s="4"/>
      <c r="T48" s="4"/>
      <c r="U48" s="4"/>
    </row>
    <row r="49" spans="1:21">
      <c r="A49" s="146">
        <v>24440.5</v>
      </c>
      <c r="B49" s="146">
        <v>4.3644210003549233E-2</v>
      </c>
      <c r="C49" s="4"/>
      <c r="D49" s="176">
        <f t="shared" si="4"/>
        <v>0.24440500000000001</v>
      </c>
      <c r="E49" s="176">
        <f t="shared" si="5"/>
        <v>4.3644210003549233</v>
      </c>
      <c r="F49" s="176">
        <f t="shared" si="6"/>
        <v>5.9733804025000004E-2</v>
      </c>
      <c r="G49" s="176">
        <f t="shared" si="7"/>
        <v>1.4599240372730126E-2</v>
      </c>
      <c r="H49" s="176">
        <f t="shared" si="8"/>
        <v>3.5681273432971068E-3</v>
      </c>
      <c r="I49" s="176">
        <f t="shared" si="9"/>
        <v>1.0666863145917451</v>
      </c>
      <c r="J49" s="176">
        <f t="shared" si="10"/>
        <v>0.26070346871779548</v>
      </c>
      <c r="K49" s="176">
        <f t="shared" ca="1" si="11"/>
        <v>4.130052375354043</v>
      </c>
      <c r="L49" s="176">
        <f t="shared" ca="1" si="12"/>
        <v>5.4928652384803253E-2</v>
      </c>
      <c r="M49" s="176">
        <f t="shared" ca="1" si="13"/>
        <v>1.4927288098937367E-4</v>
      </c>
      <c r="N49" s="176">
        <f t="shared" ca="1" si="14"/>
        <v>0.25021007637374443</v>
      </c>
      <c r="O49" s="176">
        <f t="shared" ca="1" si="15"/>
        <v>3.2752927832056171</v>
      </c>
      <c r="P49" s="4">
        <f t="shared" ca="1" si="16"/>
        <v>0.23436862500088029</v>
      </c>
      <c r="Q49" s="4"/>
      <c r="R49" s="4"/>
      <c r="S49" s="4"/>
      <c r="T49" s="4"/>
      <c r="U49" s="4"/>
    </row>
    <row r="50" spans="1:21">
      <c r="A50" s="146">
        <v>24445.5</v>
      </c>
      <c r="B50" s="146">
        <v>4.2478310002479702E-2</v>
      </c>
      <c r="C50" s="4"/>
      <c r="D50" s="176">
        <f t="shared" si="4"/>
        <v>0.24445500000000001</v>
      </c>
      <c r="E50" s="176">
        <f t="shared" si="5"/>
        <v>4.2478310002479702</v>
      </c>
      <c r="F50" s="176">
        <f t="shared" si="6"/>
        <v>5.9758247025000003E-2</v>
      </c>
      <c r="G50" s="176">
        <f t="shared" si="7"/>
        <v>1.4608202276496375E-2</v>
      </c>
      <c r="H50" s="176">
        <f t="shared" si="8"/>
        <v>3.5710480875009217E-3</v>
      </c>
      <c r="I50" s="176">
        <f t="shared" si="9"/>
        <v>1.0384035271656176</v>
      </c>
      <c r="J50" s="176">
        <f t="shared" si="10"/>
        <v>0.25384293423327103</v>
      </c>
      <c r="K50" s="176">
        <f t="shared" ca="1" si="11"/>
        <v>4.1315715534923498</v>
      </c>
      <c r="L50" s="176">
        <f t="shared" ca="1" si="12"/>
        <v>1.3516258959922933E-2</v>
      </c>
      <c r="M50" s="176">
        <f t="shared" ca="1" si="13"/>
        <v>1.5045010325583828E-4</v>
      </c>
      <c r="N50" s="176">
        <f t="shared" ca="1" si="14"/>
        <v>0.25039262917337241</v>
      </c>
      <c r="O50" s="176">
        <f t="shared" ca="1" si="15"/>
        <v>3.2797018739797084</v>
      </c>
      <c r="P50" s="4">
        <f t="shared" ca="1" si="16"/>
        <v>0.11625944675562039</v>
      </c>
      <c r="Q50" s="4"/>
      <c r="R50" s="4"/>
      <c r="S50" s="4"/>
      <c r="T50" s="4"/>
      <c r="U50" s="4"/>
    </row>
    <row r="51" spans="1:21">
      <c r="A51" s="146"/>
      <c r="B51" s="146"/>
      <c r="C51" s="4"/>
      <c r="D51" s="176">
        <f t="shared" si="4"/>
        <v>0</v>
      </c>
      <c r="E51" s="176">
        <f t="shared" si="5"/>
        <v>0</v>
      </c>
      <c r="F51" s="176">
        <f t="shared" si="6"/>
        <v>0</v>
      </c>
      <c r="G51" s="176">
        <f t="shared" si="7"/>
        <v>0</v>
      </c>
      <c r="H51" s="176">
        <f t="shared" si="8"/>
        <v>0</v>
      </c>
      <c r="I51" s="176">
        <f t="shared" si="9"/>
        <v>0</v>
      </c>
      <c r="J51" s="176">
        <f t="shared" si="10"/>
        <v>0</v>
      </c>
      <c r="K51" s="176">
        <f t="shared" ca="1" si="11"/>
        <v>-0.13682047526398178</v>
      </c>
      <c r="L51" s="176">
        <f t="shared" ca="1" si="12"/>
        <v>1.8719842451461851E-2</v>
      </c>
      <c r="M51" s="176">
        <f t="shared" ca="1" si="13"/>
        <v>1.4444445261407942E-2</v>
      </c>
      <c r="N51" s="176">
        <f t="shared" ca="1" si="14"/>
        <v>1.4862596140490889E-2</v>
      </c>
      <c r="O51" s="176">
        <f t="shared" ca="1" si="15"/>
        <v>2.950611534555867</v>
      </c>
      <c r="P51" s="4">
        <f t="shared" ca="1" si="16"/>
        <v>0.13682047526398178</v>
      </c>
      <c r="Q51" s="4"/>
      <c r="R51" s="4"/>
      <c r="S51" s="4"/>
      <c r="T51" s="4"/>
      <c r="U51" s="4"/>
    </row>
    <row r="52" spans="1:21">
      <c r="A52" s="146"/>
      <c r="B52" s="146"/>
      <c r="C52" s="4"/>
      <c r="D52" s="176">
        <f t="shared" si="4"/>
        <v>0</v>
      </c>
      <c r="E52" s="176">
        <f t="shared" si="5"/>
        <v>0</v>
      </c>
      <c r="F52" s="176">
        <f t="shared" si="6"/>
        <v>0</v>
      </c>
      <c r="G52" s="176">
        <f t="shared" si="7"/>
        <v>0</v>
      </c>
      <c r="H52" s="176">
        <f t="shared" si="8"/>
        <v>0</v>
      </c>
      <c r="I52" s="176">
        <f t="shared" si="9"/>
        <v>0</v>
      </c>
      <c r="J52" s="176">
        <f t="shared" si="10"/>
        <v>0</v>
      </c>
      <c r="K52" s="176">
        <f t="shared" ca="1" si="11"/>
        <v>-0.13682047526398178</v>
      </c>
      <c r="L52" s="176">
        <f t="shared" ca="1" si="12"/>
        <v>1.8719842451461851E-2</v>
      </c>
      <c r="M52" s="176">
        <f t="shared" ca="1" si="13"/>
        <v>1.4444445261407942E-2</v>
      </c>
      <c r="N52" s="176">
        <f t="shared" ca="1" si="14"/>
        <v>1.4862596140490889E-2</v>
      </c>
      <c r="O52" s="176">
        <f t="shared" ca="1" si="15"/>
        <v>2.950611534555867</v>
      </c>
      <c r="P52" s="4">
        <f t="shared" ca="1" si="16"/>
        <v>0.13682047526398178</v>
      </c>
      <c r="Q52" s="4"/>
      <c r="R52" s="4"/>
      <c r="S52" s="4"/>
      <c r="T52" s="4"/>
      <c r="U52" s="4"/>
    </row>
    <row r="53" spans="1:21">
      <c r="A53" s="146"/>
      <c r="B53" s="146"/>
      <c r="C53" s="4"/>
      <c r="D53" s="176">
        <f t="shared" ref="D53:D84" si="17">A53/A$18</f>
        <v>0</v>
      </c>
      <c r="E53" s="176">
        <f t="shared" ref="E53:E84" si="18">B53/B$18</f>
        <v>0</v>
      </c>
      <c r="F53" s="176">
        <f t="shared" ref="F53:F84" si="19">D53*D53</f>
        <v>0</v>
      </c>
      <c r="G53" s="176">
        <f t="shared" ref="G53:G84" si="20">D53*F53</f>
        <v>0</v>
      </c>
      <c r="H53" s="176">
        <f t="shared" ref="H53:H84" si="21">F53*F53</f>
        <v>0</v>
      </c>
      <c r="I53" s="176">
        <f t="shared" ref="I53:I84" si="22">E53*D53</f>
        <v>0</v>
      </c>
      <c r="J53" s="176">
        <f t="shared" ref="J53:J84" si="23">I53*D53</f>
        <v>0</v>
      </c>
      <c r="K53" s="176">
        <f t="shared" ref="K53:K84" ca="1" si="24">+E$4+E$5*D53+E$6*D53^2</f>
        <v>-0.13682047526398178</v>
      </c>
      <c r="L53" s="176">
        <f t="shared" ref="L53:L84" ca="1" si="25">+(K53-E53)^2</f>
        <v>1.8719842451461851E-2</v>
      </c>
      <c r="M53" s="176">
        <f t="shared" ref="M53:M84" ca="1" si="26">(M$1-M$2*D53+M$3*F53)^2</f>
        <v>1.4444445261407942E-2</v>
      </c>
      <c r="N53" s="176">
        <f t="shared" ref="N53:N84" ca="1" si="27">(-M$2+M$4*D53-M$5*F53)^2</f>
        <v>1.4862596140490889E-2</v>
      </c>
      <c r="O53" s="176">
        <f t="shared" ref="O53:O84" ca="1" si="28">+(M$3-D53*M$5+F53*M$6)^2</f>
        <v>2.950611534555867</v>
      </c>
      <c r="P53" s="4">
        <f t="shared" ref="P53:P84" ca="1" si="29">+E53-K53</f>
        <v>0.13682047526398178</v>
      </c>
      <c r="Q53" s="4"/>
      <c r="R53" s="4"/>
      <c r="S53" s="4"/>
      <c r="T53" s="4"/>
      <c r="U53" s="4"/>
    </row>
    <row r="54" spans="1:21">
      <c r="A54" s="146"/>
      <c r="B54" s="146"/>
      <c r="C54" s="4"/>
      <c r="D54" s="176">
        <f t="shared" si="17"/>
        <v>0</v>
      </c>
      <c r="E54" s="176">
        <f t="shared" si="18"/>
        <v>0</v>
      </c>
      <c r="F54" s="176">
        <f t="shared" si="19"/>
        <v>0</v>
      </c>
      <c r="G54" s="176">
        <f t="shared" si="20"/>
        <v>0</v>
      </c>
      <c r="H54" s="176">
        <f t="shared" si="21"/>
        <v>0</v>
      </c>
      <c r="I54" s="176">
        <f t="shared" si="22"/>
        <v>0</v>
      </c>
      <c r="J54" s="176">
        <f t="shared" si="23"/>
        <v>0</v>
      </c>
      <c r="K54" s="176">
        <f t="shared" ca="1" si="24"/>
        <v>-0.13682047526398178</v>
      </c>
      <c r="L54" s="176">
        <f t="shared" ca="1" si="25"/>
        <v>1.8719842451461851E-2</v>
      </c>
      <c r="M54" s="176">
        <f t="shared" ca="1" si="26"/>
        <v>1.4444445261407942E-2</v>
      </c>
      <c r="N54" s="176">
        <f t="shared" ca="1" si="27"/>
        <v>1.4862596140490889E-2</v>
      </c>
      <c r="O54" s="176">
        <f t="shared" ca="1" si="28"/>
        <v>2.950611534555867</v>
      </c>
      <c r="P54" s="4">
        <f t="shared" ca="1" si="29"/>
        <v>0.13682047526398178</v>
      </c>
      <c r="Q54" s="4"/>
      <c r="R54" s="4"/>
      <c r="S54" s="4"/>
      <c r="T54" s="4"/>
      <c r="U54" s="4"/>
    </row>
    <row r="55" spans="1:21">
      <c r="A55" s="146"/>
      <c r="B55" s="146"/>
      <c r="C55" s="4"/>
      <c r="D55" s="176">
        <f t="shared" si="17"/>
        <v>0</v>
      </c>
      <c r="E55" s="176">
        <f t="shared" si="18"/>
        <v>0</v>
      </c>
      <c r="F55" s="176">
        <f t="shared" si="19"/>
        <v>0</v>
      </c>
      <c r="G55" s="176">
        <f t="shared" si="20"/>
        <v>0</v>
      </c>
      <c r="H55" s="176">
        <f t="shared" si="21"/>
        <v>0</v>
      </c>
      <c r="I55" s="176">
        <f t="shared" si="22"/>
        <v>0</v>
      </c>
      <c r="J55" s="176">
        <f t="shared" si="23"/>
        <v>0</v>
      </c>
      <c r="K55" s="176">
        <f t="shared" ca="1" si="24"/>
        <v>-0.13682047526398178</v>
      </c>
      <c r="L55" s="176">
        <f t="shared" ca="1" si="25"/>
        <v>1.8719842451461851E-2</v>
      </c>
      <c r="M55" s="176">
        <f t="shared" ca="1" si="26"/>
        <v>1.4444445261407942E-2</v>
      </c>
      <c r="N55" s="176">
        <f t="shared" ca="1" si="27"/>
        <v>1.4862596140490889E-2</v>
      </c>
      <c r="O55" s="176">
        <f t="shared" ca="1" si="28"/>
        <v>2.950611534555867</v>
      </c>
      <c r="P55" s="4">
        <f t="shared" ca="1" si="29"/>
        <v>0.13682047526398178</v>
      </c>
      <c r="Q55" s="4"/>
      <c r="R55" s="4"/>
      <c r="S55" s="4"/>
      <c r="T55" s="4"/>
      <c r="U55" s="4"/>
    </row>
    <row r="56" spans="1:21">
      <c r="A56" s="146"/>
      <c r="B56" s="146"/>
      <c r="C56" s="4"/>
      <c r="D56" s="176">
        <f t="shared" si="17"/>
        <v>0</v>
      </c>
      <c r="E56" s="176">
        <f t="shared" si="18"/>
        <v>0</v>
      </c>
      <c r="F56" s="176">
        <f t="shared" si="19"/>
        <v>0</v>
      </c>
      <c r="G56" s="176">
        <f t="shared" si="20"/>
        <v>0</v>
      </c>
      <c r="H56" s="176">
        <f t="shared" si="21"/>
        <v>0</v>
      </c>
      <c r="I56" s="176">
        <f t="shared" si="22"/>
        <v>0</v>
      </c>
      <c r="J56" s="176">
        <f t="shared" si="23"/>
        <v>0</v>
      </c>
      <c r="K56" s="176">
        <f t="shared" ca="1" si="24"/>
        <v>-0.13682047526398178</v>
      </c>
      <c r="L56" s="176">
        <f t="shared" ca="1" si="25"/>
        <v>1.8719842451461851E-2</v>
      </c>
      <c r="M56" s="176">
        <f t="shared" ca="1" si="26"/>
        <v>1.4444445261407942E-2</v>
      </c>
      <c r="N56" s="176">
        <f t="shared" ca="1" si="27"/>
        <v>1.4862596140490889E-2</v>
      </c>
      <c r="O56" s="176">
        <f t="shared" ca="1" si="28"/>
        <v>2.950611534555867</v>
      </c>
      <c r="P56" s="4">
        <f t="shared" ca="1" si="29"/>
        <v>0.13682047526398178</v>
      </c>
      <c r="Q56" s="4"/>
      <c r="R56" s="4"/>
      <c r="S56" s="4"/>
      <c r="T56" s="4"/>
      <c r="U56" s="4"/>
    </row>
    <row r="57" spans="1:21">
      <c r="A57" s="146"/>
      <c r="B57" s="146"/>
      <c r="C57" s="4"/>
      <c r="D57" s="176">
        <f t="shared" si="17"/>
        <v>0</v>
      </c>
      <c r="E57" s="176">
        <f t="shared" si="18"/>
        <v>0</v>
      </c>
      <c r="F57" s="176">
        <f t="shared" si="19"/>
        <v>0</v>
      </c>
      <c r="G57" s="176">
        <f t="shared" si="20"/>
        <v>0</v>
      </c>
      <c r="H57" s="176">
        <f t="shared" si="21"/>
        <v>0</v>
      </c>
      <c r="I57" s="176">
        <f t="shared" si="22"/>
        <v>0</v>
      </c>
      <c r="J57" s="176">
        <f t="shared" si="23"/>
        <v>0</v>
      </c>
      <c r="K57" s="176">
        <f t="shared" ca="1" si="24"/>
        <v>-0.13682047526398178</v>
      </c>
      <c r="L57" s="176">
        <f t="shared" ca="1" si="25"/>
        <v>1.8719842451461851E-2</v>
      </c>
      <c r="M57" s="176">
        <f t="shared" ca="1" si="26"/>
        <v>1.4444445261407942E-2</v>
      </c>
      <c r="N57" s="176">
        <f t="shared" ca="1" si="27"/>
        <v>1.4862596140490889E-2</v>
      </c>
      <c r="O57" s="176">
        <f t="shared" ca="1" si="28"/>
        <v>2.950611534555867</v>
      </c>
      <c r="P57" s="4">
        <f t="shared" ca="1" si="29"/>
        <v>0.13682047526398178</v>
      </c>
      <c r="Q57" s="4"/>
      <c r="R57" s="4"/>
      <c r="S57" s="4"/>
      <c r="T57" s="4"/>
      <c r="U57" s="4"/>
    </row>
    <row r="58" spans="1:21">
      <c r="A58" s="146"/>
      <c r="B58" s="146"/>
      <c r="C58" s="4"/>
      <c r="D58" s="176">
        <f t="shared" si="17"/>
        <v>0</v>
      </c>
      <c r="E58" s="176">
        <f t="shared" si="18"/>
        <v>0</v>
      </c>
      <c r="F58" s="176">
        <f t="shared" si="19"/>
        <v>0</v>
      </c>
      <c r="G58" s="176">
        <f t="shared" si="20"/>
        <v>0</v>
      </c>
      <c r="H58" s="176">
        <f t="shared" si="21"/>
        <v>0</v>
      </c>
      <c r="I58" s="176">
        <f t="shared" si="22"/>
        <v>0</v>
      </c>
      <c r="J58" s="176">
        <f t="shared" si="23"/>
        <v>0</v>
      </c>
      <c r="K58" s="176">
        <f t="shared" ca="1" si="24"/>
        <v>-0.13682047526398178</v>
      </c>
      <c r="L58" s="176">
        <f t="shared" ca="1" si="25"/>
        <v>1.8719842451461851E-2</v>
      </c>
      <c r="M58" s="176">
        <f t="shared" ca="1" si="26"/>
        <v>1.4444445261407942E-2</v>
      </c>
      <c r="N58" s="176">
        <f t="shared" ca="1" si="27"/>
        <v>1.4862596140490889E-2</v>
      </c>
      <c r="O58" s="176">
        <f t="shared" ca="1" si="28"/>
        <v>2.950611534555867</v>
      </c>
      <c r="P58" s="4">
        <f t="shared" ca="1" si="29"/>
        <v>0.13682047526398178</v>
      </c>
      <c r="Q58" s="4"/>
      <c r="R58" s="4"/>
      <c r="S58" s="4"/>
      <c r="T58" s="4"/>
      <c r="U58" s="4"/>
    </row>
    <row r="59" spans="1:21">
      <c r="A59" s="146"/>
      <c r="B59" s="146"/>
      <c r="C59" s="4"/>
      <c r="D59" s="176">
        <f t="shared" si="17"/>
        <v>0</v>
      </c>
      <c r="E59" s="176">
        <f t="shared" si="18"/>
        <v>0</v>
      </c>
      <c r="F59" s="176">
        <f t="shared" si="19"/>
        <v>0</v>
      </c>
      <c r="G59" s="176">
        <f t="shared" si="20"/>
        <v>0</v>
      </c>
      <c r="H59" s="176">
        <f t="shared" si="21"/>
        <v>0</v>
      </c>
      <c r="I59" s="176">
        <f t="shared" si="22"/>
        <v>0</v>
      </c>
      <c r="J59" s="176">
        <f t="shared" si="23"/>
        <v>0</v>
      </c>
      <c r="K59" s="176">
        <f t="shared" ca="1" si="24"/>
        <v>-0.13682047526398178</v>
      </c>
      <c r="L59" s="176">
        <f t="shared" ca="1" si="25"/>
        <v>1.8719842451461851E-2</v>
      </c>
      <c r="M59" s="176">
        <f t="shared" ca="1" si="26"/>
        <v>1.4444445261407942E-2</v>
      </c>
      <c r="N59" s="176">
        <f t="shared" ca="1" si="27"/>
        <v>1.4862596140490889E-2</v>
      </c>
      <c r="O59" s="176">
        <f t="shared" ca="1" si="28"/>
        <v>2.950611534555867</v>
      </c>
      <c r="P59" s="4">
        <f t="shared" ca="1" si="29"/>
        <v>0.13682047526398178</v>
      </c>
      <c r="Q59" s="4"/>
      <c r="R59" s="4"/>
      <c r="S59" s="4"/>
      <c r="T59" s="4"/>
      <c r="U59" s="4"/>
    </row>
    <row r="60" spans="1:21">
      <c r="A60" s="146"/>
      <c r="B60" s="146"/>
      <c r="C60" s="4"/>
      <c r="D60" s="176">
        <f t="shared" si="17"/>
        <v>0</v>
      </c>
      <c r="E60" s="176">
        <f t="shared" si="18"/>
        <v>0</v>
      </c>
      <c r="F60" s="176">
        <f t="shared" si="19"/>
        <v>0</v>
      </c>
      <c r="G60" s="176">
        <f t="shared" si="20"/>
        <v>0</v>
      </c>
      <c r="H60" s="176">
        <f t="shared" si="21"/>
        <v>0</v>
      </c>
      <c r="I60" s="176">
        <f t="shared" si="22"/>
        <v>0</v>
      </c>
      <c r="J60" s="176">
        <f t="shared" si="23"/>
        <v>0</v>
      </c>
      <c r="K60" s="176">
        <f t="shared" ca="1" si="24"/>
        <v>-0.13682047526398178</v>
      </c>
      <c r="L60" s="176">
        <f t="shared" ca="1" si="25"/>
        <v>1.8719842451461851E-2</v>
      </c>
      <c r="M60" s="176">
        <f t="shared" ca="1" si="26"/>
        <v>1.4444445261407942E-2</v>
      </c>
      <c r="N60" s="176">
        <f t="shared" ca="1" si="27"/>
        <v>1.4862596140490889E-2</v>
      </c>
      <c r="O60" s="176">
        <f t="shared" ca="1" si="28"/>
        <v>2.950611534555867</v>
      </c>
      <c r="P60" s="4">
        <f t="shared" ca="1" si="29"/>
        <v>0.13682047526398178</v>
      </c>
      <c r="Q60" s="4"/>
      <c r="R60" s="4"/>
      <c r="S60" s="4"/>
      <c r="T60" s="4"/>
      <c r="U60" s="4"/>
    </row>
    <row r="61" spans="1:21">
      <c r="A61" s="146"/>
      <c r="B61" s="146"/>
      <c r="C61" s="4"/>
      <c r="D61" s="176">
        <f t="shared" si="17"/>
        <v>0</v>
      </c>
      <c r="E61" s="176">
        <f t="shared" si="18"/>
        <v>0</v>
      </c>
      <c r="F61" s="176">
        <f t="shared" si="19"/>
        <v>0</v>
      </c>
      <c r="G61" s="176">
        <f t="shared" si="20"/>
        <v>0</v>
      </c>
      <c r="H61" s="176">
        <f t="shared" si="21"/>
        <v>0</v>
      </c>
      <c r="I61" s="176">
        <f t="shared" si="22"/>
        <v>0</v>
      </c>
      <c r="J61" s="176">
        <f t="shared" si="23"/>
        <v>0</v>
      </c>
      <c r="K61" s="176">
        <f t="shared" ca="1" si="24"/>
        <v>-0.13682047526398178</v>
      </c>
      <c r="L61" s="176">
        <f t="shared" ca="1" si="25"/>
        <v>1.8719842451461851E-2</v>
      </c>
      <c r="M61" s="176">
        <f t="shared" ca="1" si="26"/>
        <v>1.4444445261407942E-2</v>
      </c>
      <c r="N61" s="176">
        <f t="shared" ca="1" si="27"/>
        <v>1.4862596140490889E-2</v>
      </c>
      <c r="O61" s="176">
        <f t="shared" ca="1" si="28"/>
        <v>2.950611534555867</v>
      </c>
      <c r="P61" s="4">
        <f t="shared" ca="1" si="29"/>
        <v>0.13682047526398178</v>
      </c>
      <c r="Q61" s="4"/>
      <c r="R61" s="4"/>
      <c r="S61" s="4"/>
      <c r="T61" s="4"/>
      <c r="U61" s="4"/>
    </row>
    <row r="62" spans="1:21">
      <c r="A62" s="146"/>
      <c r="B62" s="146"/>
      <c r="C62" s="4"/>
      <c r="D62" s="176">
        <f t="shared" si="17"/>
        <v>0</v>
      </c>
      <c r="E62" s="176">
        <f t="shared" si="18"/>
        <v>0</v>
      </c>
      <c r="F62" s="176">
        <f t="shared" si="19"/>
        <v>0</v>
      </c>
      <c r="G62" s="176">
        <f t="shared" si="20"/>
        <v>0</v>
      </c>
      <c r="H62" s="176">
        <f t="shared" si="21"/>
        <v>0</v>
      </c>
      <c r="I62" s="176">
        <f t="shared" si="22"/>
        <v>0</v>
      </c>
      <c r="J62" s="176">
        <f t="shared" si="23"/>
        <v>0</v>
      </c>
      <c r="K62" s="176">
        <f t="shared" ca="1" si="24"/>
        <v>-0.13682047526398178</v>
      </c>
      <c r="L62" s="176">
        <f t="shared" ca="1" si="25"/>
        <v>1.8719842451461851E-2</v>
      </c>
      <c r="M62" s="176">
        <f t="shared" ca="1" si="26"/>
        <v>1.4444445261407942E-2</v>
      </c>
      <c r="N62" s="176">
        <f t="shared" ca="1" si="27"/>
        <v>1.4862596140490889E-2</v>
      </c>
      <c r="O62" s="176">
        <f t="shared" ca="1" si="28"/>
        <v>2.950611534555867</v>
      </c>
      <c r="P62" s="4">
        <f t="shared" ca="1" si="29"/>
        <v>0.13682047526398178</v>
      </c>
      <c r="Q62" s="4"/>
      <c r="R62" s="4"/>
      <c r="S62" s="4"/>
      <c r="T62" s="4"/>
      <c r="U62" s="4"/>
    </row>
    <row r="63" spans="1:21">
      <c r="A63" s="146"/>
      <c r="B63" s="146"/>
      <c r="C63" s="4"/>
      <c r="D63" s="176">
        <f t="shared" si="17"/>
        <v>0</v>
      </c>
      <c r="E63" s="176">
        <f t="shared" si="18"/>
        <v>0</v>
      </c>
      <c r="F63" s="176">
        <f t="shared" si="19"/>
        <v>0</v>
      </c>
      <c r="G63" s="176">
        <f t="shared" si="20"/>
        <v>0</v>
      </c>
      <c r="H63" s="176">
        <f t="shared" si="21"/>
        <v>0</v>
      </c>
      <c r="I63" s="176">
        <f t="shared" si="22"/>
        <v>0</v>
      </c>
      <c r="J63" s="176">
        <f t="shared" si="23"/>
        <v>0</v>
      </c>
      <c r="K63" s="176">
        <f t="shared" ca="1" si="24"/>
        <v>-0.13682047526398178</v>
      </c>
      <c r="L63" s="176">
        <f t="shared" ca="1" si="25"/>
        <v>1.8719842451461851E-2</v>
      </c>
      <c r="M63" s="176">
        <f t="shared" ca="1" si="26"/>
        <v>1.4444445261407942E-2</v>
      </c>
      <c r="N63" s="176">
        <f t="shared" ca="1" si="27"/>
        <v>1.4862596140490889E-2</v>
      </c>
      <c r="O63" s="176">
        <f t="shared" ca="1" si="28"/>
        <v>2.950611534555867</v>
      </c>
      <c r="P63" s="4">
        <f t="shared" ca="1" si="29"/>
        <v>0.13682047526398178</v>
      </c>
      <c r="Q63" s="4"/>
      <c r="R63" s="4"/>
      <c r="S63" s="4"/>
      <c r="T63" s="4"/>
      <c r="U63" s="4"/>
    </row>
    <row r="64" spans="1:21">
      <c r="A64" s="146"/>
      <c r="B64" s="146"/>
      <c r="C64" s="4"/>
      <c r="D64" s="176">
        <f t="shared" si="17"/>
        <v>0</v>
      </c>
      <c r="E64" s="176">
        <f t="shared" si="18"/>
        <v>0</v>
      </c>
      <c r="F64" s="176">
        <f t="shared" si="19"/>
        <v>0</v>
      </c>
      <c r="G64" s="176">
        <f t="shared" si="20"/>
        <v>0</v>
      </c>
      <c r="H64" s="176">
        <f t="shared" si="21"/>
        <v>0</v>
      </c>
      <c r="I64" s="176">
        <f t="shared" si="22"/>
        <v>0</v>
      </c>
      <c r="J64" s="176">
        <f t="shared" si="23"/>
        <v>0</v>
      </c>
      <c r="K64" s="176">
        <f t="shared" ca="1" si="24"/>
        <v>-0.13682047526398178</v>
      </c>
      <c r="L64" s="176">
        <f t="shared" ca="1" si="25"/>
        <v>1.8719842451461851E-2</v>
      </c>
      <c r="M64" s="176">
        <f t="shared" ca="1" si="26"/>
        <v>1.4444445261407942E-2</v>
      </c>
      <c r="N64" s="176">
        <f t="shared" ca="1" si="27"/>
        <v>1.4862596140490889E-2</v>
      </c>
      <c r="O64" s="176">
        <f t="shared" ca="1" si="28"/>
        <v>2.950611534555867</v>
      </c>
      <c r="P64" s="4">
        <f t="shared" ca="1" si="29"/>
        <v>0.13682047526398178</v>
      </c>
      <c r="Q64" s="4"/>
      <c r="R64" s="4"/>
      <c r="S64" s="4"/>
      <c r="T64" s="4"/>
      <c r="U64" s="4"/>
    </row>
    <row r="65" spans="1:21">
      <c r="A65" s="146"/>
      <c r="B65" s="146"/>
      <c r="C65" s="4"/>
      <c r="D65" s="176">
        <f t="shared" si="17"/>
        <v>0</v>
      </c>
      <c r="E65" s="176">
        <f t="shared" si="18"/>
        <v>0</v>
      </c>
      <c r="F65" s="176">
        <f t="shared" si="19"/>
        <v>0</v>
      </c>
      <c r="G65" s="176">
        <f t="shared" si="20"/>
        <v>0</v>
      </c>
      <c r="H65" s="176">
        <f t="shared" si="21"/>
        <v>0</v>
      </c>
      <c r="I65" s="176">
        <f t="shared" si="22"/>
        <v>0</v>
      </c>
      <c r="J65" s="176">
        <f t="shared" si="23"/>
        <v>0</v>
      </c>
      <c r="K65" s="176">
        <f t="shared" ca="1" si="24"/>
        <v>-0.13682047526398178</v>
      </c>
      <c r="L65" s="176">
        <f t="shared" ca="1" si="25"/>
        <v>1.8719842451461851E-2</v>
      </c>
      <c r="M65" s="176">
        <f t="shared" ca="1" si="26"/>
        <v>1.4444445261407942E-2</v>
      </c>
      <c r="N65" s="176">
        <f t="shared" ca="1" si="27"/>
        <v>1.4862596140490889E-2</v>
      </c>
      <c r="O65" s="176">
        <f t="shared" ca="1" si="28"/>
        <v>2.950611534555867</v>
      </c>
      <c r="P65" s="4">
        <f t="shared" ca="1" si="29"/>
        <v>0.13682047526398178</v>
      </c>
      <c r="Q65" s="4"/>
      <c r="R65" s="4"/>
      <c r="S65" s="4"/>
      <c r="T65" s="4"/>
      <c r="U65" s="4"/>
    </row>
    <row r="66" spans="1:21">
      <c r="A66" s="146"/>
      <c r="B66" s="146"/>
      <c r="C66" s="4"/>
      <c r="D66" s="176">
        <f t="shared" si="17"/>
        <v>0</v>
      </c>
      <c r="E66" s="176">
        <f t="shared" si="18"/>
        <v>0</v>
      </c>
      <c r="F66" s="176">
        <f t="shared" si="19"/>
        <v>0</v>
      </c>
      <c r="G66" s="176">
        <f t="shared" si="20"/>
        <v>0</v>
      </c>
      <c r="H66" s="176">
        <f t="shared" si="21"/>
        <v>0</v>
      </c>
      <c r="I66" s="176">
        <f t="shared" si="22"/>
        <v>0</v>
      </c>
      <c r="J66" s="176">
        <f t="shared" si="23"/>
        <v>0</v>
      </c>
      <c r="K66" s="176">
        <f t="shared" ca="1" si="24"/>
        <v>-0.13682047526398178</v>
      </c>
      <c r="L66" s="176">
        <f t="shared" ca="1" si="25"/>
        <v>1.8719842451461851E-2</v>
      </c>
      <c r="M66" s="176">
        <f t="shared" ca="1" si="26"/>
        <v>1.4444445261407942E-2</v>
      </c>
      <c r="N66" s="176">
        <f t="shared" ca="1" si="27"/>
        <v>1.4862596140490889E-2</v>
      </c>
      <c r="O66" s="176">
        <f t="shared" ca="1" si="28"/>
        <v>2.950611534555867</v>
      </c>
      <c r="P66" s="4">
        <f t="shared" ca="1" si="29"/>
        <v>0.13682047526398178</v>
      </c>
      <c r="Q66" s="4"/>
      <c r="R66" s="4"/>
      <c r="S66" s="4"/>
      <c r="T66" s="4"/>
      <c r="U66" s="4"/>
    </row>
    <row r="67" spans="1:21">
      <c r="A67" s="146"/>
      <c r="B67" s="146"/>
      <c r="C67" s="4"/>
      <c r="D67" s="176">
        <f t="shared" si="17"/>
        <v>0</v>
      </c>
      <c r="E67" s="176">
        <f t="shared" si="18"/>
        <v>0</v>
      </c>
      <c r="F67" s="176">
        <f t="shared" si="19"/>
        <v>0</v>
      </c>
      <c r="G67" s="176">
        <f t="shared" si="20"/>
        <v>0</v>
      </c>
      <c r="H67" s="176">
        <f t="shared" si="21"/>
        <v>0</v>
      </c>
      <c r="I67" s="176">
        <f t="shared" si="22"/>
        <v>0</v>
      </c>
      <c r="J67" s="176">
        <f t="shared" si="23"/>
        <v>0</v>
      </c>
      <c r="K67" s="176">
        <f t="shared" ca="1" si="24"/>
        <v>-0.13682047526398178</v>
      </c>
      <c r="L67" s="176">
        <f t="shared" ca="1" si="25"/>
        <v>1.8719842451461851E-2</v>
      </c>
      <c r="M67" s="176">
        <f t="shared" ca="1" si="26"/>
        <v>1.4444445261407942E-2</v>
      </c>
      <c r="N67" s="176">
        <f t="shared" ca="1" si="27"/>
        <v>1.4862596140490889E-2</v>
      </c>
      <c r="O67" s="176">
        <f t="shared" ca="1" si="28"/>
        <v>2.950611534555867</v>
      </c>
      <c r="P67" s="4">
        <f t="shared" ca="1" si="29"/>
        <v>0.13682047526398178</v>
      </c>
      <c r="Q67" s="4"/>
      <c r="R67" s="4"/>
      <c r="S67" s="4"/>
      <c r="T67" s="4"/>
      <c r="U67" s="4"/>
    </row>
    <row r="68" spans="1:21">
      <c r="A68" s="146"/>
      <c r="B68" s="146"/>
      <c r="C68" s="4"/>
      <c r="D68" s="176">
        <f t="shared" si="17"/>
        <v>0</v>
      </c>
      <c r="E68" s="176">
        <f t="shared" si="18"/>
        <v>0</v>
      </c>
      <c r="F68" s="176">
        <f t="shared" si="19"/>
        <v>0</v>
      </c>
      <c r="G68" s="176">
        <f t="shared" si="20"/>
        <v>0</v>
      </c>
      <c r="H68" s="176">
        <f t="shared" si="21"/>
        <v>0</v>
      </c>
      <c r="I68" s="176">
        <f t="shared" si="22"/>
        <v>0</v>
      </c>
      <c r="J68" s="176">
        <f t="shared" si="23"/>
        <v>0</v>
      </c>
      <c r="K68" s="176">
        <f t="shared" ca="1" si="24"/>
        <v>-0.13682047526398178</v>
      </c>
      <c r="L68" s="176">
        <f t="shared" ca="1" si="25"/>
        <v>1.8719842451461851E-2</v>
      </c>
      <c r="M68" s="176">
        <f t="shared" ca="1" si="26"/>
        <v>1.4444445261407942E-2</v>
      </c>
      <c r="N68" s="176">
        <f t="shared" ca="1" si="27"/>
        <v>1.4862596140490889E-2</v>
      </c>
      <c r="O68" s="176">
        <f t="shared" ca="1" si="28"/>
        <v>2.950611534555867</v>
      </c>
      <c r="P68" s="4">
        <f t="shared" ca="1" si="29"/>
        <v>0.13682047526398178</v>
      </c>
      <c r="Q68" s="4"/>
      <c r="R68" s="4"/>
      <c r="S68" s="4"/>
      <c r="T68" s="4"/>
      <c r="U68" s="4"/>
    </row>
    <row r="69" spans="1:21">
      <c r="A69" s="146"/>
      <c r="B69" s="146"/>
      <c r="C69" s="4"/>
      <c r="D69" s="176">
        <f t="shared" si="17"/>
        <v>0</v>
      </c>
      <c r="E69" s="176">
        <f t="shared" si="18"/>
        <v>0</v>
      </c>
      <c r="F69" s="176">
        <f t="shared" si="19"/>
        <v>0</v>
      </c>
      <c r="G69" s="176">
        <f t="shared" si="20"/>
        <v>0</v>
      </c>
      <c r="H69" s="176">
        <f t="shared" si="21"/>
        <v>0</v>
      </c>
      <c r="I69" s="176">
        <f t="shared" si="22"/>
        <v>0</v>
      </c>
      <c r="J69" s="176">
        <f t="shared" si="23"/>
        <v>0</v>
      </c>
      <c r="K69" s="176">
        <f t="shared" ca="1" si="24"/>
        <v>-0.13682047526398178</v>
      </c>
      <c r="L69" s="176">
        <f t="shared" ca="1" si="25"/>
        <v>1.8719842451461851E-2</v>
      </c>
      <c r="M69" s="176">
        <f t="shared" ca="1" si="26"/>
        <v>1.4444445261407942E-2</v>
      </c>
      <c r="N69" s="176">
        <f t="shared" ca="1" si="27"/>
        <v>1.4862596140490889E-2</v>
      </c>
      <c r="O69" s="176">
        <f t="shared" ca="1" si="28"/>
        <v>2.950611534555867</v>
      </c>
      <c r="P69" s="4">
        <f t="shared" ca="1" si="29"/>
        <v>0.13682047526398178</v>
      </c>
      <c r="Q69" s="4"/>
      <c r="R69" s="4"/>
      <c r="S69" s="4"/>
      <c r="T69" s="4"/>
      <c r="U69" s="4"/>
    </row>
    <row r="70" spans="1:21">
      <c r="A70" s="146"/>
      <c r="B70" s="146"/>
      <c r="C70" s="4"/>
      <c r="D70" s="176">
        <f t="shared" si="17"/>
        <v>0</v>
      </c>
      <c r="E70" s="176">
        <f t="shared" si="18"/>
        <v>0</v>
      </c>
      <c r="F70" s="176">
        <f t="shared" si="19"/>
        <v>0</v>
      </c>
      <c r="G70" s="176">
        <f t="shared" si="20"/>
        <v>0</v>
      </c>
      <c r="H70" s="176">
        <f t="shared" si="21"/>
        <v>0</v>
      </c>
      <c r="I70" s="176">
        <f t="shared" si="22"/>
        <v>0</v>
      </c>
      <c r="J70" s="176">
        <f t="shared" si="23"/>
        <v>0</v>
      </c>
      <c r="K70" s="176">
        <f t="shared" ca="1" si="24"/>
        <v>-0.13682047526398178</v>
      </c>
      <c r="L70" s="176">
        <f t="shared" ca="1" si="25"/>
        <v>1.8719842451461851E-2</v>
      </c>
      <c r="M70" s="176">
        <f t="shared" ca="1" si="26"/>
        <v>1.4444445261407942E-2</v>
      </c>
      <c r="N70" s="176">
        <f t="shared" ca="1" si="27"/>
        <v>1.4862596140490889E-2</v>
      </c>
      <c r="O70" s="176">
        <f t="shared" ca="1" si="28"/>
        <v>2.950611534555867</v>
      </c>
      <c r="P70" s="4">
        <f t="shared" ca="1" si="29"/>
        <v>0.13682047526398178</v>
      </c>
      <c r="Q70" s="4"/>
      <c r="R70" s="4"/>
      <c r="S70" s="4"/>
      <c r="T70" s="4"/>
      <c r="U70" s="4"/>
    </row>
    <row r="71" spans="1:21">
      <c r="A71" s="146"/>
      <c r="B71" s="146"/>
      <c r="C71" s="4"/>
      <c r="D71" s="176">
        <f t="shared" si="17"/>
        <v>0</v>
      </c>
      <c r="E71" s="176">
        <f t="shared" si="18"/>
        <v>0</v>
      </c>
      <c r="F71" s="176">
        <f t="shared" si="19"/>
        <v>0</v>
      </c>
      <c r="G71" s="176">
        <f t="shared" si="20"/>
        <v>0</v>
      </c>
      <c r="H71" s="176">
        <f t="shared" si="21"/>
        <v>0</v>
      </c>
      <c r="I71" s="176">
        <f t="shared" si="22"/>
        <v>0</v>
      </c>
      <c r="J71" s="176">
        <f t="shared" si="23"/>
        <v>0</v>
      </c>
      <c r="K71" s="176">
        <f t="shared" ca="1" si="24"/>
        <v>-0.13682047526398178</v>
      </c>
      <c r="L71" s="176">
        <f t="shared" ca="1" si="25"/>
        <v>1.8719842451461851E-2</v>
      </c>
      <c r="M71" s="176">
        <f t="shared" ca="1" si="26"/>
        <v>1.4444445261407942E-2</v>
      </c>
      <c r="N71" s="176">
        <f t="shared" ca="1" si="27"/>
        <v>1.4862596140490889E-2</v>
      </c>
      <c r="O71" s="176">
        <f t="shared" ca="1" si="28"/>
        <v>2.950611534555867</v>
      </c>
      <c r="P71" s="4">
        <f t="shared" ca="1" si="29"/>
        <v>0.13682047526398178</v>
      </c>
      <c r="Q71" s="4"/>
      <c r="R71" s="4"/>
      <c r="S71" s="4"/>
      <c r="T71" s="4"/>
      <c r="U71" s="4"/>
    </row>
    <row r="72" spans="1:21">
      <c r="A72" s="146"/>
      <c r="B72" s="146"/>
      <c r="C72" s="4"/>
      <c r="D72" s="176">
        <f t="shared" si="17"/>
        <v>0</v>
      </c>
      <c r="E72" s="176">
        <f t="shared" si="18"/>
        <v>0</v>
      </c>
      <c r="F72" s="176">
        <f t="shared" si="19"/>
        <v>0</v>
      </c>
      <c r="G72" s="176">
        <f t="shared" si="20"/>
        <v>0</v>
      </c>
      <c r="H72" s="176">
        <f t="shared" si="21"/>
        <v>0</v>
      </c>
      <c r="I72" s="176">
        <f t="shared" si="22"/>
        <v>0</v>
      </c>
      <c r="J72" s="176">
        <f t="shared" si="23"/>
        <v>0</v>
      </c>
      <c r="K72" s="176">
        <f t="shared" ca="1" si="24"/>
        <v>-0.13682047526398178</v>
      </c>
      <c r="L72" s="176">
        <f t="shared" ca="1" si="25"/>
        <v>1.8719842451461851E-2</v>
      </c>
      <c r="M72" s="176">
        <f t="shared" ca="1" si="26"/>
        <v>1.4444445261407942E-2</v>
      </c>
      <c r="N72" s="176">
        <f t="shared" ca="1" si="27"/>
        <v>1.4862596140490889E-2</v>
      </c>
      <c r="O72" s="176">
        <f t="shared" ca="1" si="28"/>
        <v>2.950611534555867</v>
      </c>
      <c r="P72" s="4">
        <f t="shared" ca="1" si="29"/>
        <v>0.13682047526398178</v>
      </c>
      <c r="Q72" s="4"/>
      <c r="R72" s="4"/>
      <c r="S72" s="4"/>
      <c r="T72" s="4"/>
      <c r="U72" s="4"/>
    </row>
    <row r="73" spans="1:21">
      <c r="A73" s="146"/>
      <c r="B73" s="146"/>
      <c r="C73" s="4"/>
      <c r="D73" s="176">
        <f t="shared" si="17"/>
        <v>0</v>
      </c>
      <c r="E73" s="176">
        <f t="shared" si="18"/>
        <v>0</v>
      </c>
      <c r="F73" s="176">
        <f t="shared" si="19"/>
        <v>0</v>
      </c>
      <c r="G73" s="176">
        <f t="shared" si="20"/>
        <v>0</v>
      </c>
      <c r="H73" s="176">
        <f t="shared" si="21"/>
        <v>0</v>
      </c>
      <c r="I73" s="176">
        <f t="shared" si="22"/>
        <v>0</v>
      </c>
      <c r="J73" s="176">
        <f t="shared" si="23"/>
        <v>0</v>
      </c>
      <c r="K73" s="176">
        <f t="shared" ca="1" si="24"/>
        <v>-0.13682047526398178</v>
      </c>
      <c r="L73" s="176">
        <f t="shared" ca="1" si="25"/>
        <v>1.8719842451461851E-2</v>
      </c>
      <c r="M73" s="176">
        <f t="shared" ca="1" si="26"/>
        <v>1.4444445261407942E-2</v>
      </c>
      <c r="N73" s="176">
        <f t="shared" ca="1" si="27"/>
        <v>1.4862596140490889E-2</v>
      </c>
      <c r="O73" s="176">
        <f t="shared" ca="1" si="28"/>
        <v>2.950611534555867</v>
      </c>
      <c r="P73" s="4">
        <f t="shared" ca="1" si="29"/>
        <v>0.13682047526398178</v>
      </c>
      <c r="Q73" s="4"/>
      <c r="R73" s="4"/>
      <c r="S73" s="4"/>
      <c r="T73" s="4"/>
      <c r="U73" s="4"/>
    </row>
    <row r="74" spans="1:21">
      <c r="A74" s="146"/>
      <c r="B74" s="146"/>
      <c r="C74" s="4"/>
      <c r="D74" s="176">
        <f t="shared" si="17"/>
        <v>0</v>
      </c>
      <c r="E74" s="176">
        <f t="shared" si="18"/>
        <v>0</v>
      </c>
      <c r="F74" s="176">
        <f t="shared" si="19"/>
        <v>0</v>
      </c>
      <c r="G74" s="176">
        <f t="shared" si="20"/>
        <v>0</v>
      </c>
      <c r="H74" s="176">
        <f t="shared" si="21"/>
        <v>0</v>
      </c>
      <c r="I74" s="176">
        <f t="shared" si="22"/>
        <v>0</v>
      </c>
      <c r="J74" s="176">
        <f t="shared" si="23"/>
        <v>0</v>
      </c>
      <c r="K74" s="176">
        <f t="shared" ca="1" si="24"/>
        <v>-0.13682047526398178</v>
      </c>
      <c r="L74" s="176">
        <f t="shared" ca="1" si="25"/>
        <v>1.8719842451461851E-2</v>
      </c>
      <c r="M74" s="176">
        <f t="shared" ca="1" si="26"/>
        <v>1.4444445261407942E-2</v>
      </c>
      <c r="N74" s="176">
        <f t="shared" ca="1" si="27"/>
        <v>1.4862596140490889E-2</v>
      </c>
      <c r="O74" s="176">
        <f t="shared" ca="1" si="28"/>
        <v>2.950611534555867</v>
      </c>
      <c r="P74" s="4">
        <f t="shared" ca="1" si="29"/>
        <v>0.13682047526398178</v>
      </c>
      <c r="Q74" s="4"/>
      <c r="R74" s="4"/>
      <c r="S74" s="4"/>
      <c r="T74" s="4"/>
      <c r="U74" s="4"/>
    </row>
    <row r="75" spans="1:21">
      <c r="A75" s="146"/>
      <c r="B75" s="146"/>
      <c r="C75" s="4"/>
      <c r="D75" s="176">
        <f t="shared" si="17"/>
        <v>0</v>
      </c>
      <c r="E75" s="176">
        <f t="shared" si="18"/>
        <v>0</v>
      </c>
      <c r="F75" s="176">
        <f t="shared" si="19"/>
        <v>0</v>
      </c>
      <c r="G75" s="176">
        <f t="shared" si="20"/>
        <v>0</v>
      </c>
      <c r="H75" s="176">
        <f t="shared" si="21"/>
        <v>0</v>
      </c>
      <c r="I75" s="176">
        <f t="shared" si="22"/>
        <v>0</v>
      </c>
      <c r="J75" s="176">
        <f t="shared" si="23"/>
        <v>0</v>
      </c>
      <c r="K75" s="176">
        <f t="shared" ca="1" si="24"/>
        <v>-0.13682047526398178</v>
      </c>
      <c r="L75" s="176">
        <f t="shared" ca="1" si="25"/>
        <v>1.8719842451461851E-2</v>
      </c>
      <c r="M75" s="176">
        <f t="shared" ca="1" si="26"/>
        <v>1.4444445261407942E-2</v>
      </c>
      <c r="N75" s="176">
        <f t="shared" ca="1" si="27"/>
        <v>1.4862596140490889E-2</v>
      </c>
      <c r="O75" s="176">
        <f t="shared" ca="1" si="28"/>
        <v>2.950611534555867</v>
      </c>
      <c r="P75" s="4">
        <f t="shared" ca="1" si="29"/>
        <v>0.13682047526398178</v>
      </c>
      <c r="Q75" s="4"/>
      <c r="R75" s="4"/>
      <c r="S75" s="4"/>
      <c r="T75" s="4"/>
      <c r="U75" s="4"/>
    </row>
    <row r="76" spans="1:21">
      <c r="A76" s="146"/>
      <c r="B76" s="146"/>
      <c r="C76" s="4"/>
      <c r="D76" s="176">
        <f t="shared" si="17"/>
        <v>0</v>
      </c>
      <c r="E76" s="176">
        <f t="shared" si="18"/>
        <v>0</v>
      </c>
      <c r="F76" s="176">
        <f t="shared" si="19"/>
        <v>0</v>
      </c>
      <c r="G76" s="176">
        <f t="shared" si="20"/>
        <v>0</v>
      </c>
      <c r="H76" s="176">
        <f t="shared" si="21"/>
        <v>0</v>
      </c>
      <c r="I76" s="176">
        <f t="shared" si="22"/>
        <v>0</v>
      </c>
      <c r="J76" s="176">
        <f t="shared" si="23"/>
        <v>0</v>
      </c>
      <c r="K76" s="176">
        <f t="shared" ca="1" si="24"/>
        <v>-0.13682047526398178</v>
      </c>
      <c r="L76" s="176">
        <f t="shared" ca="1" si="25"/>
        <v>1.8719842451461851E-2</v>
      </c>
      <c r="M76" s="176">
        <f t="shared" ca="1" si="26"/>
        <v>1.4444445261407942E-2</v>
      </c>
      <c r="N76" s="176">
        <f t="shared" ca="1" si="27"/>
        <v>1.4862596140490889E-2</v>
      </c>
      <c r="O76" s="176">
        <f t="shared" ca="1" si="28"/>
        <v>2.950611534555867</v>
      </c>
      <c r="P76" s="4">
        <f t="shared" ca="1" si="29"/>
        <v>0.13682047526398178</v>
      </c>
      <c r="Q76" s="4"/>
      <c r="R76" s="4"/>
      <c r="S76" s="4"/>
      <c r="T76" s="4"/>
      <c r="U76" s="4"/>
    </row>
    <row r="77" spans="1:21">
      <c r="A77" s="146"/>
      <c r="B77" s="146"/>
      <c r="C77" s="4"/>
      <c r="D77" s="176">
        <f t="shared" si="17"/>
        <v>0</v>
      </c>
      <c r="E77" s="176">
        <f t="shared" si="18"/>
        <v>0</v>
      </c>
      <c r="F77" s="176">
        <f t="shared" si="19"/>
        <v>0</v>
      </c>
      <c r="G77" s="176">
        <f t="shared" si="20"/>
        <v>0</v>
      </c>
      <c r="H77" s="176">
        <f t="shared" si="21"/>
        <v>0</v>
      </c>
      <c r="I77" s="176">
        <f t="shared" si="22"/>
        <v>0</v>
      </c>
      <c r="J77" s="176">
        <f t="shared" si="23"/>
        <v>0</v>
      </c>
      <c r="K77" s="176">
        <f t="shared" ca="1" si="24"/>
        <v>-0.13682047526398178</v>
      </c>
      <c r="L77" s="176">
        <f t="shared" ca="1" si="25"/>
        <v>1.8719842451461851E-2</v>
      </c>
      <c r="M77" s="176">
        <f t="shared" ca="1" si="26"/>
        <v>1.4444445261407942E-2</v>
      </c>
      <c r="N77" s="176">
        <f t="shared" ca="1" si="27"/>
        <v>1.4862596140490889E-2</v>
      </c>
      <c r="O77" s="176">
        <f t="shared" ca="1" si="28"/>
        <v>2.950611534555867</v>
      </c>
      <c r="P77" s="4">
        <f t="shared" ca="1" si="29"/>
        <v>0.13682047526398178</v>
      </c>
      <c r="Q77" s="4"/>
      <c r="R77" s="4"/>
      <c r="S77" s="4"/>
      <c r="T77" s="4"/>
      <c r="U77" s="4"/>
    </row>
    <row r="78" spans="1:21">
      <c r="A78" s="146"/>
      <c r="B78" s="146"/>
      <c r="C78" s="4"/>
      <c r="D78" s="176">
        <f t="shared" si="17"/>
        <v>0</v>
      </c>
      <c r="E78" s="176">
        <f t="shared" si="18"/>
        <v>0</v>
      </c>
      <c r="F78" s="176">
        <f t="shared" si="19"/>
        <v>0</v>
      </c>
      <c r="G78" s="176">
        <f t="shared" si="20"/>
        <v>0</v>
      </c>
      <c r="H78" s="176">
        <f t="shared" si="21"/>
        <v>0</v>
      </c>
      <c r="I78" s="176">
        <f t="shared" si="22"/>
        <v>0</v>
      </c>
      <c r="J78" s="176">
        <f t="shared" si="23"/>
        <v>0</v>
      </c>
      <c r="K78" s="176">
        <f t="shared" ca="1" si="24"/>
        <v>-0.13682047526398178</v>
      </c>
      <c r="L78" s="176">
        <f t="shared" ca="1" si="25"/>
        <v>1.8719842451461851E-2</v>
      </c>
      <c r="M78" s="176">
        <f t="shared" ca="1" si="26"/>
        <v>1.4444445261407942E-2</v>
      </c>
      <c r="N78" s="176">
        <f t="shared" ca="1" si="27"/>
        <v>1.4862596140490889E-2</v>
      </c>
      <c r="O78" s="176">
        <f t="shared" ca="1" si="28"/>
        <v>2.950611534555867</v>
      </c>
      <c r="P78" s="4">
        <f t="shared" ca="1" si="29"/>
        <v>0.13682047526398178</v>
      </c>
      <c r="Q78" s="4"/>
      <c r="R78" s="4"/>
      <c r="S78" s="4"/>
      <c r="T78" s="4"/>
      <c r="U78" s="4"/>
    </row>
    <row r="79" spans="1:21">
      <c r="A79" s="146"/>
      <c r="B79" s="146"/>
      <c r="C79" s="4"/>
      <c r="D79" s="176">
        <f t="shared" si="17"/>
        <v>0</v>
      </c>
      <c r="E79" s="176">
        <f t="shared" si="18"/>
        <v>0</v>
      </c>
      <c r="F79" s="176">
        <f t="shared" si="19"/>
        <v>0</v>
      </c>
      <c r="G79" s="176">
        <f t="shared" si="20"/>
        <v>0</v>
      </c>
      <c r="H79" s="176">
        <f t="shared" si="21"/>
        <v>0</v>
      </c>
      <c r="I79" s="176">
        <f t="shared" si="22"/>
        <v>0</v>
      </c>
      <c r="J79" s="176">
        <f t="shared" si="23"/>
        <v>0</v>
      </c>
      <c r="K79" s="176">
        <f t="shared" ca="1" si="24"/>
        <v>-0.13682047526398178</v>
      </c>
      <c r="L79" s="176">
        <f t="shared" ca="1" si="25"/>
        <v>1.8719842451461851E-2</v>
      </c>
      <c r="M79" s="176">
        <f t="shared" ca="1" si="26"/>
        <v>1.4444445261407942E-2</v>
      </c>
      <c r="N79" s="176">
        <f t="shared" ca="1" si="27"/>
        <v>1.4862596140490889E-2</v>
      </c>
      <c r="O79" s="176">
        <f t="shared" ca="1" si="28"/>
        <v>2.950611534555867</v>
      </c>
      <c r="P79" s="4">
        <f t="shared" ca="1" si="29"/>
        <v>0.13682047526398178</v>
      </c>
      <c r="Q79" s="4"/>
      <c r="R79" s="4"/>
      <c r="S79" s="4"/>
      <c r="T79" s="4"/>
      <c r="U79" s="4"/>
    </row>
    <row r="80" spans="1:21">
      <c r="A80" s="146"/>
      <c r="B80" s="146"/>
      <c r="C80" s="4"/>
      <c r="D80" s="176">
        <f t="shared" si="17"/>
        <v>0</v>
      </c>
      <c r="E80" s="176">
        <f t="shared" si="18"/>
        <v>0</v>
      </c>
      <c r="F80" s="176">
        <f t="shared" si="19"/>
        <v>0</v>
      </c>
      <c r="G80" s="176">
        <f t="shared" si="20"/>
        <v>0</v>
      </c>
      <c r="H80" s="176">
        <f t="shared" si="21"/>
        <v>0</v>
      </c>
      <c r="I80" s="176">
        <f t="shared" si="22"/>
        <v>0</v>
      </c>
      <c r="J80" s="176">
        <f t="shared" si="23"/>
        <v>0</v>
      </c>
      <c r="K80" s="176">
        <f t="shared" ca="1" si="24"/>
        <v>-0.13682047526398178</v>
      </c>
      <c r="L80" s="176">
        <f t="shared" ca="1" si="25"/>
        <v>1.8719842451461851E-2</v>
      </c>
      <c r="M80" s="176">
        <f t="shared" ca="1" si="26"/>
        <v>1.4444445261407942E-2</v>
      </c>
      <c r="N80" s="176">
        <f t="shared" ca="1" si="27"/>
        <v>1.4862596140490889E-2</v>
      </c>
      <c r="O80" s="176">
        <f t="shared" ca="1" si="28"/>
        <v>2.950611534555867</v>
      </c>
      <c r="P80" s="4">
        <f t="shared" ca="1" si="29"/>
        <v>0.13682047526398178</v>
      </c>
      <c r="Q80" s="4"/>
      <c r="R80" s="4"/>
      <c r="S80" s="4"/>
      <c r="T80" s="4"/>
      <c r="U80" s="4"/>
    </row>
    <row r="81" spans="1:21">
      <c r="A81" s="146"/>
      <c r="B81" s="146"/>
      <c r="C81" s="4"/>
      <c r="D81" s="176">
        <f t="shared" si="17"/>
        <v>0</v>
      </c>
      <c r="E81" s="176">
        <f t="shared" si="18"/>
        <v>0</v>
      </c>
      <c r="F81" s="176">
        <f t="shared" si="19"/>
        <v>0</v>
      </c>
      <c r="G81" s="176">
        <f t="shared" si="20"/>
        <v>0</v>
      </c>
      <c r="H81" s="176">
        <f t="shared" si="21"/>
        <v>0</v>
      </c>
      <c r="I81" s="176">
        <f t="shared" si="22"/>
        <v>0</v>
      </c>
      <c r="J81" s="176">
        <f t="shared" si="23"/>
        <v>0</v>
      </c>
      <c r="K81" s="176">
        <f t="shared" ca="1" si="24"/>
        <v>-0.13682047526398178</v>
      </c>
      <c r="L81" s="176">
        <f t="shared" ca="1" si="25"/>
        <v>1.8719842451461851E-2</v>
      </c>
      <c r="M81" s="176">
        <f t="shared" ca="1" si="26"/>
        <v>1.4444445261407942E-2</v>
      </c>
      <c r="N81" s="176">
        <f t="shared" ca="1" si="27"/>
        <v>1.4862596140490889E-2</v>
      </c>
      <c r="O81" s="176">
        <f t="shared" ca="1" si="28"/>
        <v>2.950611534555867</v>
      </c>
      <c r="P81" s="4">
        <f t="shared" ca="1" si="29"/>
        <v>0.13682047526398178</v>
      </c>
      <c r="Q81" s="4"/>
      <c r="R81" s="4"/>
      <c r="S81" s="4"/>
      <c r="T81" s="4"/>
      <c r="U81" s="4"/>
    </row>
    <row r="82" spans="1:21">
      <c r="A82" s="146"/>
      <c r="B82" s="146"/>
      <c r="C82" s="4"/>
      <c r="D82" s="176">
        <f t="shared" si="17"/>
        <v>0</v>
      </c>
      <c r="E82" s="176">
        <f t="shared" si="18"/>
        <v>0</v>
      </c>
      <c r="F82" s="176">
        <f t="shared" si="19"/>
        <v>0</v>
      </c>
      <c r="G82" s="176">
        <f t="shared" si="20"/>
        <v>0</v>
      </c>
      <c r="H82" s="176">
        <f t="shared" si="21"/>
        <v>0</v>
      </c>
      <c r="I82" s="176">
        <f t="shared" si="22"/>
        <v>0</v>
      </c>
      <c r="J82" s="176">
        <f t="shared" si="23"/>
        <v>0</v>
      </c>
      <c r="K82" s="176">
        <f t="shared" ca="1" si="24"/>
        <v>-0.13682047526398178</v>
      </c>
      <c r="L82" s="176">
        <f t="shared" ca="1" si="25"/>
        <v>1.8719842451461851E-2</v>
      </c>
      <c r="M82" s="176">
        <f t="shared" ca="1" si="26"/>
        <v>1.4444445261407942E-2</v>
      </c>
      <c r="N82" s="176">
        <f t="shared" ca="1" si="27"/>
        <v>1.4862596140490889E-2</v>
      </c>
      <c r="O82" s="176">
        <f t="shared" ca="1" si="28"/>
        <v>2.950611534555867</v>
      </c>
      <c r="P82" s="4">
        <f t="shared" ca="1" si="29"/>
        <v>0.13682047526398178</v>
      </c>
      <c r="Q82" s="4"/>
      <c r="R82" s="4"/>
      <c r="S82" s="4"/>
      <c r="T82" s="4"/>
      <c r="U82" s="4"/>
    </row>
    <row r="83" spans="1:21">
      <c r="A83" s="146"/>
      <c r="B83" s="146"/>
      <c r="C83" s="4"/>
      <c r="D83" s="176">
        <f t="shared" si="17"/>
        <v>0</v>
      </c>
      <c r="E83" s="176">
        <f t="shared" si="18"/>
        <v>0</v>
      </c>
      <c r="F83" s="176">
        <f t="shared" si="19"/>
        <v>0</v>
      </c>
      <c r="G83" s="176">
        <f t="shared" si="20"/>
        <v>0</v>
      </c>
      <c r="H83" s="176">
        <f t="shared" si="21"/>
        <v>0</v>
      </c>
      <c r="I83" s="176">
        <f t="shared" si="22"/>
        <v>0</v>
      </c>
      <c r="J83" s="176">
        <f t="shared" si="23"/>
        <v>0</v>
      </c>
      <c r="K83" s="176">
        <f t="shared" ca="1" si="24"/>
        <v>-0.13682047526398178</v>
      </c>
      <c r="L83" s="176">
        <f t="shared" ca="1" si="25"/>
        <v>1.8719842451461851E-2</v>
      </c>
      <c r="M83" s="176">
        <f t="shared" ca="1" si="26"/>
        <v>1.4444445261407942E-2</v>
      </c>
      <c r="N83" s="176">
        <f t="shared" ca="1" si="27"/>
        <v>1.4862596140490889E-2</v>
      </c>
      <c r="O83" s="176">
        <f t="shared" ca="1" si="28"/>
        <v>2.950611534555867</v>
      </c>
      <c r="P83" s="4">
        <f t="shared" ca="1" si="29"/>
        <v>0.13682047526398178</v>
      </c>
      <c r="Q83" s="4"/>
      <c r="R83" s="4"/>
      <c r="S83" s="4"/>
      <c r="T83" s="4"/>
      <c r="U83" s="4"/>
    </row>
    <row r="84" spans="1:21">
      <c r="A84" s="146"/>
      <c r="B84" s="146"/>
      <c r="C84" s="4"/>
      <c r="D84" s="176">
        <f t="shared" si="17"/>
        <v>0</v>
      </c>
      <c r="E84" s="176">
        <f t="shared" si="18"/>
        <v>0</v>
      </c>
      <c r="F84" s="176">
        <f t="shared" si="19"/>
        <v>0</v>
      </c>
      <c r="G84" s="176">
        <f t="shared" si="20"/>
        <v>0</v>
      </c>
      <c r="H84" s="176">
        <f t="shared" si="21"/>
        <v>0</v>
      </c>
      <c r="I84" s="176">
        <f t="shared" si="22"/>
        <v>0</v>
      </c>
      <c r="J84" s="176">
        <f t="shared" si="23"/>
        <v>0</v>
      </c>
      <c r="K84" s="176">
        <f t="shared" ca="1" si="24"/>
        <v>-0.13682047526398178</v>
      </c>
      <c r="L84" s="176">
        <f t="shared" ca="1" si="25"/>
        <v>1.8719842451461851E-2</v>
      </c>
      <c r="M84" s="176">
        <f t="shared" ca="1" si="26"/>
        <v>1.4444445261407942E-2</v>
      </c>
      <c r="N84" s="176">
        <f t="shared" ca="1" si="27"/>
        <v>1.4862596140490889E-2</v>
      </c>
      <c r="O84" s="176">
        <f t="shared" ca="1" si="28"/>
        <v>2.950611534555867</v>
      </c>
      <c r="P84" s="4">
        <f t="shared" ca="1" si="29"/>
        <v>0.13682047526398178</v>
      </c>
      <c r="Q84" s="4"/>
      <c r="R84" s="4"/>
      <c r="S84" s="4"/>
      <c r="T84" s="4"/>
      <c r="U84" s="4"/>
    </row>
    <row r="85" spans="1:21">
      <c r="A85" s="146"/>
      <c r="B85" s="146"/>
      <c r="C85" s="4"/>
      <c r="D85" s="176">
        <f t="shared" ref="D85:D116" si="30">A85/A$18</f>
        <v>0</v>
      </c>
      <c r="E85" s="176">
        <f t="shared" ref="E85:E116" si="31">B85/B$18</f>
        <v>0</v>
      </c>
      <c r="F85" s="176">
        <f t="shared" ref="F85:F116" si="32">D85*D85</f>
        <v>0</v>
      </c>
      <c r="G85" s="176">
        <f t="shared" ref="G85:G116" si="33">D85*F85</f>
        <v>0</v>
      </c>
      <c r="H85" s="176">
        <f t="shared" ref="H85:H116" si="34">F85*F85</f>
        <v>0</v>
      </c>
      <c r="I85" s="176">
        <f t="shared" ref="I85:I116" si="35">E85*D85</f>
        <v>0</v>
      </c>
      <c r="J85" s="176">
        <f t="shared" ref="J85:J116" si="36">I85*D85</f>
        <v>0</v>
      </c>
      <c r="K85" s="176">
        <f t="shared" ref="K85:K116" ca="1" si="37">+E$4+E$5*D85+E$6*D85^2</f>
        <v>-0.13682047526398178</v>
      </c>
      <c r="L85" s="176">
        <f t="shared" ref="L85:L116" ca="1" si="38">+(K85-E85)^2</f>
        <v>1.8719842451461851E-2</v>
      </c>
      <c r="M85" s="176">
        <f t="shared" ref="M85:M116" ca="1" si="39">(M$1-M$2*D85+M$3*F85)^2</f>
        <v>1.4444445261407942E-2</v>
      </c>
      <c r="N85" s="176">
        <f t="shared" ref="N85:N116" ca="1" si="40">(-M$2+M$4*D85-M$5*F85)^2</f>
        <v>1.4862596140490889E-2</v>
      </c>
      <c r="O85" s="176">
        <f t="shared" ref="O85:O116" ca="1" si="41">+(M$3-D85*M$5+F85*M$6)^2</f>
        <v>2.950611534555867</v>
      </c>
      <c r="P85" s="4">
        <f t="shared" ref="P85:P116" ca="1" si="42">+E85-K85</f>
        <v>0.13682047526398178</v>
      </c>
      <c r="Q85" s="4"/>
      <c r="R85" s="4"/>
      <c r="S85" s="4"/>
      <c r="T85" s="4"/>
      <c r="U85" s="4"/>
    </row>
    <row r="86" spans="1:21">
      <c r="A86" s="146"/>
      <c r="B86" s="146"/>
      <c r="C86" s="4"/>
      <c r="D86" s="176">
        <f t="shared" si="30"/>
        <v>0</v>
      </c>
      <c r="E86" s="176">
        <f t="shared" si="31"/>
        <v>0</v>
      </c>
      <c r="F86" s="176">
        <f t="shared" si="32"/>
        <v>0</v>
      </c>
      <c r="G86" s="176">
        <f t="shared" si="33"/>
        <v>0</v>
      </c>
      <c r="H86" s="176">
        <f t="shared" si="34"/>
        <v>0</v>
      </c>
      <c r="I86" s="176">
        <f t="shared" si="35"/>
        <v>0</v>
      </c>
      <c r="J86" s="176">
        <f t="shared" si="36"/>
        <v>0</v>
      </c>
      <c r="K86" s="176">
        <f t="shared" ca="1" si="37"/>
        <v>-0.13682047526398178</v>
      </c>
      <c r="L86" s="176">
        <f t="shared" ca="1" si="38"/>
        <v>1.8719842451461851E-2</v>
      </c>
      <c r="M86" s="176">
        <f t="shared" ca="1" si="39"/>
        <v>1.4444445261407942E-2</v>
      </c>
      <c r="N86" s="176">
        <f t="shared" ca="1" si="40"/>
        <v>1.4862596140490889E-2</v>
      </c>
      <c r="O86" s="176">
        <f t="shared" ca="1" si="41"/>
        <v>2.950611534555867</v>
      </c>
      <c r="P86" s="4">
        <f t="shared" ca="1" si="42"/>
        <v>0.13682047526398178</v>
      </c>
      <c r="Q86" s="4"/>
      <c r="R86" s="4"/>
      <c r="S86" s="4"/>
      <c r="T86" s="4"/>
      <c r="U86" s="4"/>
    </row>
    <row r="87" spans="1:21">
      <c r="A87" s="146"/>
      <c r="B87" s="146"/>
      <c r="C87" s="4"/>
      <c r="D87" s="176">
        <f t="shared" si="30"/>
        <v>0</v>
      </c>
      <c r="E87" s="176">
        <f t="shared" si="31"/>
        <v>0</v>
      </c>
      <c r="F87" s="176">
        <f t="shared" si="32"/>
        <v>0</v>
      </c>
      <c r="G87" s="176">
        <f t="shared" si="33"/>
        <v>0</v>
      </c>
      <c r="H87" s="176">
        <f t="shared" si="34"/>
        <v>0</v>
      </c>
      <c r="I87" s="176">
        <f t="shared" si="35"/>
        <v>0</v>
      </c>
      <c r="J87" s="176">
        <f t="shared" si="36"/>
        <v>0</v>
      </c>
      <c r="K87" s="176">
        <f t="shared" ca="1" si="37"/>
        <v>-0.13682047526398178</v>
      </c>
      <c r="L87" s="176">
        <f t="shared" ca="1" si="38"/>
        <v>1.8719842451461851E-2</v>
      </c>
      <c r="M87" s="176">
        <f t="shared" ca="1" si="39"/>
        <v>1.4444445261407942E-2</v>
      </c>
      <c r="N87" s="176">
        <f t="shared" ca="1" si="40"/>
        <v>1.4862596140490889E-2</v>
      </c>
      <c r="O87" s="176">
        <f t="shared" ca="1" si="41"/>
        <v>2.950611534555867</v>
      </c>
      <c r="P87" s="4">
        <f t="shared" ca="1" si="42"/>
        <v>0.13682047526398178</v>
      </c>
      <c r="Q87" s="4"/>
      <c r="R87" s="4"/>
      <c r="S87" s="4"/>
      <c r="T87" s="4"/>
      <c r="U87" s="4"/>
    </row>
    <row r="88" spans="1:21">
      <c r="A88" s="146"/>
      <c r="B88" s="146"/>
      <c r="C88" s="4"/>
      <c r="D88" s="176">
        <f t="shared" si="30"/>
        <v>0</v>
      </c>
      <c r="E88" s="176">
        <f t="shared" si="31"/>
        <v>0</v>
      </c>
      <c r="F88" s="176">
        <f t="shared" si="32"/>
        <v>0</v>
      </c>
      <c r="G88" s="176">
        <f t="shared" si="33"/>
        <v>0</v>
      </c>
      <c r="H88" s="176">
        <f t="shared" si="34"/>
        <v>0</v>
      </c>
      <c r="I88" s="176">
        <f t="shared" si="35"/>
        <v>0</v>
      </c>
      <c r="J88" s="176">
        <f t="shared" si="36"/>
        <v>0</v>
      </c>
      <c r="K88" s="176">
        <f t="shared" ca="1" si="37"/>
        <v>-0.13682047526398178</v>
      </c>
      <c r="L88" s="176">
        <f t="shared" ca="1" si="38"/>
        <v>1.8719842451461851E-2</v>
      </c>
      <c r="M88" s="176">
        <f t="shared" ca="1" si="39"/>
        <v>1.4444445261407942E-2</v>
      </c>
      <c r="N88" s="176">
        <f t="shared" ca="1" si="40"/>
        <v>1.4862596140490889E-2</v>
      </c>
      <c r="O88" s="176">
        <f t="shared" ca="1" si="41"/>
        <v>2.950611534555867</v>
      </c>
      <c r="P88" s="4">
        <f t="shared" ca="1" si="42"/>
        <v>0.13682047526398178</v>
      </c>
      <c r="Q88" s="4"/>
      <c r="R88" s="4"/>
      <c r="S88" s="4"/>
      <c r="T88" s="4"/>
      <c r="U88" s="4"/>
    </row>
    <row r="89" spans="1:21">
      <c r="A89" s="146"/>
      <c r="B89" s="146"/>
      <c r="C89" s="4"/>
      <c r="D89" s="176">
        <f t="shared" si="30"/>
        <v>0</v>
      </c>
      <c r="E89" s="176">
        <f t="shared" si="31"/>
        <v>0</v>
      </c>
      <c r="F89" s="176">
        <f t="shared" si="32"/>
        <v>0</v>
      </c>
      <c r="G89" s="176">
        <f t="shared" si="33"/>
        <v>0</v>
      </c>
      <c r="H89" s="176">
        <f t="shared" si="34"/>
        <v>0</v>
      </c>
      <c r="I89" s="176">
        <f t="shared" si="35"/>
        <v>0</v>
      </c>
      <c r="J89" s="176">
        <f t="shared" si="36"/>
        <v>0</v>
      </c>
      <c r="K89" s="176">
        <f t="shared" ca="1" si="37"/>
        <v>-0.13682047526398178</v>
      </c>
      <c r="L89" s="176">
        <f t="shared" ca="1" si="38"/>
        <v>1.8719842451461851E-2</v>
      </c>
      <c r="M89" s="176">
        <f t="shared" ca="1" si="39"/>
        <v>1.4444445261407942E-2</v>
      </c>
      <c r="N89" s="176">
        <f t="shared" ca="1" si="40"/>
        <v>1.4862596140490889E-2</v>
      </c>
      <c r="O89" s="176">
        <f t="shared" ca="1" si="41"/>
        <v>2.950611534555867</v>
      </c>
      <c r="P89" s="4">
        <f t="shared" ca="1" si="42"/>
        <v>0.13682047526398178</v>
      </c>
      <c r="Q89" s="4"/>
      <c r="R89" s="4"/>
      <c r="S89" s="4"/>
      <c r="T89" s="4"/>
      <c r="U89" s="4"/>
    </row>
    <row r="90" spans="1:21">
      <c r="A90" s="146"/>
      <c r="B90" s="146"/>
      <c r="C90" s="4"/>
      <c r="D90" s="176">
        <f t="shared" si="30"/>
        <v>0</v>
      </c>
      <c r="E90" s="176">
        <f t="shared" si="31"/>
        <v>0</v>
      </c>
      <c r="F90" s="176">
        <f t="shared" si="32"/>
        <v>0</v>
      </c>
      <c r="G90" s="176">
        <f t="shared" si="33"/>
        <v>0</v>
      </c>
      <c r="H90" s="176">
        <f t="shared" si="34"/>
        <v>0</v>
      </c>
      <c r="I90" s="176">
        <f t="shared" si="35"/>
        <v>0</v>
      </c>
      <c r="J90" s="176">
        <f t="shared" si="36"/>
        <v>0</v>
      </c>
      <c r="K90" s="176">
        <f t="shared" ca="1" si="37"/>
        <v>-0.13682047526398178</v>
      </c>
      <c r="L90" s="176">
        <f t="shared" ca="1" si="38"/>
        <v>1.8719842451461851E-2</v>
      </c>
      <c r="M90" s="176">
        <f t="shared" ca="1" si="39"/>
        <v>1.4444445261407942E-2</v>
      </c>
      <c r="N90" s="176">
        <f t="shared" ca="1" si="40"/>
        <v>1.4862596140490889E-2</v>
      </c>
      <c r="O90" s="176">
        <f t="shared" ca="1" si="41"/>
        <v>2.950611534555867</v>
      </c>
      <c r="P90" s="4">
        <f t="shared" ca="1" si="42"/>
        <v>0.13682047526398178</v>
      </c>
      <c r="Q90" s="4"/>
      <c r="R90" s="4"/>
      <c r="S90" s="4"/>
      <c r="T90" s="4"/>
      <c r="U90" s="4"/>
    </row>
    <row r="91" spans="1:21">
      <c r="A91" s="146"/>
      <c r="B91" s="146"/>
      <c r="C91" s="4"/>
      <c r="D91" s="176">
        <f t="shared" si="30"/>
        <v>0</v>
      </c>
      <c r="E91" s="176">
        <f t="shared" si="31"/>
        <v>0</v>
      </c>
      <c r="F91" s="176">
        <f t="shared" si="32"/>
        <v>0</v>
      </c>
      <c r="G91" s="176">
        <f t="shared" si="33"/>
        <v>0</v>
      </c>
      <c r="H91" s="176">
        <f t="shared" si="34"/>
        <v>0</v>
      </c>
      <c r="I91" s="176">
        <f t="shared" si="35"/>
        <v>0</v>
      </c>
      <c r="J91" s="176">
        <f t="shared" si="36"/>
        <v>0</v>
      </c>
      <c r="K91" s="176">
        <f t="shared" ca="1" si="37"/>
        <v>-0.13682047526398178</v>
      </c>
      <c r="L91" s="176">
        <f t="shared" ca="1" si="38"/>
        <v>1.8719842451461851E-2</v>
      </c>
      <c r="M91" s="176">
        <f t="shared" ca="1" si="39"/>
        <v>1.4444445261407942E-2</v>
      </c>
      <c r="N91" s="176">
        <f t="shared" ca="1" si="40"/>
        <v>1.4862596140490889E-2</v>
      </c>
      <c r="O91" s="176">
        <f t="shared" ca="1" si="41"/>
        <v>2.950611534555867</v>
      </c>
      <c r="P91" s="4">
        <f t="shared" ca="1" si="42"/>
        <v>0.13682047526398178</v>
      </c>
      <c r="Q91" s="4"/>
      <c r="R91" s="4"/>
      <c r="S91" s="4"/>
      <c r="T91" s="4"/>
      <c r="U91" s="4"/>
    </row>
    <row r="92" spans="1:21">
      <c r="A92" s="146"/>
      <c r="B92" s="146"/>
      <c r="C92" s="4"/>
      <c r="D92" s="176">
        <f t="shared" si="30"/>
        <v>0</v>
      </c>
      <c r="E92" s="176">
        <f t="shared" si="31"/>
        <v>0</v>
      </c>
      <c r="F92" s="176">
        <f t="shared" si="32"/>
        <v>0</v>
      </c>
      <c r="G92" s="176">
        <f t="shared" si="33"/>
        <v>0</v>
      </c>
      <c r="H92" s="176">
        <f t="shared" si="34"/>
        <v>0</v>
      </c>
      <c r="I92" s="176">
        <f t="shared" si="35"/>
        <v>0</v>
      </c>
      <c r="J92" s="176">
        <f t="shared" si="36"/>
        <v>0</v>
      </c>
      <c r="K92" s="176">
        <f t="shared" ca="1" si="37"/>
        <v>-0.13682047526398178</v>
      </c>
      <c r="L92" s="176">
        <f t="shared" ca="1" si="38"/>
        <v>1.8719842451461851E-2</v>
      </c>
      <c r="M92" s="176">
        <f t="shared" ca="1" si="39"/>
        <v>1.4444445261407942E-2</v>
      </c>
      <c r="N92" s="176">
        <f t="shared" ca="1" si="40"/>
        <v>1.4862596140490889E-2</v>
      </c>
      <c r="O92" s="176">
        <f t="shared" ca="1" si="41"/>
        <v>2.950611534555867</v>
      </c>
      <c r="P92" s="4">
        <f t="shared" ca="1" si="42"/>
        <v>0.13682047526398178</v>
      </c>
      <c r="Q92" s="4"/>
      <c r="R92" s="4"/>
      <c r="S92" s="4"/>
      <c r="T92" s="4"/>
      <c r="U92" s="4"/>
    </row>
    <row r="93" spans="1:21">
      <c r="A93" s="146"/>
      <c r="B93" s="146"/>
      <c r="C93" s="4"/>
      <c r="D93" s="176">
        <f t="shared" si="30"/>
        <v>0</v>
      </c>
      <c r="E93" s="176">
        <f t="shared" si="31"/>
        <v>0</v>
      </c>
      <c r="F93" s="176">
        <f t="shared" si="32"/>
        <v>0</v>
      </c>
      <c r="G93" s="176">
        <f t="shared" si="33"/>
        <v>0</v>
      </c>
      <c r="H93" s="176">
        <f t="shared" si="34"/>
        <v>0</v>
      </c>
      <c r="I93" s="176">
        <f t="shared" si="35"/>
        <v>0</v>
      </c>
      <c r="J93" s="176">
        <f t="shared" si="36"/>
        <v>0</v>
      </c>
      <c r="K93" s="176">
        <f t="shared" ca="1" si="37"/>
        <v>-0.13682047526398178</v>
      </c>
      <c r="L93" s="176">
        <f t="shared" ca="1" si="38"/>
        <v>1.8719842451461851E-2</v>
      </c>
      <c r="M93" s="176">
        <f t="shared" ca="1" si="39"/>
        <v>1.4444445261407942E-2</v>
      </c>
      <c r="N93" s="176">
        <f t="shared" ca="1" si="40"/>
        <v>1.4862596140490889E-2</v>
      </c>
      <c r="O93" s="176">
        <f t="shared" ca="1" si="41"/>
        <v>2.950611534555867</v>
      </c>
      <c r="P93" s="4">
        <f t="shared" ca="1" si="42"/>
        <v>0.13682047526398178</v>
      </c>
      <c r="Q93" s="4"/>
      <c r="R93" s="4"/>
      <c r="S93" s="4"/>
      <c r="T93" s="4"/>
      <c r="U93" s="4"/>
    </row>
    <row r="94" spans="1:21">
      <c r="A94" s="146"/>
      <c r="B94" s="146"/>
      <c r="C94" s="4"/>
      <c r="D94" s="176">
        <f t="shared" si="30"/>
        <v>0</v>
      </c>
      <c r="E94" s="176">
        <f t="shared" si="31"/>
        <v>0</v>
      </c>
      <c r="F94" s="176">
        <f t="shared" si="32"/>
        <v>0</v>
      </c>
      <c r="G94" s="176">
        <f t="shared" si="33"/>
        <v>0</v>
      </c>
      <c r="H94" s="176">
        <f t="shared" si="34"/>
        <v>0</v>
      </c>
      <c r="I94" s="176">
        <f t="shared" si="35"/>
        <v>0</v>
      </c>
      <c r="J94" s="176">
        <f t="shared" si="36"/>
        <v>0</v>
      </c>
      <c r="K94" s="176">
        <f t="shared" ca="1" si="37"/>
        <v>-0.13682047526398178</v>
      </c>
      <c r="L94" s="176">
        <f t="shared" ca="1" si="38"/>
        <v>1.8719842451461851E-2</v>
      </c>
      <c r="M94" s="176">
        <f t="shared" ca="1" si="39"/>
        <v>1.4444445261407942E-2</v>
      </c>
      <c r="N94" s="176">
        <f t="shared" ca="1" si="40"/>
        <v>1.4862596140490889E-2</v>
      </c>
      <c r="O94" s="176">
        <f t="shared" ca="1" si="41"/>
        <v>2.950611534555867</v>
      </c>
      <c r="P94" s="4">
        <f t="shared" ca="1" si="42"/>
        <v>0.13682047526398178</v>
      </c>
      <c r="Q94" s="4"/>
      <c r="R94" s="4"/>
      <c r="S94" s="4"/>
      <c r="T94" s="4"/>
      <c r="U94" s="4"/>
    </row>
    <row r="95" spans="1:21">
      <c r="A95" s="146"/>
      <c r="B95" s="146"/>
      <c r="C95" s="4"/>
      <c r="D95" s="176">
        <f t="shared" si="30"/>
        <v>0</v>
      </c>
      <c r="E95" s="176">
        <f t="shared" si="31"/>
        <v>0</v>
      </c>
      <c r="F95" s="176">
        <f t="shared" si="32"/>
        <v>0</v>
      </c>
      <c r="G95" s="176">
        <f t="shared" si="33"/>
        <v>0</v>
      </c>
      <c r="H95" s="176">
        <f t="shared" si="34"/>
        <v>0</v>
      </c>
      <c r="I95" s="176">
        <f t="shared" si="35"/>
        <v>0</v>
      </c>
      <c r="J95" s="176">
        <f t="shared" si="36"/>
        <v>0</v>
      </c>
      <c r="K95" s="176">
        <f t="shared" ca="1" si="37"/>
        <v>-0.13682047526398178</v>
      </c>
      <c r="L95" s="176">
        <f t="shared" ca="1" si="38"/>
        <v>1.8719842451461851E-2</v>
      </c>
      <c r="M95" s="176">
        <f t="shared" ca="1" si="39"/>
        <v>1.4444445261407942E-2</v>
      </c>
      <c r="N95" s="176">
        <f t="shared" ca="1" si="40"/>
        <v>1.4862596140490889E-2</v>
      </c>
      <c r="O95" s="176">
        <f t="shared" ca="1" si="41"/>
        <v>2.950611534555867</v>
      </c>
      <c r="P95" s="4">
        <f t="shared" ca="1" si="42"/>
        <v>0.13682047526398178</v>
      </c>
      <c r="Q95" s="4"/>
      <c r="R95" s="4"/>
      <c r="S95" s="4"/>
      <c r="T95" s="4"/>
      <c r="U95" s="4"/>
    </row>
    <row r="96" spans="1:21">
      <c r="A96" s="146"/>
      <c r="B96" s="146"/>
      <c r="C96" s="4"/>
      <c r="D96" s="176">
        <f t="shared" si="30"/>
        <v>0</v>
      </c>
      <c r="E96" s="176">
        <f t="shared" si="31"/>
        <v>0</v>
      </c>
      <c r="F96" s="176">
        <f t="shared" si="32"/>
        <v>0</v>
      </c>
      <c r="G96" s="176">
        <f t="shared" si="33"/>
        <v>0</v>
      </c>
      <c r="H96" s="176">
        <f t="shared" si="34"/>
        <v>0</v>
      </c>
      <c r="I96" s="176">
        <f t="shared" si="35"/>
        <v>0</v>
      </c>
      <c r="J96" s="176">
        <f t="shared" si="36"/>
        <v>0</v>
      </c>
      <c r="K96" s="176">
        <f t="shared" ca="1" si="37"/>
        <v>-0.13682047526398178</v>
      </c>
      <c r="L96" s="176">
        <f t="shared" ca="1" si="38"/>
        <v>1.8719842451461851E-2</v>
      </c>
      <c r="M96" s="176">
        <f t="shared" ca="1" si="39"/>
        <v>1.4444445261407942E-2</v>
      </c>
      <c r="N96" s="176">
        <f t="shared" ca="1" si="40"/>
        <v>1.4862596140490889E-2</v>
      </c>
      <c r="O96" s="176">
        <f t="shared" ca="1" si="41"/>
        <v>2.950611534555867</v>
      </c>
      <c r="P96" s="4">
        <f t="shared" ca="1" si="42"/>
        <v>0.13682047526398178</v>
      </c>
      <c r="Q96" s="4"/>
      <c r="R96" s="4"/>
      <c r="S96" s="4"/>
      <c r="T96" s="4"/>
      <c r="U96" s="4"/>
    </row>
    <row r="97" spans="1:21">
      <c r="A97" s="146"/>
      <c r="B97" s="146"/>
      <c r="C97" s="4"/>
      <c r="D97" s="176">
        <f t="shared" si="30"/>
        <v>0</v>
      </c>
      <c r="E97" s="176">
        <f t="shared" si="31"/>
        <v>0</v>
      </c>
      <c r="F97" s="176">
        <f t="shared" si="32"/>
        <v>0</v>
      </c>
      <c r="G97" s="176">
        <f t="shared" si="33"/>
        <v>0</v>
      </c>
      <c r="H97" s="176">
        <f t="shared" si="34"/>
        <v>0</v>
      </c>
      <c r="I97" s="176">
        <f t="shared" si="35"/>
        <v>0</v>
      </c>
      <c r="J97" s="176">
        <f t="shared" si="36"/>
        <v>0</v>
      </c>
      <c r="K97" s="176">
        <f t="shared" ca="1" si="37"/>
        <v>-0.13682047526398178</v>
      </c>
      <c r="L97" s="176">
        <f t="shared" ca="1" si="38"/>
        <v>1.8719842451461851E-2</v>
      </c>
      <c r="M97" s="176">
        <f t="shared" ca="1" si="39"/>
        <v>1.4444445261407942E-2</v>
      </c>
      <c r="N97" s="176">
        <f t="shared" ca="1" si="40"/>
        <v>1.4862596140490889E-2</v>
      </c>
      <c r="O97" s="176">
        <f t="shared" ca="1" si="41"/>
        <v>2.950611534555867</v>
      </c>
      <c r="P97" s="4">
        <f t="shared" ca="1" si="42"/>
        <v>0.13682047526398178</v>
      </c>
      <c r="Q97" s="4"/>
      <c r="R97" s="4"/>
      <c r="S97" s="4"/>
      <c r="T97" s="4"/>
      <c r="U97" s="4"/>
    </row>
    <row r="98" spans="1:21">
      <c r="A98" s="146"/>
      <c r="B98" s="146"/>
      <c r="C98" s="4"/>
      <c r="D98" s="176">
        <f t="shared" si="30"/>
        <v>0</v>
      </c>
      <c r="E98" s="176">
        <f t="shared" si="31"/>
        <v>0</v>
      </c>
      <c r="F98" s="176">
        <f t="shared" si="32"/>
        <v>0</v>
      </c>
      <c r="G98" s="176">
        <f t="shared" si="33"/>
        <v>0</v>
      </c>
      <c r="H98" s="176">
        <f t="shared" si="34"/>
        <v>0</v>
      </c>
      <c r="I98" s="176">
        <f t="shared" si="35"/>
        <v>0</v>
      </c>
      <c r="J98" s="176">
        <f t="shared" si="36"/>
        <v>0</v>
      </c>
      <c r="K98" s="176">
        <f t="shared" ca="1" si="37"/>
        <v>-0.13682047526398178</v>
      </c>
      <c r="L98" s="176">
        <f t="shared" ca="1" si="38"/>
        <v>1.8719842451461851E-2</v>
      </c>
      <c r="M98" s="176">
        <f t="shared" ca="1" si="39"/>
        <v>1.4444445261407942E-2</v>
      </c>
      <c r="N98" s="176">
        <f t="shared" ca="1" si="40"/>
        <v>1.4862596140490889E-2</v>
      </c>
      <c r="O98" s="176">
        <f t="shared" ca="1" si="41"/>
        <v>2.950611534555867</v>
      </c>
      <c r="P98" s="4">
        <f t="shared" ca="1" si="42"/>
        <v>0.13682047526398178</v>
      </c>
      <c r="Q98" s="4"/>
      <c r="R98" s="4"/>
      <c r="S98" s="4"/>
      <c r="T98" s="4"/>
      <c r="U98" s="4"/>
    </row>
    <row r="99" spans="1:21">
      <c r="A99" s="146"/>
      <c r="B99" s="146"/>
      <c r="C99" s="4"/>
      <c r="D99" s="176">
        <f t="shared" si="30"/>
        <v>0</v>
      </c>
      <c r="E99" s="176">
        <f t="shared" si="31"/>
        <v>0</v>
      </c>
      <c r="F99" s="176">
        <f t="shared" si="32"/>
        <v>0</v>
      </c>
      <c r="G99" s="176">
        <f t="shared" si="33"/>
        <v>0</v>
      </c>
      <c r="H99" s="176">
        <f t="shared" si="34"/>
        <v>0</v>
      </c>
      <c r="I99" s="176">
        <f t="shared" si="35"/>
        <v>0</v>
      </c>
      <c r="J99" s="176">
        <f t="shared" si="36"/>
        <v>0</v>
      </c>
      <c r="K99" s="176">
        <f t="shared" ca="1" si="37"/>
        <v>-0.13682047526398178</v>
      </c>
      <c r="L99" s="176">
        <f t="shared" ca="1" si="38"/>
        <v>1.8719842451461851E-2</v>
      </c>
      <c r="M99" s="176">
        <f t="shared" ca="1" si="39"/>
        <v>1.4444445261407942E-2</v>
      </c>
      <c r="N99" s="176">
        <f t="shared" ca="1" si="40"/>
        <v>1.4862596140490889E-2</v>
      </c>
      <c r="O99" s="176">
        <f t="shared" ca="1" si="41"/>
        <v>2.950611534555867</v>
      </c>
      <c r="P99" s="4">
        <f t="shared" ca="1" si="42"/>
        <v>0.13682047526398178</v>
      </c>
      <c r="Q99" s="4"/>
      <c r="R99" s="4"/>
      <c r="S99" s="4"/>
      <c r="T99" s="4"/>
      <c r="U99" s="4"/>
    </row>
    <row r="100" spans="1:21">
      <c r="A100" s="146"/>
      <c r="B100" s="146"/>
      <c r="C100" s="4"/>
      <c r="D100" s="176">
        <f t="shared" si="30"/>
        <v>0</v>
      </c>
      <c r="E100" s="176">
        <f t="shared" si="31"/>
        <v>0</v>
      </c>
      <c r="F100" s="176">
        <f t="shared" si="32"/>
        <v>0</v>
      </c>
      <c r="G100" s="176">
        <f t="shared" si="33"/>
        <v>0</v>
      </c>
      <c r="H100" s="176">
        <f t="shared" si="34"/>
        <v>0</v>
      </c>
      <c r="I100" s="176">
        <f t="shared" si="35"/>
        <v>0</v>
      </c>
      <c r="J100" s="176">
        <f t="shared" si="36"/>
        <v>0</v>
      </c>
      <c r="K100" s="176">
        <f t="shared" ca="1" si="37"/>
        <v>-0.13682047526398178</v>
      </c>
      <c r="L100" s="176">
        <f t="shared" ca="1" si="38"/>
        <v>1.8719842451461851E-2</v>
      </c>
      <c r="M100" s="176">
        <f t="shared" ca="1" si="39"/>
        <v>1.4444445261407942E-2</v>
      </c>
      <c r="N100" s="176">
        <f t="shared" ca="1" si="40"/>
        <v>1.4862596140490889E-2</v>
      </c>
      <c r="O100" s="176">
        <f t="shared" ca="1" si="41"/>
        <v>2.950611534555867</v>
      </c>
      <c r="P100" s="4">
        <f t="shared" ca="1" si="42"/>
        <v>0.13682047526398178</v>
      </c>
      <c r="Q100" s="4"/>
      <c r="R100" s="4"/>
      <c r="S100" s="4"/>
      <c r="T100" s="4"/>
      <c r="U100" s="4"/>
    </row>
    <row r="101" spans="1:21">
      <c r="A101" s="146"/>
      <c r="B101" s="146"/>
      <c r="C101" s="4"/>
      <c r="D101" s="176">
        <f t="shared" si="30"/>
        <v>0</v>
      </c>
      <c r="E101" s="176">
        <f t="shared" si="31"/>
        <v>0</v>
      </c>
      <c r="F101" s="176">
        <f t="shared" si="32"/>
        <v>0</v>
      </c>
      <c r="G101" s="176">
        <f t="shared" si="33"/>
        <v>0</v>
      </c>
      <c r="H101" s="176">
        <f t="shared" si="34"/>
        <v>0</v>
      </c>
      <c r="I101" s="176">
        <f t="shared" si="35"/>
        <v>0</v>
      </c>
      <c r="J101" s="176">
        <f t="shared" si="36"/>
        <v>0</v>
      </c>
      <c r="K101" s="176">
        <f t="shared" ca="1" si="37"/>
        <v>-0.13682047526398178</v>
      </c>
      <c r="L101" s="176">
        <f t="shared" ca="1" si="38"/>
        <v>1.8719842451461851E-2</v>
      </c>
      <c r="M101" s="176">
        <f t="shared" ca="1" si="39"/>
        <v>1.4444445261407942E-2</v>
      </c>
      <c r="N101" s="176">
        <f t="shared" ca="1" si="40"/>
        <v>1.4862596140490889E-2</v>
      </c>
      <c r="O101" s="176">
        <f t="shared" ca="1" si="41"/>
        <v>2.950611534555867</v>
      </c>
      <c r="P101" s="4">
        <f t="shared" ca="1" si="42"/>
        <v>0.13682047526398178</v>
      </c>
      <c r="Q101" s="4"/>
      <c r="R101" s="4"/>
      <c r="S101" s="4"/>
      <c r="T101" s="4"/>
      <c r="U101" s="4"/>
    </row>
    <row r="102" spans="1:21">
      <c r="A102" s="146"/>
      <c r="B102" s="146"/>
      <c r="C102" s="4"/>
      <c r="D102" s="176">
        <f t="shared" si="30"/>
        <v>0</v>
      </c>
      <c r="E102" s="176">
        <f t="shared" si="31"/>
        <v>0</v>
      </c>
      <c r="F102" s="176">
        <f t="shared" si="32"/>
        <v>0</v>
      </c>
      <c r="G102" s="176">
        <f t="shared" si="33"/>
        <v>0</v>
      </c>
      <c r="H102" s="176">
        <f t="shared" si="34"/>
        <v>0</v>
      </c>
      <c r="I102" s="176">
        <f t="shared" si="35"/>
        <v>0</v>
      </c>
      <c r="J102" s="176">
        <f t="shared" si="36"/>
        <v>0</v>
      </c>
      <c r="K102" s="176">
        <f t="shared" ca="1" si="37"/>
        <v>-0.13682047526398178</v>
      </c>
      <c r="L102" s="176">
        <f t="shared" ca="1" si="38"/>
        <v>1.8719842451461851E-2</v>
      </c>
      <c r="M102" s="176">
        <f t="shared" ca="1" si="39"/>
        <v>1.4444445261407942E-2</v>
      </c>
      <c r="N102" s="176">
        <f t="shared" ca="1" si="40"/>
        <v>1.4862596140490889E-2</v>
      </c>
      <c r="O102" s="176">
        <f t="shared" ca="1" si="41"/>
        <v>2.950611534555867</v>
      </c>
      <c r="P102" s="4">
        <f t="shared" ca="1" si="42"/>
        <v>0.13682047526398178</v>
      </c>
      <c r="Q102" s="4"/>
      <c r="R102" s="4"/>
      <c r="S102" s="4"/>
      <c r="T102" s="4"/>
      <c r="U102" s="4"/>
    </row>
    <row r="103" spans="1:21">
      <c r="A103" s="146"/>
      <c r="B103" s="146"/>
      <c r="C103" s="4"/>
      <c r="D103" s="176">
        <f t="shared" si="30"/>
        <v>0</v>
      </c>
      <c r="E103" s="176">
        <f t="shared" si="31"/>
        <v>0</v>
      </c>
      <c r="F103" s="176">
        <f t="shared" si="32"/>
        <v>0</v>
      </c>
      <c r="G103" s="176">
        <f t="shared" si="33"/>
        <v>0</v>
      </c>
      <c r="H103" s="176">
        <f t="shared" si="34"/>
        <v>0</v>
      </c>
      <c r="I103" s="176">
        <f t="shared" si="35"/>
        <v>0</v>
      </c>
      <c r="J103" s="176">
        <f t="shared" si="36"/>
        <v>0</v>
      </c>
      <c r="K103" s="176">
        <f t="shared" ca="1" si="37"/>
        <v>-0.13682047526398178</v>
      </c>
      <c r="L103" s="176">
        <f t="shared" ca="1" si="38"/>
        <v>1.8719842451461851E-2</v>
      </c>
      <c r="M103" s="176">
        <f t="shared" ca="1" si="39"/>
        <v>1.4444445261407942E-2</v>
      </c>
      <c r="N103" s="176">
        <f t="shared" ca="1" si="40"/>
        <v>1.4862596140490889E-2</v>
      </c>
      <c r="O103" s="176">
        <f t="shared" ca="1" si="41"/>
        <v>2.950611534555867</v>
      </c>
      <c r="P103" s="4">
        <f t="shared" ca="1" si="42"/>
        <v>0.13682047526398178</v>
      </c>
      <c r="Q103" s="4"/>
      <c r="R103" s="4"/>
      <c r="S103" s="4"/>
      <c r="T103" s="4"/>
      <c r="U103" s="4"/>
    </row>
    <row r="104" spans="1:21">
      <c r="A104" s="146"/>
      <c r="B104" s="146"/>
      <c r="C104" s="4"/>
      <c r="D104" s="176">
        <f t="shared" si="30"/>
        <v>0</v>
      </c>
      <c r="E104" s="176">
        <f t="shared" si="31"/>
        <v>0</v>
      </c>
      <c r="F104" s="176">
        <f t="shared" si="32"/>
        <v>0</v>
      </c>
      <c r="G104" s="176">
        <f t="shared" si="33"/>
        <v>0</v>
      </c>
      <c r="H104" s="176">
        <f t="shared" si="34"/>
        <v>0</v>
      </c>
      <c r="I104" s="176">
        <f t="shared" si="35"/>
        <v>0</v>
      </c>
      <c r="J104" s="176">
        <f t="shared" si="36"/>
        <v>0</v>
      </c>
      <c r="K104" s="176">
        <f t="shared" ca="1" si="37"/>
        <v>-0.13682047526398178</v>
      </c>
      <c r="L104" s="176">
        <f t="shared" ca="1" si="38"/>
        <v>1.8719842451461851E-2</v>
      </c>
      <c r="M104" s="176">
        <f t="shared" ca="1" si="39"/>
        <v>1.4444445261407942E-2</v>
      </c>
      <c r="N104" s="176">
        <f t="shared" ca="1" si="40"/>
        <v>1.4862596140490889E-2</v>
      </c>
      <c r="O104" s="176">
        <f t="shared" ca="1" si="41"/>
        <v>2.950611534555867</v>
      </c>
      <c r="P104" s="4">
        <f t="shared" ca="1" si="42"/>
        <v>0.13682047526398178</v>
      </c>
      <c r="Q104" s="4"/>
      <c r="R104" s="4"/>
      <c r="S104" s="4"/>
      <c r="T104" s="4"/>
      <c r="U104" s="4"/>
    </row>
    <row r="105" spans="1:21">
      <c r="A105" s="146"/>
      <c r="B105" s="146"/>
      <c r="C105" s="4"/>
      <c r="D105" s="176">
        <f t="shared" si="30"/>
        <v>0</v>
      </c>
      <c r="E105" s="176">
        <f t="shared" si="31"/>
        <v>0</v>
      </c>
      <c r="F105" s="176">
        <f t="shared" si="32"/>
        <v>0</v>
      </c>
      <c r="G105" s="176">
        <f t="shared" si="33"/>
        <v>0</v>
      </c>
      <c r="H105" s="176">
        <f t="shared" si="34"/>
        <v>0</v>
      </c>
      <c r="I105" s="176">
        <f t="shared" si="35"/>
        <v>0</v>
      </c>
      <c r="J105" s="176">
        <f t="shared" si="36"/>
        <v>0</v>
      </c>
      <c r="K105" s="176">
        <f t="shared" ca="1" si="37"/>
        <v>-0.13682047526398178</v>
      </c>
      <c r="L105" s="176">
        <f t="shared" ca="1" si="38"/>
        <v>1.8719842451461851E-2</v>
      </c>
      <c r="M105" s="176">
        <f t="shared" ca="1" si="39"/>
        <v>1.4444445261407942E-2</v>
      </c>
      <c r="N105" s="176">
        <f t="shared" ca="1" si="40"/>
        <v>1.4862596140490889E-2</v>
      </c>
      <c r="O105" s="176">
        <f t="shared" ca="1" si="41"/>
        <v>2.950611534555867</v>
      </c>
      <c r="P105" s="4">
        <f t="shared" ca="1" si="42"/>
        <v>0.13682047526398178</v>
      </c>
      <c r="Q105" s="4"/>
      <c r="R105" s="4"/>
      <c r="S105" s="4"/>
      <c r="T105" s="4"/>
      <c r="U105" s="4"/>
    </row>
    <row r="106" spans="1:21">
      <c r="A106" s="146"/>
      <c r="B106" s="146"/>
      <c r="C106" s="4"/>
      <c r="D106" s="176">
        <f t="shared" si="30"/>
        <v>0</v>
      </c>
      <c r="E106" s="176">
        <f t="shared" si="31"/>
        <v>0</v>
      </c>
      <c r="F106" s="176">
        <f t="shared" si="32"/>
        <v>0</v>
      </c>
      <c r="G106" s="176">
        <f t="shared" si="33"/>
        <v>0</v>
      </c>
      <c r="H106" s="176">
        <f t="shared" si="34"/>
        <v>0</v>
      </c>
      <c r="I106" s="176">
        <f t="shared" si="35"/>
        <v>0</v>
      </c>
      <c r="J106" s="176">
        <f t="shared" si="36"/>
        <v>0</v>
      </c>
      <c r="K106" s="176">
        <f t="shared" ca="1" si="37"/>
        <v>-0.13682047526398178</v>
      </c>
      <c r="L106" s="176">
        <f t="shared" ca="1" si="38"/>
        <v>1.8719842451461851E-2</v>
      </c>
      <c r="M106" s="176">
        <f t="shared" ca="1" si="39"/>
        <v>1.4444445261407942E-2</v>
      </c>
      <c r="N106" s="176">
        <f t="shared" ca="1" si="40"/>
        <v>1.4862596140490889E-2</v>
      </c>
      <c r="O106" s="176">
        <f t="shared" ca="1" si="41"/>
        <v>2.950611534555867</v>
      </c>
      <c r="P106" s="4">
        <f t="shared" ca="1" si="42"/>
        <v>0.13682047526398178</v>
      </c>
      <c r="Q106" s="4"/>
      <c r="R106" s="4"/>
      <c r="S106" s="4"/>
      <c r="T106" s="4"/>
      <c r="U106" s="4"/>
    </row>
    <row r="107" spans="1:21">
      <c r="A107" s="146"/>
      <c r="B107" s="146"/>
      <c r="C107" s="4"/>
      <c r="D107" s="176">
        <f t="shared" si="30"/>
        <v>0</v>
      </c>
      <c r="E107" s="176">
        <f t="shared" si="31"/>
        <v>0</v>
      </c>
      <c r="F107" s="176">
        <f t="shared" si="32"/>
        <v>0</v>
      </c>
      <c r="G107" s="176">
        <f t="shared" si="33"/>
        <v>0</v>
      </c>
      <c r="H107" s="176">
        <f t="shared" si="34"/>
        <v>0</v>
      </c>
      <c r="I107" s="176">
        <f t="shared" si="35"/>
        <v>0</v>
      </c>
      <c r="J107" s="176">
        <f t="shared" si="36"/>
        <v>0</v>
      </c>
      <c r="K107" s="176">
        <f t="shared" ca="1" si="37"/>
        <v>-0.13682047526398178</v>
      </c>
      <c r="L107" s="176">
        <f t="shared" ca="1" si="38"/>
        <v>1.8719842451461851E-2</v>
      </c>
      <c r="M107" s="176">
        <f t="shared" ca="1" si="39"/>
        <v>1.4444445261407942E-2</v>
      </c>
      <c r="N107" s="176">
        <f t="shared" ca="1" si="40"/>
        <v>1.4862596140490889E-2</v>
      </c>
      <c r="O107" s="176">
        <f t="shared" ca="1" si="41"/>
        <v>2.950611534555867</v>
      </c>
      <c r="P107" s="4">
        <f t="shared" ca="1" si="42"/>
        <v>0.13682047526398178</v>
      </c>
      <c r="Q107" s="4"/>
      <c r="R107" s="4"/>
      <c r="S107" s="4"/>
      <c r="T107" s="4"/>
      <c r="U107" s="4"/>
    </row>
    <row r="108" spans="1:21">
      <c r="A108" s="146"/>
      <c r="B108" s="146"/>
      <c r="C108" s="4"/>
      <c r="D108" s="176">
        <f t="shared" si="30"/>
        <v>0</v>
      </c>
      <c r="E108" s="176">
        <f t="shared" si="31"/>
        <v>0</v>
      </c>
      <c r="F108" s="176">
        <f t="shared" si="32"/>
        <v>0</v>
      </c>
      <c r="G108" s="176">
        <f t="shared" si="33"/>
        <v>0</v>
      </c>
      <c r="H108" s="176">
        <f t="shared" si="34"/>
        <v>0</v>
      </c>
      <c r="I108" s="176">
        <f t="shared" si="35"/>
        <v>0</v>
      </c>
      <c r="J108" s="176">
        <f t="shared" si="36"/>
        <v>0</v>
      </c>
      <c r="K108" s="176">
        <f t="shared" ca="1" si="37"/>
        <v>-0.13682047526398178</v>
      </c>
      <c r="L108" s="176">
        <f t="shared" ca="1" si="38"/>
        <v>1.8719842451461851E-2</v>
      </c>
      <c r="M108" s="176">
        <f t="shared" ca="1" si="39"/>
        <v>1.4444445261407942E-2</v>
      </c>
      <c r="N108" s="176">
        <f t="shared" ca="1" si="40"/>
        <v>1.4862596140490889E-2</v>
      </c>
      <c r="O108" s="176">
        <f t="shared" ca="1" si="41"/>
        <v>2.950611534555867</v>
      </c>
      <c r="P108" s="4">
        <f t="shared" ca="1" si="42"/>
        <v>0.13682047526398178</v>
      </c>
      <c r="Q108" s="4"/>
      <c r="R108" s="4"/>
      <c r="S108" s="4"/>
      <c r="T108" s="4"/>
      <c r="U108" s="4"/>
    </row>
    <row r="109" spans="1:21">
      <c r="A109" s="146"/>
      <c r="B109" s="146"/>
      <c r="C109" s="4"/>
      <c r="D109" s="176">
        <f t="shared" si="30"/>
        <v>0</v>
      </c>
      <c r="E109" s="176">
        <f t="shared" si="31"/>
        <v>0</v>
      </c>
      <c r="F109" s="176">
        <f t="shared" si="32"/>
        <v>0</v>
      </c>
      <c r="G109" s="176">
        <f t="shared" si="33"/>
        <v>0</v>
      </c>
      <c r="H109" s="176">
        <f t="shared" si="34"/>
        <v>0</v>
      </c>
      <c r="I109" s="176">
        <f t="shared" si="35"/>
        <v>0</v>
      </c>
      <c r="J109" s="176">
        <f t="shared" si="36"/>
        <v>0</v>
      </c>
      <c r="K109" s="176">
        <f t="shared" ca="1" si="37"/>
        <v>-0.13682047526398178</v>
      </c>
      <c r="L109" s="176">
        <f t="shared" ca="1" si="38"/>
        <v>1.8719842451461851E-2</v>
      </c>
      <c r="M109" s="176">
        <f t="shared" ca="1" si="39"/>
        <v>1.4444445261407942E-2</v>
      </c>
      <c r="N109" s="176">
        <f t="shared" ca="1" si="40"/>
        <v>1.4862596140490889E-2</v>
      </c>
      <c r="O109" s="176">
        <f t="shared" ca="1" si="41"/>
        <v>2.950611534555867</v>
      </c>
      <c r="P109" s="4">
        <f t="shared" ca="1" si="42"/>
        <v>0.13682047526398178</v>
      </c>
      <c r="Q109" s="4"/>
      <c r="R109" s="4"/>
      <c r="S109" s="4"/>
      <c r="T109" s="4"/>
      <c r="U109" s="4"/>
    </row>
    <row r="110" spans="1:21">
      <c r="A110" s="146"/>
      <c r="B110" s="146"/>
      <c r="C110" s="4"/>
      <c r="D110" s="176">
        <f t="shared" si="30"/>
        <v>0</v>
      </c>
      <c r="E110" s="176">
        <f t="shared" si="31"/>
        <v>0</v>
      </c>
      <c r="F110" s="176">
        <f t="shared" si="32"/>
        <v>0</v>
      </c>
      <c r="G110" s="176">
        <f t="shared" si="33"/>
        <v>0</v>
      </c>
      <c r="H110" s="176">
        <f t="shared" si="34"/>
        <v>0</v>
      </c>
      <c r="I110" s="176">
        <f t="shared" si="35"/>
        <v>0</v>
      </c>
      <c r="J110" s="176">
        <f t="shared" si="36"/>
        <v>0</v>
      </c>
      <c r="K110" s="176">
        <f t="shared" ca="1" si="37"/>
        <v>-0.13682047526398178</v>
      </c>
      <c r="L110" s="176">
        <f t="shared" ca="1" si="38"/>
        <v>1.8719842451461851E-2</v>
      </c>
      <c r="M110" s="176">
        <f t="shared" ca="1" si="39"/>
        <v>1.4444445261407942E-2</v>
      </c>
      <c r="N110" s="176">
        <f t="shared" ca="1" si="40"/>
        <v>1.4862596140490889E-2</v>
      </c>
      <c r="O110" s="176">
        <f t="shared" ca="1" si="41"/>
        <v>2.950611534555867</v>
      </c>
      <c r="P110" s="4">
        <f t="shared" ca="1" si="42"/>
        <v>0.13682047526398178</v>
      </c>
      <c r="Q110" s="4"/>
      <c r="R110" s="4"/>
      <c r="S110" s="4"/>
      <c r="T110" s="4"/>
      <c r="U110" s="4"/>
    </row>
    <row r="111" spans="1:21">
      <c r="A111" s="146"/>
      <c r="B111" s="146"/>
      <c r="C111" s="4"/>
      <c r="D111" s="176">
        <f t="shared" si="30"/>
        <v>0</v>
      </c>
      <c r="E111" s="176">
        <f t="shared" si="31"/>
        <v>0</v>
      </c>
      <c r="F111" s="176">
        <f t="shared" si="32"/>
        <v>0</v>
      </c>
      <c r="G111" s="176">
        <f t="shared" si="33"/>
        <v>0</v>
      </c>
      <c r="H111" s="176">
        <f t="shared" si="34"/>
        <v>0</v>
      </c>
      <c r="I111" s="176">
        <f t="shared" si="35"/>
        <v>0</v>
      </c>
      <c r="J111" s="176">
        <f t="shared" si="36"/>
        <v>0</v>
      </c>
      <c r="K111" s="176">
        <f t="shared" ca="1" si="37"/>
        <v>-0.13682047526398178</v>
      </c>
      <c r="L111" s="176">
        <f t="shared" ca="1" si="38"/>
        <v>1.8719842451461851E-2</v>
      </c>
      <c r="M111" s="176">
        <f t="shared" ca="1" si="39"/>
        <v>1.4444445261407942E-2</v>
      </c>
      <c r="N111" s="176">
        <f t="shared" ca="1" si="40"/>
        <v>1.4862596140490889E-2</v>
      </c>
      <c r="O111" s="176">
        <f t="shared" ca="1" si="41"/>
        <v>2.950611534555867</v>
      </c>
      <c r="P111" s="4">
        <f t="shared" ca="1" si="42"/>
        <v>0.13682047526398178</v>
      </c>
      <c r="Q111" s="4"/>
      <c r="R111" s="4"/>
      <c r="S111" s="4"/>
      <c r="T111" s="4"/>
      <c r="U111" s="4"/>
    </row>
    <row r="112" spans="1:21">
      <c r="A112" s="146"/>
      <c r="B112" s="146"/>
      <c r="C112" s="4"/>
      <c r="D112" s="176">
        <f t="shared" si="30"/>
        <v>0</v>
      </c>
      <c r="E112" s="176">
        <f t="shared" si="31"/>
        <v>0</v>
      </c>
      <c r="F112" s="176">
        <f t="shared" si="32"/>
        <v>0</v>
      </c>
      <c r="G112" s="176">
        <f t="shared" si="33"/>
        <v>0</v>
      </c>
      <c r="H112" s="176">
        <f t="shared" si="34"/>
        <v>0</v>
      </c>
      <c r="I112" s="176">
        <f t="shared" si="35"/>
        <v>0</v>
      </c>
      <c r="J112" s="176">
        <f t="shared" si="36"/>
        <v>0</v>
      </c>
      <c r="K112" s="176">
        <f t="shared" ca="1" si="37"/>
        <v>-0.13682047526398178</v>
      </c>
      <c r="L112" s="176">
        <f t="shared" ca="1" si="38"/>
        <v>1.8719842451461851E-2</v>
      </c>
      <c r="M112" s="176">
        <f t="shared" ca="1" si="39"/>
        <v>1.4444445261407942E-2</v>
      </c>
      <c r="N112" s="176">
        <f t="shared" ca="1" si="40"/>
        <v>1.4862596140490889E-2</v>
      </c>
      <c r="O112" s="176">
        <f t="shared" ca="1" si="41"/>
        <v>2.950611534555867</v>
      </c>
      <c r="P112" s="4">
        <f t="shared" ca="1" si="42"/>
        <v>0.13682047526398178</v>
      </c>
      <c r="Q112" s="4"/>
      <c r="R112" s="4"/>
      <c r="S112" s="4"/>
      <c r="T112" s="4"/>
      <c r="U112" s="4"/>
    </row>
    <row r="113" spans="1:21">
      <c r="A113" s="146"/>
      <c r="B113" s="146"/>
      <c r="C113" s="4"/>
      <c r="D113" s="176">
        <f t="shared" si="30"/>
        <v>0</v>
      </c>
      <c r="E113" s="176">
        <f t="shared" si="31"/>
        <v>0</v>
      </c>
      <c r="F113" s="176">
        <f t="shared" si="32"/>
        <v>0</v>
      </c>
      <c r="G113" s="176">
        <f t="shared" si="33"/>
        <v>0</v>
      </c>
      <c r="H113" s="176">
        <f t="shared" si="34"/>
        <v>0</v>
      </c>
      <c r="I113" s="176">
        <f t="shared" si="35"/>
        <v>0</v>
      </c>
      <c r="J113" s="176">
        <f t="shared" si="36"/>
        <v>0</v>
      </c>
      <c r="K113" s="176">
        <f t="shared" ca="1" si="37"/>
        <v>-0.13682047526398178</v>
      </c>
      <c r="L113" s="176">
        <f t="shared" ca="1" si="38"/>
        <v>1.8719842451461851E-2</v>
      </c>
      <c r="M113" s="176">
        <f t="shared" ca="1" si="39"/>
        <v>1.4444445261407942E-2</v>
      </c>
      <c r="N113" s="176">
        <f t="shared" ca="1" si="40"/>
        <v>1.4862596140490889E-2</v>
      </c>
      <c r="O113" s="176">
        <f t="shared" ca="1" si="41"/>
        <v>2.950611534555867</v>
      </c>
      <c r="P113" s="4">
        <f t="shared" ca="1" si="42"/>
        <v>0.13682047526398178</v>
      </c>
      <c r="Q113" s="4"/>
      <c r="R113" s="4"/>
      <c r="S113" s="4"/>
      <c r="T113" s="4"/>
      <c r="U113" s="4"/>
    </row>
    <row r="114" spans="1:21">
      <c r="A114" s="146"/>
      <c r="B114" s="146"/>
      <c r="C114" s="4"/>
      <c r="D114" s="176">
        <f t="shared" si="30"/>
        <v>0</v>
      </c>
      <c r="E114" s="176">
        <f t="shared" si="31"/>
        <v>0</v>
      </c>
      <c r="F114" s="176">
        <f t="shared" si="32"/>
        <v>0</v>
      </c>
      <c r="G114" s="176">
        <f t="shared" si="33"/>
        <v>0</v>
      </c>
      <c r="H114" s="176">
        <f t="shared" si="34"/>
        <v>0</v>
      </c>
      <c r="I114" s="176">
        <f t="shared" si="35"/>
        <v>0</v>
      </c>
      <c r="J114" s="176">
        <f t="shared" si="36"/>
        <v>0</v>
      </c>
      <c r="K114" s="176">
        <f t="shared" ca="1" si="37"/>
        <v>-0.13682047526398178</v>
      </c>
      <c r="L114" s="176">
        <f t="shared" ca="1" si="38"/>
        <v>1.8719842451461851E-2</v>
      </c>
      <c r="M114" s="176">
        <f t="shared" ca="1" si="39"/>
        <v>1.4444445261407942E-2</v>
      </c>
      <c r="N114" s="176">
        <f t="shared" ca="1" si="40"/>
        <v>1.4862596140490889E-2</v>
      </c>
      <c r="O114" s="176">
        <f t="shared" ca="1" si="41"/>
        <v>2.950611534555867</v>
      </c>
      <c r="P114" s="4">
        <f t="shared" ca="1" si="42"/>
        <v>0.13682047526398178</v>
      </c>
      <c r="Q114" s="4"/>
      <c r="R114" s="4"/>
      <c r="S114" s="4"/>
      <c r="T114" s="4"/>
      <c r="U114" s="4"/>
    </row>
    <row r="115" spans="1:21">
      <c r="A115" s="146"/>
      <c r="B115" s="146"/>
      <c r="C115" s="4"/>
      <c r="D115" s="176">
        <f t="shared" si="30"/>
        <v>0</v>
      </c>
      <c r="E115" s="176">
        <f t="shared" si="31"/>
        <v>0</v>
      </c>
      <c r="F115" s="176">
        <f t="shared" si="32"/>
        <v>0</v>
      </c>
      <c r="G115" s="176">
        <f t="shared" si="33"/>
        <v>0</v>
      </c>
      <c r="H115" s="176">
        <f t="shared" si="34"/>
        <v>0</v>
      </c>
      <c r="I115" s="176">
        <f t="shared" si="35"/>
        <v>0</v>
      </c>
      <c r="J115" s="176">
        <f t="shared" si="36"/>
        <v>0</v>
      </c>
      <c r="K115" s="176">
        <f t="shared" ca="1" si="37"/>
        <v>-0.13682047526398178</v>
      </c>
      <c r="L115" s="176">
        <f t="shared" ca="1" si="38"/>
        <v>1.8719842451461851E-2</v>
      </c>
      <c r="M115" s="176">
        <f t="shared" ca="1" si="39"/>
        <v>1.4444445261407942E-2</v>
      </c>
      <c r="N115" s="176">
        <f t="shared" ca="1" si="40"/>
        <v>1.4862596140490889E-2</v>
      </c>
      <c r="O115" s="176">
        <f t="shared" ca="1" si="41"/>
        <v>2.950611534555867</v>
      </c>
      <c r="P115" s="4">
        <f t="shared" ca="1" si="42"/>
        <v>0.13682047526398178</v>
      </c>
      <c r="Q115" s="4"/>
      <c r="R115" s="4"/>
      <c r="S115" s="4"/>
      <c r="T115" s="4"/>
      <c r="U115" s="4"/>
    </row>
    <row r="116" spans="1:21">
      <c r="A116" s="146"/>
      <c r="B116" s="146"/>
      <c r="C116" s="4"/>
      <c r="D116" s="176">
        <f t="shared" si="30"/>
        <v>0</v>
      </c>
      <c r="E116" s="176">
        <f t="shared" si="31"/>
        <v>0</v>
      </c>
      <c r="F116" s="176">
        <f t="shared" si="32"/>
        <v>0</v>
      </c>
      <c r="G116" s="176">
        <f t="shared" si="33"/>
        <v>0</v>
      </c>
      <c r="H116" s="176">
        <f t="shared" si="34"/>
        <v>0</v>
      </c>
      <c r="I116" s="176">
        <f t="shared" si="35"/>
        <v>0</v>
      </c>
      <c r="J116" s="176">
        <f t="shared" si="36"/>
        <v>0</v>
      </c>
      <c r="K116" s="176">
        <f t="shared" ca="1" si="37"/>
        <v>-0.13682047526398178</v>
      </c>
      <c r="L116" s="176">
        <f t="shared" ca="1" si="38"/>
        <v>1.8719842451461851E-2</v>
      </c>
      <c r="M116" s="176">
        <f t="shared" ca="1" si="39"/>
        <v>1.4444445261407942E-2</v>
      </c>
      <c r="N116" s="176">
        <f t="shared" ca="1" si="40"/>
        <v>1.4862596140490889E-2</v>
      </c>
      <c r="O116" s="176">
        <f t="shared" ca="1" si="41"/>
        <v>2.950611534555867</v>
      </c>
      <c r="P116" s="4">
        <f t="shared" ca="1" si="42"/>
        <v>0.13682047526398178</v>
      </c>
      <c r="Q116" s="4"/>
      <c r="R116" s="4"/>
      <c r="S116" s="4"/>
      <c r="T116" s="4"/>
      <c r="U116" s="4"/>
    </row>
    <row r="117" spans="1:21">
      <c r="A117" s="146"/>
      <c r="B117" s="146"/>
      <c r="C117" s="4"/>
      <c r="D117" s="176">
        <f t="shared" ref="D117:D148" si="43">A117/A$18</f>
        <v>0</v>
      </c>
      <c r="E117" s="176">
        <f t="shared" ref="E117:E148" si="44">B117/B$18</f>
        <v>0</v>
      </c>
      <c r="F117" s="176">
        <f t="shared" ref="F117:F148" si="45">D117*D117</f>
        <v>0</v>
      </c>
      <c r="G117" s="176">
        <f t="shared" ref="G117:G148" si="46">D117*F117</f>
        <v>0</v>
      </c>
      <c r="H117" s="176">
        <f t="shared" ref="H117:H148" si="47">F117*F117</f>
        <v>0</v>
      </c>
      <c r="I117" s="176">
        <f t="shared" ref="I117:I148" si="48">E117*D117</f>
        <v>0</v>
      </c>
      <c r="J117" s="176">
        <f t="shared" ref="J117:J148" si="49">I117*D117</f>
        <v>0</v>
      </c>
      <c r="K117" s="176">
        <f t="shared" ref="K117:K148" ca="1" si="50">+E$4+E$5*D117+E$6*D117^2</f>
        <v>-0.13682047526398178</v>
      </c>
      <c r="L117" s="176">
        <f t="shared" ref="L117:L148" ca="1" si="51">+(K117-E117)^2</f>
        <v>1.8719842451461851E-2</v>
      </c>
      <c r="M117" s="176">
        <f t="shared" ref="M117:M148" ca="1" si="52">(M$1-M$2*D117+M$3*F117)^2</f>
        <v>1.4444445261407942E-2</v>
      </c>
      <c r="N117" s="176">
        <f t="shared" ref="N117:N148" ca="1" si="53">(-M$2+M$4*D117-M$5*F117)^2</f>
        <v>1.4862596140490889E-2</v>
      </c>
      <c r="O117" s="176">
        <f t="shared" ref="O117:O148" ca="1" si="54">+(M$3-D117*M$5+F117*M$6)^2</f>
        <v>2.950611534555867</v>
      </c>
      <c r="P117" s="4">
        <f t="shared" ref="P117:P148" ca="1" si="55">+E117-K117</f>
        <v>0.13682047526398178</v>
      </c>
      <c r="Q117" s="4"/>
      <c r="R117" s="4"/>
      <c r="S117" s="4"/>
      <c r="T117" s="4"/>
      <c r="U117" s="4"/>
    </row>
    <row r="118" spans="1:21">
      <c r="A118" s="146"/>
      <c r="B118" s="146"/>
      <c r="C118" s="4"/>
      <c r="D118" s="176">
        <f t="shared" si="43"/>
        <v>0</v>
      </c>
      <c r="E118" s="176">
        <f t="shared" si="44"/>
        <v>0</v>
      </c>
      <c r="F118" s="176">
        <f t="shared" si="45"/>
        <v>0</v>
      </c>
      <c r="G118" s="176">
        <f t="shared" si="46"/>
        <v>0</v>
      </c>
      <c r="H118" s="176">
        <f t="shared" si="47"/>
        <v>0</v>
      </c>
      <c r="I118" s="176">
        <f t="shared" si="48"/>
        <v>0</v>
      </c>
      <c r="J118" s="176">
        <f t="shared" si="49"/>
        <v>0</v>
      </c>
      <c r="K118" s="176">
        <f t="shared" ca="1" si="50"/>
        <v>-0.13682047526398178</v>
      </c>
      <c r="L118" s="176">
        <f t="shared" ca="1" si="51"/>
        <v>1.8719842451461851E-2</v>
      </c>
      <c r="M118" s="176">
        <f t="shared" ca="1" si="52"/>
        <v>1.4444445261407942E-2</v>
      </c>
      <c r="N118" s="176">
        <f t="shared" ca="1" si="53"/>
        <v>1.4862596140490889E-2</v>
      </c>
      <c r="O118" s="176">
        <f t="shared" ca="1" si="54"/>
        <v>2.950611534555867</v>
      </c>
      <c r="P118" s="4">
        <f t="shared" ca="1" si="55"/>
        <v>0.13682047526398178</v>
      </c>
      <c r="Q118" s="4"/>
      <c r="R118" s="4"/>
      <c r="S118" s="4"/>
      <c r="T118" s="4"/>
      <c r="U118" s="4"/>
    </row>
    <row r="119" spans="1:21">
      <c r="A119" s="146"/>
      <c r="B119" s="146"/>
      <c r="C119" s="4"/>
      <c r="D119" s="176">
        <f t="shared" si="43"/>
        <v>0</v>
      </c>
      <c r="E119" s="176">
        <f t="shared" si="44"/>
        <v>0</v>
      </c>
      <c r="F119" s="176">
        <f t="shared" si="45"/>
        <v>0</v>
      </c>
      <c r="G119" s="176">
        <f t="shared" si="46"/>
        <v>0</v>
      </c>
      <c r="H119" s="176">
        <f t="shared" si="47"/>
        <v>0</v>
      </c>
      <c r="I119" s="176">
        <f t="shared" si="48"/>
        <v>0</v>
      </c>
      <c r="J119" s="176">
        <f t="shared" si="49"/>
        <v>0</v>
      </c>
      <c r="K119" s="176">
        <f t="shared" ca="1" si="50"/>
        <v>-0.13682047526398178</v>
      </c>
      <c r="L119" s="176">
        <f t="shared" ca="1" si="51"/>
        <v>1.8719842451461851E-2</v>
      </c>
      <c r="M119" s="176">
        <f t="shared" ca="1" si="52"/>
        <v>1.4444445261407942E-2</v>
      </c>
      <c r="N119" s="176">
        <f t="shared" ca="1" si="53"/>
        <v>1.4862596140490889E-2</v>
      </c>
      <c r="O119" s="176">
        <f t="shared" ca="1" si="54"/>
        <v>2.950611534555867</v>
      </c>
      <c r="P119" s="4">
        <f t="shared" ca="1" si="55"/>
        <v>0.13682047526398178</v>
      </c>
      <c r="Q119" s="4"/>
      <c r="R119" s="4"/>
      <c r="S119" s="4"/>
      <c r="T119" s="4"/>
      <c r="U119" s="4"/>
    </row>
    <row r="120" spans="1:21">
      <c r="A120" s="158"/>
      <c r="B120" s="158"/>
      <c r="C120" s="4"/>
      <c r="D120" s="176">
        <f t="shared" si="43"/>
        <v>0</v>
      </c>
      <c r="E120" s="176">
        <f t="shared" si="44"/>
        <v>0</v>
      </c>
      <c r="F120" s="176">
        <f t="shared" si="45"/>
        <v>0</v>
      </c>
      <c r="G120" s="176">
        <f t="shared" si="46"/>
        <v>0</v>
      </c>
      <c r="H120" s="176">
        <f t="shared" si="47"/>
        <v>0</v>
      </c>
      <c r="I120" s="176">
        <f t="shared" si="48"/>
        <v>0</v>
      </c>
      <c r="J120" s="176">
        <f t="shared" si="49"/>
        <v>0</v>
      </c>
      <c r="K120" s="176">
        <f t="shared" ca="1" si="50"/>
        <v>-0.13682047526398178</v>
      </c>
      <c r="L120" s="176">
        <f t="shared" ca="1" si="51"/>
        <v>1.8719842451461851E-2</v>
      </c>
      <c r="M120" s="176">
        <f t="shared" ca="1" si="52"/>
        <v>1.4444445261407942E-2</v>
      </c>
      <c r="N120" s="176">
        <f t="shared" ca="1" si="53"/>
        <v>1.4862596140490889E-2</v>
      </c>
      <c r="O120" s="176">
        <f t="shared" ca="1" si="54"/>
        <v>2.950611534555867</v>
      </c>
      <c r="P120" s="4">
        <f t="shared" ca="1" si="55"/>
        <v>0.13682047526398178</v>
      </c>
      <c r="Q120" s="4"/>
      <c r="R120" s="4"/>
      <c r="S120" s="4"/>
      <c r="T120" s="4"/>
      <c r="U120" s="4"/>
    </row>
    <row r="121" spans="1:21">
      <c r="A121" s="158"/>
      <c r="B121" s="158"/>
      <c r="C121" s="4"/>
      <c r="D121" s="176">
        <f t="shared" si="43"/>
        <v>0</v>
      </c>
      <c r="E121" s="176">
        <f t="shared" si="44"/>
        <v>0</v>
      </c>
      <c r="F121" s="176">
        <f t="shared" si="45"/>
        <v>0</v>
      </c>
      <c r="G121" s="176">
        <f t="shared" si="46"/>
        <v>0</v>
      </c>
      <c r="H121" s="176">
        <f t="shared" si="47"/>
        <v>0</v>
      </c>
      <c r="I121" s="176">
        <f t="shared" si="48"/>
        <v>0</v>
      </c>
      <c r="J121" s="176">
        <f t="shared" si="49"/>
        <v>0</v>
      </c>
      <c r="K121" s="176">
        <f t="shared" ca="1" si="50"/>
        <v>-0.13682047526398178</v>
      </c>
      <c r="L121" s="176">
        <f t="shared" ca="1" si="51"/>
        <v>1.8719842451461851E-2</v>
      </c>
      <c r="M121" s="176">
        <f t="shared" ca="1" si="52"/>
        <v>1.4444445261407942E-2</v>
      </c>
      <c r="N121" s="176">
        <f t="shared" ca="1" si="53"/>
        <v>1.4862596140490889E-2</v>
      </c>
      <c r="O121" s="176">
        <f t="shared" ca="1" si="54"/>
        <v>2.950611534555867</v>
      </c>
      <c r="P121" s="4">
        <f t="shared" ca="1" si="55"/>
        <v>0.13682047526398178</v>
      </c>
      <c r="Q121" s="4"/>
      <c r="R121" s="4"/>
      <c r="S121" s="4"/>
      <c r="T121" s="4"/>
      <c r="U121" s="4"/>
    </row>
    <row r="122" spans="1:21">
      <c r="A122" s="158"/>
      <c r="B122" s="158"/>
      <c r="C122" s="4"/>
      <c r="D122" s="176">
        <f t="shared" si="43"/>
        <v>0</v>
      </c>
      <c r="E122" s="176">
        <f t="shared" si="44"/>
        <v>0</v>
      </c>
      <c r="F122" s="176">
        <f t="shared" si="45"/>
        <v>0</v>
      </c>
      <c r="G122" s="176">
        <f t="shared" si="46"/>
        <v>0</v>
      </c>
      <c r="H122" s="176">
        <f t="shared" si="47"/>
        <v>0</v>
      </c>
      <c r="I122" s="176">
        <f t="shared" si="48"/>
        <v>0</v>
      </c>
      <c r="J122" s="176">
        <f t="shared" si="49"/>
        <v>0</v>
      </c>
      <c r="K122" s="176">
        <f t="shared" ca="1" si="50"/>
        <v>-0.13682047526398178</v>
      </c>
      <c r="L122" s="176">
        <f t="shared" ca="1" si="51"/>
        <v>1.8719842451461851E-2</v>
      </c>
      <c r="M122" s="176">
        <f t="shared" ca="1" si="52"/>
        <v>1.4444445261407942E-2</v>
      </c>
      <c r="N122" s="176">
        <f t="shared" ca="1" si="53"/>
        <v>1.4862596140490889E-2</v>
      </c>
      <c r="O122" s="176">
        <f t="shared" ca="1" si="54"/>
        <v>2.950611534555867</v>
      </c>
      <c r="P122" s="4">
        <f t="shared" ca="1" si="55"/>
        <v>0.13682047526398178</v>
      </c>
      <c r="Q122" s="4"/>
      <c r="R122" s="4"/>
      <c r="S122" s="4"/>
      <c r="T122" s="4"/>
      <c r="U122" s="4"/>
    </row>
    <row r="123" spans="1:21">
      <c r="A123" s="158"/>
      <c r="B123" s="158"/>
      <c r="C123" s="4"/>
      <c r="D123" s="176">
        <f t="shared" si="43"/>
        <v>0</v>
      </c>
      <c r="E123" s="176">
        <f t="shared" si="44"/>
        <v>0</v>
      </c>
      <c r="F123" s="176">
        <f t="shared" si="45"/>
        <v>0</v>
      </c>
      <c r="G123" s="176">
        <f t="shared" si="46"/>
        <v>0</v>
      </c>
      <c r="H123" s="176">
        <f t="shared" si="47"/>
        <v>0</v>
      </c>
      <c r="I123" s="176">
        <f t="shared" si="48"/>
        <v>0</v>
      </c>
      <c r="J123" s="176">
        <f t="shared" si="49"/>
        <v>0</v>
      </c>
      <c r="K123" s="176">
        <f t="shared" ca="1" si="50"/>
        <v>-0.13682047526398178</v>
      </c>
      <c r="L123" s="176">
        <f t="shared" ca="1" si="51"/>
        <v>1.8719842451461851E-2</v>
      </c>
      <c r="M123" s="176">
        <f t="shared" ca="1" si="52"/>
        <v>1.4444445261407942E-2</v>
      </c>
      <c r="N123" s="176">
        <f t="shared" ca="1" si="53"/>
        <v>1.4862596140490889E-2</v>
      </c>
      <c r="O123" s="176">
        <f t="shared" ca="1" si="54"/>
        <v>2.950611534555867</v>
      </c>
      <c r="P123" s="4">
        <f t="shared" ca="1" si="55"/>
        <v>0.13682047526398178</v>
      </c>
      <c r="Q123" s="4"/>
      <c r="R123" s="4"/>
      <c r="S123" s="4"/>
      <c r="T123" s="4"/>
      <c r="U123" s="4"/>
    </row>
    <row r="124" spans="1:21">
      <c r="A124" s="158"/>
      <c r="B124" s="158"/>
      <c r="C124" s="4"/>
      <c r="D124" s="176">
        <f t="shared" si="43"/>
        <v>0</v>
      </c>
      <c r="E124" s="176">
        <f t="shared" si="44"/>
        <v>0</v>
      </c>
      <c r="F124" s="176">
        <f t="shared" si="45"/>
        <v>0</v>
      </c>
      <c r="G124" s="176">
        <f t="shared" si="46"/>
        <v>0</v>
      </c>
      <c r="H124" s="176">
        <f t="shared" si="47"/>
        <v>0</v>
      </c>
      <c r="I124" s="176">
        <f t="shared" si="48"/>
        <v>0</v>
      </c>
      <c r="J124" s="176">
        <f t="shared" si="49"/>
        <v>0</v>
      </c>
      <c r="K124" s="176">
        <f t="shared" ca="1" si="50"/>
        <v>-0.13682047526398178</v>
      </c>
      <c r="L124" s="176">
        <f t="shared" ca="1" si="51"/>
        <v>1.8719842451461851E-2</v>
      </c>
      <c r="M124" s="176">
        <f t="shared" ca="1" si="52"/>
        <v>1.4444445261407942E-2</v>
      </c>
      <c r="N124" s="176">
        <f t="shared" ca="1" si="53"/>
        <v>1.4862596140490889E-2</v>
      </c>
      <c r="O124" s="176">
        <f t="shared" ca="1" si="54"/>
        <v>2.950611534555867</v>
      </c>
      <c r="P124" s="4">
        <f t="shared" ca="1" si="55"/>
        <v>0.13682047526398178</v>
      </c>
      <c r="Q124" s="4"/>
      <c r="R124" s="4"/>
      <c r="S124" s="4"/>
      <c r="T124" s="4"/>
      <c r="U124" s="4"/>
    </row>
    <row r="125" spans="1:21">
      <c r="A125" s="158"/>
      <c r="B125" s="158"/>
      <c r="C125" s="4"/>
      <c r="D125" s="176">
        <f t="shared" si="43"/>
        <v>0</v>
      </c>
      <c r="E125" s="176">
        <f t="shared" si="44"/>
        <v>0</v>
      </c>
      <c r="F125" s="176">
        <f t="shared" si="45"/>
        <v>0</v>
      </c>
      <c r="G125" s="176">
        <f t="shared" si="46"/>
        <v>0</v>
      </c>
      <c r="H125" s="176">
        <f t="shared" si="47"/>
        <v>0</v>
      </c>
      <c r="I125" s="176">
        <f t="shared" si="48"/>
        <v>0</v>
      </c>
      <c r="J125" s="176">
        <f t="shared" si="49"/>
        <v>0</v>
      </c>
      <c r="K125" s="176">
        <f t="shared" ca="1" si="50"/>
        <v>-0.13682047526398178</v>
      </c>
      <c r="L125" s="176">
        <f t="shared" ca="1" si="51"/>
        <v>1.8719842451461851E-2</v>
      </c>
      <c r="M125" s="176">
        <f t="shared" ca="1" si="52"/>
        <v>1.4444445261407942E-2</v>
      </c>
      <c r="N125" s="176">
        <f t="shared" ca="1" si="53"/>
        <v>1.4862596140490889E-2</v>
      </c>
      <c r="O125" s="176">
        <f t="shared" ca="1" si="54"/>
        <v>2.950611534555867</v>
      </c>
      <c r="P125" s="4">
        <f t="shared" ca="1" si="55"/>
        <v>0.13682047526398178</v>
      </c>
      <c r="Q125" s="4"/>
      <c r="R125" s="4"/>
      <c r="S125" s="4"/>
      <c r="T125" s="4"/>
      <c r="U125" s="4"/>
    </row>
    <row r="126" spans="1:21">
      <c r="A126" s="158"/>
      <c r="B126" s="158"/>
      <c r="C126" s="4"/>
      <c r="D126" s="176">
        <f t="shared" si="43"/>
        <v>0</v>
      </c>
      <c r="E126" s="176">
        <f t="shared" si="44"/>
        <v>0</v>
      </c>
      <c r="F126" s="176">
        <f t="shared" si="45"/>
        <v>0</v>
      </c>
      <c r="G126" s="176">
        <f t="shared" si="46"/>
        <v>0</v>
      </c>
      <c r="H126" s="176">
        <f t="shared" si="47"/>
        <v>0</v>
      </c>
      <c r="I126" s="176">
        <f t="shared" si="48"/>
        <v>0</v>
      </c>
      <c r="J126" s="176">
        <f t="shared" si="49"/>
        <v>0</v>
      </c>
      <c r="K126" s="176">
        <f t="shared" ca="1" si="50"/>
        <v>-0.13682047526398178</v>
      </c>
      <c r="L126" s="176">
        <f t="shared" ca="1" si="51"/>
        <v>1.8719842451461851E-2</v>
      </c>
      <c r="M126" s="176">
        <f t="shared" ca="1" si="52"/>
        <v>1.4444445261407942E-2</v>
      </c>
      <c r="N126" s="176">
        <f t="shared" ca="1" si="53"/>
        <v>1.4862596140490889E-2</v>
      </c>
      <c r="O126" s="176">
        <f t="shared" ca="1" si="54"/>
        <v>2.950611534555867</v>
      </c>
      <c r="P126" s="4">
        <f t="shared" ca="1" si="55"/>
        <v>0.13682047526398178</v>
      </c>
      <c r="Q126" s="4"/>
      <c r="R126" s="4"/>
      <c r="S126" s="4"/>
      <c r="T126" s="4"/>
      <c r="U126" s="4"/>
    </row>
    <row r="127" spans="1:21">
      <c r="A127" s="158"/>
      <c r="B127" s="158"/>
      <c r="C127" s="4"/>
      <c r="D127" s="176">
        <f t="shared" si="43"/>
        <v>0</v>
      </c>
      <c r="E127" s="176">
        <f t="shared" si="44"/>
        <v>0</v>
      </c>
      <c r="F127" s="176">
        <f t="shared" si="45"/>
        <v>0</v>
      </c>
      <c r="G127" s="176">
        <f t="shared" si="46"/>
        <v>0</v>
      </c>
      <c r="H127" s="176">
        <f t="shared" si="47"/>
        <v>0</v>
      </c>
      <c r="I127" s="176">
        <f t="shared" si="48"/>
        <v>0</v>
      </c>
      <c r="J127" s="176">
        <f t="shared" si="49"/>
        <v>0</v>
      </c>
      <c r="K127" s="176">
        <f t="shared" ca="1" si="50"/>
        <v>-0.13682047526398178</v>
      </c>
      <c r="L127" s="176">
        <f t="shared" ca="1" si="51"/>
        <v>1.8719842451461851E-2</v>
      </c>
      <c r="M127" s="176">
        <f t="shared" ca="1" si="52"/>
        <v>1.4444445261407942E-2</v>
      </c>
      <c r="N127" s="176">
        <f t="shared" ca="1" si="53"/>
        <v>1.4862596140490889E-2</v>
      </c>
      <c r="O127" s="176">
        <f t="shared" ca="1" si="54"/>
        <v>2.950611534555867</v>
      </c>
      <c r="P127" s="4">
        <f t="shared" ca="1" si="55"/>
        <v>0.13682047526398178</v>
      </c>
      <c r="Q127" s="4"/>
      <c r="R127" s="4"/>
      <c r="S127" s="4"/>
      <c r="T127" s="4"/>
      <c r="U127" s="4"/>
    </row>
    <row r="128" spans="1:21">
      <c r="A128" s="158"/>
      <c r="B128" s="158"/>
      <c r="C128" s="4"/>
      <c r="D128" s="176">
        <f t="shared" si="43"/>
        <v>0</v>
      </c>
      <c r="E128" s="176">
        <f t="shared" si="44"/>
        <v>0</v>
      </c>
      <c r="F128" s="176">
        <f t="shared" si="45"/>
        <v>0</v>
      </c>
      <c r="G128" s="176">
        <f t="shared" si="46"/>
        <v>0</v>
      </c>
      <c r="H128" s="176">
        <f t="shared" si="47"/>
        <v>0</v>
      </c>
      <c r="I128" s="176">
        <f t="shared" si="48"/>
        <v>0</v>
      </c>
      <c r="J128" s="176">
        <f t="shared" si="49"/>
        <v>0</v>
      </c>
      <c r="K128" s="176">
        <f t="shared" ca="1" si="50"/>
        <v>-0.13682047526398178</v>
      </c>
      <c r="L128" s="176">
        <f t="shared" ca="1" si="51"/>
        <v>1.8719842451461851E-2</v>
      </c>
      <c r="M128" s="176">
        <f t="shared" ca="1" si="52"/>
        <v>1.4444445261407942E-2</v>
      </c>
      <c r="N128" s="176">
        <f t="shared" ca="1" si="53"/>
        <v>1.4862596140490889E-2</v>
      </c>
      <c r="O128" s="176">
        <f t="shared" ca="1" si="54"/>
        <v>2.950611534555867</v>
      </c>
      <c r="P128" s="4">
        <f t="shared" ca="1" si="55"/>
        <v>0.13682047526398178</v>
      </c>
      <c r="Q128" s="4"/>
      <c r="R128" s="4"/>
      <c r="S128" s="4"/>
      <c r="T128" s="4"/>
      <c r="U128" s="4"/>
    </row>
    <row r="129" spans="1:21">
      <c r="A129" s="158"/>
      <c r="B129" s="158"/>
      <c r="C129" s="4"/>
      <c r="D129" s="176">
        <f t="shared" si="43"/>
        <v>0</v>
      </c>
      <c r="E129" s="176">
        <f t="shared" si="44"/>
        <v>0</v>
      </c>
      <c r="F129" s="176">
        <f t="shared" si="45"/>
        <v>0</v>
      </c>
      <c r="G129" s="176">
        <f t="shared" si="46"/>
        <v>0</v>
      </c>
      <c r="H129" s="176">
        <f t="shared" si="47"/>
        <v>0</v>
      </c>
      <c r="I129" s="176">
        <f t="shared" si="48"/>
        <v>0</v>
      </c>
      <c r="J129" s="176">
        <f t="shared" si="49"/>
        <v>0</v>
      </c>
      <c r="K129" s="176">
        <f t="shared" ca="1" si="50"/>
        <v>-0.13682047526398178</v>
      </c>
      <c r="L129" s="176">
        <f t="shared" ca="1" si="51"/>
        <v>1.8719842451461851E-2</v>
      </c>
      <c r="M129" s="176">
        <f t="shared" ca="1" si="52"/>
        <v>1.4444445261407942E-2</v>
      </c>
      <c r="N129" s="176">
        <f t="shared" ca="1" si="53"/>
        <v>1.4862596140490889E-2</v>
      </c>
      <c r="O129" s="176">
        <f t="shared" ca="1" si="54"/>
        <v>2.950611534555867</v>
      </c>
      <c r="P129" s="4">
        <f t="shared" ca="1" si="55"/>
        <v>0.13682047526398178</v>
      </c>
      <c r="Q129" s="4"/>
      <c r="R129" s="4"/>
      <c r="S129" s="4"/>
      <c r="T129" s="4"/>
      <c r="U129" s="4"/>
    </row>
    <row r="130" spans="1:21">
      <c r="A130" s="158"/>
      <c r="B130" s="158"/>
      <c r="C130" s="4"/>
      <c r="D130" s="176">
        <f t="shared" si="43"/>
        <v>0</v>
      </c>
      <c r="E130" s="176">
        <f t="shared" si="44"/>
        <v>0</v>
      </c>
      <c r="F130" s="176">
        <f t="shared" si="45"/>
        <v>0</v>
      </c>
      <c r="G130" s="176">
        <f t="shared" si="46"/>
        <v>0</v>
      </c>
      <c r="H130" s="176">
        <f t="shared" si="47"/>
        <v>0</v>
      </c>
      <c r="I130" s="176">
        <f t="shared" si="48"/>
        <v>0</v>
      </c>
      <c r="J130" s="176">
        <f t="shared" si="49"/>
        <v>0</v>
      </c>
      <c r="K130" s="176">
        <f t="shared" ca="1" si="50"/>
        <v>-0.13682047526398178</v>
      </c>
      <c r="L130" s="176">
        <f t="shared" ca="1" si="51"/>
        <v>1.8719842451461851E-2</v>
      </c>
      <c r="M130" s="176">
        <f t="shared" ca="1" si="52"/>
        <v>1.4444445261407942E-2</v>
      </c>
      <c r="N130" s="176">
        <f t="shared" ca="1" si="53"/>
        <v>1.4862596140490889E-2</v>
      </c>
      <c r="O130" s="176">
        <f t="shared" ca="1" si="54"/>
        <v>2.950611534555867</v>
      </c>
      <c r="P130" s="4">
        <f t="shared" ca="1" si="55"/>
        <v>0.13682047526398178</v>
      </c>
      <c r="Q130" s="4"/>
      <c r="R130" s="4"/>
      <c r="S130" s="4"/>
      <c r="T130" s="4"/>
      <c r="U130" s="4"/>
    </row>
    <row r="131" spans="1:21">
      <c r="A131" s="158"/>
      <c r="B131" s="158"/>
      <c r="C131" s="4"/>
      <c r="D131" s="176">
        <f t="shared" si="43"/>
        <v>0</v>
      </c>
      <c r="E131" s="176">
        <f t="shared" si="44"/>
        <v>0</v>
      </c>
      <c r="F131" s="176">
        <f t="shared" si="45"/>
        <v>0</v>
      </c>
      <c r="G131" s="176">
        <f t="shared" si="46"/>
        <v>0</v>
      </c>
      <c r="H131" s="176">
        <f t="shared" si="47"/>
        <v>0</v>
      </c>
      <c r="I131" s="176">
        <f t="shared" si="48"/>
        <v>0</v>
      </c>
      <c r="J131" s="176">
        <f t="shared" si="49"/>
        <v>0</v>
      </c>
      <c r="K131" s="176">
        <f t="shared" ca="1" si="50"/>
        <v>-0.13682047526398178</v>
      </c>
      <c r="L131" s="176">
        <f t="shared" ca="1" si="51"/>
        <v>1.8719842451461851E-2</v>
      </c>
      <c r="M131" s="176">
        <f t="shared" ca="1" si="52"/>
        <v>1.4444445261407942E-2</v>
      </c>
      <c r="N131" s="176">
        <f t="shared" ca="1" si="53"/>
        <v>1.4862596140490889E-2</v>
      </c>
      <c r="O131" s="176">
        <f t="shared" ca="1" si="54"/>
        <v>2.950611534555867</v>
      </c>
      <c r="P131" s="4">
        <f t="shared" ca="1" si="55"/>
        <v>0.13682047526398178</v>
      </c>
      <c r="Q131" s="4"/>
      <c r="R131" s="4"/>
      <c r="S131" s="4"/>
      <c r="T131" s="4"/>
      <c r="U131" s="4"/>
    </row>
    <row r="132" spans="1:21">
      <c r="A132" s="158"/>
      <c r="B132" s="158"/>
      <c r="C132" s="4"/>
      <c r="D132" s="176">
        <f t="shared" si="43"/>
        <v>0</v>
      </c>
      <c r="E132" s="176">
        <f t="shared" si="44"/>
        <v>0</v>
      </c>
      <c r="F132" s="176">
        <f t="shared" si="45"/>
        <v>0</v>
      </c>
      <c r="G132" s="176">
        <f t="shared" si="46"/>
        <v>0</v>
      </c>
      <c r="H132" s="176">
        <f t="shared" si="47"/>
        <v>0</v>
      </c>
      <c r="I132" s="176">
        <f t="shared" si="48"/>
        <v>0</v>
      </c>
      <c r="J132" s="176">
        <f t="shared" si="49"/>
        <v>0</v>
      </c>
      <c r="K132" s="176">
        <f t="shared" ca="1" si="50"/>
        <v>-0.13682047526398178</v>
      </c>
      <c r="L132" s="176">
        <f t="shared" ca="1" si="51"/>
        <v>1.8719842451461851E-2</v>
      </c>
      <c r="M132" s="176">
        <f t="shared" ca="1" si="52"/>
        <v>1.4444445261407942E-2</v>
      </c>
      <c r="N132" s="176">
        <f t="shared" ca="1" si="53"/>
        <v>1.4862596140490889E-2</v>
      </c>
      <c r="O132" s="176">
        <f t="shared" ca="1" si="54"/>
        <v>2.950611534555867</v>
      </c>
      <c r="P132" s="4">
        <f t="shared" ca="1" si="55"/>
        <v>0.13682047526398178</v>
      </c>
      <c r="Q132" s="4"/>
      <c r="R132" s="4"/>
      <c r="S132" s="4"/>
      <c r="T132" s="4"/>
      <c r="U132" s="4"/>
    </row>
    <row r="133" spans="1:21">
      <c r="A133" s="158"/>
      <c r="B133" s="158"/>
      <c r="C133" s="4"/>
      <c r="D133" s="176">
        <f t="shared" si="43"/>
        <v>0</v>
      </c>
      <c r="E133" s="176">
        <f t="shared" si="44"/>
        <v>0</v>
      </c>
      <c r="F133" s="176">
        <f t="shared" si="45"/>
        <v>0</v>
      </c>
      <c r="G133" s="176">
        <f t="shared" si="46"/>
        <v>0</v>
      </c>
      <c r="H133" s="176">
        <f t="shared" si="47"/>
        <v>0</v>
      </c>
      <c r="I133" s="176">
        <f t="shared" si="48"/>
        <v>0</v>
      </c>
      <c r="J133" s="176">
        <f t="shared" si="49"/>
        <v>0</v>
      </c>
      <c r="K133" s="176">
        <f t="shared" ca="1" si="50"/>
        <v>-0.13682047526398178</v>
      </c>
      <c r="L133" s="176">
        <f t="shared" ca="1" si="51"/>
        <v>1.8719842451461851E-2</v>
      </c>
      <c r="M133" s="176">
        <f t="shared" ca="1" si="52"/>
        <v>1.4444445261407942E-2</v>
      </c>
      <c r="N133" s="176">
        <f t="shared" ca="1" si="53"/>
        <v>1.4862596140490889E-2</v>
      </c>
      <c r="O133" s="176">
        <f t="shared" ca="1" si="54"/>
        <v>2.950611534555867</v>
      </c>
      <c r="P133" s="4">
        <f t="shared" ca="1" si="55"/>
        <v>0.13682047526398178</v>
      </c>
      <c r="Q133" s="4"/>
      <c r="R133" s="4"/>
      <c r="S133" s="4"/>
      <c r="T133" s="4"/>
      <c r="U133" s="4"/>
    </row>
    <row r="134" spans="1:21">
      <c r="A134" s="158"/>
      <c r="B134" s="158"/>
      <c r="C134" s="4"/>
      <c r="D134" s="176">
        <f t="shared" si="43"/>
        <v>0</v>
      </c>
      <c r="E134" s="176">
        <f t="shared" si="44"/>
        <v>0</v>
      </c>
      <c r="F134" s="176">
        <f t="shared" si="45"/>
        <v>0</v>
      </c>
      <c r="G134" s="176">
        <f t="shared" si="46"/>
        <v>0</v>
      </c>
      <c r="H134" s="176">
        <f t="shared" si="47"/>
        <v>0</v>
      </c>
      <c r="I134" s="176">
        <f t="shared" si="48"/>
        <v>0</v>
      </c>
      <c r="J134" s="176">
        <f t="shared" si="49"/>
        <v>0</v>
      </c>
      <c r="K134" s="176">
        <f t="shared" ca="1" si="50"/>
        <v>-0.13682047526398178</v>
      </c>
      <c r="L134" s="176">
        <f t="shared" ca="1" si="51"/>
        <v>1.8719842451461851E-2</v>
      </c>
      <c r="M134" s="176">
        <f t="shared" ca="1" si="52"/>
        <v>1.4444445261407942E-2</v>
      </c>
      <c r="N134" s="176">
        <f t="shared" ca="1" si="53"/>
        <v>1.4862596140490889E-2</v>
      </c>
      <c r="O134" s="176">
        <f t="shared" ca="1" si="54"/>
        <v>2.950611534555867</v>
      </c>
      <c r="P134" s="4">
        <f t="shared" ca="1" si="55"/>
        <v>0.13682047526398178</v>
      </c>
      <c r="Q134" s="4"/>
      <c r="R134" s="4"/>
      <c r="S134" s="4"/>
      <c r="T134" s="4"/>
      <c r="U134" s="4"/>
    </row>
    <row r="135" spans="1:21">
      <c r="A135" s="158"/>
      <c r="B135" s="158"/>
      <c r="C135" s="4"/>
      <c r="D135" s="176">
        <f t="shared" si="43"/>
        <v>0</v>
      </c>
      <c r="E135" s="176">
        <f t="shared" si="44"/>
        <v>0</v>
      </c>
      <c r="F135" s="176">
        <f t="shared" si="45"/>
        <v>0</v>
      </c>
      <c r="G135" s="176">
        <f t="shared" si="46"/>
        <v>0</v>
      </c>
      <c r="H135" s="176">
        <f t="shared" si="47"/>
        <v>0</v>
      </c>
      <c r="I135" s="176">
        <f t="shared" si="48"/>
        <v>0</v>
      </c>
      <c r="J135" s="176">
        <f t="shared" si="49"/>
        <v>0</v>
      </c>
      <c r="K135" s="176">
        <f t="shared" ca="1" si="50"/>
        <v>-0.13682047526398178</v>
      </c>
      <c r="L135" s="176">
        <f t="shared" ca="1" si="51"/>
        <v>1.8719842451461851E-2</v>
      </c>
      <c r="M135" s="176">
        <f t="shared" ca="1" si="52"/>
        <v>1.4444445261407942E-2</v>
      </c>
      <c r="N135" s="176">
        <f t="shared" ca="1" si="53"/>
        <v>1.4862596140490889E-2</v>
      </c>
      <c r="O135" s="176">
        <f t="shared" ca="1" si="54"/>
        <v>2.950611534555867</v>
      </c>
      <c r="P135" s="4">
        <f t="shared" ca="1" si="55"/>
        <v>0.13682047526398178</v>
      </c>
      <c r="Q135" s="4"/>
      <c r="R135" s="4"/>
      <c r="S135" s="4"/>
      <c r="T135" s="4"/>
      <c r="U135" s="4"/>
    </row>
    <row r="136" spans="1:21">
      <c r="A136" s="158"/>
      <c r="B136" s="158"/>
      <c r="C136" s="4"/>
      <c r="D136" s="176">
        <f t="shared" si="43"/>
        <v>0</v>
      </c>
      <c r="E136" s="176">
        <f t="shared" si="44"/>
        <v>0</v>
      </c>
      <c r="F136" s="176">
        <f t="shared" si="45"/>
        <v>0</v>
      </c>
      <c r="G136" s="176">
        <f t="shared" si="46"/>
        <v>0</v>
      </c>
      <c r="H136" s="176">
        <f t="shared" si="47"/>
        <v>0</v>
      </c>
      <c r="I136" s="176">
        <f t="shared" si="48"/>
        <v>0</v>
      </c>
      <c r="J136" s="176">
        <f t="shared" si="49"/>
        <v>0</v>
      </c>
      <c r="K136" s="176">
        <f t="shared" ca="1" si="50"/>
        <v>-0.13682047526398178</v>
      </c>
      <c r="L136" s="176">
        <f t="shared" ca="1" si="51"/>
        <v>1.8719842451461851E-2</v>
      </c>
      <c r="M136" s="176">
        <f t="shared" ca="1" si="52"/>
        <v>1.4444445261407942E-2</v>
      </c>
      <c r="N136" s="176">
        <f t="shared" ca="1" si="53"/>
        <v>1.4862596140490889E-2</v>
      </c>
      <c r="O136" s="176">
        <f t="shared" ca="1" si="54"/>
        <v>2.950611534555867</v>
      </c>
      <c r="P136" s="4">
        <f t="shared" ca="1" si="55"/>
        <v>0.13682047526398178</v>
      </c>
      <c r="Q136" s="4"/>
      <c r="R136" s="4"/>
      <c r="S136" s="4"/>
      <c r="T136" s="4"/>
      <c r="U136" s="4"/>
    </row>
    <row r="137" spans="1:21">
      <c r="A137" s="158"/>
      <c r="B137" s="158"/>
      <c r="C137" s="4"/>
      <c r="D137" s="176">
        <f t="shared" si="43"/>
        <v>0</v>
      </c>
      <c r="E137" s="176">
        <f t="shared" si="44"/>
        <v>0</v>
      </c>
      <c r="F137" s="176">
        <f t="shared" si="45"/>
        <v>0</v>
      </c>
      <c r="G137" s="176">
        <f t="shared" si="46"/>
        <v>0</v>
      </c>
      <c r="H137" s="176">
        <f t="shared" si="47"/>
        <v>0</v>
      </c>
      <c r="I137" s="176">
        <f t="shared" si="48"/>
        <v>0</v>
      </c>
      <c r="J137" s="176">
        <f t="shared" si="49"/>
        <v>0</v>
      </c>
      <c r="K137" s="176">
        <f t="shared" ca="1" si="50"/>
        <v>-0.13682047526398178</v>
      </c>
      <c r="L137" s="176">
        <f t="shared" ca="1" si="51"/>
        <v>1.8719842451461851E-2</v>
      </c>
      <c r="M137" s="176">
        <f t="shared" ca="1" si="52"/>
        <v>1.4444445261407942E-2</v>
      </c>
      <c r="N137" s="176">
        <f t="shared" ca="1" si="53"/>
        <v>1.4862596140490889E-2</v>
      </c>
      <c r="O137" s="176">
        <f t="shared" ca="1" si="54"/>
        <v>2.950611534555867</v>
      </c>
      <c r="P137" s="4">
        <f t="shared" ca="1" si="55"/>
        <v>0.13682047526398178</v>
      </c>
      <c r="Q137" s="4"/>
      <c r="R137" s="4"/>
      <c r="S137" s="4"/>
      <c r="T137" s="4"/>
      <c r="U137" s="4"/>
    </row>
    <row r="138" spans="1:21">
      <c r="A138" s="158"/>
      <c r="B138" s="158"/>
      <c r="C138" s="4"/>
      <c r="D138" s="176">
        <f t="shared" si="43"/>
        <v>0</v>
      </c>
      <c r="E138" s="176">
        <f t="shared" si="44"/>
        <v>0</v>
      </c>
      <c r="F138" s="176">
        <f t="shared" si="45"/>
        <v>0</v>
      </c>
      <c r="G138" s="176">
        <f t="shared" si="46"/>
        <v>0</v>
      </c>
      <c r="H138" s="176">
        <f t="shared" si="47"/>
        <v>0</v>
      </c>
      <c r="I138" s="176">
        <f t="shared" si="48"/>
        <v>0</v>
      </c>
      <c r="J138" s="176">
        <f t="shared" si="49"/>
        <v>0</v>
      </c>
      <c r="K138" s="176">
        <f t="shared" ca="1" si="50"/>
        <v>-0.13682047526398178</v>
      </c>
      <c r="L138" s="176">
        <f t="shared" ca="1" si="51"/>
        <v>1.8719842451461851E-2</v>
      </c>
      <c r="M138" s="176">
        <f t="shared" ca="1" si="52"/>
        <v>1.4444445261407942E-2</v>
      </c>
      <c r="N138" s="176">
        <f t="shared" ca="1" si="53"/>
        <v>1.4862596140490889E-2</v>
      </c>
      <c r="O138" s="176">
        <f t="shared" ca="1" si="54"/>
        <v>2.950611534555867</v>
      </c>
      <c r="P138" s="4">
        <f t="shared" ca="1" si="55"/>
        <v>0.13682047526398178</v>
      </c>
      <c r="Q138" s="4"/>
      <c r="R138" s="4"/>
      <c r="S138" s="4"/>
      <c r="T138" s="4"/>
      <c r="U138" s="4"/>
    </row>
    <row r="139" spans="1:21">
      <c r="A139" s="158"/>
      <c r="B139" s="158"/>
      <c r="C139" s="4"/>
      <c r="D139" s="176">
        <f t="shared" si="43"/>
        <v>0</v>
      </c>
      <c r="E139" s="176">
        <f t="shared" si="44"/>
        <v>0</v>
      </c>
      <c r="F139" s="176">
        <f t="shared" si="45"/>
        <v>0</v>
      </c>
      <c r="G139" s="176">
        <f t="shared" si="46"/>
        <v>0</v>
      </c>
      <c r="H139" s="176">
        <f t="shared" si="47"/>
        <v>0</v>
      </c>
      <c r="I139" s="176">
        <f t="shared" si="48"/>
        <v>0</v>
      </c>
      <c r="J139" s="176">
        <f t="shared" si="49"/>
        <v>0</v>
      </c>
      <c r="K139" s="176">
        <f t="shared" ca="1" si="50"/>
        <v>-0.13682047526398178</v>
      </c>
      <c r="L139" s="176">
        <f t="shared" ca="1" si="51"/>
        <v>1.8719842451461851E-2</v>
      </c>
      <c r="M139" s="176">
        <f t="shared" ca="1" si="52"/>
        <v>1.4444445261407942E-2</v>
      </c>
      <c r="N139" s="176">
        <f t="shared" ca="1" si="53"/>
        <v>1.4862596140490889E-2</v>
      </c>
      <c r="O139" s="176">
        <f t="shared" ca="1" si="54"/>
        <v>2.950611534555867</v>
      </c>
      <c r="P139" s="4">
        <f t="shared" ca="1" si="55"/>
        <v>0.13682047526398178</v>
      </c>
      <c r="Q139" s="4"/>
      <c r="R139" s="4"/>
      <c r="S139" s="4"/>
      <c r="T139" s="4"/>
      <c r="U139" s="4"/>
    </row>
    <row r="140" spans="1:21">
      <c r="A140" s="158"/>
      <c r="B140" s="158"/>
      <c r="C140" s="4"/>
      <c r="D140" s="176">
        <f t="shared" si="43"/>
        <v>0</v>
      </c>
      <c r="E140" s="176">
        <f t="shared" si="44"/>
        <v>0</v>
      </c>
      <c r="F140" s="176">
        <f t="shared" si="45"/>
        <v>0</v>
      </c>
      <c r="G140" s="176">
        <f t="shared" si="46"/>
        <v>0</v>
      </c>
      <c r="H140" s="176">
        <f t="shared" si="47"/>
        <v>0</v>
      </c>
      <c r="I140" s="176">
        <f t="shared" si="48"/>
        <v>0</v>
      </c>
      <c r="J140" s="176">
        <f t="shared" si="49"/>
        <v>0</v>
      </c>
      <c r="K140" s="176">
        <f t="shared" ca="1" si="50"/>
        <v>-0.13682047526398178</v>
      </c>
      <c r="L140" s="176">
        <f t="shared" ca="1" si="51"/>
        <v>1.8719842451461851E-2</v>
      </c>
      <c r="M140" s="176">
        <f t="shared" ca="1" si="52"/>
        <v>1.4444445261407942E-2</v>
      </c>
      <c r="N140" s="176">
        <f t="shared" ca="1" si="53"/>
        <v>1.4862596140490889E-2</v>
      </c>
      <c r="O140" s="176">
        <f t="shared" ca="1" si="54"/>
        <v>2.950611534555867</v>
      </c>
      <c r="P140" s="4">
        <f t="shared" ca="1" si="55"/>
        <v>0.13682047526398178</v>
      </c>
      <c r="Q140" s="4"/>
      <c r="R140" s="4"/>
      <c r="S140" s="4"/>
      <c r="T140" s="4"/>
      <c r="U140" s="4"/>
    </row>
    <row r="141" spans="1:21">
      <c r="A141" s="158"/>
      <c r="B141" s="158"/>
      <c r="C141" s="4"/>
      <c r="D141" s="176">
        <f t="shared" si="43"/>
        <v>0</v>
      </c>
      <c r="E141" s="176">
        <f t="shared" si="44"/>
        <v>0</v>
      </c>
      <c r="F141" s="176">
        <f t="shared" si="45"/>
        <v>0</v>
      </c>
      <c r="G141" s="176">
        <f t="shared" si="46"/>
        <v>0</v>
      </c>
      <c r="H141" s="176">
        <f t="shared" si="47"/>
        <v>0</v>
      </c>
      <c r="I141" s="176">
        <f t="shared" si="48"/>
        <v>0</v>
      </c>
      <c r="J141" s="176">
        <f t="shared" si="49"/>
        <v>0</v>
      </c>
      <c r="K141" s="176">
        <f t="shared" ca="1" si="50"/>
        <v>-0.13682047526398178</v>
      </c>
      <c r="L141" s="176">
        <f t="shared" ca="1" si="51"/>
        <v>1.8719842451461851E-2</v>
      </c>
      <c r="M141" s="176">
        <f t="shared" ca="1" si="52"/>
        <v>1.4444445261407942E-2</v>
      </c>
      <c r="N141" s="176">
        <f t="shared" ca="1" si="53"/>
        <v>1.4862596140490889E-2</v>
      </c>
      <c r="O141" s="176">
        <f t="shared" ca="1" si="54"/>
        <v>2.950611534555867</v>
      </c>
      <c r="P141" s="4">
        <f t="shared" ca="1" si="55"/>
        <v>0.13682047526398178</v>
      </c>
      <c r="Q141" s="4"/>
      <c r="R141" s="4"/>
      <c r="S141" s="4"/>
      <c r="T141" s="4"/>
      <c r="U141" s="4"/>
    </row>
    <row r="142" spans="1:21">
      <c r="A142" s="158"/>
      <c r="B142" s="158"/>
      <c r="C142" s="4"/>
      <c r="D142" s="176">
        <f t="shared" si="43"/>
        <v>0</v>
      </c>
      <c r="E142" s="176">
        <f t="shared" si="44"/>
        <v>0</v>
      </c>
      <c r="F142" s="176">
        <f t="shared" si="45"/>
        <v>0</v>
      </c>
      <c r="G142" s="176">
        <f t="shared" si="46"/>
        <v>0</v>
      </c>
      <c r="H142" s="176">
        <f t="shared" si="47"/>
        <v>0</v>
      </c>
      <c r="I142" s="176">
        <f t="shared" si="48"/>
        <v>0</v>
      </c>
      <c r="J142" s="176">
        <f t="shared" si="49"/>
        <v>0</v>
      </c>
      <c r="K142" s="176">
        <f t="shared" ca="1" si="50"/>
        <v>-0.13682047526398178</v>
      </c>
      <c r="L142" s="176">
        <f t="shared" ca="1" si="51"/>
        <v>1.8719842451461851E-2</v>
      </c>
      <c r="M142" s="176">
        <f t="shared" ca="1" si="52"/>
        <v>1.4444445261407942E-2</v>
      </c>
      <c r="N142" s="176">
        <f t="shared" ca="1" si="53"/>
        <v>1.4862596140490889E-2</v>
      </c>
      <c r="O142" s="176">
        <f t="shared" ca="1" si="54"/>
        <v>2.950611534555867</v>
      </c>
      <c r="P142" s="4">
        <f t="shared" ca="1" si="55"/>
        <v>0.13682047526398178</v>
      </c>
      <c r="Q142" s="4"/>
      <c r="R142" s="4"/>
      <c r="S142" s="4"/>
      <c r="T142" s="4"/>
      <c r="U142" s="4"/>
    </row>
    <row r="143" spans="1:21">
      <c r="A143" s="158"/>
      <c r="B143" s="158"/>
      <c r="C143" s="4"/>
      <c r="D143" s="176">
        <f t="shared" si="43"/>
        <v>0</v>
      </c>
      <c r="E143" s="176">
        <f t="shared" si="44"/>
        <v>0</v>
      </c>
      <c r="F143" s="176">
        <f t="shared" si="45"/>
        <v>0</v>
      </c>
      <c r="G143" s="176">
        <f t="shared" si="46"/>
        <v>0</v>
      </c>
      <c r="H143" s="176">
        <f t="shared" si="47"/>
        <v>0</v>
      </c>
      <c r="I143" s="176">
        <f t="shared" si="48"/>
        <v>0</v>
      </c>
      <c r="J143" s="176">
        <f t="shared" si="49"/>
        <v>0</v>
      </c>
      <c r="K143" s="176">
        <f t="shared" ca="1" si="50"/>
        <v>-0.13682047526398178</v>
      </c>
      <c r="L143" s="176">
        <f t="shared" ca="1" si="51"/>
        <v>1.8719842451461851E-2</v>
      </c>
      <c r="M143" s="176">
        <f t="shared" ca="1" si="52"/>
        <v>1.4444445261407942E-2</v>
      </c>
      <c r="N143" s="176">
        <f t="shared" ca="1" si="53"/>
        <v>1.4862596140490889E-2</v>
      </c>
      <c r="O143" s="176">
        <f t="shared" ca="1" si="54"/>
        <v>2.950611534555867</v>
      </c>
      <c r="P143" s="4">
        <f t="shared" ca="1" si="55"/>
        <v>0.13682047526398178</v>
      </c>
      <c r="Q143" s="4"/>
      <c r="R143" s="4"/>
      <c r="S143" s="4"/>
      <c r="T143" s="4"/>
      <c r="U143" s="4"/>
    </row>
    <row r="144" spans="1:21">
      <c r="A144" s="158"/>
      <c r="B144" s="158"/>
      <c r="C144" s="4"/>
      <c r="D144" s="176">
        <f t="shared" si="43"/>
        <v>0</v>
      </c>
      <c r="E144" s="176">
        <f t="shared" si="44"/>
        <v>0</v>
      </c>
      <c r="F144" s="176">
        <f t="shared" si="45"/>
        <v>0</v>
      </c>
      <c r="G144" s="176">
        <f t="shared" si="46"/>
        <v>0</v>
      </c>
      <c r="H144" s="176">
        <f t="shared" si="47"/>
        <v>0</v>
      </c>
      <c r="I144" s="176">
        <f t="shared" si="48"/>
        <v>0</v>
      </c>
      <c r="J144" s="176">
        <f t="shared" si="49"/>
        <v>0</v>
      </c>
      <c r="K144" s="176">
        <f t="shared" ca="1" si="50"/>
        <v>-0.13682047526398178</v>
      </c>
      <c r="L144" s="176">
        <f t="shared" ca="1" si="51"/>
        <v>1.8719842451461851E-2</v>
      </c>
      <c r="M144" s="176">
        <f t="shared" ca="1" si="52"/>
        <v>1.4444445261407942E-2</v>
      </c>
      <c r="N144" s="176">
        <f t="shared" ca="1" si="53"/>
        <v>1.4862596140490889E-2</v>
      </c>
      <c r="O144" s="176">
        <f t="shared" ca="1" si="54"/>
        <v>2.950611534555867</v>
      </c>
      <c r="P144" s="4">
        <f t="shared" ca="1" si="55"/>
        <v>0.13682047526398178</v>
      </c>
      <c r="Q144" s="4"/>
      <c r="R144" s="4"/>
      <c r="S144" s="4"/>
      <c r="T144" s="4"/>
      <c r="U144" s="4"/>
    </row>
    <row r="145" spans="1:21">
      <c r="A145" s="158"/>
      <c r="B145" s="158"/>
      <c r="C145" s="4"/>
      <c r="D145" s="176">
        <f t="shared" si="43"/>
        <v>0</v>
      </c>
      <c r="E145" s="176">
        <f t="shared" si="44"/>
        <v>0</v>
      </c>
      <c r="F145" s="176">
        <f t="shared" si="45"/>
        <v>0</v>
      </c>
      <c r="G145" s="176">
        <f t="shared" si="46"/>
        <v>0</v>
      </c>
      <c r="H145" s="176">
        <f t="shared" si="47"/>
        <v>0</v>
      </c>
      <c r="I145" s="176">
        <f t="shared" si="48"/>
        <v>0</v>
      </c>
      <c r="J145" s="176">
        <f t="shared" si="49"/>
        <v>0</v>
      </c>
      <c r="K145" s="176">
        <f t="shared" ca="1" si="50"/>
        <v>-0.13682047526398178</v>
      </c>
      <c r="L145" s="176">
        <f t="shared" ca="1" si="51"/>
        <v>1.8719842451461851E-2</v>
      </c>
      <c r="M145" s="176">
        <f t="shared" ca="1" si="52"/>
        <v>1.4444445261407942E-2</v>
      </c>
      <c r="N145" s="176">
        <f t="shared" ca="1" si="53"/>
        <v>1.4862596140490889E-2</v>
      </c>
      <c r="O145" s="176">
        <f t="shared" ca="1" si="54"/>
        <v>2.950611534555867</v>
      </c>
      <c r="P145" s="4">
        <f t="shared" ca="1" si="55"/>
        <v>0.13682047526398178</v>
      </c>
      <c r="Q145" s="4"/>
      <c r="R145" s="4"/>
      <c r="S145" s="4"/>
      <c r="T145" s="4"/>
      <c r="U145" s="4"/>
    </row>
    <row r="146" spans="1:21">
      <c r="A146" s="158"/>
      <c r="B146" s="158"/>
      <c r="C146" s="4"/>
      <c r="D146" s="176">
        <f t="shared" si="43"/>
        <v>0</v>
      </c>
      <c r="E146" s="176">
        <f t="shared" si="44"/>
        <v>0</v>
      </c>
      <c r="F146" s="176">
        <f t="shared" si="45"/>
        <v>0</v>
      </c>
      <c r="G146" s="176">
        <f t="shared" si="46"/>
        <v>0</v>
      </c>
      <c r="H146" s="176">
        <f t="shared" si="47"/>
        <v>0</v>
      </c>
      <c r="I146" s="176">
        <f t="shared" si="48"/>
        <v>0</v>
      </c>
      <c r="J146" s="176">
        <f t="shared" si="49"/>
        <v>0</v>
      </c>
      <c r="K146" s="176">
        <f t="shared" ca="1" si="50"/>
        <v>-0.13682047526398178</v>
      </c>
      <c r="L146" s="176">
        <f t="shared" ca="1" si="51"/>
        <v>1.8719842451461851E-2</v>
      </c>
      <c r="M146" s="176">
        <f t="shared" ca="1" si="52"/>
        <v>1.4444445261407942E-2</v>
      </c>
      <c r="N146" s="176">
        <f t="shared" ca="1" si="53"/>
        <v>1.4862596140490889E-2</v>
      </c>
      <c r="O146" s="176">
        <f t="shared" ca="1" si="54"/>
        <v>2.950611534555867</v>
      </c>
      <c r="P146" s="4">
        <f t="shared" ca="1" si="55"/>
        <v>0.13682047526398178</v>
      </c>
      <c r="Q146" s="4"/>
      <c r="R146" s="4"/>
      <c r="S146" s="4"/>
      <c r="T146" s="4"/>
      <c r="U146" s="4"/>
    </row>
    <row r="147" spans="1:21">
      <c r="A147" s="158"/>
      <c r="B147" s="158"/>
      <c r="C147" s="4"/>
      <c r="D147" s="176">
        <f t="shared" si="43"/>
        <v>0</v>
      </c>
      <c r="E147" s="176">
        <f t="shared" si="44"/>
        <v>0</v>
      </c>
      <c r="F147" s="176">
        <f t="shared" si="45"/>
        <v>0</v>
      </c>
      <c r="G147" s="176">
        <f t="shared" si="46"/>
        <v>0</v>
      </c>
      <c r="H147" s="176">
        <f t="shared" si="47"/>
        <v>0</v>
      </c>
      <c r="I147" s="176">
        <f t="shared" si="48"/>
        <v>0</v>
      </c>
      <c r="J147" s="176">
        <f t="shared" si="49"/>
        <v>0</v>
      </c>
      <c r="K147" s="176">
        <f t="shared" ca="1" si="50"/>
        <v>-0.13682047526398178</v>
      </c>
      <c r="L147" s="176">
        <f t="shared" ca="1" si="51"/>
        <v>1.8719842451461851E-2</v>
      </c>
      <c r="M147" s="176">
        <f t="shared" ca="1" si="52"/>
        <v>1.4444445261407942E-2</v>
      </c>
      <c r="N147" s="176">
        <f t="shared" ca="1" si="53"/>
        <v>1.4862596140490889E-2</v>
      </c>
      <c r="O147" s="176">
        <f t="shared" ca="1" si="54"/>
        <v>2.950611534555867</v>
      </c>
      <c r="P147" s="4">
        <f t="shared" ca="1" si="55"/>
        <v>0.13682047526398178</v>
      </c>
      <c r="Q147" s="4"/>
      <c r="R147" s="4"/>
      <c r="S147" s="4"/>
      <c r="T147" s="4"/>
      <c r="U147" s="4"/>
    </row>
    <row r="148" spans="1:21">
      <c r="A148" s="158"/>
      <c r="B148" s="158"/>
      <c r="C148" s="4"/>
      <c r="D148" s="176">
        <f t="shared" si="43"/>
        <v>0</v>
      </c>
      <c r="E148" s="176">
        <f t="shared" si="44"/>
        <v>0</v>
      </c>
      <c r="F148" s="176">
        <f t="shared" si="45"/>
        <v>0</v>
      </c>
      <c r="G148" s="176">
        <f t="shared" si="46"/>
        <v>0</v>
      </c>
      <c r="H148" s="176">
        <f t="shared" si="47"/>
        <v>0</v>
      </c>
      <c r="I148" s="176">
        <f t="shared" si="48"/>
        <v>0</v>
      </c>
      <c r="J148" s="176">
        <f t="shared" si="49"/>
        <v>0</v>
      </c>
      <c r="K148" s="176">
        <f t="shared" ca="1" si="50"/>
        <v>-0.13682047526398178</v>
      </c>
      <c r="L148" s="176">
        <f t="shared" ca="1" si="51"/>
        <v>1.8719842451461851E-2</v>
      </c>
      <c r="M148" s="176">
        <f t="shared" ca="1" si="52"/>
        <v>1.4444445261407942E-2</v>
      </c>
      <c r="N148" s="176">
        <f t="shared" ca="1" si="53"/>
        <v>1.4862596140490889E-2</v>
      </c>
      <c r="O148" s="176">
        <f t="shared" ca="1" si="54"/>
        <v>2.950611534555867</v>
      </c>
      <c r="P148" s="4">
        <f t="shared" ca="1" si="55"/>
        <v>0.13682047526398178</v>
      </c>
      <c r="Q148" s="4"/>
      <c r="R148" s="4"/>
      <c r="S148" s="4"/>
      <c r="T148" s="4"/>
      <c r="U148" s="4"/>
    </row>
    <row r="149" spans="1:21">
      <c r="A149" s="158"/>
      <c r="B149" s="158"/>
      <c r="C149" s="4"/>
      <c r="D149" s="176">
        <f t="shared" ref="D149:D180" si="56">A149/A$18</f>
        <v>0</v>
      </c>
      <c r="E149" s="176">
        <f t="shared" ref="E149:E180" si="57">B149/B$18</f>
        <v>0</v>
      </c>
      <c r="F149" s="176">
        <f t="shared" ref="F149:F180" si="58">D149*D149</f>
        <v>0</v>
      </c>
      <c r="G149" s="176">
        <f t="shared" ref="G149:G180" si="59">D149*F149</f>
        <v>0</v>
      </c>
      <c r="H149" s="176">
        <f t="shared" ref="H149:H180" si="60">F149*F149</f>
        <v>0</v>
      </c>
      <c r="I149" s="176">
        <f t="shared" ref="I149:I180" si="61">E149*D149</f>
        <v>0</v>
      </c>
      <c r="J149" s="176">
        <f t="shared" ref="J149:J180" si="62">I149*D149</f>
        <v>0</v>
      </c>
      <c r="K149" s="176">
        <f t="shared" ref="K149:K180" ca="1" si="63">+E$4+E$5*D149+E$6*D149^2</f>
        <v>-0.13682047526398178</v>
      </c>
      <c r="L149" s="176">
        <f t="shared" ref="L149:L180" ca="1" si="64">+(K149-E149)^2</f>
        <v>1.8719842451461851E-2</v>
      </c>
      <c r="M149" s="176">
        <f t="shared" ref="M149:M180" ca="1" si="65">(M$1-M$2*D149+M$3*F149)^2</f>
        <v>1.4444445261407942E-2</v>
      </c>
      <c r="N149" s="176">
        <f t="shared" ref="N149:N180" ca="1" si="66">(-M$2+M$4*D149-M$5*F149)^2</f>
        <v>1.4862596140490889E-2</v>
      </c>
      <c r="O149" s="176">
        <f t="shared" ref="O149:O180" ca="1" si="67">+(M$3-D149*M$5+F149*M$6)^2</f>
        <v>2.950611534555867</v>
      </c>
      <c r="P149" s="4">
        <f t="shared" ref="P149:P180" ca="1" si="68">+E149-K149</f>
        <v>0.13682047526398178</v>
      </c>
      <c r="Q149" s="4"/>
      <c r="R149" s="4"/>
      <c r="S149" s="4"/>
      <c r="T149" s="4"/>
      <c r="U149" s="4"/>
    </row>
    <row r="150" spans="1:21">
      <c r="A150" s="158"/>
      <c r="B150" s="158"/>
      <c r="C150" s="4"/>
      <c r="D150" s="176">
        <f t="shared" si="56"/>
        <v>0</v>
      </c>
      <c r="E150" s="176">
        <f t="shared" si="57"/>
        <v>0</v>
      </c>
      <c r="F150" s="176">
        <f t="shared" si="58"/>
        <v>0</v>
      </c>
      <c r="G150" s="176">
        <f t="shared" si="59"/>
        <v>0</v>
      </c>
      <c r="H150" s="176">
        <f t="shared" si="60"/>
        <v>0</v>
      </c>
      <c r="I150" s="176">
        <f t="shared" si="61"/>
        <v>0</v>
      </c>
      <c r="J150" s="176">
        <f t="shared" si="62"/>
        <v>0</v>
      </c>
      <c r="K150" s="176">
        <f t="shared" ca="1" si="63"/>
        <v>-0.13682047526398178</v>
      </c>
      <c r="L150" s="176">
        <f t="shared" ca="1" si="64"/>
        <v>1.8719842451461851E-2</v>
      </c>
      <c r="M150" s="176">
        <f t="shared" ca="1" si="65"/>
        <v>1.4444445261407942E-2</v>
      </c>
      <c r="N150" s="176">
        <f t="shared" ca="1" si="66"/>
        <v>1.4862596140490889E-2</v>
      </c>
      <c r="O150" s="176">
        <f t="shared" ca="1" si="67"/>
        <v>2.950611534555867</v>
      </c>
      <c r="P150" s="4">
        <f t="shared" ca="1" si="68"/>
        <v>0.13682047526398178</v>
      </c>
      <c r="Q150" s="4"/>
      <c r="R150" s="4"/>
      <c r="S150" s="4"/>
      <c r="T150" s="4"/>
      <c r="U150" s="4"/>
    </row>
    <row r="151" spans="1:21">
      <c r="A151" s="158"/>
      <c r="B151" s="158"/>
      <c r="C151" s="4"/>
      <c r="D151" s="176">
        <f t="shared" si="56"/>
        <v>0</v>
      </c>
      <c r="E151" s="176">
        <f t="shared" si="57"/>
        <v>0</v>
      </c>
      <c r="F151" s="176">
        <f t="shared" si="58"/>
        <v>0</v>
      </c>
      <c r="G151" s="176">
        <f t="shared" si="59"/>
        <v>0</v>
      </c>
      <c r="H151" s="176">
        <f t="shared" si="60"/>
        <v>0</v>
      </c>
      <c r="I151" s="176">
        <f t="shared" si="61"/>
        <v>0</v>
      </c>
      <c r="J151" s="176">
        <f t="shared" si="62"/>
        <v>0</v>
      </c>
      <c r="K151" s="176">
        <f t="shared" ca="1" si="63"/>
        <v>-0.13682047526398178</v>
      </c>
      <c r="L151" s="176">
        <f t="shared" ca="1" si="64"/>
        <v>1.8719842451461851E-2</v>
      </c>
      <c r="M151" s="176">
        <f t="shared" ca="1" si="65"/>
        <v>1.4444445261407942E-2</v>
      </c>
      <c r="N151" s="176">
        <f t="shared" ca="1" si="66"/>
        <v>1.4862596140490889E-2</v>
      </c>
      <c r="O151" s="176">
        <f t="shared" ca="1" si="67"/>
        <v>2.950611534555867</v>
      </c>
      <c r="P151" s="4">
        <f t="shared" ca="1" si="68"/>
        <v>0.13682047526398178</v>
      </c>
      <c r="Q151" s="4"/>
      <c r="R151" s="4"/>
      <c r="S151" s="4"/>
      <c r="T151" s="4"/>
      <c r="U151" s="4"/>
    </row>
    <row r="152" spans="1:21">
      <c r="A152" s="158"/>
      <c r="B152" s="158"/>
      <c r="C152" s="4"/>
      <c r="D152" s="176">
        <f t="shared" si="56"/>
        <v>0</v>
      </c>
      <c r="E152" s="176">
        <f t="shared" si="57"/>
        <v>0</v>
      </c>
      <c r="F152" s="176">
        <f t="shared" si="58"/>
        <v>0</v>
      </c>
      <c r="G152" s="176">
        <f t="shared" si="59"/>
        <v>0</v>
      </c>
      <c r="H152" s="176">
        <f t="shared" si="60"/>
        <v>0</v>
      </c>
      <c r="I152" s="176">
        <f t="shared" si="61"/>
        <v>0</v>
      </c>
      <c r="J152" s="176">
        <f t="shared" si="62"/>
        <v>0</v>
      </c>
      <c r="K152" s="176">
        <f t="shared" ca="1" si="63"/>
        <v>-0.13682047526398178</v>
      </c>
      <c r="L152" s="176">
        <f t="shared" ca="1" si="64"/>
        <v>1.8719842451461851E-2</v>
      </c>
      <c r="M152" s="176">
        <f t="shared" ca="1" si="65"/>
        <v>1.4444445261407942E-2</v>
      </c>
      <c r="N152" s="176">
        <f t="shared" ca="1" si="66"/>
        <v>1.4862596140490889E-2</v>
      </c>
      <c r="O152" s="176">
        <f t="shared" ca="1" si="67"/>
        <v>2.950611534555867</v>
      </c>
      <c r="P152" s="4">
        <f t="shared" ca="1" si="68"/>
        <v>0.13682047526398178</v>
      </c>
      <c r="Q152" s="4"/>
      <c r="R152" s="4"/>
      <c r="S152" s="4"/>
      <c r="T152" s="4"/>
      <c r="U152" s="4"/>
    </row>
    <row r="153" spans="1:21">
      <c r="A153" s="158"/>
      <c r="B153" s="158"/>
      <c r="C153" s="4"/>
      <c r="D153" s="176">
        <f t="shared" si="56"/>
        <v>0</v>
      </c>
      <c r="E153" s="176">
        <f t="shared" si="57"/>
        <v>0</v>
      </c>
      <c r="F153" s="176">
        <f t="shared" si="58"/>
        <v>0</v>
      </c>
      <c r="G153" s="176">
        <f t="shared" si="59"/>
        <v>0</v>
      </c>
      <c r="H153" s="176">
        <f t="shared" si="60"/>
        <v>0</v>
      </c>
      <c r="I153" s="176">
        <f t="shared" si="61"/>
        <v>0</v>
      </c>
      <c r="J153" s="176">
        <f t="shared" si="62"/>
        <v>0</v>
      </c>
      <c r="K153" s="176">
        <f t="shared" ca="1" si="63"/>
        <v>-0.13682047526398178</v>
      </c>
      <c r="L153" s="176">
        <f t="shared" ca="1" si="64"/>
        <v>1.8719842451461851E-2</v>
      </c>
      <c r="M153" s="176">
        <f t="shared" ca="1" si="65"/>
        <v>1.4444445261407942E-2</v>
      </c>
      <c r="N153" s="176">
        <f t="shared" ca="1" si="66"/>
        <v>1.4862596140490889E-2</v>
      </c>
      <c r="O153" s="176">
        <f t="shared" ca="1" si="67"/>
        <v>2.950611534555867</v>
      </c>
      <c r="P153" s="4">
        <f t="shared" ca="1" si="68"/>
        <v>0.13682047526398178</v>
      </c>
      <c r="Q153" s="4"/>
      <c r="R153" s="4"/>
      <c r="S153" s="4"/>
      <c r="T153" s="4"/>
      <c r="U153" s="4"/>
    </row>
    <row r="154" spans="1:21">
      <c r="A154" s="158"/>
      <c r="B154" s="158"/>
      <c r="C154" s="4"/>
      <c r="D154" s="176">
        <f t="shared" si="56"/>
        <v>0</v>
      </c>
      <c r="E154" s="176">
        <f t="shared" si="57"/>
        <v>0</v>
      </c>
      <c r="F154" s="176">
        <f t="shared" si="58"/>
        <v>0</v>
      </c>
      <c r="G154" s="176">
        <f t="shared" si="59"/>
        <v>0</v>
      </c>
      <c r="H154" s="176">
        <f t="shared" si="60"/>
        <v>0</v>
      </c>
      <c r="I154" s="176">
        <f t="shared" si="61"/>
        <v>0</v>
      </c>
      <c r="J154" s="176">
        <f t="shared" si="62"/>
        <v>0</v>
      </c>
      <c r="K154" s="176">
        <f t="shared" ca="1" si="63"/>
        <v>-0.13682047526398178</v>
      </c>
      <c r="L154" s="176">
        <f t="shared" ca="1" si="64"/>
        <v>1.8719842451461851E-2</v>
      </c>
      <c r="M154" s="176">
        <f t="shared" ca="1" si="65"/>
        <v>1.4444445261407942E-2</v>
      </c>
      <c r="N154" s="176">
        <f t="shared" ca="1" si="66"/>
        <v>1.4862596140490889E-2</v>
      </c>
      <c r="O154" s="176">
        <f t="shared" ca="1" si="67"/>
        <v>2.950611534555867</v>
      </c>
      <c r="P154" s="4">
        <f t="shared" ca="1" si="68"/>
        <v>0.13682047526398178</v>
      </c>
      <c r="Q154" s="4"/>
      <c r="R154" s="4"/>
      <c r="S154" s="4"/>
      <c r="T154" s="4"/>
      <c r="U154" s="4"/>
    </row>
    <row r="155" spans="1:21">
      <c r="A155" s="158"/>
      <c r="B155" s="158"/>
      <c r="C155" s="4"/>
      <c r="D155" s="176">
        <f t="shared" si="56"/>
        <v>0</v>
      </c>
      <c r="E155" s="176">
        <f t="shared" si="57"/>
        <v>0</v>
      </c>
      <c r="F155" s="176">
        <f t="shared" si="58"/>
        <v>0</v>
      </c>
      <c r="G155" s="176">
        <f t="shared" si="59"/>
        <v>0</v>
      </c>
      <c r="H155" s="176">
        <f t="shared" si="60"/>
        <v>0</v>
      </c>
      <c r="I155" s="176">
        <f t="shared" si="61"/>
        <v>0</v>
      </c>
      <c r="J155" s="176">
        <f t="shared" si="62"/>
        <v>0</v>
      </c>
      <c r="K155" s="176">
        <f t="shared" ca="1" si="63"/>
        <v>-0.13682047526398178</v>
      </c>
      <c r="L155" s="176">
        <f t="shared" ca="1" si="64"/>
        <v>1.8719842451461851E-2</v>
      </c>
      <c r="M155" s="176">
        <f t="shared" ca="1" si="65"/>
        <v>1.4444445261407942E-2</v>
      </c>
      <c r="N155" s="176">
        <f t="shared" ca="1" si="66"/>
        <v>1.4862596140490889E-2</v>
      </c>
      <c r="O155" s="176">
        <f t="shared" ca="1" si="67"/>
        <v>2.950611534555867</v>
      </c>
      <c r="P155" s="4">
        <f t="shared" ca="1" si="68"/>
        <v>0.13682047526398178</v>
      </c>
      <c r="Q155" s="4"/>
      <c r="R155" s="4"/>
      <c r="S155" s="4"/>
      <c r="T155" s="4"/>
      <c r="U155" s="4"/>
    </row>
    <row r="156" spans="1:21">
      <c r="A156" s="158"/>
      <c r="B156" s="158"/>
      <c r="C156" s="4"/>
      <c r="D156" s="176">
        <f t="shared" si="56"/>
        <v>0</v>
      </c>
      <c r="E156" s="176">
        <f t="shared" si="57"/>
        <v>0</v>
      </c>
      <c r="F156" s="176">
        <f t="shared" si="58"/>
        <v>0</v>
      </c>
      <c r="G156" s="176">
        <f t="shared" si="59"/>
        <v>0</v>
      </c>
      <c r="H156" s="176">
        <f t="shared" si="60"/>
        <v>0</v>
      </c>
      <c r="I156" s="176">
        <f t="shared" si="61"/>
        <v>0</v>
      </c>
      <c r="J156" s="176">
        <f t="shared" si="62"/>
        <v>0</v>
      </c>
      <c r="K156" s="176">
        <f t="shared" ca="1" si="63"/>
        <v>-0.13682047526398178</v>
      </c>
      <c r="L156" s="176">
        <f t="shared" ca="1" si="64"/>
        <v>1.8719842451461851E-2</v>
      </c>
      <c r="M156" s="176">
        <f t="shared" ca="1" si="65"/>
        <v>1.4444445261407942E-2</v>
      </c>
      <c r="N156" s="176">
        <f t="shared" ca="1" si="66"/>
        <v>1.4862596140490889E-2</v>
      </c>
      <c r="O156" s="176">
        <f t="shared" ca="1" si="67"/>
        <v>2.950611534555867</v>
      </c>
      <c r="P156" s="4">
        <f t="shared" ca="1" si="68"/>
        <v>0.13682047526398178</v>
      </c>
      <c r="Q156" s="4"/>
      <c r="R156" s="4"/>
      <c r="S156" s="4"/>
      <c r="T156" s="4"/>
      <c r="U156" s="4"/>
    </row>
    <row r="157" spans="1:21">
      <c r="A157" s="158"/>
      <c r="B157" s="158"/>
      <c r="C157" s="4"/>
      <c r="D157" s="176">
        <f t="shared" si="56"/>
        <v>0</v>
      </c>
      <c r="E157" s="176">
        <f t="shared" si="57"/>
        <v>0</v>
      </c>
      <c r="F157" s="176">
        <f t="shared" si="58"/>
        <v>0</v>
      </c>
      <c r="G157" s="176">
        <f t="shared" si="59"/>
        <v>0</v>
      </c>
      <c r="H157" s="176">
        <f t="shared" si="60"/>
        <v>0</v>
      </c>
      <c r="I157" s="176">
        <f t="shared" si="61"/>
        <v>0</v>
      </c>
      <c r="J157" s="176">
        <f t="shared" si="62"/>
        <v>0</v>
      </c>
      <c r="K157" s="176">
        <f t="shared" ca="1" si="63"/>
        <v>-0.13682047526398178</v>
      </c>
      <c r="L157" s="176">
        <f t="shared" ca="1" si="64"/>
        <v>1.8719842451461851E-2</v>
      </c>
      <c r="M157" s="176">
        <f t="shared" ca="1" si="65"/>
        <v>1.4444445261407942E-2</v>
      </c>
      <c r="N157" s="176">
        <f t="shared" ca="1" si="66"/>
        <v>1.4862596140490889E-2</v>
      </c>
      <c r="O157" s="176">
        <f t="shared" ca="1" si="67"/>
        <v>2.950611534555867</v>
      </c>
      <c r="P157" s="4">
        <f t="shared" ca="1" si="68"/>
        <v>0.13682047526398178</v>
      </c>
      <c r="Q157" s="4"/>
      <c r="R157" s="4"/>
      <c r="S157" s="4"/>
      <c r="T157" s="4"/>
      <c r="U157" s="4"/>
    </row>
    <row r="158" spans="1:21">
      <c r="A158" s="158"/>
      <c r="B158" s="158"/>
      <c r="C158" s="4"/>
      <c r="D158" s="176">
        <f t="shared" si="56"/>
        <v>0</v>
      </c>
      <c r="E158" s="176">
        <f t="shared" si="57"/>
        <v>0</v>
      </c>
      <c r="F158" s="176">
        <f t="shared" si="58"/>
        <v>0</v>
      </c>
      <c r="G158" s="176">
        <f t="shared" si="59"/>
        <v>0</v>
      </c>
      <c r="H158" s="176">
        <f t="shared" si="60"/>
        <v>0</v>
      </c>
      <c r="I158" s="176">
        <f t="shared" si="61"/>
        <v>0</v>
      </c>
      <c r="J158" s="176">
        <f t="shared" si="62"/>
        <v>0</v>
      </c>
      <c r="K158" s="176">
        <f t="shared" ca="1" si="63"/>
        <v>-0.13682047526398178</v>
      </c>
      <c r="L158" s="176">
        <f t="shared" ca="1" si="64"/>
        <v>1.8719842451461851E-2</v>
      </c>
      <c r="M158" s="176">
        <f t="shared" ca="1" si="65"/>
        <v>1.4444445261407942E-2</v>
      </c>
      <c r="N158" s="176">
        <f t="shared" ca="1" si="66"/>
        <v>1.4862596140490889E-2</v>
      </c>
      <c r="O158" s="176">
        <f t="shared" ca="1" si="67"/>
        <v>2.950611534555867</v>
      </c>
      <c r="P158" s="4">
        <f t="shared" ca="1" si="68"/>
        <v>0.13682047526398178</v>
      </c>
      <c r="Q158" s="4"/>
      <c r="R158" s="4"/>
      <c r="S158" s="4"/>
      <c r="T158" s="4"/>
      <c r="U158" s="4"/>
    </row>
    <row r="159" spans="1:21">
      <c r="A159" s="158"/>
      <c r="B159" s="158"/>
      <c r="C159" s="4"/>
      <c r="D159" s="176">
        <f t="shared" si="56"/>
        <v>0</v>
      </c>
      <c r="E159" s="176">
        <f t="shared" si="57"/>
        <v>0</v>
      </c>
      <c r="F159" s="176">
        <f t="shared" si="58"/>
        <v>0</v>
      </c>
      <c r="G159" s="176">
        <f t="shared" si="59"/>
        <v>0</v>
      </c>
      <c r="H159" s="176">
        <f t="shared" si="60"/>
        <v>0</v>
      </c>
      <c r="I159" s="176">
        <f t="shared" si="61"/>
        <v>0</v>
      </c>
      <c r="J159" s="176">
        <f t="shared" si="62"/>
        <v>0</v>
      </c>
      <c r="K159" s="176">
        <f t="shared" ca="1" si="63"/>
        <v>-0.13682047526398178</v>
      </c>
      <c r="L159" s="176">
        <f t="shared" ca="1" si="64"/>
        <v>1.8719842451461851E-2</v>
      </c>
      <c r="M159" s="176">
        <f t="shared" ca="1" si="65"/>
        <v>1.4444445261407942E-2</v>
      </c>
      <c r="N159" s="176">
        <f t="shared" ca="1" si="66"/>
        <v>1.4862596140490889E-2</v>
      </c>
      <c r="O159" s="176">
        <f t="shared" ca="1" si="67"/>
        <v>2.950611534555867</v>
      </c>
      <c r="P159" s="4">
        <f t="shared" ca="1" si="68"/>
        <v>0.13682047526398178</v>
      </c>
      <c r="Q159" s="4"/>
      <c r="R159" s="4"/>
      <c r="S159" s="4"/>
      <c r="T159" s="4"/>
      <c r="U159" s="4"/>
    </row>
    <row r="160" spans="1:21">
      <c r="A160" s="158"/>
      <c r="B160" s="158"/>
      <c r="C160" s="4"/>
      <c r="D160" s="176">
        <f t="shared" si="56"/>
        <v>0</v>
      </c>
      <c r="E160" s="176">
        <f t="shared" si="57"/>
        <v>0</v>
      </c>
      <c r="F160" s="176">
        <f t="shared" si="58"/>
        <v>0</v>
      </c>
      <c r="G160" s="176">
        <f t="shared" si="59"/>
        <v>0</v>
      </c>
      <c r="H160" s="176">
        <f t="shared" si="60"/>
        <v>0</v>
      </c>
      <c r="I160" s="176">
        <f t="shared" si="61"/>
        <v>0</v>
      </c>
      <c r="J160" s="176">
        <f t="shared" si="62"/>
        <v>0</v>
      </c>
      <c r="K160" s="176">
        <f t="shared" ca="1" si="63"/>
        <v>-0.13682047526398178</v>
      </c>
      <c r="L160" s="176">
        <f t="shared" ca="1" si="64"/>
        <v>1.8719842451461851E-2</v>
      </c>
      <c r="M160" s="176">
        <f t="shared" ca="1" si="65"/>
        <v>1.4444445261407942E-2</v>
      </c>
      <c r="N160" s="176">
        <f t="shared" ca="1" si="66"/>
        <v>1.4862596140490889E-2</v>
      </c>
      <c r="O160" s="176">
        <f t="shared" ca="1" si="67"/>
        <v>2.950611534555867</v>
      </c>
      <c r="P160" s="4">
        <f t="shared" ca="1" si="68"/>
        <v>0.13682047526398178</v>
      </c>
      <c r="Q160" s="4"/>
      <c r="R160" s="4"/>
      <c r="S160" s="4"/>
      <c r="T160" s="4"/>
      <c r="U160" s="4"/>
    </row>
    <row r="161" spans="1:21">
      <c r="A161" s="158"/>
      <c r="B161" s="158"/>
      <c r="C161" s="4"/>
      <c r="D161" s="176">
        <f t="shared" si="56"/>
        <v>0</v>
      </c>
      <c r="E161" s="176">
        <f t="shared" si="57"/>
        <v>0</v>
      </c>
      <c r="F161" s="176">
        <f t="shared" si="58"/>
        <v>0</v>
      </c>
      <c r="G161" s="176">
        <f t="shared" si="59"/>
        <v>0</v>
      </c>
      <c r="H161" s="176">
        <f t="shared" si="60"/>
        <v>0</v>
      </c>
      <c r="I161" s="176">
        <f t="shared" si="61"/>
        <v>0</v>
      </c>
      <c r="J161" s="176">
        <f t="shared" si="62"/>
        <v>0</v>
      </c>
      <c r="K161" s="176">
        <f t="shared" ca="1" si="63"/>
        <v>-0.13682047526398178</v>
      </c>
      <c r="L161" s="176">
        <f t="shared" ca="1" si="64"/>
        <v>1.8719842451461851E-2</v>
      </c>
      <c r="M161" s="176">
        <f t="shared" ca="1" si="65"/>
        <v>1.4444445261407942E-2</v>
      </c>
      <c r="N161" s="176">
        <f t="shared" ca="1" si="66"/>
        <v>1.4862596140490889E-2</v>
      </c>
      <c r="O161" s="176">
        <f t="shared" ca="1" si="67"/>
        <v>2.950611534555867</v>
      </c>
      <c r="P161" s="4">
        <f t="shared" ca="1" si="68"/>
        <v>0.13682047526398178</v>
      </c>
      <c r="Q161" s="4"/>
      <c r="R161" s="4"/>
      <c r="S161" s="4"/>
      <c r="T161" s="4"/>
      <c r="U161" s="4"/>
    </row>
    <row r="162" spans="1:21">
      <c r="A162" s="158"/>
      <c r="B162" s="158"/>
      <c r="C162" s="4"/>
      <c r="D162" s="176">
        <f t="shared" si="56"/>
        <v>0</v>
      </c>
      <c r="E162" s="176">
        <f t="shared" si="57"/>
        <v>0</v>
      </c>
      <c r="F162" s="176">
        <f t="shared" si="58"/>
        <v>0</v>
      </c>
      <c r="G162" s="176">
        <f t="shared" si="59"/>
        <v>0</v>
      </c>
      <c r="H162" s="176">
        <f t="shared" si="60"/>
        <v>0</v>
      </c>
      <c r="I162" s="176">
        <f t="shared" si="61"/>
        <v>0</v>
      </c>
      <c r="J162" s="176">
        <f t="shared" si="62"/>
        <v>0</v>
      </c>
      <c r="K162" s="176">
        <f t="shared" ca="1" si="63"/>
        <v>-0.13682047526398178</v>
      </c>
      <c r="L162" s="176">
        <f t="shared" ca="1" si="64"/>
        <v>1.8719842451461851E-2</v>
      </c>
      <c r="M162" s="176">
        <f t="shared" ca="1" si="65"/>
        <v>1.4444445261407942E-2</v>
      </c>
      <c r="N162" s="176">
        <f t="shared" ca="1" si="66"/>
        <v>1.4862596140490889E-2</v>
      </c>
      <c r="O162" s="176">
        <f t="shared" ca="1" si="67"/>
        <v>2.950611534555867</v>
      </c>
      <c r="P162" s="4">
        <f t="shared" ca="1" si="68"/>
        <v>0.13682047526398178</v>
      </c>
      <c r="Q162" s="4"/>
      <c r="R162" s="4"/>
      <c r="S162" s="4"/>
      <c r="T162" s="4"/>
      <c r="U162" s="4"/>
    </row>
    <row r="163" spans="1:21">
      <c r="A163" s="158"/>
      <c r="B163" s="158"/>
      <c r="C163" s="4"/>
      <c r="D163" s="176">
        <f t="shared" si="56"/>
        <v>0</v>
      </c>
      <c r="E163" s="176">
        <f t="shared" si="57"/>
        <v>0</v>
      </c>
      <c r="F163" s="176">
        <f t="shared" si="58"/>
        <v>0</v>
      </c>
      <c r="G163" s="176">
        <f t="shared" si="59"/>
        <v>0</v>
      </c>
      <c r="H163" s="176">
        <f t="shared" si="60"/>
        <v>0</v>
      </c>
      <c r="I163" s="176">
        <f t="shared" si="61"/>
        <v>0</v>
      </c>
      <c r="J163" s="176">
        <f t="shared" si="62"/>
        <v>0</v>
      </c>
      <c r="K163" s="176">
        <f t="shared" ca="1" si="63"/>
        <v>-0.13682047526398178</v>
      </c>
      <c r="L163" s="176">
        <f t="shared" ca="1" si="64"/>
        <v>1.8719842451461851E-2</v>
      </c>
      <c r="M163" s="176">
        <f t="shared" ca="1" si="65"/>
        <v>1.4444445261407942E-2</v>
      </c>
      <c r="N163" s="176">
        <f t="shared" ca="1" si="66"/>
        <v>1.4862596140490889E-2</v>
      </c>
      <c r="O163" s="176">
        <f t="shared" ca="1" si="67"/>
        <v>2.950611534555867</v>
      </c>
      <c r="P163" s="4">
        <f t="shared" ca="1" si="68"/>
        <v>0.13682047526398178</v>
      </c>
      <c r="Q163" s="4"/>
      <c r="R163" s="4"/>
      <c r="S163" s="4"/>
      <c r="T163" s="4"/>
      <c r="U163" s="4"/>
    </row>
    <row r="164" spans="1:21">
      <c r="A164" s="158"/>
      <c r="B164" s="158"/>
      <c r="C164" s="4"/>
      <c r="D164" s="176">
        <f t="shared" si="56"/>
        <v>0</v>
      </c>
      <c r="E164" s="176">
        <f t="shared" si="57"/>
        <v>0</v>
      </c>
      <c r="F164" s="176">
        <f t="shared" si="58"/>
        <v>0</v>
      </c>
      <c r="G164" s="176">
        <f t="shared" si="59"/>
        <v>0</v>
      </c>
      <c r="H164" s="176">
        <f t="shared" si="60"/>
        <v>0</v>
      </c>
      <c r="I164" s="176">
        <f t="shared" si="61"/>
        <v>0</v>
      </c>
      <c r="J164" s="176">
        <f t="shared" si="62"/>
        <v>0</v>
      </c>
      <c r="K164" s="176">
        <f t="shared" ca="1" si="63"/>
        <v>-0.13682047526398178</v>
      </c>
      <c r="L164" s="176">
        <f t="shared" ca="1" si="64"/>
        <v>1.8719842451461851E-2</v>
      </c>
      <c r="M164" s="176">
        <f t="shared" ca="1" si="65"/>
        <v>1.4444445261407942E-2</v>
      </c>
      <c r="N164" s="176">
        <f t="shared" ca="1" si="66"/>
        <v>1.4862596140490889E-2</v>
      </c>
      <c r="O164" s="176">
        <f t="shared" ca="1" si="67"/>
        <v>2.950611534555867</v>
      </c>
      <c r="P164" s="4">
        <f t="shared" ca="1" si="68"/>
        <v>0.13682047526398178</v>
      </c>
      <c r="Q164" s="4"/>
      <c r="R164" s="4"/>
      <c r="S164" s="4"/>
      <c r="T164" s="4"/>
      <c r="U164" s="4"/>
    </row>
    <row r="165" spans="1:21">
      <c r="A165" s="158"/>
      <c r="B165" s="158"/>
      <c r="C165" s="4"/>
      <c r="D165" s="176">
        <f t="shared" si="56"/>
        <v>0</v>
      </c>
      <c r="E165" s="176">
        <f t="shared" si="57"/>
        <v>0</v>
      </c>
      <c r="F165" s="176">
        <f t="shared" si="58"/>
        <v>0</v>
      </c>
      <c r="G165" s="176">
        <f t="shared" si="59"/>
        <v>0</v>
      </c>
      <c r="H165" s="176">
        <f t="shared" si="60"/>
        <v>0</v>
      </c>
      <c r="I165" s="176">
        <f t="shared" si="61"/>
        <v>0</v>
      </c>
      <c r="J165" s="176">
        <f t="shared" si="62"/>
        <v>0</v>
      </c>
      <c r="K165" s="176">
        <f t="shared" ca="1" si="63"/>
        <v>-0.13682047526398178</v>
      </c>
      <c r="L165" s="176">
        <f t="shared" ca="1" si="64"/>
        <v>1.8719842451461851E-2</v>
      </c>
      <c r="M165" s="176">
        <f t="shared" ca="1" si="65"/>
        <v>1.4444445261407942E-2</v>
      </c>
      <c r="N165" s="176">
        <f t="shared" ca="1" si="66"/>
        <v>1.4862596140490889E-2</v>
      </c>
      <c r="O165" s="176">
        <f t="shared" ca="1" si="67"/>
        <v>2.950611534555867</v>
      </c>
      <c r="P165" s="4">
        <f t="shared" ca="1" si="68"/>
        <v>0.13682047526398178</v>
      </c>
      <c r="Q165" s="4"/>
      <c r="R165" s="4"/>
      <c r="S165" s="4"/>
      <c r="T165" s="4"/>
      <c r="U165" s="4"/>
    </row>
    <row r="166" spans="1:21">
      <c r="A166" s="158"/>
      <c r="B166" s="158"/>
      <c r="C166" s="4"/>
      <c r="D166" s="176">
        <f t="shared" si="56"/>
        <v>0</v>
      </c>
      <c r="E166" s="176">
        <f t="shared" si="57"/>
        <v>0</v>
      </c>
      <c r="F166" s="176">
        <f t="shared" si="58"/>
        <v>0</v>
      </c>
      <c r="G166" s="176">
        <f t="shared" si="59"/>
        <v>0</v>
      </c>
      <c r="H166" s="176">
        <f t="shared" si="60"/>
        <v>0</v>
      </c>
      <c r="I166" s="176">
        <f t="shared" si="61"/>
        <v>0</v>
      </c>
      <c r="J166" s="176">
        <f t="shared" si="62"/>
        <v>0</v>
      </c>
      <c r="K166" s="176">
        <f t="shared" ca="1" si="63"/>
        <v>-0.13682047526398178</v>
      </c>
      <c r="L166" s="176">
        <f t="shared" ca="1" si="64"/>
        <v>1.8719842451461851E-2</v>
      </c>
      <c r="M166" s="176">
        <f t="shared" ca="1" si="65"/>
        <v>1.4444445261407942E-2</v>
      </c>
      <c r="N166" s="176">
        <f t="shared" ca="1" si="66"/>
        <v>1.4862596140490889E-2</v>
      </c>
      <c r="O166" s="176">
        <f t="shared" ca="1" si="67"/>
        <v>2.950611534555867</v>
      </c>
      <c r="P166" s="4">
        <f t="shared" ca="1" si="68"/>
        <v>0.13682047526398178</v>
      </c>
      <c r="Q166" s="4"/>
      <c r="R166" s="4"/>
      <c r="S166" s="4"/>
      <c r="T166" s="4"/>
      <c r="U166" s="4"/>
    </row>
    <row r="167" spans="1:21">
      <c r="A167" s="158"/>
      <c r="B167" s="158"/>
      <c r="C167" s="4"/>
      <c r="D167" s="176">
        <f t="shared" si="56"/>
        <v>0</v>
      </c>
      <c r="E167" s="176">
        <f t="shared" si="57"/>
        <v>0</v>
      </c>
      <c r="F167" s="176">
        <f t="shared" si="58"/>
        <v>0</v>
      </c>
      <c r="G167" s="176">
        <f t="shared" si="59"/>
        <v>0</v>
      </c>
      <c r="H167" s="176">
        <f t="shared" si="60"/>
        <v>0</v>
      </c>
      <c r="I167" s="176">
        <f t="shared" si="61"/>
        <v>0</v>
      </c>
      <c r="J167" s="176">
        <f t="shared" si="62"/>
        <v>0</v>
      </c>
      <c r="K167" s="176">
        <f t="shared" ca="1" si="63"/>
        <v>-0.13682047526398178</v>
      </c>
      <c r="L167" s="176">
        <f t="shared" ca="1" si="64"/>
        <v>1.8719842451461851E-2</v>
      </c>
      <c r="M167" s="176">
        <f t="shared" ca="1" si="65"/>
        <v>1.4444445261407942E-2</v>
      </c>
      <c r="N167" s="176">
        <f t="shared" ca="1" si="66"/>
        <v>1.4862596140490889E-2</v>
      </c>
      <c r="O167" s="176">
        <f t="shared" ca="1" si="67"/>
        <v>2.950611534555867</v>
      </c>
      <c r="P167" s="4">
        <f t="shared" ca="1" si="68"/>
        <v>0.13682047526398178</v>
      </c>
      <c r="Q167" s="4"/>
      <c r="R167" s="4"/>
      <c r="S167" s="4"/>
      <c r="T167" s="4"/>
      <c r="U167" s="4"/>
    </row>
    <row r="168" spans="1:21">
      <c r="A168" s="158"/>
      <c r="B168" s="158"/>
      <c r="C168" s="4"/>
      <c r="D168" s="176">
        <f t="shared" si="56"/>
        <v>0</v>
      </c>
      <c r="E168" s="176">
        <f t="shared" si="57"/>
        <v>0</v>
      </c>
      <c r="F168" s="176">
        <f t="shared" si="58"/>
        <v>0</v>
      </c>
      <c r="G168" s="176">
        <f t="shared" si="59"/>
        <v>0</v>
      </c>
      <c r="H168" s="176">
        <f t="shared" si="60"/>
        <v>0</v>
      </c>
      <c r="I168" s="176">
        <f t="shared" si="61"/>
        <v>0</v>
      </c>
      <c r="J168" s="176">
        <f t="shared" si="62"/>
        <v>0</v>
      </c>
      <c r="K168" s="176">
        <f t="shared" ca="1" si="63"/>
        <v>-0.13682047526398178</v>
      </c>
      <c r="L168" s="176">
        <f t="shared" ca="1" si="64"/>
        <v>1.8719842451461851E-2</v>
      </c>
      <c r="M168" s="176">
        <f t="shared" ca="1" si="65"/>
        <v>1.4444445261407942E-2</v>
      </c>
      <c r="N168" s="176">
        <f t="shared" ca="1" si="66"/>
        <v>1.4862596140490889E-2</v>
      </c>
      <c r="O168" s="176">
        <f t="shared" ca="1" si="67"/>
        <v>2.950611534555867</v>
      </c>
      <c r="P168" s="4">
        <f t="shared" ca="1" si="68"/>
        <v>0.13682047526398178</v>
      </c>
      <c r="Q168" s="4"/>
      <c r="R168" s="4"/>
      <c r="S168" s="4"/>
      <c r="T168" s="4"/>
      <c r="U168" s="4"/>
    </row>
    <row r="169" spans="1:21">
      <c r="A169" s="158"/>
      <c r="B169" s="158"/>
      <c r="C169" s="4"/>
      <c r="D169" s="176">
        <f t="shared" si="56"/>
        <v>0</v>
      </c>
      <c r="E169" s="176">
        <f t="shared" si="57"/>
        <v>0</v>
      </c>
      <c r="F169" s="176">
        <f t="shared" si="58"/>
        <v>0</v>
      </c>
      <c r="G169" s="176">
        <f t="shared" si="59"/>
        <v>0</v>
      </c>
      <c r="H169" s="176">
        <f t="shared" si="60"/>
        <v>0</v>
      </c>
      <c r="I169" s="176">
        <f t="shared" si="61"/>
        <v>0</v>
      </c>
      <c r="J169" s="176">
        <f t="shared" si="62"/>
        <v>0</v>
      </c>
      <c r="K169" s="176">
        <f t="shared" ca="1" si="63"/>
        <v>-0.13682047526398178</v>
      </c>
      <c r="L169" s="176">
        <f t="shared" ca="1" si="64"/>
        <v>1.8719842451461851E-2</v>
      </c>
      <c r="M169" s="176">
        <f t="shared" ca="1" si="65"/>
        <v>1.4444445261407942E-2</v>
      </c>
      <c r="N169" s="176">
        <f t="shared" ca="1" si="66"/>
        <v>1.4862596140490889E-2</v>
      </c>
      <c r="O169" s="176">
        <f t="shared" ca="1" si="67"/>
        <v>2.950611534555867</v>
      </c>
      <c r="P169" s="4">
        <f t="shared" ca="1" si="68"/>
        <v>0.13682047526398178</v>
      </c>
      <c r="Q169" s="4"/>
      <c r="R169" s="4"/>
      <c r="S169" s="4"/>
      <c r="T169" s="4"/>
      <c r="U169" s="4"/>
    </row>
    <row r="170" spans="1:21">
      <c r="A170" s="158"/>
      <c r="B170" s="158"/>
      <c r="C170" s="4"/>
      <c r="D170" s="176">
        <f t="shared" si="56"/>
        <v>0</v>
      </c>
      <c r="E170" s="176">
        <f t="shared" si="57"/>
        <v>0</v>
      </c>
      <c r="F170" s="176">
        <f t="shared" si="58"/>
        <v>0</v>
      </c>
      <c r="G170" s="176">
        <f t="shared" si="59"/>
        <v>0</v>
      </c>
      <c r="H170" s="176">
        <f t="shared" si="60"/>
        <v>0</v>
      </c>
      <c r="I170" s="176">
        <f t="shared" si="61"/>
        <v>0</v>
      </c>
      <c r="J170" s="176">
        <f t="shared" si="62"/>
        <v>0</v>
      </c>
      <c r="K170" s="176">
        <f t="shared" ca="1" si="63"/>
        <v>-0.13682047526398178</v>
      </c>
      <c r="L170" s="176">
        <f t="shared" ca="1" si="64"/>
        <v>1.8719842451461851E-2</v>
      </c>
      <c r="M170" s="176">
        <f t="shared" ca="1" si="65"/>
        <v>1.4444445261407942E-2</v>
      </c>
      <c r="N170" s="176">
        <f t="shared" ca="1" si="66"/>
        <v>1.4862596140490889E-2</v>
      </c>
      <c r="O170" s="176">
        <f t="shared" ca="1" si="67"/>
        <v>2.950611534555867</v>
      </c>
      <c r="P170" s="4">
        <f t="shared" ca="1" si="68"/>
        <v>0.13682047526398178</v>
      </c>
      <c r="Q170" s="4"/>
      <c r="R170" s="4"/>
      <c r="S170" s="4"/>
      <c r="T170" s="4"/>
      <c r="U170" s="4"/>
    </row>
    <row r="171" spans="1:21">
      <c r="A171" s="158"/>
      <c r="B171" s="158"/>
      <c r="C171" s="4"/>
      <c r="D171" s="176">
        <f t="shared" si="56"/>
        <v>0</v>
      </c>
      <c r="E171" s="176">
        <f t="shared" si="57"/>
        <v>0</v>
      </c>
      <c r="F171" s="176">
        <f t="shared" si="58"/>
        <v>0</v>
      </c>
      <c r="G171" s="176">
        <f t="shared" si="59"/>
        <v>0</v>
      </c>
      <c r="H171" s="176">
        <f t="shared" si="60"/>
        <v>0</v>
      </c>
      <c r="I171" s="176">
        <f t="shared" si="61"/>
        <v>0</v>
      </c>
      <c r="J171" s="176">
        <f t="shared" si="62"/>
        <v>0</v>
      </c>
      <c r="K171" s="176">
        <f t="shared" ca="1" si="63"/>
        <v>-0.13682047526398178</v>
      </c>
      <c r="L171" s="176">
        <f t="shared" ca="1" si="64"/>
        <v>1.8719842451461851E-2</v>
      </c>
      <c r="M171" s="176">
        <f t="shared" ca="1" si="65"/>
        <v>1.4444445261407942E-2</v>
      </c>
      <c r="N171" s="176">
        <f t="shared" ca="1" si="66"/>
        <v>1.4862596140490889E-2</v>
      </c>
      <c r="O171" s="176">
        <f t="shared" ca="1" si="67"/>
        <v>2.950611534555867</v>
      </c>
      <c r="P171" s="4">
        <f t="shared" ca="1" si="68"/>
        <v>0.13682047526398178</v>
      </c>
      <c r="Q171" s="4"/>
      <c r="R171" s="4"/>
      <c r="S171" s="4"/>
      <c r="T171" s="4"/>
      <c r="U171" s="4"/>
    </row>
    <row r="172" spans="1:21">
      <c r="A172" s="158"/>
      <c r="B172" s="158"/>
      <c r="C172" s="4"/>
      <c r="D172" s="176">
        <f t="shared" si="56"/>
        <v>0</v>
      </c>
      <c r="E172" s="176">
        <f t="shared" si="57"/>
        <v>0</v>
      </c>
      <c r="F172" s="176">
        <f t="shared" si="58"/>
        <v>0</v>
      </c>
      <c r="G172" s="176">
        <f t="shared" si="59"/>
        <v>0</v>
      </c>
      <c r="H172" s="176">
        <f t="shared" si="60"/>
        <v>0</v>
      </c>
      <c r="I172" s="176">
        <f t="shared" si="61"/>
        <v>0</v>
      </c>
      <c r="J172" s="176">
        <f t="shared" si="62"/>
        <v>0</v>
      </c>
      <c r="K172" s="176">
        <f t="shared" ca="1" si="63"/>
        <v>-0.13682047526398178</v>
      </c>
      <c r="L172" s="176">
        <f t="shared" ca="1" si="64"/>
        <v>1.8719842451461851E-2</v>
      </c>
      <c r="M172" s="176">
        <f t="shared" ca="1" si="65"/>
        <v>1.4444445261407942E-2</v>
      </c>
      <c r="N172" s="176">
        <f t="shared" ca="1" si="66"/>
        <v>1.4862596140490889E-2</v>
      </c>
      <c r="O172" s="176">
        <f t="shared" ca="1" si="67"/>
        <v>2.950611534555867</v>
      </c>
      <c r="P172" s="4">
        <f t="shared" ca="1" si="68"/>
        <v>0.13682047526398178</v>
      </c>
      <c r="Q172" s="4"/>
      <c r="R172" s="4"/>
      <c r="S172" s="4"/>
      <c r="T172" s="4"/>
      <c r="U172" s="4"/>
    </row>
    <row r="173" spans="1:21">
      <c r="A173" s="158"/>
      <c r="B173" s="158"/>
      <c r="C173" s="4"/>
      <c r="D173" s="176">
        <f t="shared" si="56"/>
        <v>0</v>
      </c>
      <c r="E173" s="176">
        <f t="shared" si="57"/>
        <v>0</v>
      </c>
      <c r="F173" s="176">
        <f t="shared" si="58"/>
        <v>0</v>
      </c>
      <c r="G173" s="176">
        <f t="shared" si="59"/>
        <v>0</v>
      </c>
      <c r="H173" s="176">
        <f t="shared" si="60"/>
        <v>0</v>
      </c>
      <c r="I173" s="176">
        <f t="shared" si="61"/>
        <v>0</v>
      </c>
      <c r="J173" s="176">
        <f t="shared" si="62"/>
        <v>0</v>
      </c>
      <c r="K173" s="176">
        <f t="shared" ca="1" si="63"/>
        <v>-0.13682047526398178</v>
      </c>
      <c r="L173" s="176">
        <f t="shared" ca="1" si="64"/>
        <v>1.8719842451461851E-2</v>
      </c>
      <c r="M173" s="176">
        <f t="shared" ca="1" si="65"/>
        <v>1.4444445261407942E-2</v>
      </c>
      <c r="N173" s="176">
        <f t="shared" ca="1" si="66"/>
        <v>1.4862596140490889E-2</v>
      </c>
      <c r="O173" s="176">
        <f t="shared" ca="1" si="67"/>
        <v>2.950611534555867</v>
      </c>
      <c r="P173" s="4">
        <f t="shared" ca="1" si="68"/>
        <v>0.13682047526398178</v>
      </c>
      <c r="Q173" s="4"/>
      <c r="R173" s="4"/>
      <c r="S173" s="4"/>
      <c r="T173" s="4"/>
      <c r="U173" s="4"/>
    </row>
    <row r="174" spans="1:21">
      <c r="A174" s="158"/>
      <c r="B174" s="158"/>
      <c r="C174" s="4"/>
      <c r="D174" s="176">
        <f t="shared" si="56"/>
        <v>0</v>
      </c>
      <c r="E174" s="176">
        <f t="shared" si="57"/>
        <v>0</v>
      </c>
      <c r="F174" s="176">
        <f t="shared" si="58"/>
        <v>0</v>
      </c>
      <c r="G174" s="176">
        <f t="shared" si="59"/>
        <v>0</v>
      </c>
      <c r="H174" s="176">
        <f t="shared" si="60"/>
        <v>0</v>
      </c>
      <c r="I174" s="176">
        <f t="shared" si="61"/>
        <v>0</v>
      </c>
      <c r="J174" s="176">
        <f t="shared" si="62"/>
        <v>0</v>
      </c>
      <c r="K174" s="176">
        <f t="shared" ca="1" si="63"/>
        <v>-0.13682047526398178</v>
      </c>
      <c r="L174" s="176">
        <f t="shared" ca="1" si="64"/>
        <v>1.8719842451461851E-2</v>
      </c>
      <c r="M174" s="176">
        <f t="shared" ca="1" si="65"/>
        <v>1.4444445261407942E-2</v>
      </c>
      <c r="N174" s="176">
        <f t="shared" ca="1" si="66"/>
        <v>1.4862596140490889E-2</v>
      </c>
      <c r="O174" s="176">
        <f t="shared" ca="1" si="67"/>
        <v>2.950611534555867</v>
      </c>
      <c r="P174" s="4">
        <f t="shared" ca="1" si="68"/>
        <v>0.13682047526398178</v>
      </c>
      <c r="Q174" s="4"/>
      <c r="R174" s="4"/>
      <c r="S174" s="4"/>
      <c r="T174" s="4"/>
      <c r="U174" s="4"/>
    </row>
    <row r="175" spans="1:21">
      <c r="A175" s="158"/>
      <c r="B175" s="158"/>
      <c r="C175" s="4"/>
      <c r="D175" s="176">
        <f t="shared" si="56"/>
        <v>0</v>
      </c>
      <c r="E175" s="176">
        <f t="shared" si="57"/>
        <v>0</v>
      </c>
      <c r="F175" s="176">
        <f t="shared" si="58"/>
        <v>0</v>
      </c>
      <c r="G175" s="176">
        <f t="shared" si="59"/>
        <v>0</v>
      </c>
      <c r="H175" s="176">
        <f t="shared" si="60"/>
        <v>0</v>
      </c>
      <c r="I175" s="176">
        <f t="shared" si="61"/>
        <v>0</v>
      </c>
      <c r="J175" s="176">
        <f t="shared" si="62"/>
        <v>0</v>
      </c>
      <c r="K175" s="176">
        <f t="shared" ca="1" si="63"/>
        <v>-0.13682047526398178</v>
      </c>
      <c r="L175" s="176">
        <f t="shared" ca="1" si="64"/>
        <v>1.8719842451461851E-2</v>
      </c>
      <c r="M175" s="176">
        <f t="shared" ca="1" si="65"/>
        <v>1.4444445261407942E-2</v>
      </c>
      <c r="N175" s="176">
        <f t="shared" ca="1" si="66"/>
        <v>1.4862596140490889E-2</v>
      </c>
      <c r="O175" s="176">
        <f t="shared" ca="1" si="67"/>
        <v>2.950611534555867</v>
      </c>
      <c r="P175" s="4">
        <f t="shared" ca="1" si="68"/>
        <v>0.13682047526398178</v>
      </c>
      <c r="Q175" s="4"/>
      <c r="R175" s="4"/>
      <c r="S175" s="4"/>
      <c r="T175" s="4"/>
      <c r="U175" s="4"/>
    </row>
    <row r="176" spans="1:21">
      <c r="A176" s="158"/>
      <c r="B176" s="158"/>
      <c r="C176" s="4"/>
      <c r="D176" s="176">
        <f t="shared" si="56"/>
        <v>0</v>
      </c>
      <c r="E176" s="176">
        <f t="shared" si="57"/>
        <v>0</v>
      </c>
      <c r="F176" s="176">
        <f t="shared" si="58"/>
        <v>0</v>
      </c>
      <c r="G176" s="176">
        <f t="shared" si="59"/>
        <v>0</v>
      </c>
      <c r="H176" s="176">
        <f t="shared" si="60"/>
        <v>0</v>
      </c>
      <c r="I176" s="176">
        <f t="shared" si="61"/>
        <v>0</v>
      </c>
      <c r="J176" s="176">
        <f t="shared" si="62"/>
        <v>0</v>
      </c>
      <c r="K176" s="176">
        <f t="shared" ca="1" si="63"/>
        <v>-0.13682047526398178</v>
      </c>
      <c r="L176" s="176">
        <f t="shared" ca="1" si="64"/>
        <v>1.8719842451461851E-2</v>
      </c>
      <c r="M176" s="176">
        <f t="shared" ca="1" si="65"/>
        <v>1.4444445261407942E-2</v>
      </c>
      <c r="N176" s="176">
        <f t="shared" ca="1" si="66"/>
        <v>1.4862596140490889E-2</v>
      </c>
      <c r="O176" s="176">
        <f t="shared" ca="1" si="67"/>
        <v>2.950611534555867</v>
      </c>
      <c r="P176" s="4">
        <f t="shared" ca="1" si="68"/>
        <v>0.13682047526398178</v>
      </c>
      <c r="Q176" s="4"/>
      <c r="R176" s="4"/>
      <c r="S176" s="4"/>
      <c r="T176" s="4"/>
      <c r="U176" s="4"/>
    </row>
    <row r="177" spans="1:21">
      <c r="A177" s="158"/>
      <c r="B177" s="158"/>
      <c r="C177" s="4"/>
      <c r="D177" s="176">
        <f t="shared" si="56"/>
        <v>0</v>
      </c>
      <c r="E177" s="176">
        <f t="shared" si="57"/>
        <v>0</v>
      </c>
      <c r="F177" s="176">
        <f t="shared" si="58"/>
        <v>0</v>
      </c>
      <c r="G177" s="176">
        <f t="shared" si="59"/>
        <v>0</v>
      </c>
      <c r="H177" s="176">
        <f t="shared" si="60"/>
        <v>0</v>
      </c>
      <c r="I177" s="176">
        <f t="shared" si="61"/>
        <v>0</v>
      </c>
      <c r="J177" s="176">
        <f t="shared" si="62"/>
        <v>0</v>
      </c>
      <c r="K177" s="176">
        <f t="shared" ca="1" si="63"/>
        <v>-0.13682047526398178</v>
      </c>
      <c r="L177" s="176">
        <f t="shared" ca="1" si="64"/>
        <v>1.8719842451461851E-2</v>
      </c>
      <c r="M177" s="176">
        <f t="shared" ca="1" si="65"/>
        <v>1.4444445261407942E-2</v>
      </c>
      <c r="N177" s="176">
        <f t="shared" ca="1" si="66"/>
        <v>1.4862596140490889E-2</v>
      </c>
      <c r="O177" s="176">
        <f t="shared" ca="1" si="67"/>
        <v>2.950611534555867</v>
      </c>
      <c r="P177" s="4">
        <f t="shared" ca="1" si="68"/>
        <v>0.13682047526398178</v>
      </c>
      <c r="Q177" s="4"/>
      <c r="R177" s="4"/>
      <c r="S177" s="4"/>
      <c r="T177" s="4"/>
      <c r="U177" s="4"/>
    </row>
    <row r="178" spans="1:21">
      <c r="A178" s="158"/>
      <c r="B178" s="158"/>
      <c r="C178" s="4"/>
      <c r="D178" s="176">
        <f t="shared" si="56"/>
        <v>0</v>
      </c>
      <c r="E178" s="176">
        <f t="shared" si="57"/>
        <v>0</v>
      </c>
      <c r="F178" s="176">
        <f t="shared" si="58"/>
        <v>0</v>
      </c>
      <c r="G178" s="176">
        <f t="shared" si="59"/>
        <v>0</v>
      </c>
      <c r="H178" s="176">
        <f t="shared" si="60"/>
        <v>0</v>
      </c>
      <c r="I178" s="176">
        <f t="shared" si="61"/>
        <v>0</v>
      </c>
      <c r="J178" s="176">
        <f t="shared" si="62"/>
        <v>0</v>
      </c>
      <c r="K178" s="176">
        <f t="shared" ca="1" si="63"/>
        <v>-0.13682047526398178</v>
      </c>
      <c r="L178" s="176">
        <f t="shared" ca="1" si="64"/>
        <v>1.8719842451461851E-2</v>
      </c>
      <c r="M178" s="176">
        <f t="shared" ca="1" si="65"/>
        <v>1.4444445261407942E-2</v>
      </c>
      <c r="N178" s="176">
        <f t="shared" ca="1" si="66"/>
        <v>1.4862596140490889E-2</v>
      </c>
      <c r="O178" s="176">
        <f t="shared" ca="1" si="67"/>
        <v>2.950611534555867</v>
      </c>
      <c r="P178" s="4">
        <f t="shared" ca="1" si="68"/>
        <v>0.13682047526398178</v>
      </c>
      <c r="Q178" s="4"/>
      <c r="R178" s="4"/>
      <c r="S178" s="4"/>
      <c r="T178" s="4"/>
      <c r="U178" s="4"/>
    </row>
    <row r="179" spans="1:21">
      <c r="A179" s="158"/>
      <c r="B179" s="158"/>
      <c r="C179" s="4"/>
      <c r="D179" s="176">
        <f t="shared" si="56"/>
        <v>0</v>
      </c>
      <c r="E179" s="176">
        <f t="shared" si="57"/>
        <v>0</v>
      </c>
      <c r="F179" s="176">
        <f t="shared" si="58"/>
        <v>0</v>
      </c>
      <c r="G179" s="176">
        <f t="shared" si="59"/>
        <v>0</v>
      </c>
      <c r="H179" s="176">
        <f t="shared" si="60"/>
        <v>0</v>
      </c>
      <c r="I179" s="176">
        <f t="shared" si="61"/>
        <v>0</v>
      </c>
      <c r="J179" s="176">
        <f t="shared" si="62"/>
        <v>0</v>
      </c>
      <c r="K179" s="176">
        <f t="shared" ca="1" si="63"/>
        <v>-0.13682047526398178</v>
      </c>
      <c r="L179" s="176">
        <f t="shared" ca="1" si="64"/>
        <v>1.8719842451461851E-2</v>
      </c>
      <c r="M179" s="176">
        <f t="shared" ca="1" si="65"/>
        <v>1.4444445261407942E-2</v>
      </c>
      <c r="N179" s="176">
        <f t="shared" ca="1" si="66"/>
        <v>1.4862596140490889E-2</v>
      </c>
      <c r="O179" s="176">
        <f t="shared" ca="1" si="67"/>
        <v>2.950611534555867</v>
      </c>
      <c r="P179" s="4">
        <f t="shared" ca="1" si="68"/>
        <v>0.13682047526398178</v>
      </c>
      <c r="Q179" s="4"/>
      <c r="R179" s="4"/>
      <c r="S179" s="4"/>
      <c r="T179" s="4"/>
      <c r="U179" s="4"/>
    </row>
    <row r="180" spans="1:21">
      <c r="A180" s="158"/>
      <c r="B180" s="158"/>
      <c r="C180" s="4"/>
      <c r="D180" s="176">
        <f t="shared" si="56"/>
        <v>0</v>
      </c>
      <c r="E180" s="176">
        <f t="shared" si="57"/>
        <v>0</v>
      </c>
      <c r="F180" s="176">
        <f t="shared" si="58"/>
        <v>0</v>
      </c>
      <c r="G180" s="176">
        <f t="shared" si="59"/>
        <v>0</v>
      </c>
      <c r="H180" s="176">
        <f t="shared" si="60"/>
        <v>0</v>
      </c>
      <c r="I180" s="176">
        <f t="shared" si="61"/>
        <v>0</v>
      </c>
      <c r="J180" s="176">
        <f t="shared" si="62"/>
        <v>0</v>
      </c>
      <c r="K180" s="176">
        <f t="shared" ca="1" si="63"/>
        <v>-0.13682047526398178</v>
      </c>
      <c r="L180" s="176">
        <f t="shared" ca="1" si="64"/>
        <v>1.8719842451461851E-2</v>
      </c>
      <c r="M180" s="176">
        <f t="shared" ca="1" si="65"/>
        <v>1.4444445261407942E-2</v>
      </c>
      <c r="N180" s="176">
        <f t="shared" ca="1" si="66"/>
        <v>1.4862596140490889E-2</v>
      </c>
      <c r="O180" s="176">
        <f t="shared" ca="1" si="67"/>
        <v>2.950611534555867</v>
      </c>
      <c r="P180" s="4">
        <f t="shared" ca="1" si="68"/>
        <v>0.13682047526398178</v>
      </c>
      <c r="Q180" s="4"/>
      <c r="R180" s="4"/>
      <c r="S180" s="4"/>
      <c r="T180" s="4"/>
      <c r="U180" s="4"/>
    </row>
    <row r="181" spans="1:21">
      <c r="A181" s="158"/>
      <c r="B181" s="158"/>
      <c r="C181" s="4"/>
      <c r="D181" s="176">
        <f t="shared" ref="D181:D191" si="69">A181/A$18</f>
        <v>0</v>
      </c>
      <c r="E181" s="176">
        <f t="shared" ref="E181:E191" si="70">B181/B$18</f>
        <v>0</v>
      </c>
      <c r="F181" s="176">
        <f t="shared" ref="F181:F191" si="71">D181*D181</f>
        <v>0</v>
      </c>
      <c r="G181" s="176">
        <f t="shared" ref="G181:G191" si="72">D181*F181</f>
        <v>0</v>
      </c>
      <c r="H181" s="176">
        <f t="shared" ref="H181:H191" si="73">F181*F181</f>
        <v>0</v>
      </c>
      <c r="I181" s="176">
        <f t="shared" ref="I181:I191" si="74">E181*D181</f>
        <v>0</v>
      </c>
      <c r="J181" s="176">
        <f t="shared" ref="J181:J191" si="75">I181*D181</f>
        <v>0</v>
      </c>
      <c r="K181" s="176">
        <f t="shared" ref="K181:K191" ca="1" si="76">+E$4+E$5*D181+E$6*D181^2</f>
        <v>-0.13682047526398178</v>
      </c>
      <c r="L181" s="176">
        <f t="shared" ref="L181:L191" ca="1" si="77">+(K181-E181)^2</f>
        <v>1.8719842451461851E-2</v>
      </c>
      <c r="M181" s="176">
        <f t="shared" ref="M181:M191" ca="1" si="78">(M$1-M$2*D181+M$3*F181)^2</f>
        <v>1.4444445261407942E-2</v>
      </c>
      <c r="N181" s="176">
        <f t="shared" ref="N181:N191" ca="1" si="79">(-M$2+M$4*D181-M$5*F181)^2</f>
        <v>1.4862596140490889E-2</v>
      </c>
      <c r="O181" s="176">
        <f t="shared" ref="O181:O191" ca="1" si="80">+(M$3-D181*M$5+F181*M$6)^2</f>
        <v>2.950611534555867</v>
      </c>
      <c r="P181" s="4">
        <f t="shared" ref="P181:P191" ca="1" si="81">+E181-K181</f>
        <v>0.13682047526398178</v>
      </c>
      <c r="Q181" s="4"/>
      <c r="R181" s="4"/>
      <c r="S181" s="4"/>
      <c r="T181" s="4"/>
      <c r="U181" s="4"/>
    </row>
    <row r="182" spans="1:21">
      <c r="A182" s="158"/>
      <c r="B182" s="158"/>
      <c r="C182" s="4"/>
      <c r="D182" s="176">
        <f t="shared" si="69"/>
        <v>0</v>
      </c>
      <c r="E182" s="176">
        <f t="shared" si="70"/>
        <v>0</v>
      </c>
      <c r="F182" s="176">
        <f t="shared" si="71"/>
        <v>0</v>
      </c>
      <c r="G182" s="176">
        <f t="shared" si="72"/>
        <v>0</v>
      </c>
      <c r="H182" s="176">
        <f t="shared" si="73"/>
        <v>0</v>
      </c>
      <c r="I182" s="176">
        <f t="shared" si="74"/>
        <v>0</v>
      </c>
      <c r="J182" s="176">
        <f t="shared" si="75"/>
        <v>0</v>
      </c>
      <c r="K182" s="176">
        <f t="shared" ca="1" si="76"/>
        <v>-0.13682047526398178</v>
      </c>
      <c r="L182" s="176">
        <f t="shared" ca="1" si="77"/>
        <v>1.8719842451461851E-2</v>
      </c>
      <c r="M182" s="176">
        <f t="shared" ca="1" si="78"/>
        <v>1.4444445261407942E-2</v>
      </c>
      <c r="N182" s="176">
        <f t="shared" ca="1" si="79"/>
        <v>1.4862596140490889E-2</v>
      </c>
      <c r="O182" s="176">
        <f t="shared" ca="1" si="80"/>
        <v>2.950611534555867</v>
      </c>
      <c r="P182" s="4">
        <f t="shared" ca="1" si="81"/>
        <v>0.13682047526398178</v>
      </c>
      <c r="Q182" s="4"/>
      <c r="R182" s="4"/>
      <c r="S182" s="4"/>
      <c r="T182" s="4"/>
      <c r="U182" s="4"/>
    </row>
    <row r="183" spans="1:21">
      <c r="A183" s="158"/>
      <c r="B183" s="158"/>
      <c r="C183" s="4"/>
      <c r="D183" s="176">
        <f t="shared" si="69"/>
        <v>0</v>
      </c>
      <c r="E183" s="176">
        <f t="shared" si="70"/>
        <v>0</v>
      </c>
      <c r="F183" s="176">
        <f t="shared" si="71"/>
        <v>0</v>
      </c>
      <c r="G183" s="176">
        <f t="shared" si="72"/>
        <v>0</v>
      </c>
      <c r="H183" s="176">
        <f t="shared" si="73"/>
        <v>0</v>
      </c>
      <c r="I183" s="176">
        <f t="shared" si="74"/>
        <v>0</v>
      </c>
      <c r="J183" s="176">
        <f t="shared" si="75"/>
        <v>0</v>
      </c>
      <c r="K183" s="176">
        <f t="shared" ca="1" si="76"/>
        <v>-0.13682047526398178</v>
      </c>
      <c r="L183" s="176">
        <f t="shared" ca="1" si="77"/>
        <v>1.8719842451461851E-2</v>
      </c>
      <c r="M183" s="176">
        <f t="shared" ca="1" si="78"/>
        <v>1.4444445261407942E-2</v>
      </c>
      <c r="N183" s="176">
        <f t="shared" ca="1" si="79"/>
        <v>1.4862596140490889E-2</v>
      </c>
      <c r="O183" s="176">
        <f t="shared" ca="1" si="80"/>
        <v>2.950611534555867</v>
      </c>
      <c r="P183" s="4">
        <f t="shared" ca="1" si="81"/>
        <v>0.13682047526398178</v>
      </c>
      <c r="Q183" s="4"/>
      <c r="R183" s="4"/>
      <c r="S183" s="4"/>
      <c r="T183" s="4"/>
      <c r="U183" s="4"/>
    </row>
    <row r="184" spans="1:21">
      <c r="A184" s="158"/>
      <c r="B184" s="158"/>
      <c r="C184" s="4"/>
      <c r="D184" s="176">
        <f t="shared" si="69"/>
        <v>0</v>
      </c>
      <c r="E184" s="176">
        <f t="shared" si="70"/>
        <v>0</v>
      </c>
      <c r="F184" s="176">
        <f t="shared" si="71"/>
        <v>0</v>
      </c>
      <c r="G184" s="176">
        <f t="shared" si="72"/>
        <v>0</v>
      </c>
      <c r="H184" s="176">
        <f t="shared" si="73"/>
        <v>0</v>
      </c>
      <c r="I184" s="176">
        <f t="shared" si="74"/>
        <v>0</v>
      </c>
      <c r="J184" s="176">
        <f t="shared" si="75"/>
        <v>0</v>
      </c>
      <c r="K184" s="176">
        <f t="shared" ca="1" si="76"/>
        <v>-0.13682047526398178</v>
      </c>
      <c r="L184" s="176">
        <f t="shared" ca="1" si="77"/>
        <v>1.8719842451461851E-2</v>
      </c>
      <c r="M184" s="176">
        <f t="shared" ca="1" si="78"/>
        <v>1.4444445261407942E-2</v>
      </c>
      <c r="N184" s="176">
        <f t="shared" ca="1" si="79"/>
        <v>1.4862596140490889E-2</v>
      </c>
      <c r="O184" s="176">
        <f t="shared" ca="1" si="80"/>
        <v>2.950611534555867</v>
      </c>
      <c r="P184" s="4">
        <f t="shared" ca="1" si="81"/>
        <v>0.13682047526398178</v>
      </c>
      <c r="Q184" s="4"/>
      <c r="R184" s="4"/>
      <c r="S184" s="4"/>
      <c r="T184" s="4"/>
      <c r="U184" s="4"/>
    </row>
    <row r="185" spans="1:21">
      <c r="A185" s="158"/>
      <c r="B185" s="158"/>
      <c r="C185" s="4"/>
      <c r="D185" s="176">
        <f t="shared" si="69"/>
        <v>0</v>
      </c>
      <c r="E185" s="176">
        <f t="shared" si="70"/>
        <v>0</v>
      </c>
      <c r="F185" s="176">
        <f t="shared" si="71"/>
        <v>0</v>
      </c>
      <c r="G185" s="176">
        <f t="shared" si="72"/>
        <v>0</v>
      </c>
      <c r="H185" s="176">
        <f t="shared" si="73"/>
        <v>0</v>
      </c>
      <c r="I185" s="176">
        <f t="shared" si="74"/>
        <v>0</v>
      </c>
      <c r="J185" s="176">
        <f t="shared" si="75"/>
        <v>0</v>
      </c>
      <c r="K185" s="176">
        <f t="shared" ca="1" si="76"/>
        <v>-0.13682047526398178</v>
      </c>
      <c r="L185" s="176">
        <f t="shared" ca="1" si="77"/>
        <v>1.8719842451461851E-2</v>
      </c>
      <c r="M185" s="176">
        <f t="shared" ca="1" si="78"/>
        <v>1.4444445261407942E-2</v>
      </c>
      <c r="N185" s="176">
        <f t="shared" ca="1" si="79"/>
        <v>1.4862596140490889E-2</v>
      </c>
      <c r="O185" s="176">
        <f t="shared" ca="1" si="80"/>
        <v>2.950611534555867</v>
      </c>
      <c r="P185" s="4">
        <f t="shared" ca="1" si="81"/>
        <v>0.13682047526398178</v>
      </c>
      <c r="Q185" s="4"/>
      <c r="R185" s="4"/>
      <c r="S185" s="4"/>
      <c r="T185" s="4"/>
      <c r="U185" s="4"/>
    </row>
    <row r="186" spans="1:21">
      <c r="A186" s="158"/>
      <c r="B186" s="158"/>
      <c r="C186" s="4"/>
      <c r="D186" s="176">
        <f t="shared" si="69"/>
        <v>0</v>
      </c>
      <c r="E186" s="176">
        <f t="shared" si="70"/>
        <v>0</v>
      </c>
      <c r="F186" s="176">
        <f t="shared" si="71"/>
        <v>0</v>
      </c>
      <c r="G186" s="176">
        <f t="shared" si="72"/>
        <v>0</v>
      </c>
      <c r="H186" s="176">
        <f t="shared" si="73"/>
        <v>0</v>
      </c>
      <c r="I186" s="176">
        <f t="shared" si="74"/>
        <v>0</v>
      </c>
      <c r="J186" s="176">
        <f t="shared" si="75"/>
        <v>0</v>
      </c>
      <c r="K186" s="176">
        <f t="shared" ca="1" si="76"/>
        <v>-0.13682047526398178</v>
      </c>
      <c r="L186" s="176">
        <f t="shared" ca="1" si="77"/>
        <v>1.8719842451461851E-2</v>
      </c>
      <c r="M186" s="176">
        <f t="shared" ca="1" si="78"/>
        <v>1.4444445261407942E-2</v>
      </c>
      <c r="N186" s="176">
        <f t="shared" ca="1" si="79"/>
        <v>1.4862596140490889E-2</v>
      </c>
      <c r="O186" s="176">
        <f t="shared" ca="1" si="80"/>
        <v>2.950611534555867</v>
      </c>
      <c r="P186" s="4">
        <f t="shared" ca="1" si="81"/>
        <v>0.13682047526398178</v>
      </c>
      <c r="Q186" s="4"/>
      <c r="R186" s="4"/>
      <c r="S186" s="4"/>
      <c r="T186" s="4"/>
      <c r="U186" s="4"/>
    </row>
    <row r="187" spans="1:21">
      <c r="A187" s="158"/>
      <c r="B187" s="158"/>
      <c r="C187" s="4"/>
      <c r="D187" s="176">
        <f t="shared" si="69"/>
        <v>0</v>
      </c>
      <c r="E187" s="176">
        <f t="shared" si="70"/>
        <v>0</v>
      </c>
      <c r="F187" s="176">
        <f t="shared" si="71"/>
        <v>0</v>
      </c>
      <c r="G187" s="176">
        <f t="shared" si="72"/>
        <v>0</v>
      </c>
      <c r="H187" s="176">
        <f t="shared" si="73"/>
        <v>0</v>
      </c>
      <c r="I187" s="176">
        <f t="shared" si="74"/>
        <v>0</v>
      </c>
      <c r="J187" s="176">
        <f t="shared" si="75"/>
        <v>0</v>
      </c>
      <c r="K187" s="176">
        <f t="shared" ca="1" si="76"/>
        <v>-0.13682047526398178</v>
      </c>
      <c r="L187" s="176">
        <f t="shared" ca="1" si="77"/>
        <v>1.8719842451461851E-2</v>
      </c>
      <c r="M187" s="176">
        <f t="shared" ca="1" si="78"/>
        <v>1.4444445261407942E-2</v>
      </c>
      <c r="N187" s="176">
        <f t="shared" ca="1" si="79"/>
        <v>1.4862596140490889E-2</v>
      </c>
      <c r="O187" s="176">
        <f t="shared" ca="1" si="80"/>
        <v>2.950611534555867</v>
      </c>
      <c r="P187" s="4">
        <f t="shared" ca="1" si="81"/>
        <v>0.13682047526398178</v>
      </c>
      <c r="Q187" s="4"/>
      <c r="R187" s="4"/>
      <c r="S187" s="4"/>
      <c r="T187" s="4"/>
      <c r="U187" s="4"/>
    </row>
    <row r="188" spans="1:21">
      <c r="A188" s="158"/>
      <c r="B188" s="158"/>
      <c r="C188" s="4"/>
      <c r="D188" s="176">
        <f t="shared" si="69"/>
        <v>0</v>
      </c>
      <c r="E188" s="176">
        <f t="shared" si="70"/>
        <v>0</v>
      </c>
      <c r="F188" s="176">
        <f t="shared" si="71"/>
        <v>0</v>
      </c>
      <c r="G188" s="176">
        <f t="shared" si="72"/>
        <v>0</v>
      </c>
      <c r="H188" s="176">
        <f t="shared" si="73"/>
        <v>0</v>
      </c>
      <c r="I188" s="176">
        <f t="shared" si="74"/>
        <v>0</v>
      </c>
      <c r="J188" s="176">
        <f t="shared" si="75"/>
        <v>0</v>
      </c>
      <c r="K188" s="176">
        <f t="shared" ca="1" si="76"/>
        <v>-0.13682047526398178</v>
      </c>
      <c r="L188" s="176">
        <f t="shared" ca="1" si="77"/>
        <v>1.8719842451461851E-2</v>
      </c>
      <c r="M188" s="176">
        <f t="shared" ca="1" si="78"/>
        <v>1.4444445261407942E-2</v>
      </c>
      <c r="N188" s="176">
        <f t="shared" ca="1" si="79"/>
        <v>1.4862596140490889E-2</v>
      </c>
      <c r="O188" s="176">
        <f t="shared" ca="1" si="80"/>
        <v>2.950611534555867</v>
      </c>
      <c r="P188" s="4">
        <f t="shared" ca="1" si="81"/>
        <v>0.13682047526398178</v>
      </c>
      <c r="Q188" s="4"/>
      <c r="R188" s="4"/>
      <c r="S188" s="4"/>
      <c r="T188" s="4"/>
      <c r="U188" s="4"/>
    </row>
    <row r="189" spans="1:21">
      <c r="A189" s="158"/>
      <c r="B189" s="158"/>
      <c r="C189" s="4"/>
      <c r="D189" s="176">
        <f t="shared" si="69"/>
        <v>0</v>
      </c>
      <c r="E189" s="176">
        <f t="shared" si="70"/>
        <v>0</v>
      </c>
      <c r="F189" s="176">
        <f t="shared" si="71"/>
        <v>0</v>
      </c>
      <c r="G189" s="176">
        <f t="shared" si="72"/>
        <v>0</v>
      </c>
      <c r="H189" s="176">
        <f t="shared" si="73"/>
        <v>0</v>
      </c>
      <c r="I189" s="176">
        <f t="shared" si="74"/>
        <v>0</v>
      </c>
      <c r="J189" s="176">
        <f t="shared" si="75"/>
        <v>0</v>
      </c>
      <c r="K189" s="176">
        <f t="shared" ca="1" si="76"/>
        <v>-0.13682047526398178</v>
      </c>
      <c r="L189" s="176">
        <f t="shared" ca="1" si="77"/>
        <v>1.8719842451461851E-2</v>
      </c>
      <c r="M189" s="176">
        <f t="shared" ca="1" si="78"/>
        <v>1.4444445261407942E-2</v>
      </c>
      <c r="N189" s="176">
        <f t="shared" ca="1" si="79"/>
        <v>1.4862596140490889E-2</v>
      </c>
      <c r="O189" s="176">
        <f t="shared" ca="1" si="80"/>
        <v>2.950611534555867</v>
      </c>
      <c r="P189" s="4">
        <f t="shared" ca="1" si="81"/>
        <v>0.13682047526398178</v>
      </c>
      <c r="Q189" s="4"/>
      <c r="R189" s="4"/>
      <c r="S189" s="4"/>
      <c r="T189" s="4"/>
      <c r="U189" s="4"/>
    </row>
    <row r="190" spans="1:21">
      <c r="A190" s="158"/>
      <c r="B190" s="158"/>
      <c r="C190" s="4"/>
      <c r="D190" s="176">
        <f t="shared" si="69"/>
        <v>0</v>
      </c>
      <c r="E190" s="176">
        <f t="shared" si="70"/>
        <v>0</v>
      </c>
      <c r="F190" s="176">
        <f t="shared" si="71"/>
        <v>0</v>
      </c>
      <c r="G190" s="176">
        <f t="shared" si="72"/>
        <v>0</v>
      </c>
      <c r="H190" s="176">
        <f t="shared" si="73"/>
        <v>0</v>
      </c>
      <c r="I190" s="176">
        <f t="shared" si="74"/>
        <v>0</v>
      </c>
      <c r="J190" s="176">
        <f t="shared" si="75"/>
        <v>0</v>
      </c>
      <c r="K190" s="176">
        <f t="shared" ca="1" si="76"/>
        <v>-0.13682047526398178</v>
      </c>
      <c r="L190" s="176">
        <f t="shared" ca="1" si="77"/>
        <v>1.8719842451461851E-2</v>
      </c>
      <c r="M190" s="176">
        <f t="shared" ca="1" si="78"/>
        <v>1.4444445261407942E-2</v>
      </c>
      <c r="N190" s="176">
        <f t="shared" ca="1" si="79"/>
        <v>1.4862596140490889E-2</v>
      </c>
      <c r="O190" s="176">
        <f t="shared" ca="1" si="80"/>
        <v>2.950611534555867</v>
      </c>
      <c r="P190" s="4">
        <f t="shared" ca="1" si="81"/>
        <v>0.13682047526398178</v>
      </c>
      <c r="Q190" s="4"/>
      <c r="R190" s="4"/>
      <c r="S190" s="4"/>
      <c r="T190" s="4"/>
      <c r="U190" s="4"/>
    </row>
    <row r="191" spans="1:21">
      <c r="A191" s="158"/>
      <c r="B191" s="158"/>
      <c r="C191" s="4"/>
      <c r="D191" s="176">
        <f t="shared" si="69"/>
        <v>0</v>
      </c>
      <c r="E191" s="176">
        <f t="shared" si="70"/>
        <v>0</v>
      </c>
      <c r="F191" s="176">
        <f t="shared" si="71"/>
        <v>0</v>
      </c>
      <c r="G191" s="176">
        <f t="shared" si="72"/>
        <v>0</v>
      </c>
      <c r="H191" s="176">
        <f t="shared" si="73"/>
        <v>0</v>
      </c>
      <c r="I191" s="176">
        <f t="shared" si="74"/>
        <v>0</v>
      </c>
      <c r="J191" s="176">
        <f t="shared" si="75"/>
        <v>0</v>
      </c>
      <c r="K191" s="176">
        <f t="shared" ca="1" si="76"/>
        <v>-0.13682047526398178</v>
      </c>
      <c r="L191" s="176">
        <f t="shared" ca="1" si="77"/>
        <v>1.8719842451461851E-2</v>
      </c>
      <c r="M191" s="176">
        <f t="shared" ca="1" si="78"/>
        <v>1.4444445261407942E-2</v>
      </c>
      <c r="N191" s="176">
        <f t="shared" ca="1" si="79"/>
        <v>1.4862596140490889E-2</v>
      </c>
      <c r="O191" s="176">
        <f t="shared" ca="1" si="80"/>
        <v>2.950611534555867</v>
      </c>
      <c r="P191" s="4">
        <f t="shared" ca="1" si="81"/>
        <v>0.13682047526398178</v>
      </c>
      <c r="Q191" s="4"/>
      <c r="R191" s="4"/>
      <c r="S191" s="4"/>
      <c r="T191" s="4"/>
      <c r="U191" s="4"/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9"/>
  </sheetPr>
  <dimension ref="A1:BC60"/>
  <sheetViews>
    <sheetView topLeftCell="A4" workbookViewId="0">
      <selection activeCell="E14" sqref="E14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D2" s="7"/>
      <c r="X2" s="5">
        <v>-80000</v>
      </c>
      <c r="Y2" s="6">
        <f t="shared" ref="Y2:Y20" si="0">+D$11+D$12*X2+D$13*X2^2</f>
        <v>-1.1366918317609553E-2</v>
      </c>
    </row>
    <row r="3" spans="1:25">
      <c r="A3" s="132" t="s">
        <v>298</v>
      </c>
      <c r="B3" s="4"/>
      <c r="C3" s="7"/>
      <c r="D3" s="7"/>
      <c r="X3" s="1">
        <v>-75000</v>
      </c>
      <c r="Y3" s="6">
        <f t="shared" si="0"/>
        <v>-2.9692027116122177E-2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-70000</v>
      </c>
      <c r="Y4" s="6">
        <f t="shared" si="0"/>
        <v>-4.5491779541234317E-2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-65000</v>
      </c>
      <c r="Y5" s="6">
        <f t="shared" si="0"/>
        <v>-5.8766175592945918E-2</v>
      </c>
    </row>
    <row r="6" spans="1:25">
      <c r="A6" s="8" t="s">
        <v>12</v>
      </c>
      <c r="B6" s="4"/>
      <c r="X6" s="5">
        <v>-60000</v>
      </c>
      <c r="Y6" s="6">
        <f t="shared" si="0"/>
        <v>-6.9515215271257008E-2</v>
      </c>
    </row>
    <row r="7" spans="1:25">
      <c r="A7" t="s">
        <v>13</v>
      </c>
      <c r="B7" s="4"/>
      <c r="C7" s="15">
        <v>52620.111599999997</v>
      </c>
      <c r="D7" s="132" t="s">
        <v>298</v>
      </c>
      <c r="E7" s="16"/>
      <c r="X7" s="1">
        <v>-55000</v>
      </c>
      <c r="Y7" s="6">
        <f t="shared" si="0"/>
        <v>-7.7738898576167642E-2</v>
      </c>
    </row>
    <row r="8" spans="1:25">
      <c r="A8" t="s">
        <v>14</v>
      </c>
      <c r="B8" s="4"/>
      <c r="C8" s="15">
        <v>0.41567317999999998</v>
      </c>
      <c r="D8" s="132" t="s">
        <v>298</v>
      </c>
      <c r="E8" s="15"/>
      <c r="X8" s="5">
        <v>-50000</v>
      </c>
      <c r="Y8" s="6">
        <f t="shared" si="0"/>
        <v>-8.3437225507677737E-2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-45000</v>
      </c>
      <c r="Y9" s="6">
        <f t="shared" si="0"/>
        <v>-8.6610196065787293E-2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-40000</v>
      </c>
      <c r="Y10" s="6">
        <f t="shared" si="0"/>
        <v>-8.7257810250496365E-2</v>
      </c>
    </row>
    <row r="11" spans="1:25">
      <c r="A11" t="s">
        <v>20</v>
      </c>
      <c r="B11" s="4"/>
      <c r="C11" s="19">
        <f ca="1">INTERCEPT(INDIRECT(E9):G319,INDIRECT(D9):$F319)</f>
        <v>-2.1683309118152583E-3</v>
      </c>
      <c r="D11" s="20">
        <f>+E11*F11</f>
        <v>-1.5258942857503312E-3</v>
      </c>
      <c r="E11" s="21">
        <v>-1.5258942857503312E-3</v>
      </c>
      <c r="F11" s="22">
        <v>1</v>
      </c>
      <c r="S11" s="5">
        <v>-1.1138539262131979E-3</v>
      </c>
      <c r="T11" s="5">
        <v>-9.7195672188018806E-4</v>
      </c>
      <c r="X11" s="1">
        <v>-35000</v>
      </c>
      <c r="Y11" s="6">
        <f t="shared" si="0"/>
        <v>-8.5380068061804898E-2</v>
      </c>
    </row>
    <row r="12" spans="1:25">
      <c r="A12" t="s">
        <v>21</v>
      </c>
      <c r="C12" s="19">
        <f ca="1">SLOPE(INDIRECT(E9):G319,INDIRECT(D9):$F319)</f>
        <v>3.3508863669028806E-6</v>
      </c>
      <c r="D12" s="20">
        <f>+E12*F12</f>
        <v>4.163582997839061E-6</v>
      </c>
      <c r="E12" s="23">
        <v>4.1635829978390604E-2</v>
      </c>
      <c r="F12" s="22">
        <v>1E-4</v>
      </c>
      <c r="S12" s="1">
        <v>2.4204571021780596E-2</v>
      </c>
      <c r="T12" s="1">
        <v>2.3983377599710358E-2</v>
      </c>
      <c r="X12" s="5">
        <v>-30000</v>
      </c>
      <c r="Y12" s="6">
        <f t="shared" si="0"/>
        <v>-8.097696949971292E-2</v>
      </c>
    </row>
    <row r="13" spans="1:25">
      <c r="A13" t="s">
        <v>22</v>
      </c>
      <c r="C13" s="4"/>
      <c r="D13" s="24">
        <f>+E13*F13</f>
        <v>5.0507127468010264E-11</v>
      </c>
      <c r="E13" s="25">
        <v>5.0507127468010261E-3</v>
      </c>
      <c r="F13" s="22">
        <v>1E-8</v>
      </c>
      <c r="S13" s="1">
        <v>5.4785582005491204E-3</v>
      </c>
      <c r="T13" s="1">
        <v>5.4116941618742318E-3</v>
      </c>
      <c r="X13" s="1">
        <v>-25000</v>
      </c>
      <c r="Y13" s="6">
        <f t="shared" si="0"/>
        <v>-7.404851456422043E-2</v>
      </c>
    </row>
    <row r="14" spans="1:25">
      <c r="A14" t="s">
        <v>279</v>
      </c>
      <c r="C14" s="1" t="s">
        <v>291</v>
      </c>
      <c r="D14" s="64">
        <f>2*365.2422*D13/C8</f>
        <v>8.8758838624596856E-8</v>
      </c>
      <c r="E14" s="5">
        <f>SUM(U21:U8479)</f>
        <v>8.0295560485209381E-4</v>
      </c>
      <c r="S14" s="1">
        <v>6.1944404376621952E-4</v>
      </c>
      <c r="T14" s="1">
        <v>6.3257082887383193E-4</v>
      </c>
      <c r="X14" s="5">
        <v>-20000</v>
      </c>
      <c r="Y14" s="6">
        <f t="shared" si="0"/>
        <v>-6.4594703255327443E-2</v>
      </c>
    </row>
    <row r="15" spans="1:25">
      <c r="A15" s="8" t="s">
        <v>25</v>
      </c>
      <c r="B15"/>
      <c r="C15" s="31">
        <f ca="1">(C7+C11)+(C8+C12)*INT(MAX(F21:F2838))</f>
        <v>52620.109431669087</v>
      </c>
      <c r="D15" s="32">
        <f>+C7+INT(MAX(F21:F893))*C8+D11+D12*INT(MAX(F21:F3328))+D13*INT(MAX(F21:F3355)^2)</f>
        <v>52620.110074105709</v>
      </c>
      <c r="E15" s="19" t="s">
        <v>26</v>
      </c>
      <c r="F15" s="14">
        <v>1</v>
      </c>
      <c r="X15" s="1">
        <v>-15000</v>
      </c>
      <c r="Y15" s="6">
        <f t="shared" si="0"/>
        <v>-5.2615535573033938E-2</v>
      </c>
    </row>
    <row r="16" spans="1:25">
      <c r="A16" s="8" t="s">
        <v>28</v>
      </c>
      <c r="B16"/>
      <c r="C16" s="31">
        <f ca="1">+C8+C12</f>
        <v>0.41567653088636686</v>
      </c>
      <c r="D16" s="150">
        <f>+C8+D12+2*D13*MAX(F21:F420)</f>
        <v>0.41567734363350495</v>
      </c>
      <c r="E16" s="19" t="s">
        <v>29</v>
      </c>
      <c r="F16" s="189">
        <f ca="1">NOW()+15018.5+$C$5/24</f>
        <v>60174.562503240741</v>
      </c>
      <c r="X16" s="5">
        <v>-10000</v>
      </c>
      <c r="Y16" s="6">
        <f t="shared" si="0"/>
        <v>-3.8111011517339921E-2</v>
      </c>
    </row>
    <row r="17" spans="1:55">
      <c r="A17" t="s">
        <v>31</v>
      </c>
      <c r="B17"/>
      <c r="C17">
        <f>COUNT(C21:C944)</f>
        <v>40</v>
      </c>
      <c r="D17"/>
      <c r="E17" s="19" t="s">
        <v>32</v>
      </c>
      <c r="F17" s="32">
        <f ca="1">ROUND(2*(F16-$C$7)/$C$8,0)/2+F15</f>
        <v>18175</v>
      </c>
      <c r="T17" s="1">
        <f>COUNT(T21:T60)</f>
        <v>39</v>
      </c>
      <c r="X17" s="1">
        <v>-5000</v>
      </c>
      <c r="Y17" s="6">
        <f t="shared" si="0"/>
        <v>-2.1081131088245379E-2</v>
      </c>
    </row>
    <row r="18" spans="1:55">
      <c r="A18" s="8" t="s">
        <v>33</v>
      </c>
      <c r="B18"/>
      <c r="C18" s="39">
        <f ca="1">+C15</f>
        <v>52620.109431669087</v>
      </c>
      <c r="D18" s="40">
        <f ca="1">C16</f>
        <v>0.41567653088636686</v>
      </c>
      <c r="E18" s="19" t="s">
        <v>34</v>
      </c>
      <c r="F18" s="32">
        <f ca="1">ROUND(2*(F16-$C$15)/$C$16,0)/2+F15</f>
        <v>18175</v>
      </c>
      <c r="X18" s="5">
        <v>0</v>
      </c>
      <c r="Y18" s="6">
        <f t="shared" si="0"/>
        <v>-1.5258942857503312E-3</v>
      </c>
    </row>
    <row r="19" spans="1:55">
      <c r="A19" s="8" t="s">
        <v>35</v>
      </c>
      <c r="C19" s="41">
        <f>+D15</f>
        <v>52620.110074105709</v>
      </c>
      <c r="D19" s="42">
        <f>+D16</f>
        <v>0.41567734363350495</v>
      </c>
      <c r="E19" s="19" t="s">
        <v>36</v>
      </c>
      <c r="F19" s="43">
        <f ca="1">+$C$15+$C$16*F18-15018.5-$C$5/24</f>
        <v>45156.19704719547</v>
      </c>
      <c r="G19" s="1" t="s">
        <v>37</v>
      </c>
      <c r="O19" s="44" t="s">
        <v>38</v>
      </c>
      <c r="P19" s="44" t="s">
        <v>38</v>
      </c>
      <c r="X19" s="1">
        <v>5000</v>
      </c>
      <c r="Y19" s="6">
        <f t="shared" si="0"/>
        <v>2.0554698890145232E-2</v>
      </c>
    </row>
    <row r="20" spans="1:55" ht="14.25">
      <c r="A20" s="18" t="s">
        <v>39</v>
      </c>
      <c r="B20" s="4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3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51" t="s">
        <v>54</v>
      </c>
      <c r="S20" s="47" t="s">
        <v>55</v>
      </c>
      <c r="T20" s="47" t="s">
        <v>56</v>
      </c>
      <c r="U20" s="47" t="s">
        <v>57</v>
      </c>
      <c r="X20" s="5">
        <v>10000</v>
      </c>
      <c r="Y20" s="6">
        <f t="shared" si="0"/>
        <v>4.51606484394413E-2</v>
      </c>
    </row>
    <row r="21" spans="1:55">
      <c r="A21" s="5" t="s">
        <v>58</v>
      </c>
      <c r="B21" s="190" t="s">
        <v>59</v>
      </c>
      <c r="C21" s="48">
        <v>21110.393</v>
      </c>
      <c r="D21" s="48" t="s">
        <v>47</v>
      </c>
      <c r="E21" s="5">
        <f t="shared" ref="E21:E56" si="1">(C21-C$7)/C$8</f>
        <v>-75804.069437436396</v>
      </c>
      <c r="F21" s="1">
        <f t="shared" ref="F21:F56" si="2">ROUND(2*E21,0)/2</f>
        <v>-75804</v>
      </c>
      <c r="G21" s="5">
        <f t="shared" ref="G21:G49" si="3">C21-(C$7+F21*C$8)</f>
        <v>-2.8863279996585334E-2</v>
      </c>
      <c r="H21" s="5"/>
      <c r="J21" s="5"/>
      <c r="K21" s="5"/>
      <c r="L21" s="5"/>
      <c r="M21" s="5"/>
      <c r="N21" s="5">
        <f t="shared" ref="N21:N41" si="4">+G21</f>
        <v>-2.8863279996585334E-2</v>
      </c>
      <c r="O21" s="5"/>
      <c r="Q21" s="49">
        <f t="shared" ref="Q21:Q56" si="5">+C21-15018.5</f>
        <v>6091.893</v>
      </c>
      <c r="R21" s="5"/>
      <c r="S21" s="1">
        <f>+(Y2-G21)^2</f>
        <v>3.061226720015322E-4</v>
      </c>
      <c r="T21" s="1">
        <v>1</v>
      </c>
      <c r="U21" s="1">
        <f t="shared" ref="U21:U57" si="6">T21*S21</f>
        <v>3.061226720015322E-4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44" t="s">
        <v>61</v>
      </c>
      <c r="C22" s="51">
        <v>24031.935099999999</v>
      </c>
      <c r="D22" s="48" t="s">
        <v>47</v>
      </c>
      <c r="E22" s="1">
        <f t="shared" si="1"/>
        <v>-68775.609963577634</v>
      </c>
      <c r="F22" s="1">
        <f t="shared" si="2"/>
        <v>-68775.5</v>
      </c>
      <c r="G22" s="1">
        <f t="shared" si="3"/>
        <v>-4.5708909998211311E-2</v>
      </c>
      <c r="N22" s="1">
        <f t="shared" si="4"/>
        <v>-4.5708909998211311E-2</v>
      </c>
      <c r="P22" s="6">
        <f t="shared" ref="P22:P56" si="7">+D$11+D$12*F22+D$13*F22^2</f>
        <v>-4.8976178622669092E-2</v>
      </c>
      <c r="Q22" s="49">
        <f t="shared" si="5"/>
        <v>9013.4350999999988</v>
      </c>
      <c r="S22" s="1">
        <f t="shared" ref="S22:S49" si="8">+(P22-G22)^2</f>
        <v>1.0675044264366239E-5</v>
      </c>
      <c r="T22" s="1">
        <v>1</v>
      </c>
      <c r="U22" s="1">
        <f t="shared" si="6"/>
        <v>1.0675044264366239E-5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44" t="s">
        <v>61</v>
      </c>
      <c r="C23" s="51">
        <v>24177.4172</v>
      </c>
      <c r="D23" s="48" t="s">
        <v>47</v>
      </c>
      <c r="E23" s="1">
        <f t="shared" si="1"/>
        <v>-68425.618414928758</v>
      </c>
      <c r="F23" s="1">
        <f t="shared" si="2"/>
        <v>-68425.5</v>
      </c>
      <c r="G23" s="1">
        <f t="shared" si="3"/>
        <v>-4.9221909997868352E-2</v>
      </c>
      <c r="N23" s="1">
        <f t="shared" si="4"/>
        <v>-4.9221909997868352E-2</v>
      </c>
      <c r="P23" s="6">
        <f t="shared" si="7"/>
        <v>-4.9944294511933857E-2</v>
      </c>
      <c r="Q23" s="49">
        <f t="shared" si="5"/>
        <v>9158.9171999999999</v>
      </c>
      <c r="S23" s="1">
        <f t="shared" si="8"/>
        <v>5.2183938616165578E-7</v>
      </c>
      <c r="T23" s="1">
        <v>1</v>
      </c>
      <c r="U23" s="1">
        <f t="shared" si="6"/>
        <v>5.2183938616165578E-7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44" t="s">
        <v>61</v>
      </c>
      <c r="C24" s="51">
        <v>24535.313999999998</v>
      </c>
      <c r="D24" s="48" t="s">
        <v>47</v>
      </c>
      <c r="E24" s="1">
        <f t="shared" si="1"/>
        <v>-67564.613141506983</v>
      </c>
      <c r="F24" s="1">
        <f t="shared" si="2"/>
        <v>-67564.5</v>
      </c>
      <c r="G24" s="1">
        <f t="shared" si="3"/>
        <v>-4.7029889999976149E-2</v>
      </c>
      <c r="N24" s="1">
        <f t="shared" si="4"/>
        <v>-4.7029889999976149E-2</v>
      </c>
      <c r="P24" s="6">
        <f t="shared" si="7"/>
        <v>-5.227319728242108E-2</v>
      </c>
      <c r="Q24" s="49">
        <f t="shared" si="5"/>
        <v>9516.8139999999985</v>
      </c>
      <c r="S24" s="1">
        <f t="shared" si="8"/>
        <v>2.7492271258140048E-5</v>
      </c>
      <c r="T24" s="1">
        <v>1</v>
      </c>
      <c r="U24" s="1">
        <f t="shared" si="6"/>
        <v>2.7492271258140048E-5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44" t="s">
        <v>59</v>
      </c>
      <c r="C25" s="51">
        <v>25972.492699999999</v>
      </c>
      <c r="D25" s="48" t="s">
        <v>47</v>
      </c>
      <c r="E25" s="1">
        <f t="shared" si="1"/>
        <v>-64107.140374079463</v>
      </c>
      <c r="F25" s="1">
        <f t="shared" si="2"/>
        <v>-64107</v>
      </c>
      <c r="G25" s="1">
        <f t="shared" si="3"/>
        <v>-5.8349740000267047E-2</v>
      </c>
      <c r="N25" s="1">
        <f t="shared" si="4"/>
        <v>-5.8349740000267047E-2</v>
      </c>
      <c r="P25" s="6">
        <f t="shared" si="7"/>
        <v>-6.0871191545344733E-2</v>
      </c>
      <c r="Q25" s="49">
        <f t="shared" si="5"/>
        <v>10953.992699999999</v>
      </c>
      <c r="S25" s="1">
        <f t="shared" si="8"/>
        <v>6.3577178941746464E-6</v>
      </c>
      <c r="T25" s="1">
        <v>1</v>
      </c>
      <c r="U25" s="1">
        <f t="shared" si="6"/>
        <v>6.3577178941746464E-6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44" t="s">
        <v>61</v>
      </c>
      <c r="C26" s="51">
        <v>26011.360000000001</v>
      </c>
      <c r="D26" s="48" t="s">
        <v>47</v>
      </c>
      <c r="E26" s="1">
        <f t="shared" si="1"/>
        <v>-64013.635905015566</v>
      </c>
      <c r="F26" s="1">
        <f t="shared" si="2"/>
        <v>-64013.5</v>
      </c>
      <c r="G26" s="1">
        <f t="shared" si="3"/>
        <v>-5.6492069998057559E-2</v>
      </c>
      <c r="N26" s="1">
        <f t="shared" si="4"/>
        <v>-5.6492069998057559E-2</v>
      </c>
      <c r="P26" s="6">
        <f t="shared" si="7"/>
        <v>-6.1086934887762345E-2</v>
      </c>
      <c r="Q26" s="49">
        <f t="shared" si="5"/>
        <v>10992.86</v>
      </c>
      <c r="S26" s="1">
        <f t="shared" si="8"/>
        <v>2.1112783354641777E-5</v>
      </c>
      <c r="T26" s="1">
        <v>1</v>
      </c>
      <c r="U26" s="1">
        <f t="shared" si="6"/>
        <v>2.1112783354641777E-5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44" t="s">
        <v>61</v>
      </c>
      <c r="C27" s="51">
        <v>26016.345399999998</v>
      </c>
      <c r="D27" s="48" t="s">
        <v>47</v>
      </c>
      <c r="E27" s="1">
        <f t="shared" si="1"/>
        <v>-64001.642347961926</v>
      </c>
      <c r="F27" s="1">
        <f t="shared" si="2"/>
        <v>-64001.5</v>
      </c>
      <c r="G27" s="1">
        <f t="shared" si="3"/>
        <v>-5.9170230000745505E-2</v>
      </c>
      <c r="N27" s="1">
        <f t="shared" si="4"/>
        <v>-5.9170230000745505E-2</v>
      </c>
      <c r="P27" s="6">
        <f t="shared" si="7"/>
        <v>-6.1114559930862039E-2</v>
      </c>
      <c r="Q27" s="49">
        <f t="shared" si="5"/>
        <v>10997.845399999998</v>
      </c>
      <c r="S27" s="1">
        <f t="shared" si="8"/>
        <v>3.7804188771469657E-6</v>
      </c>
      <c r="T27" s="1">
        <v>1</v>
      </c>
      <c r="U27" s="1">
        <f t="shared" si="6"/>
        <v>3.7804188771469657E-6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44" t="s">
        <v>59</v>
      </c>
      <c r="C28" s="152">
        <v>26017.386399999999</v>
      </c>
      <c r="D28" s="48" t="s">
        <v>47</v>
      </c>
      <c r="E28" s="1">
        <f t="shared" si="1"/>
        <v>-63999.137976619029</v>
      </c>
      <c r="F28" s="1">
        <f t="shared" si="2"/>
        <v>-63999</v>
      </c>
      <c r="G28" s="1">
        <f t="shared" si="3"/>
        <v>-5.735318000006373E-2</v>
      </c>
      <c r="N28" s="1">
        <f t="shared" si="4"/>
        <v>-5.735318000006373E-2</v>
      </c>
      <c r="P28" s="6">
        <f t="shared" si="7"/>
        <v>-6.1120313317291119E-2</v>
      </c>
      <c r="Q28" s="49">
        <f t="shared" si="5"/>
        <v>10998.886399999999</v>
      </c>
      <c r="S28" s="1">
        <f t="shared" si="8"/>
        <v>1.4191293429764632E-5</v>
      </c>
      <c r="T28" s="1">
        <v>1</v>
      </c>
      <c r="U28" s="1">
        <f t="shared" si="6"/>
        <v>1.4191293429764632E-5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44" t="s">
        <v>61</v>
      </c>
      <c r="C29" s="51">
        <v>26030.475999999999</v>
      </c>
      <c r="D29" s="48" t="s">
        <v>47</v>
      </c>
      <c r="E29" s="1">
        <f t="shared" si="1"/>
        <v>-63967.647852574948</v>
      </c>
      <c r="F29" s="1">
        <f t="shared" si="2"/>
        <v>-63967.5</v>
      </c>
      <c r="G29" s="1">
        <f t="shared" si="3"/>
        <v>-6.1458349999156781E-2</v>
      </c>
      <c r="N29" s="1">
        <f t="shared" si="4"/>
        <v>-6.1458349999156781E-2</v>
      </c>
      <c r="P29" s="6">
        <f t="shared" si="7"/>
        <v>-6.1192751893163949E-2</v>
      </c>
      <c r="Q29" s="49">
        <f t="shared" si="5"/>
        <v>11011.975999999999</v>
      </c>
      <c r="S29" s="1">
        <f t="shared" si="8"/>
        <v>7.0542353906979303E-8</v>
      </c>
      <c r="T29" s="1">
        <v>1</v>
      </c>
      <c r="U29" s="1">
        <f t="shared" si="6"/>
        <v>7.0542353906979303E-8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91" t="s">
        <v>63</v>
      </c>
      <c r="B30" s="44" t="s">
        <v>59</v>
      </c>
      <c r="C30" s="192">
        <v>26382.348999999998</v>
      </c>
      <c r="D30" s="48" t="s">
        <v>46</v>
      </c>
      <c r="E30" s="1">
        <f t="shared" si="1"/>
        <v>-63121.134252635689</v>
      </c>
      <c r="F30" s="1">
        <f t="shared" si="2"/>
        <v>-63121</v>
      </c>
      <c r="G30" s="1">
        <f t="shared" si="3"/>
        <v>-5.5805219999456313E-2</v>
      </c>
      <c r="N30" s="1">
        <f t="shared" si="4"/>
        <v>-5.5805219999456313E-2</v>
      </c>
      <c r="P30" s="6">
        <f t="shared" si="7"/>
        <v>-6.3101856631586434E-2</v>
      </c>
      <c r="Q30" s="49">
        <f t="shared" si="5"/>
        <v>11363.848999999998</v>
      </c>
      <c r="S30" s="1">
        <f t="shared" si="8"/>
        <v>5.3240906141343199E-5</v>
      </c>
      <c r="T30" s="1">
        <v>0.1</v>
      </c>
      <c r="U30" s="1">
        <f t="shared" si="6"/>
        <v>5.3240906141343204E-6</v>
      </c>
      <c r="Y30" s="6"/>
    </row>
    <row r="31" spans="1:55">
      <c r="A31" s="1" t="s">
        <v>58</v>
      </c>
      <c r="B31" s="44" t="s">
        <v>61</v>
      </c>
      <c r="C31" s="51">
        <v>27069.246299999999</v>
      </c>
      <c r="D31" s="48" t="s">
        <v>47</v>
      </c>
      <c r="E31" s="1">
        <f t="shared" si="1"/>
        <v>-61468.640579601502</v>
      </c>
      <c r="F31" s="1">
        <f t="shared" si="2"/>
        <v>-61468.5</v>
      </c>
      <c r="G31" s="1">
        <f t="shared" si="3"/>
        <v>-5.8435169998119818E-2</v>
      </c>
      <c r="N31" s="1">
        <f t="shared" si="4"/>
        <v>-5.8435169998119818E-2</v>
      </c>
      <c r="P31" s="6">
        <f t="shared" si="7"/>
        <v>-6.6620152672216437E-2</v>
      </c>
      <c r="Q31" s="49">
        <f t="shared" si="5"/>
        <v>12050.746299999999</v>
      </c>
      <c r="S31" s="1">
        <f t="shared" si="8"/>
        <v>6.6993941375261841E-5</v>
      </c>
      <c r="T31" s="1">
        <v>1</v>
      </c>
      <c r="U31" s="1">
        <f t="shared" si="6"/>
        <v>6.6993941375261841E-5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91" t="s">
        <v>63</v>
      </c>
      <c r="B32" s="44" t="s">
        <v>61</v>
      </c>
      <c r="C32" s="192">
        <v>27344.418600000001</v>
      </c>
      <c r="D32" s="48" t="s">
        <v>46</v>
      </c>
      <c r="E32" s="1">
        <f t="shared" si="1"/>
        <v>-60806.648627173869</v>
      </c>
      <c r="F32" s="1">
        <f t="shared" si="2"/>
        <v>-60806.5</v>
      </c>
      <c r="G32" s="1">
        <f t="shared" si="3"/>
        <v>-6.1780329997418448E-2</v>
      </c>
      <c r="N32" s="1">
        <f t="shared" si="4"/>
        <v>-6.1780329997418448E-2</v>
      </c>
      <c r="P32" s="6">
        <f t="shared" si="7"/>
        <v>-6.7952213193028882E-2</v>
      </c>
      <c r="Q32" s="49">
        <f t="shared" si="5"/>
        <v>12325.918600000001</v>
      </c>
      <c r="S32" s="1">
        <f t="shared" si="8"/>
        <v>3.8092142180258459E-5</v>
      </c>
      <c r="T32" s="1">
        <v>0.1</v>
      </c>
      <c r="U32" s="1">
        <f t="shared" si="6"/>
        <v>3.8092142180258459E-6</v>
      </c>
      <c r="Y32" s="6"/>
    </row>
    <row r="33" spans="1:55">
      <c r="A33" s="191" t="s">
        <v>63</v>
      </c>
      <c r="B33" s="44" t="s">
        <v>59</v>
      </c>
      <c r="C33" s="192">
        <v>27398.25</v>
      </c>
      <c r="D33" s="48" t="s">
        <v>46</v>
      </c>
      <c r="E33" s="1">
        <f t="shared" si="1"/>
        <v>-60677.144481633375</v>
      </c>
      <c r="F33" s="1">
        <f t="shared" si="2"/>
        <v>-60677</v>
      </c>
      <c r="G33" s="1">
        <f t="shared" si="3"/>
        <v>-6.0057139999116771E-2</v>
      </c>
      <c r="N33" s="1">
        <f t="shared" si="4"/>
        <v>-6.0057139999116771E-2</v>
      </c>
      <c r="P33" s="6">
        <f t="shared" si="7"/>
        <v>-6.8207613044067666E-2</v>
      </c>
      <c r="Q33" s="49">
        <f t="shared" si="5"/>
        <v>12379.75</v>
      </c>
      <c r="S33" s="1">
        <f t="shared" si="8"/>
        <v>6.6430210856471117E-5</v>
      </c>
      <c r="T33" s="1">
        <v>0.1</v>
      </c>
      <c r="U33" s="1">
        <f t="shared" si="6"/>
        <v>6.6430210856471119E-6</v>
      </c>
      <c r="Y33" s="6"/>
    </row>
    <row r="34" spans="1:55">
      <c r="A34" s="1" t="s">
        <v>58</v>
      </c>
      <c r="B34" s="44" t="s">
        <v>59</v>
      </c>
      <c r="C34" s="51">
        <v>33987.049599999998</v>
      </c>
      <c r="D34" s="48" t="s">
        <v>47</v>
      </c>
      <c r="E34" s="1">
        <f t="shared" si="1"/>
        <v>-44826.231030830517</v>
      </c>
      <c r="F34" s="1">
        <f t="shared" si="2"/>
        <v>-44826</v>
      </c>
      <c r="G34" s="1">
        <f t="shared" si="3"/>
        <v>-9.6033319998241495E-2</v>
      </c>
      <c r="N34" s="1">
        <f t="shared" si="4"/>
        <v>-9.6033319998241495E-2</v>
      </c>
      <c r="P34" s="6">
        <f t="shared" si="7"/>
        <v>-8.6675145086521119E-2</v>
      </c>
      <c r="Q34" s="49">
        <f t="shared" si="5"/>
        <v>18968.549599999998</v>
      </c>
      <c r="S34" s="1">
        <f t="shared" si="8"/>
        <v>8.7575437678352681E-5</v>
      </c>
      <c r="T34" s="1">
        <v>1</v>
      </c>
      <c r="U34" s="1">
        <f t="shared" si="6"/>
        <v>8.7575437678352681E-5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44" t="s">
        <v>61</v>
      </c>
      <c r="C35" s="51">
        <v>35462.491800000003</v>
      </c>
      <c r="D35" s="48" t="s">
        <v>47</v>
      </c>
      <c r="E35" s="1">
        <f t="shared" si="1"/>
        <v>-41276.706377832685</v>
      </c>
      <c r="F35" s="1">
        <f t="shared" si="2"/>
        <v>-41276.5</v>
      </c>
      <c r="G35" s="1">
        <f t="shared" si="3"/>
        <v>-8.5785729992494453E-2</v>
      </c>
      <c r="N35" s="1">
        <f t="shared" si="4"/>
        <v>-8.5785729992494453E-2</v>
      </c>
      <c r="P35" s="6">
        <f t="shared" si="7"/>
        <v>-8.7332537137710914E-2</v>
      </c>
      <c r="Q35" s="49">
        <f t="shared" si="5"/>
        <v>20443.991800000003</v>
      </c>
      <c r="S35" s="1">
        <f t="shared" si="8"/>
        <v>2.3926123444926984E-6</v>
      </c>
      <c r="T35" s="1">
        <v>1</v>
      </c>
      <c r="U35" s="1">
        <f t="shared" si="6"/>
        <v>2.3926123444926984E-6</v>
      </c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44" t="s">
        <v>61</v>
      </c>
      <c r="C36" s="51">
        <v>35480.365700000002</v>
      </c>
      <c r="D36" s="48" t="s">
        <v>47</v>
      </c>
      <c r="E36" s="1">
        <f t="shared" si="1"/>
        <v>-41233.706490276796</v>
      </c>
      <c r="F36" s="1">
        <f t="shared" si="2"/>
        <v>-41233.5</v>
      </c>
      <c r="G36" s="1">
        <f t="shared" si="3"/>
        <v>-8.5832469994784333E-2</v>
      </c>
      <c r="N36" s="1">
        <f t="shared" si="4"/>
        <v>-8.5832469994784333E-2</v>
      </c>
      <c r="P36" s="6">
        <f t="shared" si="7"/>
        <v>-8.733269882156143E-2</v>
      </c>
      <c r="Q36" s="49">
        <f t="shared" si="5"/>
        <v>20461.865700000002</v>
      </c>
      <c r="S36" s="1">
        <f t="shared" si="8"/>
        <v>2.2506865326929862E-6</v>
      </c>
      <c r="T36" s="1">
        <v>1</v>
      </c>
      <c r="U36" s="1">
        <f t="shared" si="6"/>
        <v>2.2506865326929862E-6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44" t="s">
        <v>59</v>
      </c>
      <c r="C37" s="51">
        <v>37639.580240000003</v>
      </c>
      <c r="D37" s="48" t="s">
        <v>47</v>
      </c>
      <c r="E37" s="1">
        <f t="shared" si="1"/>
        <v>-36039.205993516334</v>
      </c>
      <c r="F37" s="1">
        <f t="shared" si="2"/>
        <v>-36039</v>
      </c>
      <c r="G37" s="1">
        <f t="shared" si="3"/>
        <v>-8.5625979998440016E-2</v>
      </c>
      <c r="N37" s="1">
        <f t="shared" si="4"/>
        <v>-8.5625979998440016E-2</v>
      </c>
      <c r="P37" s="6">
        <f t="shared" si="7"/>
        <v>-8.5978123911059898E-2</v>
      </c>
      <c r="Q37" s="49">
        <f t="shared" si="5"/>
        <v>22621.080240000003</v>
      </c>
      <c r="S37" s="1">
        <f t="shared" si="8"/>
        <v>1.2400533519523885E-7</v>
      </c>
      <c r="T37" s="1">
        <v>1</v>
      </c>
      <c r="U37" s="1">
        <f t="shared" si="6"/>
        <v>1.2400533519523885E-7</v>
      </c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44" t="s">
        <v>61</v>
      </c>
      <c r="C38" s="51">
        <v>37639.788480000003</v>
      </c>
      <c r="D38" s="48" t="s">
        <v>47</v>
      </c>
      <c r="E38" s="1">
        <f t="shared" si="1"/>
        <v>-36038.705023018309</v>
      </c>
      <c r="F38" s="1">
        <f t="shared" si="2"/>
        <v>-36038.5</v>
      </c>
      <c r="G38" s="1">
        <f t="shared" si="3"/>
        <v>-8.5222569992765784E-2</v>
      </c>
      <c r="N38" s="1">
        <f t="shared" si="4"/>
        <v>-8.5222569992765784E-2</v>
      </c>
      <c r="P38" s="6">
        <f t="shared" si="7"/>
        <v>-8.5977862333301028E-2</v>
      </c>
      <c r="Q38" s="49">
        <f t="shared" si="5"/>
        <v>22621.288480000003</v>
      </c>
      <c r="S38" s="1">
        <f t="shared" si="8"/>
        <v>5.7046651967120624E-7</v>
      </c>
      <c r="T38" s="1">
        <v>1</v>
      </c>
      <c r="U38" s="1">
        <f t="shared" si="6"/>
        <v>5.7046651967120624E-7</v>
      </c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44" t="s">
        <v>61</v>
      </c>
      <c r="C39" s="51">
        <v>37640.61881</v>
      </c>
      <c r="D39" s="48" t="s">
        <v>47</v>
      </c>
      <c r="E39" s="1">
        <f t="shared" si="1"/>
        <v>-36036.707468112319</v>
      </c>
      <c r="F39" s="1">
        <f t="shared" si="2"/>
        <v>-36036.5</v>
      </c>
      <c r="G39" s="1">
        <f t="shared" si="3"/>
        <v>-8.6238930001854897E-2</v>
      </c>
      <c r="N39" s="1">
        <f t="shared" si="4"/>
        <v>-8.6238930001854897E-2</v>
      </c>
      <c r="P39" s="6">
        <f t="shared" si="7"/>
        <v>-8.5976815769729847E-2</v>
      </c>
      <c r="Q39" s="49">
        <f t="shared" si="5"/>
        <v>22622.11881</v>
      </c>
      <c r="S39" s="1">
        <f t="shared" si="8"/>
        <v>6.8703870682504139E-8</v>
      </c>
      <c r="T39" s="1">
        <v>1</v>
      </c>
      <c r="U39" s="1">
        <f t="shared" si="6"/>
        <v>6.8703870682504139E-8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44" t="s">
        <v>61</v>
      </c>
      <c r="C40" s="51">
        <v>37642.69786</v>
      </c>
      <c r="D40" s="48" t="s">
        <v>47</v>
      </c>
      <c r="E40" s="1">
        <f t="shared" si="1"/>
        <v>-36031.705822348216</v>
      </c>
      <c r="F40" s="1">
        <f t="shared" si="2"/>
        <v>-36031.5</v>
      </c>
      <c r="G40" s="1">
        <f t="shared" si="3"/>
        <v>-8.5554829995089676E-2</v>
      </c>
      <c r="N40" s="1">
        <f t="shared" si="4"/>
        <v>-8.5554829995089676E-2</v>
      </c>
      <c r="P40" s="6">
        <f t="shared" si="7"/>
        <v>-8.597419759305247E-2</v>
      </c>
      <c r="Q40" s="49">
        <f t="shared" si="5"/>
        <v>22624.19786</v>
      </c>
      <c r="S40" s="1">
        <f t="shared" si="8"/>
        <v>1.758691822210838E-7</v>
      </c>
      <c r="T40" s="1">
        <v>1</v>
      </c>
      <c r="U40" s="1">
        <f t="shared" si="6"/>
        <v>1.758691822210838E-7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44" t="s">
        <v>59</v>
      </c>
      <c r="C41" s="51">
        <v>37676.574950000002</v>
      </c>
      <c r="D41" s="48" t="s">
        <v>47</v>
      </c>
      <c r="E41" s="1">
        <f t="shared" si="1"/>
        <v>-35950.206481928893</v>
      </c>
      <c r="F41" s="1">
        <f t="shared" si="2"/>
        <v>-35950</v>
      </c>
      <c r="G41" s="1">
        <f t="shared" si="3"/>
        <v>-8.582899999601068E-2</v>
      </c>
      <c r="N41" s="1">
        <f t="shared" si="4"/>
        <v>-8.582899999601068E-2</v>
      </c>
      <c r="P41" s="6">
        <f t="shared" si="7"/>
        <v>-8.5931165250589442E-2</v>
      </c>
      <c r="Q41" s="49">
        <f t="shared" si="5"/>
        <v>22658.074950000002</v>
      </c>
      <c r="S41" s="1">
        <f t="shared" si="8"/>
        <v>1.0437739243143278E-8</v>
      </c>
      <c r="T41" s="1">
        <v>1</v>
      </c>
      <c r="U41" s="1">
        <f t="shared" si="6"/>
        <v>1.0437739243143278E-8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44"/>
      <c r="C42" s="51">
        <v>42844.642999999996</v>
      </c>
      <c r="D42" s="48"/>
      <c r="E42" s="1">
        <f t="shared" si="1"/>
        <v>-23517.198295064409</v>
      </c>
      <c r="F42" s="1">
        <f t="shared" si="2"/>
        <v>-23517</v>
      </c>
      <c r="G42" s="1">
        <f t="shared" si="3"/>
        <v>-8.2425940003304277E-2</v>
      </c>
      <c r="J42" s="1">
        <f>G42</f>
        <v>-8.2425940003304277E-2</v>
      </c>
      <c r="P42" s="6">
        <f t="shared" si="7"/>
        <v>-7.1507944710316074E-2</v>
      </c>
      <c r="Q42" s="49">
        <f t="shared" si="5"/>
        <v>27826.142999999996</v>
      </c>
      <c r="S42" s="1">
        <f t="shared" si="8"/>
        <v>1.1920262121771255E-4</v>
      </c>
      <c r="T42" s="1">
        <v>1</v>
      </c>
      <c r="U42" s="1">
        <f t="shared" si="6"/>
        <v>1.1920262121771255E-4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44"/>
      <c r="C43" s="51">
        <v>43129.806799999998</v>
      </c>
      <c r="D43" s="51"/>
      <c r="E43" s="1">
        <f t="shared" si="1"/>
        <v>-22831.169429790967</v>
      </c>
      <c r="F43" s="1">
        <f t="shared" si="2"/>
        <v>-22831</v>
      </c>
      <c r="G43" s="1">
        <f t="shared" si="3"/>
        <v>-7.0427419996121898E-2</v>
      </c>
      <c r="N43" s="1">
        <f>+G43</f>
        <v>-7.0427419996121898E-2</v>
      </c>
      <c r="P43" s="6">
        <f t="shared" si="7"/>
        <v>-7.0257587153705184E-2</v>
      </c>
      <c r="Q43" s="49">
        <f t="shared" si="5"/>
        <v>28111.306799999998</v>
      </c>
      <c r="S43" s="1">
        <f t="shared" si="8"/>
        <v>2.8843194363340574E-8</v>
      </c>
      <c r="T43" s="1">
        <v>1</v>
      </c>
      <c r="U43" s="1">
        <f t="shared" si="6"/>
        <v>2.8843194363340574E-8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53" t="s">
        <v>110</v>
      </c>
      <c r="B44" s="56"/>
      <c r="C44" s="54">
        <v>45347.844400000002</v>
      </c>
      <c r="D44" s="55"/>
      <c r="E44" s="1">
        <f t="shared" si="1"/>
        <v>-17495.156170527996</v>
      </c>
      <c r="F44" s="1">
        <f t="shared" si="2"/>
        <v>-17495</v>
      </c>
      <c r="G44" s="1">
        <f t="shared" si="3"/>
        <v>-6.4915899994957726E-2</v>
      </c>
      <c r="N44" s="1">
        <f>G44</f>
        <v>-6.4915899994957726E-2</v>
      </c>
      <c r="P44" s="6">
        <f t="shared" si="7"/>
        <v>-5.8908808530495266E-2</v>
      </c>
      <c r="Q44" s="49">
        <f t="shared" si="5"/>
        <v>30329.344400000002</v>
      </c>
      <c r="S44" s="1">
        <f t="shared" si="8"/>
        <v>3.6085147862417749E-5</v>
      </c>
      <c r="T44" s="1">
        <v>1</v>
      </c>
      <c r="U44" s="1">
        <f t="shared" si="6"/>
        <v>3.6085147862417749E-5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53" t="s">
        <v>110</v>
      </c>
      <c r="B45" s="56"/>
      <c r="C45" s="54">
        <v>45348.675000000003</v>
      </c>
      <c r="D45" s="55"/>
      <c r="E45" s="1">
        <f t="shared" si="1"/>
        <v>-17493.157966073235</v>
      </c>
      <c r="F45" s="1">
        <f t="shared" si="2"/>
        <v>-17493</v>
      </c>
      <c r="G45" s="1">
        <f t="shared" si="3"/>
        <v>-6.5662259992677718E-2</v>
      </c>
      <c r="N45" s="1">
        <f>G45</f>
        <v>-6.5662259992677718E-2</v>
      </c>
      <c r="P45" s="6">
        <f t="shared" si="7"/>
        <v>-5.8904015651251293E-2</v>
      </c>
      <c r="Q45" s="49">
        <f t="shared" si="5"/>
        <v>30330.175000000003</v>
      </c>
      <c r="S45" s="1">
        <f t="shared" si="8"/>
        <v>4.5673866578422296E-5</v>
      </c>
      <c r="T45" s="1">
        <v>1</v>
      </c>
      <c r="U45" s="1">
        <f t="shared" si="6"/>
        <v>4.5673866578422296E-5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53" t="s">
        <v>110</v>
      </c>
      <c r="B46" s="56"/>
      <c r="C46" s="54">
        <v>45355.747300000003</v>
      </c>
      <c r="D46" s="54"/>
      <c r="E46" s="1">
        <f t="shared" si="1"/>
        <v>-17476.143878226627</v>
      </c>
      <c r="F46" s="1">
        <f t="shared" si="2"/>
        <v>-17476</v>
      </c>
      <c r="G46" s="1">
        <f t="shared" si="3"/>
        <v>-5.9806319994095247E-2</v>
      </c>
      <c r="N46" s="1">
        <f>G46</f>
        <v>-5.9806319994095247E-2</v>
      </c>
      <c r="P46" s="6">
        <f t="shared" si="7"/>
        <v>-5.8863259863875327E-2</v>
      </c>
      <c r="Q46" s="49">
        <f t="shared" si="5"/>
        <v>30337.247300000003</v>
      </c>
      <c r="S46" s="1">
        <f t="shared" si="8"/>
        <v>8.893624092104138E-7</v>
      </c>
      <c r="T46" s="1">
        <v>1</v>
      </c>
      <c r="U46" s="1">
        <f t="shared" si="6"/>
        <v>8.893624092104138E-7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53" t="s">
        <v>119</v>
      </c>
      <c r="B47" s="56" t="s">
        <v>61</v>
      </c>
      <c r="C47" s="54">
        <v>47827.982799999998</v>
      </c>
      <c r="D47" s="54" t="s">
        <v>120</v>
      </c>
      <c r="E47" s="1">
        <f t="shared" si="1"/>
        <v>-11528.597539057004</v>
      </c>
      <c r="F47" s="1">
        <f t="shared" si="2"/>
        <v>-11528.5</v>
      </c>
      <c r="G47" s="1">
        <f t="shared" si="3"/>
        <v>-4.0544370000134222E-2</v>
      </c>
      <c r="J47" s="1">
        <f>G47</f>
        <v>-4.0544370000134222E-2</v>
      </c>
      <c r="P47" s="6">
        <f t="shared" si="7"/>
        <v>-4.2813044822224026E-2</v>
      </c>
      <c r="Q47" s="49">
        <f t="shared" si="5"/>
        <v>32809.482799999998</v>
      </c>
      <c r="S47" s="1">
        <f t="shared" si="8"/>
        <v>5.1468854483842052E-6</v>
      </c>
      <c r="T47" s="1">
        <v>1</v>
      </c>
      <c r="U47" s="1">
        <f t="shared" si="6"/>
        <v>5.1468854483842052E-6</v>
      </c>
      <c r="Y47" s="5"/>
    </row>
    <row r="48" spans="1:55">
      <c r="A48" s="53" t="s">
        <v>119</v>
      </c>
      <c r="B48" s="56" t="s">
        <v>61</v>
      </c>
      <c r="C48" s="54">
        <v>47828.814299999998</v>
      </c>
      <c r="D48" s="54" t="s">
        <v>120</v>
      </c>
      <c r="E48" s="1">
        <f t="shared" si="1"/>
        <v>-11526.597169439699</v>
      </c>
      <c r="F48" s="1">
        <f t="shared" si="2"/>
        <v>-11526.5</v>
      </c>
      <c r="G48" s="1">
        <f t="shared" si="3"/>
        <v>-4.0390729998762254E-2</v>
      </c>
      <c r="J48" s="1">
        <f>G48</f>
        <v>-4.0390729998762254E-2</v>
      </c>
      <c r="P48" s="6">
        <f t="shared" si="7"/>
        <v>-4.2807046539875895E-2</v>
      </c>
      <c r="Q48" s="49">
        <f t="shared" si="5"/>
        <v>32810.314299999998</v>
      </c>
      <c r="S48" s="1">
        <f t="shared" si="8"/>
        <v>5.8385856268593933E-6</v>
      </c>
      <c r="T48" s="1">
        <v>1</v>
      </c>
      <c r="U48" s="1">
        <f t="shared" si="6"/>
        <v>5.8385856268593933E-6</v>
      </c>
      <c r="Y48" s="5"/>
    </row>
    <row r="49" spans="1:25">
      <c r="A49" s="53" t="s">
        <v>119</v>
      </c>
      <c r="B49" s="56" t="s">
        <v>61</v>
      </c>
      <c r="C49" s="54">
        <v>47835.879000000001</v>
      </c>
      <c r="D49" s="54" t="s">
        <v>120</v>
      </c>
      <c r="E49" s="1">
        <f t="shared" si="1"/>
        <v>-11509.6013651879</v>
      </c>
      <c r="F49" s="1">
        <f t="shared" si="2"/>
        <v>-11509.5</v>
      </c>
      <c r="G49" s="1">
        <f t="shared" si="3"/>
        <v>-4.2134789997362532E-2</v>
      </c>
      <c r="J49" s="1">
        <f>G49</f>
        <v>-4.2134789997362532E-2</v>
      </c>
      <c r="P49" s="6">
        <f t="shared" si="7"/>
        <v>-4.2756044826114635E-2</v>
      </c>
      <c r="Q49" s="49">
        <f t="shared" si="5"/>
        <v>32817.379000000001</v>
      </c>
      <c r="S49" s="1">
        <f t="shared" si="8"/>
        <v>3.859575622478052E-7</v>
      </c>
      <c r="T49" s="1">
        <v>1</v>
      </c>
      <c r="U49" s="1">
        <f t="shared" si="6"/>
        <v>3.859575622478052E-7</v>
      </c>
      <c r="Y49" s="5"/>
    </row>
    <row r="50" spans="1:25">
      <c r="A50" s="66" t="s">
        <v>122</v>
      </c>
      <c r="B50" s="193" t="s">
        <v>61</v>
      </c>
      <c r="C50" s="194">
        <v>47835.955999999998</v>
      </c>
      <c r="D50" s="194" t="s">
        <v>47</v>
      </c>
      <c r="E50" s="66">
        <f t="shared" si="1"/>
        <v>-11509.416123503563</v>
      </c>
      <c r="F50" s="66">
        <f t="shared" si="2"/>
        <v>-11509.5</v>
      </c>
      <c r="P50" s="6">
        <f t="shared" si="7"/>
        <v>-4.2756044826114635E-2</v>
      </c>
      <c r="Q50" s="49">
        <f t="shared" si="5"/>
        <v>32817.455999999998</v>
      </c>
      <c r="R50" s="1">
        <f>C50-(C$7+F50*C$8)</f>
        <v>3.4865210000134539E-2</v>
      </c>
      <c r="S50" s="1">
        <f>+(P50-R50)^2</f>
        <v>6.0250592008015118E-3</v>
      </c>
      <c r="U50" s="1">
        <f t="shared" si="6"/>
        <v>0</v>
      </c>
      <c r="Y50" s="5"/>
    </row>
    <row r="51" spans="1:25">
      <c r="A51" s="82" t="s">
        <v>133</v>
      </c>
      <c r="B51" s="81" t="s">
        <v>59</v>
      </c>
      <c r="C51" s="57">
        <v>50824.386100000003</v>
      </c>
      <c r="D51" s="57">
        <v>2.0000000000000001E-4</v>
      </c>
      <c r="E51" s="1">
        <f t="shared" si="1"/>
        <v>-4320.0417693534937</v>
      </c>
      <c r="F51" s="1">
        <f t="shared" si="2"/>
        <v>-4320</v>
      </c>
      <c r="G51" s="1">
        <f t="shared" ref="G51:G56" si="9">C51-(C$7+F51*C$8)</f>
        <v>-1.7362399994453881E-2</v>
      </c>
      <c r="J51" s="1">
        <f>G51</f>
        <v>-1.7362399994453881E-2</v>
      </c>
      <c r="O51" s="1">
        <f t="shared" ref="O51:O56" ca="1" si="10">+C$11+C$12*F51</f>
        <v>-1.6644160016835705E-2</v>
      </c>
      <c r="P51" s="6">
        <f t="shared" si="7"/>
        <v>-1.8569988620756081E-2</v>
      </c>
      <c r="Q51" s="49">
        <f t="shared" si="5"/>
        <v>35805.886100000003</v>
      </c>
      <c r="S51" s="1">
        <f t="shared" ref="S51:S56" si="11">+(P51-G51)^2</f>
        <v>1.4582702903744346E-6</v>
      </c>
      <c r="T51" s="1">
        <v>1</v>
      </c>
      <c r="U51" s="1">
        <f t="shared" si="6"/>
        <v>1.4582702903744346E-6</v>
      </c>
    </row>
    <row r="52" spans="1:25">
      <c r="A52" s="53" t="s">
        <v>133</v>
      </c>
      <c r="B52" s="65" t="s">
        <v>61</v>
      </c>
      <c r="C52" s="54">
        <v>50848.288200000003</v>
      </c>
      <c r="D52" s="54"/>
      <c r="E52" s="1">
        <f t="shared" si="1"/>
        <v>-4262.5396230759798</v>
      </c>
      <c r="F52" s="1">
        <f t="shared" si="2"/>
        <v>-4262.5</v>
      </c>
      <c r="G52" s="1">
        <f t="shared" si="9"/>
        <v>-1.6470249996928032E-2</v>
      </c>
      <c r="J52" s="1">
        <f>G52</f>
        <v>-1.6470249996928032E-2</v>
      </c>
      <c r="O52" s="1">
        <f t="shared" ca="1" si="10"/>
        <v>-1.6451484050738787E-2</v>
      </c>
      <c r="P52" s="6">
        <f t="shared" si="7"/>
        <v>-1.8355507550116251E-2</v>
      </c>
      <c r="Q52" s="49">
        <f t="shared" si="5"/>
        <v>35829.788200000003</v>
      </c>
      <c r="S52" s="1">
        <f t="shared" si="11"/>
        <v>3.5541960418532296E-6</v>
      </c>
      <c r="T52" s="1">
        <v>1</v>
      </c>
      <c r="U52" s="1">
        <f t="shared" si="6"/>
        <v>3.5541960418532296E-6</v>
      </c>
    </row>
    <row r="53" spans="1:25">
      <c r="A53" s="88" t="s">
        <v>135</v>
      </c>
      <c r="B53" s="65"/>
      <c r="C53" s="54">
        <v>50872.805099999998</v>
      </c>
      <c r="D53" s="54">
        <v>2E-3</v>
      </c>
      <c r="E53" s="1">
        <f t="shared" si="1"/>
        <v>-4203.5584302071138</v>
      </c>
      <c r="F53" s="1">
        <f t="shared" si="2"/>
        <v>-4203.5</v>
      </c>
      <c r="G53" s="1">
        <f t="shared" si="9"/>
        <v>-2.4287870000989642E-2</v>
      </c>
      <c r="K53" s="1">
        <f>+G53</f>
        <v>-2.4287870000989642E-2</v>
      </c>
      <c r="O53" s="1">
        <f t="shared" ca="1" si="10"/>
        <v>-1.6253781755091519E-2</v>
      </c>
      <c r="P53" s="6">
        <f t="shared" si="7"/>
        <v>-1.813508416037125E-2</v>
      </c>
      <c r="Q53" s="49">
        <f t="shared" si="5"/>
        <v>35854.305099999998</v>
      </c>
      <c r="S53" s="1">
        <f t="shared" si="11"/>
        <v>3.7856773600514172E-5</v>
      </c>
      <c r="T53" s="1">
        <v>0.2</v>
      </c>
      <c r="U53" s="1">
        <f t="shared" si="6"/>
        <v>7.571354720102835E-6</v>
      </c>
    </row>
    <row r="54" spans="1:25">
      <c r="A54" s="53" t="s">
        <v>133</v>
      </c>
      <c r="B54" s="65" t="s">
        <v>61</v>
      </c>
      <c r="C54" s="54">
        <v>51155.472500000003</v>
      </c>
      <c r="D54" s="54"/>
      <c r="E54" s="1">
        <f t="shared" si="1"/>
        <v>-3523.5352446842808</v>
      </c>
      <c r="F54" s="1">
        <f t="shared" si="2"/>
        <v>-3523.5</v>
      </c>
      <c r="G54" s="1">
        <f t="shared" si="9"/>
        <v>-1.4650269993580878E-2</v>
      </c>
      <c r="J54" s="1">
        <f>G54</f>
        <v>-1.4650269993580878E-2</v>
      </c>
      <c r="O54" s="1">
        <f t="shared" ca="1" si="10"/>
        <v>-1.3975179025597558E-2</v>
      </c>
      <c r="P54" s="6">
        <f t="shared" si="7"/>
        <v>-1.5569230352123506E-2</v>
      </c>
      <c r="Q54" s="49">
        <f t="shared" si="5"/>
        <v>36136.972500000003</v>
      </c>
      <c r="S54" s="1">
        <f t="shared" si="11"/>
        <v>8.4448814057279501E-7</v>
      </c>
      <c r="T54" s="1">
        <v>1</v>
      </c>
      <c r="U54" s="1">
        <f t="shared" si="6"/>
        <v>8.4448814057279501E-7</v>
      </c>
    </row>
    <row r="55" spans="1:25">
      <c r="A55" s="195" t="s">
        <v>138</v>
      </c>
      <c r="B55" s="81" t="s">
        <v>59</v>
      </c>
      <c r="C55" s="195">
        <v>51586.737800000003</v>
      </c>
      <c r="D55" s="57">
        <v>2.9999999999999997E-4</v>
      </c>
      <c r="E55" s="1">
        <f t="shared" si="1"/>
        <v>-2486.0247177842793</v>
      </c>
      <c r="F55" s="1">
        <f t="shared" si="2"/>
        <v>-2486</v>
      </c>
      <c r="G55" s="1">
        <f t="shared" si="9"/>
        <v>-1.0274519991071429E-2</v>
      </c>
      <c r="K55" s="1">
        <f>G55</f>
        <v>-1.0274519991071429E-2</v>
      </c>
      <c r="O55" s="1">
        <f t="shared" ca="1" si="10"/>
        <v>-1.049863441993582E-2</v>
      </c>
      <c r="P55" s="6">
        <f t="shared" si="7"/>
        <v>-1.156441767122895E-2</v>
      </c>
      <c r="Q55" s="49">
        <f t="shared" si="5"/>
        <v>36568.237800000003</v>
      </c>
      <c r="S55" s="1">
        <f t="shared" si="11"/>
        <v>1.663836025275753E-6</v>
      </c>
      <c r="T55" s="1">
        <v>1</v>
      </c>
      <c r="U55" s="1">
        <f t="shared" si="6"/>
        <v>1.663836025275753E-6</v>
      </c>
    </row>
    <row r="56" spans="1:25">
      <c r="A56" s="88" t="s">
        <v>141</v>
      </c>
      <c r="B56" s="44"/>
      <c r="C56" s="51">
        <v>52551.940999999999</v>
      </c>
      <c r="D56" s="51">
        <v>1E-3</v>
      </c>
      <c r="E56" s="1">
        <f t="shared" si="1"/>
        <v>-164.00047749050745</v>
      </c>
      <c r="F56" s="1">
        <f t="shared" si="2"/>
        <v>-164</v>
      </c>
      <c r="G56" s="1">
        <f t="shared" si="9"/>
        <v>-1.9847999647026882E-4</v>
      </c>
      <c r="K56" s="1">
        <f>G56</f>
        <v>-1.9847999647026882E-4</v>
      </c>
      <c r="O56" s="1">
        <f t="shared" ca="1" si="10"/>
        <v>-2.7178762759873308E-3</v>
      </c>
      <c r="P56" s="6">
        <f t="shared" si="7"/>
        <v>-2.2073634576955576E-3</v>
      </c>
      <c r="Q56" s="49">
        <f t="shared" si="5"/>
        <v>37533.440999999999</v>
      </c>
      <c r="S56" s="1">
        <f t="shared" si="11"/>
        <v>4.0356127607844962E-6</v>
      </c>
      <c r="T56" s="1">
        <v>0.5</v>
      </c>
      <c r="U56" s="1">
        <f t="shared" si="6"/>
        <v>2.0178063803922481E-6</v>
      </c>
    </row>
    <row r="57" spans="1:25">
      <c r="A57" s="176" t="s">
        <v>144</v>
      </c>
      <c r="B57" s="81" t="s">
        <v>61</v>
      </c>
      <c r="C57" s="196">
        <v>52619.072</v>
      </c>
      <c r="D57" s="82" t="s">
        <v>47</v>
      </c>
      <c r="E57" s="1">
        <f>(C57-C$7)/C$8</f>
        <v>-2.5010033122570623</v>
      </c>
      <c r="F57" s="1">
        <f>ROUND(2*E57,0)/2</f>
        <v>-2.5</v>
      </c>
      <c r="G57" s="1">
        <f>C57-(C$7+F57*C$8)</f>
        <v>-4.1704999603098258E-4</v>
      </c>
      <c r="N57" s="1">
        <f>G57</f>
        <v>-4.1704999603098258E-4</v>
      </c>
      <c r="O57" s="1">
        <f ca="1">+C$11+C$12*F57</f>
        <v>-2.1767081277325154E-3</v>
      </c>
      <c r="P57" s="6">
        <f>+D$11+D$12*F57+D$13*F57^2</f>
        <v>-1.5363029275753822E-3</v>
      </c>
      <c r="Q57" s="49">
        <f>+C57-15018.5</f>
        <v>37600.572</v>
      </c>
      <c r="S57" s="1">
        <f>+(P57-G57)^2</f>
        <v>1.2527271247707324E-6</v>
      </c>
      <c r="T57" s="1">
        <v>1</v>
      </c>
      <c r="U57" s="1">
        <f t="shared" si="6"/>
        <v>1.2527271247707324E-6</v>
      </c>
    </row>
    <row r="58" spans="1:25">
      <c r="A58" s="176" t="s">
        <v>144</v>
      </c>
      <c r="B58" s="81" t="s">
        <v>59</v>
      </c>
      <c r="C58" s="196">
        <v>52619.279199999997</v>
      </c>
      <c r="D58" s="82" t="s">
        <v>47</v>
      </c>
      <c r="E58" s="1">
        <f>(C58-C$7)/C$8</f>
        <v>-2.0025347798463322</v>
      </c>
      <c r="F58" s="1">
        <f>ROUND(2*E58,0)/2</f>
        <v>-2</v>
      </c>
      <c r="G58" s="1">
        <f>C58-(C$7+F58*C$8)</f>
        <v>-1.053640000463929E-3</v>
      </c>
      <c r="N58" s="1">
        <f>G58</f>
        <v>-1.053640000463929E-3</v>
      </c>
      <c r="O58" s="1">
        <f ca="1">+C$11+C$12*F58</f>
        <v>-2.1750326845490641E-3</v>
      </c>
      <c r="P58" s="6">
        <f>+D$11+D$12*F58+D$13*F58^2</f>
        <v>-1.5342212497174996E-3</v>
      </c>
      <c r="Q58" s="49">
        <f>+C58-15018.5</f>
        <v>37600.779199999997</v>
      </c>
      <c r="S58" s="1">
        <f>+(P58-G58)^2</f>
        <v>2.3095833713412253E-7</v>
      </c>
      <c r="T58" s="1">
        <v>1</v>
      </c>
      <c r="U58" s="1">
        <f>T58*S58</f>
        <v>2.3095833713412253E-7</v>
      </c>
    </row>
    <row r="59" spans="1:25">
      <c r="A59" s="176" t="s">
        <v>144</v>
      </c>
      <c r="B59" s="81" t="s">
        <v>59</v>
      </c>
      <c r="C59" s="196">
        <v>52620.111599999997</v>
      </c>
      <c r="D59" s="82" t="s">
        <v>47</v>
      </c>
      <c r="E59" s="1">
        <f>(C59-C$7)/C$8</f>
        <v>0</v>
      </c>
      <c r="F59" s="1">
        <f>ROUND(2*E59,0)/2</f>
        <v>0</v>
      </c>
      <c r="G59" s="1">
        <f>C59-(C$7+F59*C$8)</f>
        <v>0</v>
      </c>
      <c r="N59" s="1">
        <f>G59</f>
        <v>0</v>
      </c>
      <c r="O59" s="1">
        <f ca="1">+C$11+C$12*F59</f>
        <v>-2.1683309118152583E-3</v>
      </c>
      <c r="P59" s="6">
        <f>+D$11+D$12*F59+D$13*F59^2</f>
        <v>-1.5258942857503312E-3</v>
      </c>
      <c r="Q59" s="49">
        <f>+C59-15018.5</f>
        <v>37601.611599999997</v>
      </c>
      <c r="S59" s="1">
        <f>+(P59-G59)^2</f>
        <v>2.3283533712855136E-6</v>
      </c>
      <c r="T59" s="1">
        <v>1</v>
      </c>
      <c r="U59" s="1">
        <f>T59*S59</f>
        <v>2.3283533712855136E-6</v>
      </c>
    </row>
    <row r="60" spans="1:25">
      <c r="A60" s="176" t="s">
        <v>144</v>
      </c>
      <c r="B60" s="81" t="s">
        <v>61</v>
      </c>
      <c r="C60" s="196">
        <v>52620.319499999998</v>
      </c>
      <c r="D60" s="82" t="s">
        <v>47</v>
      </c>
      <c r="E60" s="1">
        <f>(C60-C$7)/C$8</f>
        <v>0.50015254773292239</v>
      </c>
      <c r="F60" s="1">
        <f>ROUND(2*E60,0)/2</f>
        <v>0.5</v>
      </c>
      <c r="G60" s="1">
        <f>C60-(C$7+F60*C$8)</f>
        <v>6.3409999711439013E-5</v>
      </c>
      <c r="N60" s="1">
        <f>G60</f>
        <v>6.3409999711439013E-5</v>
      </c>
      <c r="O60" s="1">
        <f ca="1">+C$11+C$12*F60</f>
        <v>-2.1666554686318069E-3</v>
      </c>
      <c r="P60" s="6">
        <f>+D$11+D$12*F60+D$13*F60^2</f>
        <v>-1.52381248162463E-3</v>
      </c>
      <c r="Q60" s="49">
        <f>+C60-15018.5</f>
        <v>37601.819499999998</v>
      </c>
      <c r="S60" s="1">
        <f>+(P60-G60)^2</f>
        <v>2.5192752052586279E-6</v>
      </c>
      <c r="T60" s="1">
        <v>1</v>
      </c>
      <c r="U60" s="1">
        <f>T60*S60</f>
        <v>2.5192752052586279E-6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9"/>
  </sheetPr>
  <dimension ref="A1:AB33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112" t="s">
        <v>193</v>
      </c>
      <c r="D1" s="8" t="s">
        <v>194</v>
      </c>
      <c r="M1" s="113" t="s">
        <v>195</v>
      </c>
      <c r="N1" t="s">
        <v>196</v>
      </c>
      <c r="O1">
        <f ca="1">H18*J18-I18*I18</f>
        <v>732198.81779235043</v>
      </c>
      <c r="P1" t="s">
        <v>197</v>
      </c>
      <c r="U1" s="47" t="s">
        <v>198</v>
      </c>
      <c r="V1" s="114" t="s">
        <v>199</v>
      </c>
      <c r="AA1">
        <v>1</v>
      </c>
      <c r="AB1" t="s">
        <v>78</v>
      </c>
    </row>
    <row r="2" spans="1:28">
      <c r="A2" s="132" t="s">
        <v>298</v>
      </c>
      <c r="M2" s="113" t="s">
        <v>200</v>
      </c>
      <c r="N2" t="s">
        <v>201</v>
      </c>
      <c r="O2">
        <f ca="1">+F18*J18-H18*I18</f>
        <v>-409942.90900703892</v>
      </c>
      <c r="P2" t="s">
        <v>202</v>
      </c>
      <c r="U2">
        <v>-7.5</v>
      </c>
      <c r="V2">
        <f t="shared" ref="V2:V20" ca="1" si="0">+E$4+E$5*U2+E$6*U2^2</f>
        <v>-2.5203159949653997E-2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115" t="s">
        <v>205</v>
      </c>
      <c r="F3" s="115" t="s">
        <v>206</v>
      </c>
      <c r="G3" s="115" t="s">
        <v>207</v>
      </c>
      <c r="H3" s="115" t="s">
        <v>208</v>
      </c>
      <c r="M3" s="113" t="s">
        <v>209</v>
      </c>
      <c r="N3" t="s">
        <v>210</v>
      </c>
      <c r="O3">
        <f ca="1">+F18*I18-H18*H18</f>
        <v>45702.639440224273</v>
      </c>
      <c r="P3" t="s">
        <v>211</v>
      </c>
      <c r="U3">
        <v>-7</v>
      </c>
      <c r="V3">
        <f t="shared" ca="1" si="0"/>
        <v>-4.221444308174277E-2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116" t="s">
        <v>215</v>
      </c>
      <c r="E4" s="117">
        <f ca="1">(G18*O1-K18*O2+L18*O3)/O7</f>
        <v>-5.3961113175567078E-4</v>
      </c>
      <c r="F4" s="118">
        <f ca="1">+E7/O7*O18</f>
        <v>1.1323301610167019E-3</v>
      </c>
      <c r="G4" s="119">
        <f>+B18</f>
        <v>1</v>
      </c>
      <c r="H4" s="120">
        <f ca="1">ABS(F4/E4)</f>
        <v>2.0984188323405584</v>
      </c>
      <c r="M4" s="113" t="s">
        <v>216</v>
      </c>
      <c r="N4" t="s">
        <v>217</v>
      </c>
      <c r="O4">
        <f ca="1">+C18*J18-H18*H18</f>
        <v>415801.48918979859</v>
      </c>
      <c r="P4" t="s">
        <v>218</v>
      </c>
      <c r="U4">
        <v>-6.5</v>
      </c>
      <c r="V4">
        <f t="shared" ca="1" si="0"/>
        <v>-5.6560651968124598E-2</v>
      </c>
      <c r="AA4">
        <v>4</v>
      </c>
      <c r="AB4" t="s">
        <v>219</v>
      </c>
    </row>
    <row r="5" spans="1:28">
      <c r="A5" t="s">
        <v>220</v>
      </c>
      <c r="B5" s="121">
        <v>40323</v>
      </c>
      <c r="D5" s="122" t="s">
        <v>221</v>
      </c>
      <c r="E5" s="123">
        <f ca="1">+(-G18*O2+K18*O4-L18*O5)/O7</f>
        <v>4.3264586861324075E-2</v>
      </c>
      <c r="F5" s="124">
        <f ca="1">P18*E7/O7</f>
        <v>8.6245917895217013E-4</v>
      </c>
      <c r="G5" s="125">
        <f>+B18/A18</f>
        <v>1E-4</v>
      </c>
      <c r="H5" s="120">
        <f ca="1">ABS(F5/E5)</f>
        <v>1.9934529404304943E-2</v>
      </c>
      <c r="M5" s="113" t="s">
        <v>222</v>
      </c>
      <c r="N5" t="s">
        <v>223</v>
      </c>
      <c r="O5">
        <f ca="1">+C18*I18-F18*H18</f>
        <v>-55356.114492984198</v>
      </c>
      <c r="P5" t="s">
        <v>224</v>
      </c>
      <c r="U5">
        <v>-6</v>
      </c>
      <c r="V5">
        <f t="shared" ca="1" si="0"/>
        <v>-6.8241786608799482E-2</v>
      </c>
      <c r="AA5">
        <v>5</v>
      </c>
      <c r="AB5" t="s">
        <v>225</v>
      </c>
    </row>
    <row r="6" spans="1:28">
      <c r="D6" s="126" t="s">
        <v>226</v>
      </c>
      <c r="E6" s="127">
        <f ca="1">+(G18*O3-K18*O5+L18*O6)/O7</f>
        <v>5.3301484914139068E-3</v>
      </c>
      <c r="F6" s="128">
        <f ca="1">Q18*E7/O7</f>
        <v>1.1927407864294987E-4</v>
      </c>
      <c r="G6" s="129">
        <f>+B18/A18^2</f>
        <v>1E-8</v>
      </c>
      <c r="H6" s="120">
        <f ca="1">ABS(F6/E6)</f>
        <v>2.2377252497764941E-2</v>
      </c>
      <c r="M6" s="130" t="s">
        <v>227</v>
      </c>
      <c r="N6" s="131" t="s">
        <v>228</v>
      </c>
      <c r="O6" s="131">
        <f ca="1">+C18*H18-F18*F18</f>
        <v>7891.7804547355336</v>
      </c>
      <c r="P6" t="s">
        <v>229</v>
      </c>
      <c r="U6">
        <v>-5.5</v>
      </c>
      <c r="V6">
        <f t="shared" ca="1" si="0"/>
        <v>-7.7257847003767394E-2</v>
      </c>
      <c r="AA6">
        <v>6</v>
      </c>
      <c r="AB6" t="s">
        <v>230</v>
      </c>
    </row>
    <row r="7" spans="1:28">
      <c r="D7" s="8" t="s">
        <v>231</v>
      </c>
      <c r="E7" s="132">
        <f ca="1">SQRT(N18/(B15-3))</f>
        <v>3.3648077080331703E-3</v>
      </c>
      <c r="G7" s="133">
        <f>+B22</f>
        <v>-4.5708909998211311E-2</v>
      </c>
      <c r="M7" s="113" t="s">
        <v>232</v>
      </c>
      <c r="N7" t="s">
        <v>233</v>
      </c>
      <c r="O7">
        <f ca="1">+C18*O1-F18*O2+H18*O3</f>
        <v>6203275.8193601966</v>
      </c>
      <c r="U7">
        <v>-5</v>
      </c>
      <c r="V7">
        <f t="shared" ca="1" si="0"/>
        <v>-8.3608833153028361E-2</v>
      </c>
      <c r="AA7">
        <v>7</v>
      </c>
      <c r="AB7" t="s">
        <v>234</v>
      </c>
    </row>
    <row r="8" spans="1:28">
      <c r="A8" s="32">
        <v>21</v>
      </c>
      <c r="B8" t="s">
        <v>235</v>
      </c>
      <c r="C8" s="134">
        <v>21</v>
      </c>
      <c r="D8" s="8" t="s">
        <v>236</v>
      </c>
      <c r="F8" s="135">
        <f ca="1">CORREL(INDIRECT(E12):INDIRECT(E13),INDIRECT(M12):INDIRECT(M13))</f>
        <v>0.99192988750485922</v>
      </c>
      <c r="G8" s="132"/>
      <c r="K8" s="133"/>
      <c r="U8">
        <v>-4.5</v>
      </c>
      <c r="V8">
        <f t="shared" ca="1" si="0"/>
        <v>-8.7294745056582371E-2</v>
      </c>
      <c r="AA8">
        <v>8</v>
      </c>
      <c r="AB8" t="s">
        <v>237</v>
      </c>
    </row>
    <row r="9" spans="1:28">
      <c r="A9" s="32">
        <f>20+COUNT(A21:A1446)</f>
        <v>59</v>
      </c>
      <c r="B9" t="s">
        <v>238</v>
      </c>
      <c r="C9" s="134">
        <f>A9</f>
        <v>59</v>
      </c>
      <c r="E9" s="136">
        <f ca="1">E6*G6</f>
        <v>5.330148491413907E-11</v>
      </c>
      <c r="F9" s="137">
        <f ca="1">H6</f>
        <v>2.2377252497764941E-2</v>
      </c>
      <c r="G9" s="138">
        <f ca="1">F8</f>
        <v>0.99192988750485922</v>
      </c>
      <c r="K9" s="133"/>
      <c r="U9">
        <v>-4</v>
      </c>
      <c r="V9">
        <f t="shared" ca="1" si="0"/>
        <v>-8.831558271442945E-2</v>
      </c>
      <c r="AA9">
        <v>9</v>
      </c>
      <c r="AB9" t="s">
        <v>59</v>
      </c>
    </row>
    <row r="10" spans="1:28">
      <c r="A10" s="139" t="s">
        <v>14</v>
      </c>
      <c r="B10" s="140">
        <f>Active!C8</f>
        <v>0.41567470000000001</v>
      </c>
      <c r="D10" t="s">
        <v>239</v>
      </c>
      <c r="E10">
        <f ca="1">2*E9*365.2422/B10</f>
        <v>9.3669167805050276E-8</v>
      </c>
      <c r="F10">
        <f ca="1">+F9*E10</f>
        <v>2.0960586192291247E-9</v>
      </c>
      <c r="G10" t="s">
        <v>240</v>
      </c>
      <c r="H10">
        <f ca="1">F9*E10</f>
        <v>2.0960586192291247E-9</v>
      </c>
      <c r="U10">
        <v>-3.5</v>
      </c>
      <c r="V10">
        <f t="shared" ca="1" si="0"/>
        <v>-8.6671346126569571E-2</v>
      </c>
      <c r="AA10">
        <v>10</v>
      </c>
      <c r="AB10" t="s">
        <v>241</v>
      </c>
    </row>
    <row r="11" spans="1:28">
      <c r="U11">
        <v>-3</v>
      </c>
      <c r="V11">
        <f t="shared" ca="1" si="0"/>
        <v>-8.2362035293002733E-2</v>
      </c>
      <c r="AA11">
        <v>11</v>
      </c>
      <c r="AB11" t="s">
        <v>76</v>
      </c>
    </row>
    <row r="12" spans="1:28">
      <c r="C12" s="141" t="str">
        <f t="shared" ref="C12:F13" si="1">C$15&amp;$C8</f>
        <v>C21</v>
      </c>
      <c r="D12" s="141" t="str">
        <f t="shared" si="1"/>
        <v>D21</v>
      </c>
      <c r="E12" s="141" t="str">
        <f t="shared" si="1"/>
        <v>E21</v>
      </c>
      <c r="F12" s="141" t="str">
        <f t="shared" si="1"/>
        <v>F21</v>
      </c>
      <c r="G12" s="141" t="str">
        <f t="shared" ref="G12:Q12" si="2">G15&amp;$C8</f>
        <v>G21</v>
      </c>
      <c r="H12" s="141" t="str">
        <f t="shared" si="2"/>
        <v>H21</v>
      </c>
      <c r="I12" s="141" t="str">
        <f t="shared" si="2"/>
        <v>I21</v>
      </c>
      <c r="J12" s="141" t="str">
        <f t="shared" si="2"/>
        <v>J21</v>
      </c>
      <c r="K12" s="141" t="str">
        <f t="shared" si="2"/>
        <v>K21</v>
      </c>
      <c r="L12" s="141" t="str">
        <f t="shared" si="2"/>
        <v>L21</v>
      </c>
      <c r="M12" s="141" t="str">
        <f t="shared" si="2"/>
        <v>M21</v>
      </c>
      <c r="N12" s="141" t="str">
        <f t="shared" si="2"/>
        <v>N21</v>
      </c>
      <c r="O12" s="141" t="str">
        <f t="shared" si="2"/>
        <v>O21</v>
      </c>
      <c r="P12" s="141" t="str">
        <f t="shared" si="2"/>
        <v>P21</v>
      </c>
      <c r="Q12" s="141" t="str">
        <f t="shared" si="2"/>
        <v>Q21</v>
      </c>
      <c r="U12">
        <v>-2.5</v>
      </c>
      <c r="V12">
        <f t="shared" ca="1" si="0"/>
        <v>-7.5387650213728938E-2</v>
      </c>
      <c r="AA12">
        <v>12</v>
      </c>
      <c r="AB12" t="s">
        <v>242</v>
      </c>
    </row>
    <row r="13" spans="1:28">
      <c r="C13" s="141" t="str">
        <f t="shared" si="1"/>
        <v>C59</v>
      </c>
      <c r="D13" s="141" t="str">
        <f t="shared" si="1"/>
        <v>D59</v>
      </c>
      <c r="E13" s="141" t="str">
        <f t="shared" si="1"/>
        <v>E59</v>
      </c>
      <c r="F13" s="141" t="str">
        <f t="shared" si="1"/>
        <v>F59</v>
      </c>
      <c r="G13" s="141" t="str">
        <f t="shared" ref="G13:Q13" si="3">G$15&amp;$C9</f>
        <v>G59</v>
      </c>
      <c r="H13" s="141" t="str">
        <f t="shared" si="3"/>
        <v>H59</v>
      </c>
      <c r="I13" s="141" t="str">
        <f t="shared" si="3"/>
        <v>I59</v>
      </c>
      <c r="J13" s="141" t="str">
        <f t="shared" si="3"/>
        <v>J59</v>
      </c>
      <c r="K13" s="141" t="str">
        <f t="shared" si="3"/>
        <v>K59</v>
      </c>
      <c r="L13" s="141" t="str">
        <f t="shared" si="3"/>
        <v>L59</v>
      </c>
      <c r="M13" s="141" t="str">
        <f t="shared" si="3"/>
        <v>M59</v>
      </c>
      <c r="N13" s="141" t="str">
        <f t="shared" si="3"/>
        <v>N59</v>
      </c>
      <c r="O13" s="141" t="str">
        <f t="shared" si="3"/>
        <v>O59</v>
      </c>
      <c r="P13" s="141" t="str">
        <f t="shared" si="3"/>
        <v>P59</v>
      </c>
      <c r="Q13" s="141" t="str">
        <f t="shared" si="3"/>
        <v>Q59</v>
      </c>
      <c r="U13">
        <v>-2</v>
      </c>
      <c r="V13">
        <f t="shared" ca="1" si="0"/>
        <v>-6.5748190888748198E-2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-5.34436573180605E-2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39</v>
      </c>
      <c r="C15" s="141" t="str">
        <f t="shared" ref="C15:Q15" si="4">VLOOKUP(C16,$AA1:$AB26,2,FALSE)</f>
        <v>C</v>
      </c>
      <c r="D15" s="141" t="str">
        <f t="shared" si="4"/>
        <v>D</v>
      </c>
      <c r="E15" s="141" t="str">
        <f t="shared" si="4"/>
        <v>E</v>
      </c>
      <c r="F15" s="141" t="str">
        <f t="shared" si="4"/>
        <v>F</v>
      </c>
      <c r="G15" s="141" t="str">
        <f t="shared" si="4"/>
        <v>G</v>
      </c>
      <c r="H15" s="141" t="str">
        <f t="shared" si="4"/>
        <v>H</v>
      </c>
      <c r="I15" s="141" t="str">
        <f t="shared" si="4"/>
        <v>I</v>
      </c>
      <c r="J15" s="141" t="str">
        <f t="shared" si="4"/>
        <v>J</v>
      </c>
      <c r="K15" s="141" t="str">
        <f t="shared" si="4"/>
        <v>K</v>
      </c>
      <c r="L15" s="141" t="str">
        <f t="shared" si="4"/>
        <v>L</v>
      </c>
      <c r="M15" s="141" t="str">
        <f t="shared" si="4"/>
        <v>M</v>
      </c>
      <c r="N15" s="141" t="str">
        <f t="shared" si="4"/>
        <v>N</v>
      </c>
      <c r="O15" s="141" t="str">
        <f t="shared" si="4"/>
        <v>O</v>
      </c>
      <c r="P15" s="141" t="str">
        <f t="shared" si="4"/>
        <v>P</v>
      </c>
      <c r="Q15" s="141" t="str">
        <f t="shared" si="4"/>
        <v>Q</v>
      </c>
      <c r="U15">
        <v>-1</v>
      </c>
      <c r="V15">
        <f t="shared" ca="1" si="0"/>
        <v>-3.8474049501665837E-2</v>
      </c>
      <c r="AA15">
        <v>15</v>
      </c>
      <c r="AB15" t="s">
        <v>246</v>
      </c>
    </row>
    <row r="16" spans="1:28">
      <c r="A16" s="141"/>
      <c r="C16" s="141">
        <f>COLUMN()</f>
        <v>3</v>
      </c>
      <c r="D16" s="141">
        <f>COLUMN()</f>
        <v>4</v>
      </c>
      <c r="E16" s="141">
        <f>COLUMN()</f>
        <v>5</v>
      </c>
      <c r="F16" s="141">
        <f>COLUMN()</f>
        <v>6</v>
      </c>
      <c r="G16" s="141">
        <f>COLUMN()</f>
        <v>7</v>
      </c>
      <c r="H16" s="141">
        <f>COLUMN()</f>
        <v>8</v>
      </c>
      <c r="I16" s="141">
        <f>COLUMN()</f>
        <v>9</v>
      </c>
      <c r="J16" s="141">
        <f>COLUMN()</f>
        <v>10</v>
      </c>
      <c r="K16" s="141">
        <f>COLUMN()</f>
        <v>11</v>
      </c>
      <c r="L16" s="141">
        <f>COLUMN()</f>
        <v>12</v>
      </c>
      <c r="M16" s="141">
        <f>COLUMN()</f>
        <v>13</v>
      </c>
      <c r="N16" s="141">
        <f>COLUMN()</f>
        <v>14</v>
      </c>
      <c r="O16" s="141">
        <f>COLUMN()</f>
        <v>15</v>
      </c>
      <c r="P16" s="141">
        <f>COLUMN()</f>
        <v>16</v>
      </c>
      <c r="Q16" s="141">
        <f>COLUMN()</f>
        <v>17</v>
      </c>
      <c r="U16">
        <v>-0.5</v>
      </c>
      <c r="V16">
        <f t="shared" ca="1" si="0"/>
        <v>-2.0839367439564233E-2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-5.3961113175567078E-4</v>
      </c>
      <c r="AA17">
        <v>17</v>
      </c>
      <c r="AB17" t="s">
        <v>249</v>
      </c>
    </row>
    <row r="18" spans="1:28">
      <c r="A18" s="142">
        <v>10000</v>
      </c>
      <c r="B18" s="142">
        <v>1</v>
      </c>
      <c r="C18">
        <f ca="1">SUM(INDIRECT(C12):INDIRECT(C13))</f>
        <v>35</v>
      </c>
      <c r="D18" s="143">
        <f ca="1">SUM(INDIRECT(D12):INDIRECT(D13))</f>
        <v>-130.65025000000006</v>
      </c>
      <c r="E18" s="143">
        <f ca="1">SUM(INDIRECT(E12):INDIRECT(E13))</f>
        <v>-1.9468070499024179</v>
      </c>
      <c r="F18" s="8">
        <f ca="1">SUM(INDIRECT(F12):INDIRECT(F13))</f>
        <v>-113.69136499999998</v>
      </c>
      <c r="G18" s="8">
        <f ca="1">SUM(INDIRECT(G12):INDIRECT(G13))</f>
        <v>-1.7673990929069987</v>
      </c>
      <c r="H18" s="8">
        <f ca="1">SUM(INDIRECT(H12):INDIRECT(H13))</f>
        <v>594.78591229425012</v>
      </c>
      <c r="I18" s="8">
        <f ca="1">SUM(INDIRECT(I12):INDIRECT(I13))</f>
        <v>-3513.6610498425075</v>
      </c>
      <c r="J18" s="8">
        <f ca="1">SUM(INDIRECT(J12):INDIRECT(J13))</f>
        <v>21987.76487581434</v>
      </c>
      <c r="K18" s="8">
        <f ca="1">SUM(INDIRECT(K12):INDIRECT(K13))</f>
        <v>7.0661807483270902</v>
      </c>
      <c r="L18" s="8">
        <f ca="1">SUM(INDIRECT(L12):INDIRECT(L13))</f>
        <v>-35.139995009062048</v>
      </c>
      <c r="N18">
        <f ca="1">SUM(INDIRECT(N12):INDIRECT(N13))</f>
        <v>4.075895128334197E-4</v>
      </c>
      <c r="O18">
        <f ca="1">SQRT(SUM(INDIRECT(O12):INDIRECT(O13)))</f>
        <v>2087535.7277022442</v>
      </c>
      <c r="P18">
        <f ca="1">SQRT(SUM(INDIRECT(P12):INDIRECT(P13)))</f>
        <v>1590008.2959291963</v>
      </c>
      <c r="Q18">
        <f ca="1">SQRT(SUM(INDIRECT(Q12):INDIRECT(Q13)))</f>
        <v>219890.7254509248</v>
      </c>
      <c r="U18">
        <v>0.5</v>
      </c>
      <c r="V18">
        <f t="shared" ca="1" si="0"/>
        <v>2.2425219421759842E-2</v>
      </c>
      <c r="AA18">
        <v>18</v>
      </c>
      <c r="AB18" t="s">
        <v>250</v>
      </c>
    </row>
    <row r="19" spans="1:28">
      <c r="A19" s="144" t="s">
        <v>251</v>
      </c>
      <c r="F19" s="145" t="s">
        <v>252</v>
      </c>
      <c r="G19" s="145" t="s">
        <v>253</v>
      </c>
      <c r="H19" s="145" t="s">
        <v>254</v>
      </c>
      <c r="I19" s="145" t="s">
        <v>255</v>
      </c>
      <c r="J19" s="145" t="s">
        <v>256</v>
      </c>
      <c r="K19" s="145" t="s">
        <v>257</v>
      </c>
      <c r="L19" s="145" t="s">
        <v>258</v>
      </c>
      <c r="U19">
        <v>1</v>
      </c>
      <c r="V19">
        <f t="shared" ca="1" si="0"/>
        <v>4.8055124220982313E-2</v>
      </c>
      <c r="AA19">
        <v>19</v>
      </c>
      <c r="AB19" t="s">
        <v>259</v>
      </c>
    </row>
    <row r="20" spans="1:28" ht="14.25">
      <c r="A20" s="47" t="s">
        <v>198</v>
      </c>
      <c r="B20" s="47" t="s">
        <v>260</v>
      </c>
      <c r="C20" s="47" t="s">
        <v>261</v>
      </c>
      <c r="D20" s="47" t="s">
        <v>198</v>
      </c>
      <c r="E20" s="47" t="s">
        <v>260</v>
      </c>
      <c r="F20" s="47" t="s">
        <v>262</v>
      </c>
      <c r="G20" s="47" t="s">
        <v>263</v>
      </c>
      <c r="H20" s="47" t="s">
        <v>264</v>
      </c>
      <c r="I20" s="47" t="s">
        <v>265</v>
      </c>
      <c r="J20" s="47" t="s">
        <v>266</v>
      </c>
      <c r="K20" s="47" t="s">
        <v>267</v>
      </c>
      <c r="L20" s="47" t="s">
        <v>268</v>
      </c>
      <c r="M20" s="114" t="s">
        <v>199</v>
      </c>
      <c r="N20" s="47" t="s">
        <v>269</v>
      </c>
      <c r="O20" s="47" t="s">
        <v>270</v>
      </c>
      <c r="P20" s="47" t="s">
        <v>271</v>
      </c>
      <c r="Q20" s="47" t="s">
        <v>272</v>
      </c>
      <c r="R20" s="115" t="s">
        <v>273</v>
      </c>
      <c r="U20">
        <v>1.5</v>
      </c>
      <c r="V20">
        <f t="shared" ca="1" si="0"/>
        <v>7.635010326591174E-2</v>
      </c>
      <c r="AA20">
        <v>20</v>
      </c>
      <c r="AB20" t="s">
        <v>274</v>
      </c>
    </row>
    <row r="21" spans="1:28">
      <c r="A21" s="146">
        <v>-75804</v>
      </c>
      <c r="B21" s="146">
        <v>-2.8863279996585334E-2</v>
      </c>
      <c r="C21" s="147">
        <v>1</v>
      </c>
      <c r="D21" s="148">
        <f t="shared" ref="D21:D81" si="5">A21/A$18</f>
        <v>-7.5804</v>
      </c>
      <c r="E21" s="148">
        <f t="shared" ref="E21:E81" si="6">B21/B$18</f>
        <v>-2.8863279996585334E-2</v>
      </c>
      <c r="F21" s="32">
        <f t="shared" ref="F21:F81" si="7">$C21*D21</f>
        <v>-7.5804</v>
      </c>
      <c r="G21" s="32">
        <f t="shared" ref="G21:G81" si="8">$C21*E21</f>
        <v>-2.8863279996585334E-2</v>
      </c>
      <c r="H21" s="32">
        <f t="shared" ref="H21:H81" si="9">C21*D21*D21</f>
        <v>57.462464160000003</v>
      </c>
      <c r="I21" s="32">
        <f t="shared" ref="I21:I81" si="10">C21*D21*D21*D21</f>
        <v>-435.58846331846405</v>
      </c>
      <c r="J21" s="32">
        <f t="shared" ref="J21:J81" si="11">C21*D21*D21*D21*D21</f>
        <v>3301.9347873392849</v>
      </c>
      <c r="K21" s="32">
        <f t="shared" ref="K21:K81" si="12">C21*E21*D21</f>
        <v>0.21879520768611546</v>
      </c>
      <c r="L21" s="32">
        <f t="shared" ref="L21:L81" si="13">C21*E21*D21*D21</f>
        <v>-1.6585551923438298</v>
      </c>
      <c r="M21" s="32">
        <f t="shared" ref="M21:M81" ca="1" si="14">+E$4+E$5*D21+E$6*D21^2</f>
        <v>-2.2219018719986938E-2</v>
      </c>
      <c r="N21" s="32">
        <f t="shared" ref="N21:N81" ca="1" si="15">C21*(M21-E21)^2</f>
        <v>4.4146207911704943E-5</v>
      </c>
      <c r="O21" s="149">
        <f t="shared" ref="O21:O81" ca="1" si="16">(C21*O$1-O$2*F21+O$3*H21)^2</f>
        <v>62927664699.378922</v>
      </c>
      <c r="P21" s="32">
        <f t="shared" ref="P21:P81" ca="1" si="17">(-C21*O$2+O$4*F21-O$5*H21)^2</f>
        <v>192633249889.56113</v>
      </c>
      <c r="Q21" s="32">
        <f t="shared" ref="Q21:Q81" ca="1" si="18">+(C21*O$3-F21*O$5+H21*O$6)^2</f>
        <v>6330159688.9276066</v>
      </c>
      <c r="R21">
        <f t="shared" ref="R21:R81" ca="1" si="19">+E21-M21</f>
        <v>-6.6442612765983955E-3</v>
      </c>
      <c r="AA21">
        <v>21</v>
      </c>
      <c r="AB21" t="s">
        <v>275</v>
      </c>
    </row>
    <row r="22" spans="1:28">
      <c r="A22" s="146">
        <v>-68775.5</v>
      </c>
      <c r="B22" s="146">
        <v>-4.5708909998211311E-2</v>
      </c>
      <c r="C22" s="146">
        <v>1</v>
      </c>
      <c r="D22" s="148">
        <f t="shared" si="5"/>
        <v>-6.8775500000000003</v>
      </c>
      <c r="E22" s="148">
        <f t="shared" si="6"/>
        <v>-4.5708909998211311E-2</v>
      </c>
      <c r="F22" s="32">
        <f t="shared" si="7"/>
        <v>-6.8775500000000003</v>
      </c>
      <c r="G22" s="32">
        <f t="shared" si="8"/>
        <v>-4.5708909998211311E-2</v>
      </c>
      <c r="H22" s="32">
        <f t="shared" si="9"/>
        <v>47.300694002500002</v>
      </c>
      <c r="I22" s="32">
        <f t="shared" si="10"/>
        <v>-325.31288803689392</v>
      </c>
      <c r="J22" s="32">
        <f t="shared" si="11"/>
        <v>2237.3556531181398</v>
      </c>
      <c r="K22" s="32">
        <f t="shared" si="12"/>
        <v>0.31436531395819822</v>
      </c>
      <c r="L22" s="32">
        <f t="shared" si="13"/>
        <v>-2.1620631650132061</v>
      </c>
      <c r="M22" s="32">
        <f t="shared" ca="1" si="14"/>
        <v>-4.5974247719598849E-2</v>
      </c>
      <c r="N22" s="32">
        <f t="shared" ca="1" si="15"/>
        <v>7.0404106391130434E-8</v>
      </c>
      <c r="O22" s="149">
        <f t="shared" ca="1" si="16"/>
        <v>5559570465.3774862</v>
      </c>
      <c r="P22" s="32">
        <f t="shared" ca="1" si="17"/>
        <v>28436080215.178379</v>
      </c>
      <c r="Q22" s="32">
        <f t="shared" ca="1" si="18"/>
        <v>1464966946.7962973</v>
      </c>
      <c r="R22">
        <f t="shared" ca="1" si="19"/>
        <v>2.6533772138753742E-4</v>
      </c>
      <c r="AA22">
        <v>22</v>
      </c>
      <c r="AB22" t="s">
        <v>187</v>
      </c>
    </row>
    <row r="23" spans="1:28">
      <c r="A23" s="146">
        <v>-68425.5</v>
      </c>
      <c r="B23" s="146">
        <v>-4.9221909997868352E-2</v>
      </c>
      <c r="C23" s="146">
        <v>1</v>
      </c>
      <c r="D23" s="148">
        <f t="shared" si="5"/>
        <v>-6.8425500000000001</v>
      </c>
      <c r="E23" s="148">
        <f t="shared" si="6"/>
        <v>-4.9221909997868352E-2</v>
      </c>
      <c r="F23" s="32">
        <f t="shared" si="7"/>
        <v>-6.8425500000000001</v>
      </c>
      <c r="G23" s="32">
        <f t="shared" si="8"/>
        <v>-4.9221909997868352E-2</v>
      </c>
      <c r="H23" s="32">
        <f t="shared" si="9"/>
        <v>46.8204905025</v>
      </c>
      <c r="I23" s="32">
        <f t="shared" si="10"/>
        <v>-320.37154728788136</v>
      </c>
      <c r="J23" s="32">
        <f t="shared" si="11"/>
        <v>2192.1583308946924</v>
      </c>
      <c r="K23" s="32">
        <f t="shared" si="12"/>
        <v>0.33680338025591411</v>
      </c>
      <c r="L23" s="32">
        <f t="shared" si="13"/>
        <v>-2.3045939695701052</v>
      </c>
      <c r="M23" s="32">
        <f t="shared" ca="1" si="14"/>
        <v>-4.7019543140549208E-2</v>
      </c>
      <c r="N23" s="32">
        <f t="shared" ca="1" si="15"/>
        <v>4.8504197742178002E-6</v>
      </c>
      <c r="O23" s="149">
        <f t="shared" ca="1" si="16"/>
        <v>4484172155.3678904</v>
      </c>
      <c r="P23" s="32">
        <f t="shared" ca="1" si="17"/>
        <v>24523829987.11446</v>
      </c>
      <c r="Q23" s="32">
        <f t="shared" ca="1" si="18"/>
        <v>1326612350.1152654</v>
      </c>
      <c r="R23">
        <f t="shared" ca="1" si="19"/>
        <v>-2.2023668573191435E-3</v>
      </c>
      <c r="AA23">
        <v>23</v>
      </c>
      <c r="AB23" t="s">
        <v>276</v>
      </c>
    </row>
    <row r="24" spans="1:28">
      <c r="A24" s="146">
        <v>-67564.5</v>
      </c>
      <c r="B24" s="146">
        <v>-4.7029889999976149E-2</v>
      </c>
      <c r="C24" s="146">
        <v>1</v>
      </c>
      <c r="D24" s="148">
        <f t="shared" si="5"/>
        <v>-6.7564500000000001</v>
      </c>
      <c r="E24" s="148">
        <f t="shared" si="6"/>
        <v>-4.7029889999976149E-2</v>
      </c>
      <c r="F24" s="32">
        <f t="shared" si="7"/>
        <v>-6.7564500000000001</v>
      </c>
      <c r="G24" s="32">
        <f t="shared" si="8"/>
        <v>-4.7029889999976149E-2</v>
      </c>
      <c r="H24" s="32">
        <f t="shared" si="9"/>
        <v>45.649616602500004</v>
      </c>
      <c r="I24" s="32">
        <f t="shared" si="10"/>
        <v>-308.42935209396114</v>
      </c>
      <c r="J24" s="32">
        <f t="shared" si="11"/>
        <v>2083.8874959552436</v>
      </c>
      <c r="K24" s="32">
        <f t="shared" si="12"/>
        <v>0.31775510029033888</v>
      </c>
      <c r="L24" s="32">
        <f t="shared" si="13"/>
        <v>-2.1468964473566601</v>
      </c>
      <c r="M24" s="32">
        <f t="shared" ca="1" si="14"/>
        <v>-4.9535393963510088E-2</v>
      </c>
      <c r="N24" s="32">
        <f t="shared" ca="1" si="15"/>
        <v>6.2775501112842793E-6</v>
      </c>
      <c r="O24" s="149">
        <f t="shared" ca="1" si="16"/>
        <v>2376369297.9536099</v>
      </c>
      <c r="P24" s="32">
        <f t="shared" ca="1" si="17"/>
        <v>16278274302.454611</v>
      </c>
      <c r="Q24" s="32">
        <f t="shared" ca="1" si="18"/>
        <v>1020711236.47394</v>
      </c>
      <c r="R24">
        <f t="shared" ca="1" si="19"/>
        <v>2.5055039635339393E-3</v>
      </c>
      <c r="AA24">
        <v>24</v>
      </c>
      <c r="AB24" t="s">
        <v>198</v>
      </c>
    </row>
    <row r="25" spans="1:28">
      <c r="A25" s="146">
        <v>-64107</v>
      </c>
      <c r="B25" s="146">
        <v>-5.8349740000267047E-2</v>
      </c>
      <c r="C25" s="146">
        <v>1</v>
      </c>
      <c r="D25" s="148">
        <f t="shared" si="5"/>
        <v>-6.4107000000000003</v>
      </c>
      <c r="E25" s="148">
        <f t="shared" si="6"/>
        <v>-5.8349740000267047E-2</v>
      </c>
      <c r="F25" s="32">
        <f t="shared" si="7"/>
        <v>-6.4107000000000003</v>
      </c>
      <c r="G25" s="32">
        <f t="shared" si="8"/>
        <v>-5.8349740000267047E-2</v>
      </c>
      <c r="H25" s="32">
        <f t="shared" si="9"/>
        <v>41.097074490000004</v>
      </c>
      <c r="I25" s="32">
        <f t="shared" si="10"/>
        <v>-263.46101543304303</v>
      </c>
      <c r="J25" s="32">
        <f t="shared" si="11"/>
        <v>1688.969531636609</v>
      </c>
      <c r="K25" s="32">
        <f t="shared" si="12"/>
        <v>0.37406267821971195</v>
      </c>
      <c r="L25" s="32">
        <f t="shared" si="13"/>
        <v>-2.3980036112631073</v>
      </c>
      <c r="M25" s="32">
        <f t="shared" ca="1" si="14"/>
        <v>-5.8842388529247419E-2</v>
      </c>
      <c r="N25" s="32">
        <f t="shared" ca="1" si="15"/>
        <v>2.4270257310652412E-7</v>
      </c>
      <c r="O25" s="149">
        <f t="shared" ca="1" si="16"/>
        <v>308965395.55235815</v>
      </c>
      <c r="P25" s="32">
        <f t="shared" ca="1" si="17"/>
        <v>373983888.68277574</v>
      </c>
      <c r="Q25" s="32">
        <f t="shared" ca="1" si="18"/>
        <v>229834255.44222975</v>
      </c>
      <c r="R25">
        <f t="shared" ca="1" si="19"/>
        <v>4.926485289803717E-4</v>
      </c>
      <c r="AA25">
        <v>25</v>
      </c>
      <c r="AB25" t="s">
        <v>260</v>
      </c>
    </row>
    <row r="26" spans="1:28">
      <c r="A26" s="146">
        <v>-64013.5</v>
      </c>
      <c r="B26" s="146">
        <v>-5.6492069998057559E-2</v>
      </c>
      <c r="C26" s="146">
        <v>1</v>
      </c>
      <c r="D26" s="148">
        <f t="shared" si="5"/>
        <v>-6.4013499999999999</v>
      </c>
      <c r="E26" s="148">
        <f t="shared" si="6"/>
        <v>-5.6492069998057559E-2</v>
      </c>
      <c r="F26" s="32">
        <f t="shared" si="7"/>
        <v>-6.4013499999999999</v>
      </c>
      <c r="G26" s="32">
        <f t="shared" si="8"/>
        <v>-5.6492069998057559E-2</v>
      </c>
      <c r="H26" s="32">
        <f t="shared" si="9"/>
        <v>40.977281822499997</v>
      </c>
      <c r="I26" s="32">
        <f t="shared" si="10"/>
        <v>-262.30992299446035</v>
      </c>
      <c r="J26" s="32">
        <f t="shared" si="11"/>
        <v>1679.1376255605887</v>
      </c>
      <c r="K26" s="32">
        <f t="shared" si="12"/>
        <v>0.36162551228206574</v>
      </c>
      <c r="L26" s="32">
        <f t="shared" si="13"/>
        <v>-2.3148914730468015</v>
      </c>
      <c r="M26" s="32">
        <f t="shared" ca="1" si="14"/>
        <v>-5.9076377348051656E-2</v>
      </c>
      <c r="N26" s="32">
        <f t="shared" ca="1" si="15"/>
        <v>6.6786444792335134E-6</v>
      </c>
      <c r="O26" s="149">
        <f t="shared" ca="1" si="16"/>
        <v>369380969.94372618</v>
      </c>
      <c r="P26" s="32">
        <f t="shared" ca="1" si="17"/>
        <v>275399015.45480597</v>
      </c>
      <c r="Q26" s="32">
        <f t="shared" ca="1" si="18"/>
        <v>217046193.99433059</v>
      </c>
      <c r="R26">
        <f t="shared" ca="1" si="19"/>
        <v>2.5843073499940972E-3</v>
      </c>
      <c r="AA26">
        <v>26</v>
      </c>
      <c r="AB26" t="s">
        <v>277</v>
      </c>
    </row>
    <row r="27" spans="1:28">
      <c r="A27" s="146">
        <v>-64001.5</v>
      </c>
      <c r="B27" s="146">
        <v>-5.9170230000745505E-2</v>
      </c>
      <c r="C27" s="146">
        <v>1</v>
      </c>
      <c r="D27" s="148">
        <f t="shared" si="5"/>
        <v>-6.40015</v>
      </c>
      <c r="E27" s="148">
        <f t="shared" si="6"/>
        <v>-5.9170230000745505E-2</v>
      </c>
      <c r="F27" s="32">
        <f t="shared" si="7"/>
        <v>-6.40015</v>
      </c>
      <c r="G27" s="32">
        <f t="shared" si="8"/>
        <v>-5.9170230000745505E-2</v>
      </c>
      <c r="H27" s="32">
        <f t="shared" si="9"/>
        <v>40.961920022500003</v>
      </c>
      <c r="I27" s="32">
        <f t="shared" si="10"/>
        <v>-262.16243243200341</v>
      </c>
      <c r="J27" s="32">
        <f t="shared" si="11"/>
        <v>1677.8788919296867</v>
      </c>
      <c r="K27" s="32">
        <f t="shared" si="12"/>
        <v>0.37869834753927134</v>
      </c>
      <c r="L27" s="32">
        <f t="shared" si="13"/>
        <v>-2.4237262290034676</v>
      </c>
      <c r="M27" s="32">
        <f t="shared" ca="1" si="14"/>
        <v>-5.9106340518913447E-2</v>
      </c>
      <c r="N27" s="32">
        <f t="shared" ca="1" si="15"/>
        <v>4.0818658887688552E-9</v>
      </c>
      <c r="O27" s="149">
        <f t="shared" ca="1" si="16"/>
        <v>377502739.29994005</v>
      </c>
      <c r="P27" s="32">
        <f t="shared" ca="1" si="17"/>
        <v>263859173.23016506</v>
      </c>
      <c r="Q27" s="32">
        <f t="shared" ca="1" si="18"/>
        <v>215434380.88921109</v>
      </c>
      <c r="R27">
        <f t="shared" ca="1" si="19"/>
        <v>-6.3889481832057893E-5</v>
      </c>
    </row>
    <row r="28" spans="1:28">
      <c r="A28" s="146">
        <v>-63999</v>
      </c>
      <c r="B28" s="146">
        <v>-5.735318000006373E-2</v>
      </c>
      <c r="C28" s="146">
        <v>1</v>
      </c>
      <c r="D28" s="148">
        <f t="shared" si="5"/>
        <v>-6.3998999999999997</v>
      </c>
      <c r="E28" s="148">
        <f t="shared" si="6"/>
        <v>-5.735318000006373E-2</v>
      </c>
      <c r="F28" s="32">
        <f t="shared" si="7"/>
        <v>-6.3998999999999997</v>
      </c>
      <c r="G28" s="32">
        <f t="shared" si="8"/>
        <v>-5.735318000006373E-2</v>
      </c>
      <c r="H28" s="32">
        <f t="shared" si="9"/>
        <v>40.958720009999993</v>
      </c>
      <c r="I28" s="32">
        <f t="shared" si="10"/>
        <v>-262.13171219199893</v>
      </c>
      <c r="J28" s="32">
        <f t="shared" si="11"/>
        <v>1677.6167448575738</v>
      </c>
      <c r="K28" s="32">
        <f t="shared" si="12"/>
        <v>0.36705461668240785</v>
      </c>
      <c r="L28" s="32">
        <f t="shared" si="13"/>
        <v>-2.3491128413057418</v>
      </c>
      <c r="M28" s="32">
        <f t="shared" ca="1" si="14"/>
        <v>-5.911258091399757E-2</v>
      </c>
      <c r="N28" s="32">
        <f t="shared" ca="1" si="15"/>
        <v>3.0954915759512302E-6</v>
      </c>
      <c r="O28" s="149">
        <f t="shared" ca="1" si="16"/>
        <v>379205246.06971347</v>
      </c>
      <c r="P28" s="32">
        <f t="shared" ca="1" si="17"/>
        <v>261486774.65223813</v>
      </c>
      <c r="Q28" s="32">
        <f t="shared" ca="1" si="18"/>
        <v>215099426.50691795</v>
      </c>
      <c r="R28">
        <f t="shared" ca="1" si="19"/>
        <v>1.7594009139338396E-3</v>
      </c>
    </row>
    <row r="29" spans="1:28">
      <c r="A29" s="146">
        <v>-63967.5</v>
      </c>
      <c r="B29" s="146">
        <v>-6.1458349999156781E-2</v>
      </c>
      <c r="C29" s="146">
        <v>1</v>
      </c>
      <c r="D29" s="148">
        <f t="shared" si="5"/>
        <v>-6.3967499999999999</v>
      </c>
      <c r="E29" s="148">
        <f t="shared" si="6"/>
        <v>-6.1458349999156781E-2</v>
      </c>
      <c r="F29" s="32">
        <f t="shared" si="7"/>
        <v>-6.3967499999999999</v>
      </c>
      <c r="G29" s="32">
        <f t="shared" si="8"/>
        <v>-6.1458349999156781E-2</v>
      </c>
      <c r="H29" s="32">
        <f t="shared" si="9"/>
        <v>40.9184105625</v>
      </c>
      <c r="I29" s="32">
        <f t="shared" si="10"/>
        <v>-261.74484276567188</v>
      </c>
      <c r="J29" s="32">
        <f t="shared" si="11"/>
        <v>1674.3163229613115</v>
      </c>
      <c r="K29" s="32">
        <f t="shared" si="12"/>
        <v>0.39313370035710615</v>
      </c>
      <c r="L29" s="32">
        <f t="shared" si="13"/>
        <v>-2.5147779977593188</v>
      </c>
      <c r="M29" s="32">
        <f t="shared" ca="1" si="14"/>
        <v>-5.9191152806166214E-2</v>
      </c>
      <c r="N29" s="32">
        <f t="shared" ca="1" si="15"/>
        <v>5.140183111904304E-6</v>
      </c>
      <c r="O29" s="149">
        <f t="shared" ca="1" si="16"/>
        <v>400965421.55927342</v>
      </c>
      <c r="P29" s="32">
        <f t="shared" ca="1" si="17"/>
        <v>232530567.62301406</v>
      </c>
      <c r="Q29" s="32">
        <f t="shared" ca="1" si="18"/>
        <v>210903783.87857515</v>
      </c>
      <c r="R29">
        <f t="shared" ca="1" si="19"/>
        <v>-2.2671971929905665E-3</v>
      </c>
    </row>
    <row r="30" spans="1:28">
      <c r="A30" s="146">
        <v>-63121</v>
      </c>
      <c r="B30" s="146">
        <v>-5.5805219999456313E-2</v>
      </c>
      <c r="C30" s="146">
        <v>0.1</v>
      </c>
      <c r="D30" s="148">
        <f t="shared" si="5"/>
        <v>-6.3121</v>
      </c>
      <c r="E30" s="148">
        <f t="shared" si="6"/>
        <v>-5.5805219999456313E-2</v>
      </c>
      <c r="F30" s="32">
        <f t="shared" si="7"/>
        <v>-0.63121000000000005</v>
      </c>
      <c r="G30" s="32">
        <f t="shared" si="8"/>
        <v>-5.5805219999456313E-3</v>
      </c>
      <c r="H30" s="32">
        <f t="shared" si="9"/>
        <v>3.9842606410000005</v>
      </c>
      <c r="I30" s="32">
        <f t="shared" si="10"/>
        <v>-25.149051592056104</v>
      </c>
      <c r="J30" s="32">
        <f t="shared" si="11"/>
        <v>158.74332855421733</v>
      </c>
      <c r="K30" s="32">
        <f t="shared" si="12"/>
        <v>3.5224812915856822E-2</v>
      </c>
      <c r="L30" s="32">
        <f t="shared" si="13"/>
        <v>-0.22234254160617986</v>
      </c>
      <c r="M30" s="32">
        <f t="shared" ca="1" si="14"/>
        <v>-6.1263001408859763E-2</v>
      </c>
      <c r="N30" s="32">
        <f t="shared" ca="1" si="15"/>
        <v>2.9787377912829915E-6</v>
      </c>
      <c r="O30" s="149">
        <f t="shared" ca="1" si="16"/>
        <v>11895285.788308386</v>
      </c>
      <c r="P30" s="32">
        <f t="shared" ca="1" si="17"/>
        <v>829153.89251752209</v>
      </c>
      <c r="Q30" s="32">
        <f t="shared" ca="1" si="18"/>
        <v>1148843.4896805845</v>
      </c>
      <c r="R30">
        <f t="shared" ca="1" si="19"/>
        <v>5.4577814094034505E-3</v>
      </c>
    </row>
    <row r="31" spans="1:28">
      <c r="A31" s="146">
        <v>-61468.5</v>
      </c>
      <c r="B31" s="146">
        <v>-5.8435169998119818E-2</v>
      </c>
      <c r="C31" s="146">
        <v>1</v>
      </c>
      <c r="D31" s="148">
        <f t="shared" si="5"/>
        <v>-6.1468499999999997</v>
      </c>
      <c r="E31" s="148">
        <f t="shared" si="6"/>
        <v>-5.8435169998119818E-2</v>
      </c>
      <c r="F31" s="32">
        <f t="shared" si="7"/>
        <v>-6.1468499999999997</v>
      </c>
      <c r="G31" s="32">
        <f t="shared" si="8"/>
        <v>-5.8435169998119818E-2</v>
      </c>
      <c r="H31" s="32">
        <f t="shared" si="9"/>
        <v>37.783764922499998</v>
      </c>
      <c r="I31" s="32">
        <f t="shared" si="10"/>
        <v>-232.25113541386909</v>
      </c>
      <c r="J31" s="32">
        <f t="shared" si="11"/>
        <v>1427.6128917187411</v>
      </c>
      <c r="K31" s="32">
        <f t="shared" si="12"/>
        <v>0.35919222470294276</v>
      </c>
      <c r="L31" s="32">
        <f t="shared" si="13"/>
        <v>-2.2079007264152835</v>
      </c>
      <c r="M31" s="32">
        <f t="shared" ca="1" si="14"/>
        <v>-6.5087459278684506E-2</v>
      </c>
      <c r="N31" s="32">
        <f t="shared" ca="1" si="15"/>
        <v>4.4252952672315861E-5</v>
      </c>
      <c r="O31" s="149">
        <f t="shared" ca="1" si="16"/>
        <v>3701623325.1625495</v>
      </c>
      <c r="P31" s="32">
        <f t="shared" ca="1" si="17"/>
        <v>2955450779.7602892</v>
      </c>
      <c r="Q31" s="32">
        <f t="shared" ca="1" si="18"/>
        <v>13090536.105691949</v>
      </c>
      <c r="R31">
        <f t="shared" ca="1" si="19"/>
        <v>6.6522892805646883E-3</v>
      </c>
    </row>
    <row r="32" spans="1:28">
      <c r="A32" s="146">
        <v>-60806.5</v>
      </c>
      <c r="B32" s="146">
        <v>-6.1780329997418448E-2</v>
      </c>
      <c r="C32" s="146">
        <v>0.1</v>
      </c>
      <c r="D32" s="148">
        <f t="shared" si="5"/>
        <v>-6.0806500000000003</v>
      </c>
      <c r="E32" s="148">
        <f t="shared" si="6"/>
        <v>-6.1780329997418448E-2</v>
      </c>
      <c r="F32" s="32">
        <f t="shared" si="7"/>
        <v>-0.60806500000000008</v>
      </c>
      <c r="G32" s="32">
        <f t="shared" si="8"/>
        <v>-6.1780329997418448E-3</v>
      </c>
      <c r="H32" s="32">
        <f t="shared" si="9"/>
        <v>3.6974304422500008</v>
      </c>
      <c r="I32" s="32">
        <f t="shared" si="10"/>
        <v>-22.48278041866747</v>
      </c>
      <c r="J32" s="32">
        <f t="shared" si="11"/>
        <v>136.70991875277036</v>
      </c>
      <c r="K32" s="32">
        <f t="shared" si="12"/>
        <v>3.7566456359880249E-2</v>
      </c>
      <c r="L32" s="32">
        <f t="shared" si="13"/>
        <v>-0.22842847286470586</v>
      </c>
      <c r="M32" s="32">
        <f t="shared" ca="1" si="14"/>
        <v>-6.653788829139895E-2</v>
      </c>
      <c r="N32" s="32">
        <f t="shared" ca="1" si="15"/>
        <v>2.2634360920622661E-6</v>
      </c>
      <c r="O32" s="149">
        <f t="shared" ca="1" si="16"/>
        <v>49980980.874208659</v>
      </c>
      <c r="P32" s="32">
        <f t="shared" ca="1" si="17"/>
        <v>51332334.752540223</v>
      </c>
      <c r="Q32" s="32">
        <f t="shared" ca="1" si="18"/>
        <v>8002.6410390298715</v>
      </c>
      <c r="R32">
        <f t="shared" ca="1" si="19"/>
        <v>4.7575582939805017E-3</v>
      </c>
    </row>
    <row r="33" spans="1:18">
      <c r="A33" s="146">
        <v>-60677</v>
      </c>
      <c r="B33" s="146">
        <v>-6.0057139999116771E-2</v>
      </c>
      <c r="C33" s="146">
        <v>0.1</v>
      </c>
      <c r="D33" s="148">
        <f t="shared" si="5"/>
        <v>-6.0677000000000003</v>
      </c>
      <c r="E33" s="148">
        <f t="shared" si="6"/>
        <v>-6.0057139999116771E-2</v>
      </c>
      <c r="F33" s="32">
        <f t="shared" si="7"/>
        <v>-0.60677000000000003</v>
      </c>
      <c r="G33" s="32">
        <f t="shared" si="8"/>
        <v>-6.0057139999116771E-3</v>
      </c>
      <c r="H33" s="32">
        <f t="shared" si="9"/>
        <v>3.6816983290000005</v>
      </c>
      <c r="I33" s="32">
        <f t="shared" si="10"/>
        <v>-22.339440950873303</v>
      </c>
      <c r="J33" s="32">
        <f t="shared" si="11"/>
        <v>135.54902585761394</v>
      </c>
      <c r="K33" s="32">
        <f t="shared" si="12"/>
        <v>3.6440870837264085E-2</v>
      </c>
      <c r="L33" s="32">
        <f t="shared" si="13"/>
        <v>-0.22111227197926731</v>
      </c>
      <c r="M33" s="32">
        <f t="shared" ca="1" si="14"/>
        <v>-6.6816156888607259E-2</v>
      </c>
      <c r="N33" s="32">
        <f t="shared" ca="1" si="15"/>
        <v>4.5684309312417676E-6</v>
      </c>
      <c r="O33" s="149">
        <f t="shared" ca="1" si="16"/>
        <v>52676326.542074248</v>
      </c>
      <c r="P33" s="32">
        <f t="shared" ca="1" si="17"/>
        <v>56205975.610921815</v>
      </c>
      <c r="Q33" s="32">
        <f t="shared" ca="1" si="18"/>
        <v>1368.2058102475667</v>
      </c>
      <c r="R33">
        <f t="shared" ca="1" si="19"/>
        <v>6.7590168894904878E-3</v>
      </c>
    </row>
    <row r="34" spans="1:18">
      <c r="A34" s="146">
        <v>-44826</v>
      </c>
      <c r="B34" s="146">
        <v>-9.6033319998241495E-2</v>
      </c>
      <c r="C34" s="146">
        <v>1</v>
      </c>
      <c r="D34" s="148">
        <f t="shared" si="5"/>
        <v>-4.4825999999999997</v>
      </c>
      <c r="E34" s="148">
        <f t="shared" si="6"/>
        <v>-9.6033319998241495E-2</v>
      </c>
      <c r="F34" s="32">
        <f t="shared" si="7"/>
        <v>-4.4825999999999997</v>
      </c>
      <c r="G34" s="32">
        <f t="shared" si="8"/>
        <v>-9.6033319998241495E-2</v>
      </c>
      <c r="H34" s="32">
        <f t="shared" si="9"/>
        <v>20.093702759999996</v>
      </c>
      <c r="I34" s="32">
        <f t="shared" si="10"/>
        <v>-90.072031991975976</v>
      </c>
      <c r="J34" s="32">
        <f t="shared" si="11"/>
        <v>403.75689060723147</v>
      </c>
      <c r="K34" s="32">
        <f t="shared" si="12"/>
        <v>0.4304789602241173</v>
      </c>
      <c r="L34" s="32">
        <f t="shared" si="13"/>
        <v>-1.9296649871006282</v>
      </c>
      <c r="M34" s="32">
        <f t="shared" ca="1" si="14"/>
        <v>-8.7375028743193514E-2</v>
      </c>
      <c r="N34" s="32">
        <f t="shared" ca="1" si="15"/>
        <v>7.4966007457240351E-5</v>
      </c>
      <c r="O34" s="149">
        <f t="shared" ca="1" si="16"/>
        <v>34997434962.975243</v>
      </c>
      <c r="P34" s="32">
        <f t="shared" ca="1" si="17"/>
        <v>116703907284.34471</v>
      </c>
      <c r="Q34" s="32">
        <f t="shared" ca="1" si="18"/>
        <v>1923838961.655724</v>
      </c>
      <c r="R34">
        <f t="shared" ca="1" si="19"/>
        <v>-8.6582912550479812E-3</v>
      </c>
    </row>
    <row r="35" spans="1:18">
      <c r="A35" s="146">
        <v>-41276.5</v>
      </c>
      <c r="B35" s="146">
        <v>-8.5785729992494453E-2</v>
      </c>
      <c r="C35" s="146">
        <v>1</v>
      </c>
      <c r="D35" s="148">
        <f t="shared" si="5"/>
        <v>-4.12765</v>
      </c>
      <c r="E35" s="148">
        <f t="shared" si="6"/>
        <v>-8.5785729992494453E-2</v>
      </c>
      <c r="F35" s="32">
        <f t="shared" si="7"/>
        <v>-4.12765</v>
      </c>
      <c r="G35" s="32">
        <f t="shared" si="8"/>
        <v>-8.5785729992494453E-2</v>
      </c>
      <c r="H35" s="32">
        <f t="shared" si="9"/>
        <v>17.037494522500001</v>
      </c>
      <c r="I35" s="32">
        <f t="shared" si="10"/>
        <v>-70.32481426579713</v>
      </c>
      <c r="J35" s="32">
        <f t="shared" si="11"/>
        <v>290.27621960421754</v>
      </c>
      <c r="K35" s="32">
        <f t="shared" si="12"/>
        <v>0.35409346840351974</v>
      </c>
      <c r="L35" s="32">
        <f t="shared" si="13"/>
        <v>-1.4615739048557883</v>
      </c>
      <c r="M35" s="32">
        <f t="shared" ca="1" si="14"/>
        <v>-8.8308307363323901E-2</v>
      </c>
      <c r="N35" s="32">
        <f t="shared" ca="1" si="15"/>
        <v>6.363396591820813E-6</v>
      </c>
      <c r="O35" s="149">
        <f t="shared" ca="1" si="16"/>
        <v>32849228564.88335</v>
      </c>
      <c r="P35" s="32">
        <f t="shared" ca="1" si="17"/>
        <v>131921947497.06668</v>
      </c>
      <c r="Q35" s="32">
        <f t="shared" ca="1" si="18"/>
        <v>2335968717.7786841</v>
      </c>
      <c r="R35">
        <f t="shared" ca="1" si="19"/>
        <v>2.5225773708294486E-3</v>
      </c>
    </row>
    <row r="36" spans="1:18">
      <c r="A36" s="146">
        <v>-41233.5</v>
      </c>
      <c r="B36" s="146">
        <v>-8.5832469994784333E-2</v>
      </c>
      <c r="C36" s="146">
        <v>1</v>
      </c>
      <c r="D36" s="148">
        <f t="shared" si="5"/>
        <v>-4.1233500000000003</v>
      </c>
      <c r="E36" s="148">
        <f t="shared" si="6"/>
        <v>-8.5832469994784333E-2</v>
      </c>
      <c r="F36" s="32">
        <f t="shared" si="7"/>
        <v>-4.1233500000000003</v>
      </c>
      <c r="G36" s="32">
        <f t="shared" si="8"/>
        <v>-8.5832469994784333E-2</v>
      </c>
      <c r="H36" s="32">
        <f t="shared" si="9"/>
        <v>17.002015222500003</v>
      </c>
      <c r="I36" s="32">
        <f t="shared" si="10"/>
        <v>-70.10525946769539</v>
      </c>
      <c r="J36" s="32">
        <f t="shared" si="11"/>
        <v>289.06852162612182</v>
      </c>
      <c r="K36" s="32">
        <f t="shared" si="12"/>
        <v>0.35391731515299402</v>
      </c>
      <c r="L36" s="32">
        <f t="shared" si="13"/>
        <v>-1.4593249614360979</v>
      </c>
      <c r="M36" s="32">
        <f t="shared" ca="1" si="14"/>
        <v>-8.8311379577191637E-2</v>
      </c>
      <c r="N36" s="32">
        <f t="shared" ca="1" si="15"/>
        <v>6.144992717750756E-6</v>
      </c>
      <c r="O36" s="149">
        <f t="shared" ca="1" si="16"/>
        <v>32798044728.063213</v>
      </c>
      <c r="P36" s="32">
        <f t="shared" ca="1" si="17"/>
        <v>132049864793.53848</v>
      </c>
      <c r="Q36" s="32">
        <f t="shared" ca="1" si="18"/>
        <v>2340026831.9726977</v>
      </c>
      <c r="R36">
        <f t="shared" ca="1" si="19"/>
        <v>2.4789095824073043E-3</v>
      </c>
    </row>
    <row r="37" spans="1:18">
      <c r="A37" s="146">
        <v>-36039</v>
      </c>
      <c r="B37" s="146">
        <v>-8.5625979998440016E-2</v>
      </c>
      <c r="C37" s="146">
        <v>1</v>
      </c>
      <c r="D37" s="148">
        <f t="shared" si="5"/>
        <v>-3.6038999999999999</v>
      </c>
      <c r="E37" s="148">
        <f t="shared" si="6"/>
        <v>-8.5625979998440016E-2</v>
      </c>
      <c r="F37" s="32">
        <f t="shared" si="7"/>
        <v>-3.6038999999999999</v>
      </c>
      <c r="G37" s="32">
        <f t="shared" si="8"/>
        <v>-8.5625979998440016E-2</v>
      </c>
      <c r="H37" s="32">
        <f t="shared" si="9"/>
        <v>12.988095209999999</v>
      </c>
      <c r="I37" s="32">
        <f t="shared" si="10"/>
        <v>-46.807796327318997</v>
      </c>
      <c r="J37" s="32">
        <f t="shared" si="11"/>
        <v>168.69061718402492</v>
      </c>
      <c r="K37" s="32">
        <f t="shared" si="12"/>
        <v>0.30858746931637798</v>
      </c>
      <c r="L37" s="32">
        <f t="shared" si="13"/>
        <v>-1.1121183806692945</v>
      </c>
      <c r="M37" s="32">
        <f t="shared" ca="1" si="14"/>
        <v>-8.723237963135981E-2</v>
      </c>
      <c r="N37" s="32">
        <f t="shared" ca="1" si="15"/>
        <v>2.5805197806448503E-6</v>
      </c>
      <c r="O37" s="149">
        <f t="shared" ca="1" si="16"/>
        <v>22983833330.348038</v>
      </c>
      <c r="P37" s="32">
        <f t="shared" ca="1" si="17"/>
        <v>136599423538.35966</v>
      </c>
      <c r="Q37" s="32">
        <f t="shared" ca="1" si="18"/>
        <v>2631286352.0431209</v>
      </c>
      <c r="R37">
        <f t="shared" ca="1" si="19"/>
        <v>1.6063996329197944E-3</v>
      </c>
    </row>
    <row r="38" spans="1:18">
      <c r="A38" s="146">
        <v>-36038.5</v>
      </c>
      <c r="B38" s="146">
        <v>-8.5222569992765784E-2</v>
      </c>
      <c r="C38" s="146">
        <v>1</v>
      </c>
      <c r="D38" s="148">
        <f t="shared" si="5"/>
        <v>-3.60385</v>
      </c>
      <c r="E38" s="148">
        <f t="shared" si="6"/>
        <v>-8.5222569992765784E-2</v>
      </c>
      <c r="F38" s="32">
        <f t="shared" si="7"/>
        <v>-3.60385</v>
      </c>
      <c r="G38" s="32">
        <f t="shared" si="8"/>
        <v>-8.5222569992765784E-2</v>
      </c>
      <c r="H38" s="32">
        <f t="shared" si="9"/>
        <v>12.9877348225</v>
      </c>
      <c r="I38" s="32">
        <f t="shared" si="10"/>
        <v>-46.805848140066622</v>
      </c>
      <c r="J38" s="32">
        <f t="shared" si="11"/>
        <v>168.68125581957909</v>
      </c>
      <c r="K38" s="32">
        <f t="shared" si="12"/>
        <v>0.30712935886842896</v>
      </c>
      <c r="L38" s="32">
        <f t="shared" si="13"/>
        <v>-1.1068481399579877</v>
      </c>
      <c r="M38" s="32">
        <f t="shared" ca="1" si="14"/>
        <v>-8.7232137320906178E-2</v>
      </c>
      <c r="N38" s="32">
        <f t="shared" ca="1" si="15"/>
        <v>4.0383608463293203E-6</v>
      </c>
      <c r="O38" s="149">
        <f t="shared" ca="1" si="16"/>
        <v>22982612482.344231</v>
      </c>
      <c r="P38" s="32">
        <f t="shared" ca="1" si="17"/>
        <v>136598802309.34102</v>
      </c>
      <c r="Q38" s="32">
        <f t="shared" ca="1" si="18"/>
        <v>2631294179.141602</v>
      </c>
      <c r="R38">
        <f t="shared" ca="1" si="19"/>
        <v>2.0095673281403936E-3</v>
      </c>
    </row>
    <row r="39" spans="1:18">
      <c r="A39" s="146">
        <v>-36036.5</v>
      </c>
      <c r="B39" s="146">
        <v>-8.6238930001854897E-2</v>
      </c>
      <c r="C39" s="146">
        <v>1</v>
      </c>
      <c r="D39" s="148">
        <f t="shared" si="5"/>
        <v>-3.60365</v>
      </c>
      <c r="E39" s="148">
        <f t="shared" si="6"/>
        <v>-8.6238930001854897E-2</v>
      </c>
      <c r="F39" s="32">
        <f t="shared" si="7"/>
        <v>-3.60365</v>
      </c>
      <c r="G39" s="32">
        <f t="shared" si="8"/>
        <v>-8.6238930001854897E-2</v>
      </c>
      <c r="H39" s="32">
        <f t="shared" si="9"/>
        <v>12.9862933225</v>
      </c>
      <c r="I39" s="32">
        <f t="shared" si="10"/>
        <v>-46.798055931627125</v>
      </c>
      <c r="J39" s="32">
        <f t="shared" si="11"/>
        <v>168.64381425800809</v>
      </c>
      <c r="K39" s="32">
        <f t="shared" si="12"/>
        <v>0.3107749201011844</v>
      </c>
      <c r="L39" s="32">
        <f t="shared" si="13"/>
        <v>-1.1199240408226332</v>
      </c>
      <c r="M39" s="32">
        <f t="shared" ca="1" si="14"/>
        <v>-8.723116781258429E-2</v>
      </c>
      <c r="N39" s="32">
        <f t="shared" ca="1" si="15"/>
        <v>9.8453587304105935E-7</v>
      </c>
      <c r="O39" s="149">
        <f t="shared" ca="1" si="16"/>
        <v>22977728721.801701</v>
      </c>
      <c r="P39" s="32">
        <f t="shared" ca="1" si="17"/>
        <v>136596315361.48991</v>
      </c>
      <c r="Q39" s="32">
        <f t="shared" ca="1" si="18"/>
        <v>2631325447.1699109</v>
      </c>
      <c r="R39">
        <f t="shared" ca="1" si="19"/>
        <v>9.9223781072939332E-4</v>
      </c>
    </row>
    <row r="40" spans="1:18">
      <c r="A40" s="146">
        <v>-36031.5</v>
      </c>
      <c r="B40" s="146">
        <v>-8.5554829995089676E-2</v>
      </c>
      <c r="C40" s="146">
        <v>1</v>
      </c>
      <c r="D40" s="148">
        <f t="shared" si="5"/>
        <v>-3.6031499999999999</v>
      </c>
      <c r="E40" s="148">
        <f t="shared" si="6"/>
        <v>-8.5554829995089676E-2</v>
      </c>
      <c r="F40" s="32">
        <f t="shared" si="7"/>
        <v>-3.6031499999999999</v>
      </c>
      <c r="G40" s="32">
        <f t="shared" si="8"/>
        <v>-8.5554829995089676E-2</v>
      </c>
      <c r="H40" s="32">
        <f t="shared" si="9"/>
        <v>12.982689922499999</v>
      </c>
      <c r="I40" s="32">
        <f t="shared" si="10"/>
        <v>-46.778579194255869</v>
      </c>
      <c r="J40" s="32">
        <f t="shared" si="11"/>
        <v>168.55023762378303</v>
      </c>
      <c r="K40" s="32">
        <f t="shared" si="12"/>
        <v>0.30826688569680738</v>
      </c>
      <c r="L40" s="32">
        <f t="shared" si="13"/>
        <v>-1.1107318291984514</v>
      </c>
      <c r="M40" s="32">
        <f t="shared" ca="1" si="14"/>
        <v>-8.72287421762276E-2</v>
      </c>
      <c r="N40" s="32">
        <f t="shared" ca="1" si="15"/>
        <v>2.8019819901619211E-6</v>
      </c>
      <c r="O40" s="149">
        <f t="shared" ca="1" si="16"/>
        <v>22965516742.685574</v>
      </c>
      <c r="P40" s="32">
        <f t="shared" ca="1" si="17"/>
        <v>136590083769.91158</v>
      </c>
      <c r="Q40" s="32">
        <f t="shared" ca="1" si="18"/>
        <v>2631403334.6750631</v>
      </c>
      <c r="R40">
        <f t="shared" ca="1" si="19"/>
        <v>1.6739121811379237E-3</v>
      </c>
    </row>
    <row r="41" spans="1:18">
      <c r="A41" s="146">
        <v>-35950</v>
      </c>
      <c r="B41" s="146">
        <v>-8.582899999601068E-2</v>
      </c>
      <c r="C41" s="146">
        <v>1</v>
      </c>
      <c r="D41" s="148">
        <f t="shared" si="5"/>
        <v>-3.5950000000000002</v>
      </c>
      <c r="E41" s="148">
        <f t="shared" si="6"/>
        <v>-8.582899999601068E-2</v>
      </c>
      <c r="F41" s="32">
        <f t="shared" si="7"/>
        <v>-3.5950000000000002</v>
      </c>
      <c r="G41" s="32">
        <f t="shared" si="8"/>
        <v>-8.582899999601068E-2</v>
      </c>
      <c r="H41" s="32">
        <f t="shared" si="9"/>
        <v>12.924025000000002</v>
      </c>
      <c r="I41" s="32">
        <f t="shared" si="10"/>
        <v>-46.461869875000012</v>
      </c>
      <c r="J41" s="32">
        <f t="shared" si="11"/>
        <v>167.03042220062505</v>
      </c>
      <c r="K41" s="32">
        <f t="shared" si="12"/>
        <v>0.30855525498565839</v>
      </c>
      <c r="L41" s="32">
        <f t="shared" si="13"/>
        <v>-1.1092561416734419</v>
      </c>
      <c r="M41" s="32">
        <f t="shared" ca="1" si="14"/>
        <v>-8.7188828541470087E-2</v>
      </c>
      <c r="N41" s="32">
        <f t="shared" ca="1" si="15"/>
        <v>1.8491336730462472E-6</v>
      </c>
      <c r="O41" s="149">
        <f t="shared" ca="1" si="16"/>
        <v>22765946872.347134</v>
      </c>
      <c r="P41" s="32">
        <f t="shared" ca="1" si="17"/>
        <v>136485645401.54094</v>
      </c>
      <c r="Q41" s="32">
        <f t="shared" ca="1" si="18"/>
        <v>2632615971.5949135</v>
      </c>
      <c r="R41">
        <f t="shared" ca="1" si="19"/>
        <v>1.3598285454594072E-3</v>
      </c>
    </row>
    <row r="42" spans="1:18">
      <c r="A42" s="146">
        <v>-23517</v>
      </c>
      <c r="B42" s="146">
        <v>-8.2425940003304277E-2</v>
      </c>
      <c r="C42" s="146">
        <v>1</v>
      </c>
      <c r="D42" s="148">
        <f t="shared" si="5"/>
        <v>-2.3517000000000001</v>
      </c>
      <c r="E42" s="148">
        <f t="shared" si="6"/>
        <v>-8.2425940003304277E-2</v>
      </c>
      <c r="F42" s="32">
        <f t="shared" si="7"/>
        <v>-2.3517000000000001</v>
      </c>
      <c r="G42" s="32">
        <f t="shared" si="8"/>
        <v>-8.2425940003304277E-2</v>
      </c>
      <c r="H42" s="32">
        <f t="shared" si="9"/>
        <v>5.5304928900000005</v>
      </c>
      <c r="I42" s="32">
        <f t="shared" si="10"/>
        <v>-13.006060129413003</v>
      </c>
      <c r="J42" s="32">
        <f t="shared" si="11"/>
        <v>30.58635160634056</v>
      </c>
      <c r="K42" s="32">
        <f t="shared" si="12"/>
        <v>0.19384108310577067</v>
      </c>
      <c r="L42" s="32">
        <f t="shared" si="13"/>
        <v>-0.45585607513984089</v>
      </c>
      <c r="M42" s="32">
        <f t="shared" ca="1" si="14"/>
        <v>-7.2806591719122668E-2</v>
      </c>
      <c r="N42" s="32">
        <f t="shared" ca="1" si="15"/>
        <v>9.2531861412387654E-5</v>
      </c>
      <c r="O42" s="149">
        <f t="shared" ca="1" si="16"/>
        <v>436567642.06819576</v>
      </c>
      <c r="P42" s="32">
        <f t="shared" ca="1" si="17"/>
        <v>68513510354.529221</v>
      </c>
      <c r="Q42" s="32">
        <f t="shared" ca="1" si="18"/>
        <v>1667325666.7605429</v>
      </c>
      <c r="R42">
        <f t="shared" ca="1" si="19"/>
        <v>-9.6193482841816086E-3</v>
      </c>
    </row>
    <row r="43" spans="1:18">
      <c r="A43" s="146">
        <v>-22831</v>
      </c>
      <c r="B43" s="146">
        <v>-7.0427419996121898E-2</v>
      </c>
      <c r="C43" s="146">
        <v>1</v>
      </c>
      <c r="D43" s="148">
        <f t="shared" si="5"/>
        <v>-2.2831000000000001</v>
      </c>
      <c r="E43" s="148">
        <f t="shared" si="6"/>
        <v>-7.0427419996121898E-2</v>
      </c>
      <c r="F43" s="32">
        <f t="shared" si="7"/>
        <v>-2.2831000000000001</v>
      </c>
      <c r="G43" s="32">
        <f t="shared" si="8"/>
        <v>-7.0427419996121898E-2</v>
      </c>
      <c r="H43" s="32">
        <f t="shared" si="9"/>
        <v>5.2125456100000003</v>
      </c>
      <c r="I43" s="32">
        <f t="shared" si="10"/>
        <v>-11.900762882191001</v>
      </c>
      <c r="J43" s="32">
        <f t="shared" si="11"/>
        <v>27.170631736330275</v>
      </c>
      <c r="K43" s="32">
        <f t="shared" si="12"/>
        <v>0.16079284259314591</v>
      </c>
      <c r="L43" s="32">
        <f t="shared" si="13"/>
        <v>-0.36710613892441146</v>
      </c>
      <c r="M43" s="32">
        <f t="shared" ca="1" si="14"/>
        <v>-7.1533347275276993E-2</v>
      </c>
      <c r="N43" s="32">
        <f t="shared" ca="1" si="15"/>
        <v>1.2230751467793902E-6</v>
      </c>
      <c r="O43" s="149">
        <f t="shared" ca="1" si="16"/>
        <v>1189232799.8578207</v>
      </c>
      <c r="P43" s="32">
        <f t="shared" ca="1" si="17"/>
        <v>62914283946.370285</v>
      </c>
      <c r="Q43" s="32">
        <f t="shared" ca="1" si="18"/>
        <v>1563778552.2781932</v>
      </c>
      <c r="R43">
        <f t="shared" ca="1" si="19"/>
        <v>1.1059272791550945E-3</v>
      </c>
    </row>
    <row r="44" spans="1:18">
      <c r="A44" s="146">
        <v>-17495</v>
      </c>
      <c r="B44" s="146">
        <v>-6.4915899994957726E-2</v>
      </c>
      <c r="C44" s="146">
        <v>1</v>
      </c>
      <c r="D44" s="148">
        <f t="shared" si="5"/>
        <v>-1.7495000000000001</v>
      </c>
      <c r="E44" s="148">
        <f t="shared" si="6"/>
        <v>-6.4915899994957726E-2</v>
      </c>
      <c r="F44" s="32">
        <f t="shared" si="7"/>
        <v>-1.7495000000000001</v>
      </c>
      <c r="G44" s="32">
        <f t="shared" si="8"/>
        <v>-6.4915899994957726E-2</v>
      </c>
      <c r="H44" s="32">
        <f t="shared" si="9"/>
        <v>3.0607502500000003</v>
      </c>
      <c r="I44" s="32">
        <f t="shared" si="10"/>
        <v>-5.3547825623750009</v>
      </c>
      <c r="J44" s="32">
        <f t="shared" si="11"/>
        <v>9.3681920928750646</v>
      </c>
      <c r="K44" s="32">
        <f t="shared" si="12"/>
        <v>0.11357036704117855</v>
      </c>
      <c r="L44" s="32">
        <f t="shared" si="13"/>
        <v>-0.19869135713854189</v>
      </c>
      <c r="M44" s="32">
        <f t="shared" ca="1" si="14"/>
        <v>-5.9916752518009903E-2</v>
      </c>
      <c r="N44" s="32">
        <f t="shared" ca="1" si="15"/>
        <v>2.4991475496273793E-5</v>
      </c>
      <c r="O44" s="149">
        <f t="shared" ca="1" si="16"/>
        <v>23990312238.590084</v>
      </c>
      <c r="P44" s="32">
        <f t="shared" ca="1" si="17"/>
        <v>21924889274.912872</v>
      </c>
      <c r="Q44" s="32">
        <f t="shared" ca="1" si="18"/>
        <v>728358290.01582658</v>
      </c>
      <c r="R44">
        <f t="shared" ca="1" si="19"/>
        <v>-4.9991474769478239E-3</v>
      </c>
    </row>
    <row r="45" spans="1:18">
      <c r="A45" s="146">
        <v>-17493</v>
      </c>
      <c r="B45" s="146">
        <v>-6.5662259992677718E-2</v>
      </c>
      <c r="C45" s="146">
        <v>1</v>
      </c>
      <c r="D45" s="148">
        <f t="shared" si="5"/>
        <v>-1.7493000000000001</v>
      </c>
      <c r="E45" s="148">
        <f t="shared" si="6"/>
        <v>-6.5662259992677718E-2</v>
      </c>
      <c r="F45" s="32">
        <f t="shared" si="7"/>
        <v>-1.7493000000000001</v>
      </c>
      <c r="G45" s="32">
        <f t="shared" si="8"/>
        <v>-6.5662259992677718E-2</v>
      </c>
      <c r="H45" s="32">
        <f t="shared" si="9"/>
        <v>3.0600504900000001</v>
      </c>
      <c r="I45" s="32">
        <f t="shared" si="10"/>
        <v>-5.3529463221569999</v>
      </c>
      <c r="J45" s="32">
        <f t="shared" si="11"/>
        <v>9.3639090013492403</v>
      </c>
      <c r="K45" s="32">
        <f t="shared" si="12"/>
        <v>0.11486299140519114</v>
      </c>
      <c r="L45" s="32">
        <f t="shared" si="13"/>
        <v>-0.20092983086510088</v>
      </c>
      <c r="M45" s="32">
        <f t="shared" ca="1" si="14"/>
        <v>-5.9911829425345994E-2</v>
      </c>
      <c r="N45" s="32">
        <f t="shared" ca="1" si="15"/>
        <v>3.3067451709703056E-5</v>
      </c>
      <c r="O45" s="149">
        <f t="shared" ca="1" si="16"/>
        <v>24005805931.869934</v>
      </c>
      <c r="P45" s="32">
        <f t="shared" ca="1" si="17"/>
        <v>21911735385.977612</v>
      </c>
      <c r="Q45" s="32">
        <f t="shared" ca="1" si="18"/>
        <v>728058813.70222712</v>
      </c>
      <c r="R45">
        <f t="shared" ca="1" si="19"/>
        <v>-5.7504305673317241E-3</v>
      </c>
    </row>
    <row r="46" spans="1:18">
      <c r="A46" s="146">
        <v>-17476</v>
      </c>
      <c r="B46" s="146">
        <v>-5.9806319994095247E-2</v>
      </c>
      <c r="C46" s="146">
        <v>1</v>
      </c>
      <c r="D46" s="148">
        <f t="shared" si="5"/>
        <v>-1.7476</v>
      </c>
      <c r="E46" s="148">
        <f t="shared" si="6"/>
        <v>-5.9806319994095247E-2</v>
      </c>
      <c r="F46" s="32">
        <f t="shared" si="7"/>
        <v>-1.7476</v>
      </c>
      <c r="G46" s="32">
        <f t="shared" si="8"/>
        <v>-5.9806319994095247E-2</v>
      </c>
      <c r="H46" s="32">
        <f t="shared" si="9"/>
        <v>3.0541057600000001</v>
      </c>
      <c r="I46" s="32">
        <f t="shared" si="10"/>
        <v>-5.3373552261760002</v>
      </c>
      <c r="J46" s="32">
        <f t="shared" si="11"/>
        <v>9.3275619932651779</v>
      </c>
      <c r="K46" s="32">
        <f t="shared" si="12"/>
        <v>0.10451752482168086</v>
      </c>
      <c r="L46" s="32">
        <f t="shared" si="13"/>
        <v>-0.18265482637836947</v>
      </c>
      <c r="M46" s="32">
        <f t="shared" ca="1" si="14"/>
        <v>-5.9869965921323098E-2</v>
      </c>
      <c r="N46" s="32">
        <f t="shared" ca="1" si="15"/>
        <v>4.0508040526929202E-9</v>
      </c>
      <c r="O46" s="149">
        <f t="shared" ca="1" si="16"/>
        <v>24137750131.240646</v>
      </c>
      <c r="P46" s="32">
        <f t="shared" ca="1" si="17"/>
        <v>21800033892.509941</v>
      </c>
      <c r="Q46" s="32">
        <f t="shared" ca="1" si="18"/>
        <v>725514378.13599324</v>
      </c>
      <c r="R46">
        <f t="shared" ca="1" si="19"/>
        <v>6.3645927227851118E-5</v>
      </c>
    </row>
    <row r="47" spans="1:18">
      <c r="A47" s="146">
        <v>-11528.5</v>
      </c>
      <c r="B47" s="146">
        <v>-4.0544370000134222E-2</v>
      </c>
      <c r="C47" s="146">
        <v>1</v>
      </c>
      <c r="D47" s="148">
        <f t="shared" si="5"/>
        <v>-1.1528499999999999</v>
      </c>
      <c r="E47" s="148">
        <f t="shared" si="6"/>
        <v>-4.0544370000134222E-2</v>
      </c>
      <c r="F47" s="32">
        <f t="shared" si="7"/>
        <v>-1.1528499999999999</v>
      </c>
      <c r="G47" s="32">
        <f t="shared" si="8"/>
        <v>-4.0544370000134222E-2</v>
      </c>
      <c r="H47" s="32">
        <f t="shared" si="9"/>
        <v>1.3290631224999998</v>
      </c>
      <c r="I47" s="32">
        <f t="shared" si="10"/>
        <v>-1.5322104207741247</v>
      </c>
      <c r="J47" s="32">
        <f t="shared" si="11"/>
        <v>1.7664087835894495</v>
      </c>
      <c r="K47" s="32">
        <f t="shared" si="12"/>
        <v>4.6741576954654737E-2</v>
      </c>
      <c r="L47" s="32">
        <f t="shared" si="13"/>
        <v>-5.3886026992173708E-2</v>
      </c>
      <c r="M47" s="32">
        <f t="shared" ca="1" si="14"/>
        <v>-4.3333086297445894E-2</v>
      </c>
      <c r="N47" s="32">
        <f t="shared" ca="1" si="15"/>
        <v>7.7769385868917216E-6</v>
      </c>
      <c r="O47" s="149">
        <f t="shared" ca="1" si="16"/>
        <v>102616323935.32011</v>
      </c>
      <c r="P47" s="32">
        <f t="shared" ca="1" si="17"/>
        <v>17288403.274069667</v>
      </c>
      <c r="Q47" s="32">
        <f t="shared" ca="1" si="18"/>
        <v>58155613.357154593</v>
      </c>
      <c r="R47">
        <f t="shared" ca="1" si="19"/>
        <v>2.7887162973116719E-3</v>
      </c>
    </row>
    <row r="48" spans="1:18">
      <c r="A48" s="146">
        <v>-11526.5</v>
      </c>
      <c r="B48" s="146">
        <v>-4.0390729998762254E-2</v>
      </c>
      <c r="C48" s="146">
        <v>1</v>
      </c>
      <c r="D48" s="148">
        <f t="shared" si="5"/>
        <v>-1.15265</v>
      </c>
      <c r="E48" s="148">
        <f t="shared" si="6"/>
        <v>-4.0390729998762254E-2</v>
      </c>
      <c r="F48" s="32">
        <f t="shared" si="7"/>
        <v>-1.15265</v>
      </c>
      <c r="G48" s="32">
        <f t="shared" si="8"/>
        <v>-4.0390729998762254E-2</v>
      </c>
      <c r="H48" s="32">
        <f t="shared" si="9"/>
        <v>1.3286020224999999</v>
      </c>
      <c r="I48" s="32">
        <f t="shared" si="10"/>
        <v>-1.5314131212346249</v>
      </c>
      <c r="J48" s="32">
        <f t="shared" si="11"/>
        <v>1.7651833341910903</v>
      </c>
      <c r="K48" s="32">
        <f t="shared" si="12"/>
        <v>4.6556374933073311E-2</v>
      </c>
      <c r="L48" s="32">
        <f t="shared" si="13"/>
        <v>-5.3663205566606947E-2</v>
      </c>
      <c r="M48" s="32">
        <f t="shared" ca="1" si="14"/>
        <v>-4.3326891111543024E-2</v>
      </c>
      <c r="N48" s="32">
        <f t="shared" ca="1" si="15"/>
        <v>8.6210420802060131E-6</v>
      </c>
      <c r="O48" s="149">
        <f t="shared" ca="1" si="16"/>
        <v>102655354464.24031</v>
      </c>
      <c r="P48" s="32">
        <f t="shared" ca="1" si="17"/>
        <v>17771014.958296955</v>
      </c>
      <c r="Q48" s="32">
        <f t="shared" ca="1" si="18"/>
        <v>58042311.063209116</v>
      </c>
      <c r="R48">
        <f t="shared" ca="1" si="19"/>
        <v>2.9361611127807705E-3</v>
      </c>
    </row>
    <row r="49" spans="1:18">
      <c r="A49" s="146">
        <v>-11509.5</v>
      </c>
      <c r="B49" s="146">
        <v>-4.2134789997362532E-2</v>
      </c>
      <c r="C49" s="146">
        <v>1</v>
      </c>
      <c r="D49" s="148">
        <f t="shared" si="5"/>
        <v>-1.1509499999999999</v>
      </c>
      <c r="E49" s="148">
        <f t="shared" si="6"/>
        <v>-4.2134789997362532E-2</v>
      </c>
      <c r="F49" s="32">
        <f t="shared" si="7"/>
        <v>-1.1509499999999999</v>
      </c>
      <c r="G49" s="32">
        <f t="shared" si="8"/>
        <v>-4.2134789997362532E-2</v>
      </c>
      <c r="H49" s="32">
        <f t="shared" si="9"/>
        <v>1.3246859024999997</v>
      </c>
      <c r="I49" s="32">
        <f t="shared" si="10"/>
        <v>-1.5246472394823747</v>
      </c>
      <c r="J49" s="32">
        <f t="shared" si="11"/>
        <v>1.754792740282239</v>
      </c>
      <c r="K49" s="32">
        <f t="shared" si="12"/>
        <v>4.8495036547464405E-2</v>
      </c>
      <c r="L49" s="32">
        <f t="shared" si="13"/>
        <v>-5.5815362314304152E-2</v>
      </c>
      <c r="M49" s="32">
        <f t="shared" ca="1" si="14"/>
        <v>-4.327421481498897E-2</v>
      </c>
      <c r="N49" s="32">
        <f t="shared" ca="1" si="15"/>
        <v>1.2982889150230432E-6</v>
      </c>
      <c r="O49" s="149">
        <f t="shared" ca="1" si="16"/>
        <v>102987508342.06087</v>
      </c>
      <c r="P49" s="32">
        <f t="shared" ca="1" si="17"/>
        <v>22143137.311644331</v>
      </c>
      <c r="Q49" s="32">
        <f t="shared" ca="1" si="18"/>
        <v>57083316.968956284</v>
      </c>
      <c r="R49">
        <f t="shared" ca="1" si="19"/>
        <v>1.1394248176264388E-3</v>
      </c>
    </row>
    <row r="50" spans="1:18">
      <c r="A50" s="146">
        <v>-4320</v>
      </c>
      <c r="B50" s="146">
        <v>-1.7362399994453881E-2</v>
      </c>
      <c r="C50" s="146">
        <v>1</v>
      </c>
      <c r="D50" s="148">
        <f t="shared" si="5"/>
        <v>-0.432</v>
      </c>
      <c r="E50" s="148">
        <f t="shared" si="6"/>
        <v>-1.7362399994453881E-2</v>
      </c>
      <c r="F50" s="32">
        <f t="shared" si="7"/>
        <v>-0.432</v>
      </c>
      <c r="G50" s="32">
        <f t="shared" si="8"/>
        <v>-1.7362399994453881E-2</v>
      </c>
      <c r="H50" s="32">
        <f t="shared" si="9"/>
        <v>0.18662399999999998</v>
      </c>
      <c r="I50" s="32">
        <f t="shared" si="10"/>
        <v>-8.0621567999999991E-2</v>
      </c>
      <c r="J50" s="32">
        <f t="shared" si="11"/>
        <v>3.4828517375999998E-2</v>
      </c>
      <c r="K50" s="32">
        <f t="shared" si="12"/>
        <v>7.5005567976040768E-3</v>
      </c>
      <c r="L50" s="32">
        <f t="shared" si="13"/>
        <v>-3.240240536564961E-3</v>
      </c>
      <c r="M50" s="32">
        <f t="shared" ca="1" si="14"/>
        <v>-1.8235179023786043E-2</v>
      </c>
      <c r="N50" s="32">
        <f t="shared" ca="1" si="15"/>
        <v>7.6174323404199142E-7</v>
      </c>
      <c r="O50" s="149">
        <f t="shared" ca="1" si="16"/>
        <v>317681809782.46039</v>
      </c>
      <c r="P50" s="32">
        <f t="shared" ca="1" si="17"/>
        <v>57911192875.600319</v>
      </c>
      <c r="Q50" s="32">
        <f t="shared" ca="1" si="18"/>
        <v>541101737.50194943</v>
      </c>
      <c r="R50">
        <f t="shared" ca="1" si="19"/>
        <v>8.7277902933216231E-4</v>
      </c>
    </row>
    <row r="51" spans="1:18">
      <c r="A51" s="146">
        <v>-4262.5</v>
      </c>
      <c r="B51" s="146">
        <v>-1.6470249996928032E-2</v>
      </c>
      <c r="C51" s="146">
        <v>1</v>
      </c>
      <c r="D51" s="148">
        <f t="shared" si="5"/>
        <v>-0.42625000000000002</v>
      </c>
      <c r="E51" s="148">
        <f t="shared" si="6"/>
        <v>-1.6470249996928032E-2</v>
      </c>
      <c r="F51" s="32">
        <f t="shared" si="7"/>
        <v>-0.42625000000000002</v>
      </c>
      <c r="G51" s="32">
        <f t="shared" si="8"/>
        <v>-1.6470249996928032E-2</v>
      </c>
      <c r="H51" s="32">
        <f t="shared" si="9"/>
        <v>0.18168906250000003</v>
      </c>
      <c r="I51" s="32">
        <f t="shared" si="10"/>
        <v>-7.744496289062501E-2</v>
      </c>
      <c r="J51" s="32">
        <f t="shared" si="11"/>
        <v>3.3010915432128911E-2</v>
      </c>
      <c r="K51" s="32">
        <f t="shared" si="12"/>
        <v>7.0204440611905741E-3</v>
      </c>
      <c r="L51" s="32">
        <f t="shared" si="13"/>
        <v>-2.9924642810824822E-3</v>
      </c>
      <c r="M51" s="32">
        <f t="shared" ca="1" si="14"/>
        <v>-1.8012711599004277E-2</v>
      </c>
      <c r="N51" s="32">
        <f t="shared" ca="1" si="15"/>
        <v>2.3791877938796163E-6</v>
      </c>
      <c r="O51" s="149">
        <f t="shared" ca="1" si="16"/>
        <v>320089268661.14801</v>
      </c>
      <c r="P51" s="32">
        <f t="shared" ca="1" si="17"/>
        <v>58934905812.245728</v>
      </c>
      <c r="Q51" s="32">
        <f t="shared" ca="1" si="18"/>
        <v>554176130.56470811</v>
      </c>
      <c r="R51">
        <f t="shared" ca="1" si="19"/>
        <v>1.5424616020762449E-3</v>
      </c>
    </row>
    <row r="52" spans="1:18">
      <c r="A52" s="146">
        <v>-4203.5</v>
      </c>
      <c r="B52" s="146">
        <v>-2.4287870000989642E-2</v>
      </c>
      <c r="C52" s="146">
        <v>0.2</v>
      </c>
      <c r="D52" s="148">
        <f t="shared" si="5"/>
        <v>-0.42035</v>
      </c>
      <c r="E52" s="148">
        <f t="shared" si="6"/>
        <v>-2.4287870000989642E-2</v>
      </c>
      <c r="F52" s="32">
        <f t="shared" si="7"/>
        <v>-8.4070000000000006E-2</v>
      </c>
      <c r="G52" s="32">
        <f t="shared" si="8"/>
        <v>-4.8575740001979284E-3</v>
      </c>
      <c r="H52" s="32">
        <f t="shared" si="9"/>
        <v>3.5338824500000005E-2</v>
      </c>
      <c r="I52" s="32">
        <f t="shared" si="10"/>
        <v>-1.4854674878575003E-2</v>
      </c>
      <c r="J52" s="32">
        <f t="shared" si="11"/>
        <v>6.2441625852090021E-3</v>
      </c>
      <c r="K52" s="32">
        <f t="shared" si="12"/>
        <v>2.0418812309831993E-3</v>
      </c>
      <c r="L52" s="32">
        <f t="shared" si="13"/>
        <v>-8.583047754437878E-4</v>
      </c>
      <c r="M52" s="32">
        <f t="shared" ca="1" si="14"/>
        <v>-1.7784074308428165E-2</v>
      </c>
      <c r="N52" s="32">
        <f t="shared" ca="1" si="15"/>
        <v>8.4598716821162448E-6</v>
      </c>
      <c r="O52" s="149">
        <f t="shared" ca="1" si="16"/>
        <v>12902901821.063679</v>
      </c>
      <c r="P52" s="32">
        <f t="shared" ca="1" si="17"/>
        <v>2399860456.0309806</v>
      </c>
      <c r="Q52" s="32">
        <f t="shared" ca="1" si="18"/>
        <v>22711187.236442257</v>
      </c>
      <c r="R52">
        <f t="shared" ca="1" si="19"/>
        <v>-6.5037956925614766E-3</v>
      </c>
    </row>
    <row r="53" spans="1:18">
      <c r="A53" s="146">
        <v>-3523.5</v>
      </c>
      <c r="B53" s="146">
        <v>-1.4650269993580878E-2</v>
      </c>
      <c r="C53" s="146">
        <v>1</v>
      </c>
      <c r="D53" s="148">
        <f t="shared" si="5"/>
        <v>-0.35235</v>
      </c>
      <c r="E53" s="148">
        <f t="shared" si="6"/>
        <v>-1.4650269993580878E-2</v>
      </c>
      <c r="F53" s="32">
        <f t="shared" si="7"/>
        <v>-0.35235</v>
      </c>
      <c r="G53" s="32">
        <f t="shared" si="8"/>
        <v>-1.4650269993580878E-2</v>
      </c>
      <c r="H53" s="32">
        <f t="shared" si="9"/>
        <v>0.1241505225</v>
      </c>
      <c r="I53" s="32">
        <f t="shared" si="10"/>
        <v>-4.3744436602874998E-2</v>
      </c>
      <c r="J53" s="32">
        <f t="shared" si="11"/>
        <v>1.5413352237023005E-2</v>
      </c>
      <c r="K53" s="32">
        <f t="shared" si="12"/>
        <v>5.1620226322382223E-3</v>
      </c>
      <c r="L53" s="32">
        <f t="shared" si="13"/>
        <v>-1.8188386744691376E-3</v>
      </c>
      <c r="M53" s="32">
        <f t="shared" ca="1" si="14"/>
        <v>-1.5122147592131586E-2</v>
      </c>
      <c r="N53" s="32">
        <f t="shared" ca="1" si="15"/>
        <v>2.2266846801398316E-7</v>
      </c>
      <c r="O53" s="149">
        <f t="shared" ca="1" si="16"/>
        <v>352158500697.67725</v>
      </c>
      <c r="P53" s="32">
        <f t="shared" ca="1" si="17"/>
        <v>73066276914.478775</v>
      </c>
      <c r="Q53" s="32">
        <f t="shared" ca="1" si="18"/>
        <v>738626353.53531253</v>
      </c>
      <c r="R53">
        <f t="shared" ca="1" si="19"/>
        <v>4.7187759855070802E-4</v>
      </c>
    </row>
    <row r="54" spans="1:18">
      <c r="A54" s="146">
        <v>-2486</v>
      </c>
      <c r="B54" s="146">
        <v>-1.0274519991071429E-2</v>
      </c>
      <c r="C54" s="146">
        <v>1</v>
      </c>
      <c r="D54" s="148">
        <f t="shared" si="5"/>
        <v>-0.24859999999999999</v>
      </c>
      <c r="E54" s="148">
        <f t="shared" si="6"/>
        <v>-1.0274519991071429E-2</v>
      </c>
      <c r="F54" s="32">
        <f t="shared" si="7"/>
        <v>-0.24859999999999999</v>
      </c>
      <c r="G54" s="32">
        <f t="shared" si="8"/>
        <v>-1.0274519991071429E-2</v>
      </c>
      <c r="H54" s="32">
        <f t="shared" si="9"/>
        <v>6.1801959999999996E-2</v>
      </c>
      <c r="I54" s="32">
        <f t="shared" si="10"/>
        <v>-1.5363967255999998E-2</v>
      </c>
      <c r="J54" s="32">
        <f t="shared" si="11"/>
        <v>3.8194822598415995E-3</v>
      </c>
      <c r="K54" s="32">
        <f t="shared" si="12"/>
        <v>2.5542456697803572E-3</v>
      </c>
      <c r="L54" s="32">
        <f t="shared" si="13"/>
        <v>-6.3498547350739672E-4</v>
      </c>
      <c r="M54" s="32">
        <f t="shared" ca="1" si="14"/>
        <v>-1.0965773801620414E-2</v>
      </c>
      <c r="N54" s="32">
        <f t="shared" ca="1" si="15"/>
        <v>4.7783183059849183E-7</v>
      </c>
      <c r="O54" s="149">
        <f t="shared" ca="1" si="16"/>
        <v>400830200945.09741</v>
      </c>
      <c r="P54" s="32">
        <f t="shared" ca="1" si="17"/>
        <v>96097380622.074829</v>
      </c>
      <c r="Q54" s="32">
        <f t="shared" ca="1" si="18"/>
        <v>1051629461.2119868</v>
      </c>
      <c r="R54">
        <f t="shared" ca="1" si="19"/>
        <v>6.9125381054898488E-4</v>
      </c>
    </row>
    <row r="55" spans="1:18">
      <c r="A55" s="146">
        <v>-164</v>
      </c>
      <c r="B55" s="146">
        <v>-1.9847999647026882E-4</v>
      </c>
      <c r="C55" s="146">
        <v>0.5</v>
      </c>
      <c r="D55" s="148">
        <f t="shared" si="5"/>
        <v>-1.6400000000000001E-2</v>
      </c>
      <c r="E55" s="148">
        <f t="shared" si="6"/>
        <v>-1.9847999647026882E-4</v>
      </c>
      <c r="F55" s="32">
        <f t="shared" si="7"/>
        <v>-8.2000000000000007E-3</v>
      </c>
      <c r="G55" s="32">
        <f t="shared" si="8"/>
        <v>-9.9239998235134408E-5</v>
      </c>
      <c r="H55" s="32">
        <f t="shared" si="9"/>
        <v>1.3448000000000003E-4</v>
      </c>
      <c r="I55" s="32">
        <f t="shared" si="10"/>
        <v>-2.2054720000000008E-6</v>
      </c>
      <c r="J55" s="32">
        <f t="shared" si="11"/>
        <v>3.6169740800000016E-8</v>
      </c>
      <c r="K55" s="32">
        <f t="shared" si="12"/>
        <v>1.6275359710562045E-6</v>
      </c>
      <c r="L55" s="32">
        <f t="shared" si="13"/>
        <v>-2.6691589925321757E-8</v>
      </c>
      <c r="M55" s="32">
        <f t="shared" ca="1" si="14"/>
        <v>-1.2477167595431348E-3</v>
      </c>
      <c r="N55" s="32">
        <f t="shared" ca="1" si="15"/>
        <v>5.5044889249181281E-7</v>
      </c>
      <c r="O55" s="149">
        <f t="shared" ca="1" si="16"/>
        <v>131583226318.90988</v>
      </c>
      <c r="P55" s="32">
        <f t="shared" ca="1" si="17"/>
        <v>40630193418.898415</v>
      </c>
      <c r="Q55" s="32">
        <f t="shared" ca="1" si="18"/>
        <v>501691049.25108135</v>
      </c>
      <c r="R55">
        <f t="shared" ca="1" si="19"/>
        <v>1.049236763072866E-3</v>
      </c>
    </row>
    <row r="56" spans="1:18">
      <c r="A56" s="146">
        <v>-2.5</v>
      </c>
      <c r="B56" s="146">
        <v>-4.1704999603098258E-4</v>
      </c>
      <c r="C56" s="146">
        <v>1</v>
      </c>
      <c r="D56" s="148">
        <f t="shared" si="5"/>
        <v>-2.5000000000000001E-4</v>
      </c>
      <c r="E56" s="148">
        <f t="shared" si="6"/>
        <v>-4.1704999603098258E-4</v>
      </c>
      <c r="F56" s="32">
        <f t="shared" si="7"/>
        <v>-2.5000000000000001E-4</v>
      </c>
      <c r="G56" s="32">
        <f t="shared" si="8"/>
        <v>-4.1704999603098258E-4</v>
      </c>
      <c r="H56" s="32">
        <f t="shared" si="9"/>
        <v>6.2499999999999997E-8</v>
      </c>
      <c r="I56" s="32">
        <f t="shared" si="10"/>
        <v>-1.5625000000000001E-11</v>
      </c>
      <c r="J56" s="32">
        <f t="shared" si="11"/>
        <v>3.9062500000000007E-15</v>
      </c>
      <c r="K56" s="32">
        <f t="shared" si="12"/>
        <v>1.0426249900774565E-7</v>
      </c>
      <c r="L56" s="32">
        <f t="shared" si="13"/>
        <v>-2.6065624751936413E-11</v>
      </c>
      <c r="M56" s="32">
        <f t="shared" ca="1" si="14"/>
        <v>-5.5042694533672114E-4</v>
      </c>
      <c r="N56" s="32">
        <f t="shared" ca="1" si="15"/>
        <v>1.7789410606105552E-8</v>
      </c>
      <c r="O56" s="149">
        <f t="shared" ca="1" si="16"/>
        <v>535965043605.51312</v>
      </c>
      <c r="P56" s="32">
        <f t="shared" ca="1" si="17"/>
        <v>167967974850.69589</v>
      </c>
      <c r="Q56" s="32">
        <f t="shared" ca="1" si="18"/>
        <v>2087466528.1218622</v>
      </c>
      <c r="R56">
        <f t="shared" ca="1" si="19"/>
        <v>1.3337694930573856E-4</v>
      </c>
    </row>
    <row r="57" spans="1:18">
      <c r="A57" s="146">
        <v>-2</v>
      </c>
      <c r="B57" s="146">
        <v>-1.053640000463929E-3</v>
      </c>
      <c r="C57" s="146">
        <v>1</v>
      </c>
      <c r="D57" s="148">
        <f t="shared" si="5"/>
        <v>-2.0000000000000001E-4</v>
      </c>
      <c r="E57" s="148">
        <f t="shared" si="6"/>
        <v>-1.053640000463929E-3</v>
      </c>
      <c r="F57" s="32">
        <f t="shared" si="7"/>
        <v>-2.0000000000000001E-4</v>
      </c>
      <c r="G57" s="32">
        <f t="shared" si="8"/>
        <v>-1.053640000463929E-3</v>
      </c>
      <c r="H57" s="32">
        <f t="shared" si="9"/>
        <v>4.0000000000000001E-8</v>
      </c>
      <c r="I57" s="32">
        <f t="shared" si="10"/>
        <v>-7.9999999999999998E-12</v>
      </c>
      <c r="J57" s="32">
        <f t="shared" si="11"/>
        <v>1.6E-15</v>
      </c>
      <c r="K57" s="32">
        <f t="shared" si="12"/>
        <v>2.1072800009278582E-7</v>
      </c>
      <c r="L57" s="32">
        <f t="shared" si="13"/>
        <v>-4.2145600018557168E-11</v>
      </c>
      <c r="M57" s="32">
        <f t="shared" ca="1" si="14"/>
        <v>-5.4826383592199591E-4</v>
      </c>
      <c r="N57" s="32">
        <f t="shared" ca="1" si="15"/>
        <v>2.5540506768711507E-7</v>
      </c>
      <c r="O57" s="149">
        <f t="shared" ca="1" si="16"/>
        <v>535995054290.08185</v>
      </c>
      <c r="P57" s="32">
        <f t="shared" ca="1" si="17"/>
        <v>167985015427.02878</v>
      </c>
      <c r="Q57" s="32">
        <f t="shared" ca="1" si="18"/>
        <v>2087719435.0055523</v>
      </c>
      <c r="R57">
        <f t="shared" ca="1" si="19"/>
        <v>-5.0537616454193312E-4</v>
      </c>
    </row>
    <row r="58" spans="1:18">
      <c r="A58" s="146">
        <v>0</v>
      </c>
      <c r="B58" s="146">
        <v>0</v>
      </c>
      <c r="C58" s="146">
        <v>1</v>
      </c>
      <c r="D58" s="148">
        <f t="shared" si="5"/>
        <v>0</v>
      </c>
      <c r="E58" s="148">
        <f t="shared" si="6"/>
        <v>0</v>
      </c>
      <c r="F58" s="32">
        <f t="shared" si="7"/>
        <v>0</v>
      </c>
      <c r="G58" s="32">
        <f t="shared" si="8"/>
        <v>0</v>
      </c>
      <c r="H58" s="32">
        <f t="shared" si="9"/>
        <v>0</v>
      </c>
      <c r="I58" s="32">
        <f t="shared" si="10"/>
        <v>0</v>
      </c>
      <c r="J58" s="32">
        <f t="shared" si="11"/>
        <v>0</v>
      </c>
      <c r="K58" s="32">
        <f t="shared" si="12"/>
        <v>0</v>
      </c>
      <c r="L58" s="32">
        <f t="shared" si="13"/>
        <v>0</v>
      </c>
      <c r="M58" s="32">
        <f t="shared" ca="1" si="14"/>
        <v>-5.3961113175567078E-4</v>
      </c>
      <c r="N58" s="32">
        <f t="shared" ca="1" si="15"/>
        <v>2.9118017351463587E-7</v>
      </c>
      <c r="O58" s="149">
        <f t="shared" ca="1" si="16"/>
        <v>536115108776.51556</v>
      </c>
      <c r="P58" s="32">
        <f t="shared" ca="1" si="17"/>
        <v>168053188645.15338</v>
      </c>
      <c r="Q58" s="32">
        <f t="shared" ca="1" si="18"/>
        <v>2088731251.8031433</v>
      </c>
      <c r="R58">
        <f t="shared" ca="1" si="19"/>
        <v>5.3961113175567078E-4</v>
      </c>
    </row>
    <row r="59" spans="1:18">
      <c r="A59" s="146">
        <v>0.5</v>
      </c>
      <c r="B59" s="146">
        <v>6.3409999711439013E-5</v>
      </c>
      <c r="C59" s="146">
        <v>1</v>
      </c>
      <c r="D59" s="148">
        <f t="shared" si="5"/>
        <v>5.0000000000000002E-5</v>
      </c>
      <c r="E59" s="148">
        <f t="shared" si="6"/>
        <v>6.3409999711439013E-5</v>
      </c>
      <c r="F59" s="32">
        <f t="shared" si="7"/>
        <v>5.0000000000000002E-5</v>
      </c>
      <c r="G59" s="32">
        <f t="shared" si="8"/>
        <v>6.3409999711439013E-5</v>
      </c>
      <c r="H59" s="32">
        <f t="shared" si="9"/>
        <v>2.5000000000000001E-9</v>
      </c>
      <c r="I59" s="32">
        <f t="shared" si="10"/>
        <v>1.25E-13</v>
      </c>
      <c r="J59" s="32">
        <f t="shared" si="11"/>
        <v>6.2499999999999999E-18</v>
      </c>
      <c r="K59" s="32">
        <f t="shared" si="12"/>
        <v>3.1704999855719507E-9</v>
      </c>
      <c r="L59" s="32">
        <f t="shared" si="13"/>
        <v>1.5852499927859756E-13</v>
      </c>
      <c r="M59" s="32">
        <f t="shared" ca="1" si="14"/>
        <v>-5.3744788908723334E-4</v>
      </c>
      <c r="N59" s="32">
        <f t="shared" ca="1" si="15"/>
        <v>3.6103020253159771E-7</v>
      </c>
      <c r="O59" s="149">
        <f t="shared" ca="1" si="16"/>
        <v>536145125335.30408</v>
      </c>
      <c r="P59" s="32">
        <f t="shared" ca="1" si="17"/>
        <v>168070234678.05539</v>
      </c>
      <c r="Q59" s="32">
        <f t="shared" ca="1" si="18"/>
        <v>2088984253.3215256</v>
      </c>
      <c r="R59">
        <f t="shared" ca="1" si="19"/>
        <v>6.0085788879867235E-4</v>
      </c>
    </row>
    <row r="60" spans="1:18">
      <c r="A60" s="146"/>
      <c r="B60" s="146"/>
      <c r="C60" s="146"/>
      <c r="D60" s="148">
        <f t="shared" si="5"/>
        <v>0</v>
      </c>
      <c r="E60" s="148">
        <f t="shared" si="6"/>
        <v>0</v>
      </c>
      <c r="F60" s="32">
        <f t="shared" si="7"/>
        <v>0</v>
      </c>
      <c r="G60" s="32">
        <f t="shared" si="8"/>
        <v>0</v>
      </c>
      <c r="H60" s="32">
        <f t="shared" si="9"/>
        <v>0</v>
      </c>
      <c r="I60" s="32">
        <f t="shared" si="10"/>
        <v>0</v>
      </c>
      <c r="J60" s="32">
        <f t="shared" si="11"/>
        <v>0</v>
      </c>
      <c r="K60" s="32">
        <f t="shared" si="12"/>
        <v>0</v>
      </c>
      <c r="L60" s="32">
        <f t="shared" si="13"/>
        <v>0</v>
      </c>
      <c r="M60" s="32">
        <f t="shared" ca="1" si="14"/>
        <v>-5.3961113175567078E-4</v>
      </c>
      <c r="N60" s="32">
        <f t="shared" ca="1" si="15"/>
        <v>0</v>
      </c>
      <c r="O60" s="149">
        <f t="shared" ca="1" si="16"/>
        <v>0</v>
      </c>
      <c r="P60" s="32">
        <f t="shared" ca="1" si="17"/>
        <v>0</v>
      </c>
      <c r="Q60" s="32">
        <f t="shared" ca="1" si="18"/>
        <v>0</v>
      </c>
      <c r="R60">
        <f t="shared" ca="1" si="19"/>
        <v>5.3961113175567078E-4</v>
      </c>
    </row>
    <row r="61" spans="1:18">
      <c r="A61" s="146"/>
      <c r="B61" s="146"/>
      <c r="C61" s="146"/>
      <c r="D61" s="148">
        <f t="shared" si="5"/>
        <v>0</v>
      </c>
      <c r="E61" s="148">
        <f t="shared" si="6"/>
        <v>0</v>
      </c>
      <c r="F61" s="32">
        <f t="shared" si="7"/>
        <v>0</v>
      </c>
      <c r="G61" s="32">
        <f t="shared" si="8"/>
        <v>0</v>
      </c>
      <c r="H61" s="32">
        <f t="shared" si="9"/>
        <v>0</v>
      </c>
      <c r="I61" s="32">
        <f t="shared" si="10"/>
        <v>0</v>
      </c>
      <c r="J61" s="32">
        <f t="shared" si="11"/>
        <v>0</v>
      </c>
      <c r="K61" s="32">
        <f t="shared" si="12"/>
        <v>0</v>
      </c>
      <c r="L61" s="32">
        <f t="shared" si="13"/>
        <v>0</v>
      </c>
      <c r="M61" s="32">
        <f t="shared" ca="1" si="14"/>
        <v>-5.3961113175567078E-4</v>
      </c>
      <c r="N61" s="32">
        <f t="shared" ca="1" si="15"/>
        <v>0</v>
      </c>
      <c r="O61" s="149">
        <f t="shared" ca="1" si="16"/>
        <v>0</v>
      </c>
      <c r="P61" s="32">
        <f t="shared" ca="1" si="17"/>
        <v>0</v>
      </c>
      <c r="Q61" s="32">
        <f t="shared" ca="1" si="18"/>
        <v>0</v>
      </c>
      <c r="R61">
        <f t="shared" ca="1" si="19"/>
        <v>5.3961113175567078E-4</v>
      </c>
    </row>
    <row r="62" spans="1:18">
      <c r="A62" s="146"/>
      <c r="B62" s="146"/>
      <c r="C62" s="146"/>
      <c r="D62" s="148">
        <f t="shared" si="5"/>
        <v>0</v>
      </c>
      <c r="E62" s="148">
        <f t="shared" si="6"/>
        <v>0</v>
      </c>
      <c r="F62" s="32">
        <f t="shared" si="7"/>
        <v>0</v>
      </c>
      <c r="G62" s="32">
        <f t="shared" si="8"/>
        <v>0</v>
      </c>
      <c r="H62" s="32">
        <f t="shared" si="9"/>
        <v>0</v>
      </c>
      <c r="I62" s="32">
        <f t="shared" si="10"/>
        <v>0</v>
      </c>
      <c r="J62" s="32">
        <f t="shared" si="11"/>
        <v>0</v>
      </c>
      <c r="K62" s="32">
        <f t="shared" si="12"/>
        <v>0</v>
      </c>
      <c r="L62" s="32">
        <f t="shared" si="13"/>
        <v>0</v>
      </c>
      <c r="M62" s="32">
        <f t="shared" ca="1" si="14"/>
        <v>-5.3961113175567078E-4</v>
      </c>
      <c r="N62" s="32">
        <f t="shared" ca="1" si="15"/>
        <v>0</v>
      </c>
      <c r="O62" s="149">
        <f t="shared" ca="1" si="16"/>
        <v>0</v>
      </c>
      <c r="P62" s="32">
        <f t="shared" ca="1" si="17"/>
        <v>0</v>
      </c>
      <c r="Q62" s="32">
        <f t="shared" ca="1" si="18"/>
        <v>0</v>
      </c>
      <c r="R62">
        <f t="shared" ca="1" si="19"/>
        <v>5.3961113175567078E-4</v>
      </c>
    </row>
    <row r="63" spans="1:18">
      <c r="A63" s="146"/>
      <c r="B63" s="146"/>
      <c r="C63" s="146"/>
      <c r="D63" s="148">
        <f t="shared" si="5"/>
        <v>0</v>
      </c>
      <c r="E63" s="148">
        <f t="shared" si="6"/>
        <v>0</v>
      </c>
      <c r="F63" s="32">
        <f t="shared" si="7"/>
        <v>0</v>
      </c>
      <c r="G63" s="32">
        <f t="shared" si="8"/>
        <v>0</v>
      </c>
      <c r="H63" s="32">
        <f t="shared" si="9"/>
        <v>0</v>
      </c>
      <c r="I63" s="32">
        <f t="shared" si="10"/>
        <v>0</v>
      </c>
      <c r="J63" s="32">
        <f t="shared" si="11"/>
        <v>0</v>
      </c>
      <c r="K63" s="32">
        <f t="shared" si="12"/>
        <v>0</v>
      </c>
      <c r="L63" s="32">
        <f t="shared" si="13"/>
        <v>0</v>
      </c>
      <c r="M63" s="32">
        <f t="shared" ca="1" si="14"/>
        <v>-5.3961113175567078E-4</v>
      </c>
      <c r="N63" s="32">
        <f t="shared" ca="1" si="15"/>
        <v>0</v>
      </c>
      <c r="O63" s="149">
        <f t="shared" ca="1" si="16"/>
        <v>0</v>
      </c>
      <c r="P63" s="32">
        <f t="shared" ca="1" si="17"/>
        <v>0</v>
      </c>
      <c r="Q63" s="32">
        <f t="shared" ca="1" si="18"/>
        <v>0</v>
      </c>
      <c r="R63">
        <f t="shared" ca="1" si="19"/>
        <v>5.3961113175567078E-4</v>
      </c>
    </row>
    <row r="64" spans="1:18">
      <c r="A64" s="146"/>
      <c r="B64" s="146"/>
      <c r="C64" s="146"/>
      <c r="D64" s="148">
        <f t="shared" si="5"/>
        <v>0</v>
      </c>
      <c r="E64" s="148">
        <f t="shared" si="6"/>
        <v>0</v>
      </c>
      <c r="F64" s="32">
        <f t="shared" si="7"/>
        <v>0</v>
      </c>
      <c r="G64" s="32">
        <f t="shared" si="8"/>
        <v>0</v>
      </c>
      <c r="H64" s="32">
        <f t="shared" si="9"/>
        <v>0</v>
      </c>
      <c r="I64" s="32">
        <f t="shared" si="10"/>
        <v>0</v>
      </c>
      <c r="J64" s="32">
        <f t="shared" si="11"/>
        <v>0</v>
      </c>
      <c r="K64" s="32">
        <f t="shared" si="12"/>
        <v>0</v>
      </c>
      <c r="L64" s="32">
        <f t="shared" si="13"/>
        <v>0</v>
      </c>
      <c r="M64" s="32">
        <f t="shared" ca="1" si="14"/>
        <v>-5.3961113175567078E-4</v>
      </c>
      <c r="N64" s="32">
        <f t="shared" ca="1" si="15"/>
        <v>0</v>
      </c>
      <c r="O64" s="149">
        <f t="shared" ca="1" si="16"/>
        <v>0</v>
      </c>
      <c r="P64" s="32">
        <f t="shared" ca="1" si="17"/>
        <v>0</v>
      </c>
      <c r="Q64" s="32">
        <f t="shared" ca="1" si="18"/>
        <v>0</v>
      </c>
      <c r="R64">
        <f t="shared" ca="1" si="19"/>
        <v>5.3961113175567078E-4</v>
      </c>
    </row>
    <row r="65" spans="1:18">
      <c r="A65" s="146"/>
      <c r="B65" s="146"/>
      <c r="C65" s="146"/>
      <c r="D65" s="148">
        <f t="shared" si="5"/>
        <v>0</v>
      </c>
      <c r="E65" s="148">
        <f t="shared" si="6"/>
        <v>0</v>
      </c>
      <c r="F65" s="32">
        <f t="shared" si="7"/>
        <v>0</v>
      </c>
      <c r="G65" s="32">
        <f t="shared" si="8"/>
        <v>0</v>
      </c>
      <c r="H65" s="32">
        <f t="shared" si="9"/>
        <v>0</v>
      </c>
      <c r="I65" s="32">
        <f t="shared" si="10"/>
        <v>0</v>
      </c>
      <c r="J65" s="32">
        <f t="shared" si="11"/>
        <v>0</v>
      </c>
      <c r="K65" s="32">
        <f t="shared" si="12"/>
        <v>0</v>
      </c>
      <c r="L65" s="32">
        <f t="shared" si="13"/>
        <v>0</v>
      </c>
      <c r="M65" s="32">
        <f t="shared" ca="1" si="14"/>
        <v>-5.3961113175567078E-4</v>
      </c>
      <c r="N65" s="32">
        <f t="shared" ca="1" si="15"/>
        <v>0</v>
      </c>
      <c r="O65" s="149">
        <f t="shared" ca="1" si="16"/>
        <v>0</v>
      </c>
      <c r="P65" s="32">
        <f t="shared" ca="1" si="17"/>
        <v>0</v>
      </c>
      <c r="Q65" s="32">
        <f t="shared" ca="1" si="18"/>
        <v>0</v>
      </c>
      <c r="R65">
        <f t="shared" ca="1" si="19"/>
        <v>5.3961113175567078E-4</v>
      </c>
    </row>
    <row r="66" spans="1:18">
      <c r="A66" s="146"/>
      <c r="B66" s="146"/>
      <c r="C66" s="146"/>
      <c r="D66" s="148">
        <f t="shared" si="5"/>
        <v>0</v>
      </c>
      <c r="E66" s="148">
        <f t="shared" si="6"/>
        <v>0</v>
      </c>
      <c r="F66" s="32">
        <f t="shared" si="7"/>
        <v>0</v>
      </c>
      <c r="G66" s="32">
        <f t="shared" si="8"/>
        <v>0</v>
      </c>
      <c r="H66" s="32">
        <f t="shared" si="9"/>
        <v>0</v>
      </c>
      <c r="I66" s="32">
        <f t="shared" si="10"/>
        <v>0</v>
      </c>
      <c r="J66" s="32">
        <f t="shared" si="11"/>
        <v>0</v>
      </c>
      <c r="K66" s="32">
        <f t="shared" si="12"/>
        <v>0</v>
      </c>
      <c r="L66" s="32">
        <f t="shared" si="13"/>
        <v>0</v>
      </c>
      <c r="M66" s="32">
        <f t="shared" ca="1" si="14"/>
        <v>-5.3961113175567078E-4</v>
      </c>
      <c r="N66" s="32">
        <f t="shared" ca="1" si="15"/>
        <v>0</v>
      </c>
      <c r="O66" s="149">
        <f t="shared" ca="1" si="16"/>
        <v>0</v>
      </c>
      <c r="P66" s="32">
        <f t="shared" ca="1" si="17"/>
        <v>0</v>
      </c>
      <c r="Q66" s="32">
        <f t="shared" ca="1" si="18"/>
        <v>0</v>
      </c>
      <c r="R66">
        <f t="shared" ca="1" si="19"/>
        <v>5.3961113175567078E-4</v>
      </c>
    </row>
    <row r="67" spans="1:18">
      <c r="A67" s="146"/>
      <c r="B67" s="146"/>
      <c r="C67" s="146"/>
      <c r="D67" s="148">
        <f t="shared" si="5"/>
        <v>0</v>
      </c>
      <c r="E67" s="148">
        <f t="shared" si="6"/>
        <v>0</v>
      </c>
      <c r="F67" s="32">
        <f t="shared" si="7"/>
        <v>0</v>
      </c>
      <c r="G67" s="32">
        <f t="shared" si="8"/>
        <v>0</v>
      </c>
      <c r="H67" s="32">
        <f t="shared" si="9"/>
        <v>0</v>
      </c>
      <c r="I67" s="32">
        <f t="shared" si="10"/>
        <v>0</v>
      </c>
      <c r="J67" s="32">
        <f t="shared" si="11"/>
        <v>0</v>
      </c>
      <c r="K67" s="32">
        <f t="shared" si="12"/>
        <v>0</v>
      </c>
      <c r="L67" s="32">
        <f t="shared" si="13"/>
        <v>0</v>
      </c>
      <c r="M67" s="32">
        <f t="shared" ca="1" si="14"/>
        <v>-5.3961113175567078E-4</v>
      </c>
      <c r="N67" s="32">
        <f t="shared" ca="1" si="15"/>
        <v>0</v>
      </c>
      <c r="O67" s="149">
        <f t="shared" ca="1" si="16"/>
        <v>0</v>
      </c>
      <c r="P67" s="32">
        <f t="shared" ca="1" si="17"/>
        <v>0</v>
      </c>
      <c r="Q67" s="32">
        <f t="shared" ca="1" si="18"/>
        <v>0</v>
      </c>
      <c r="R67">
        <f t="shared" ca="1" si="19"/>
        <v>5.3961113175567078E-4</v>
      </c>
    </row>
    <row r="68" spans="1:18">
      <c r="A68" s="146"/>
      <c r="B68" s="146"/>
      <c r="C68" s="146"/>
      <c r="D68" s="148">
        <f t="shared" si="5"/>
        <v>0</v>
      </c>
      <c r="E68" s="148">
        <f t="shared" si="6"/>
        <v>0</v>
      </c>
      <c r="F68" s="32">
        <f t="shared" si="7"/>
        <v>0</v>
      </c>
      <c r="G68" s="32">
        <f t="shared" si="8"/>
        <v>0</v>
      </c>
      <c r="H68" s="32">
        <f t="shared" si="9"/>
        <v>0</v>
      </c>
      <c r="I68" s="32">
        <f t="shared" si="10"/>
        <v>0</v>
      </c>
      <c r="J68" s="32">
        <f t="shared" si="11"/>
        <v>0</v>
      </c>
      <c r="K68" s="32">
        <f t="shared" si="12"/>
        <v>0</v>
      </c>
      <c r="L68" s="32">
        <f t="shared" si="13"/>
        <v>0</v>
      </c>
      <c r="M68" s="32">
        <f t="shared" ca="1" si="14"/>
        <v>-5.3961113175567078E-4</v>
      </c>
      <c r="N68" s="32">
        <f t="shared" ca="1" si="15"/>
        <v>0</v>
      </c>
      <c r="O68" s="149">
        <f t="shared" ca="1" si="16"/>
        <v>0</v>
      </c>
      <c r="P68" s="32">
        <f t="shared" ca="1" si="17"/>
        <v>0</v>
      </c>
      <c r="Q68" s="32">
        <f t="shared" ca="1" si="18"/>
        <v>0</v>
      </c>
      <c r="R68">
        <f t="shared" ca="1" si="19"/>
        <v>5.3961113175567078E-4</v>
      </c>
    </row>
    <row r="69" spans="1:18">
      <c r="A69" s="146"/>
      <c r="B69" s="146"/>
      <c r="C69" s="146"/>
      <c r="D69" s="148">
        <f t="shared" si="5"/>
        <v>0</v>
      </c>
      <c r="E69" s="148">
        <f t="shared" si="6"/>
        <v>0</v>
      </c>
      <c r="F69" s="32">
        <f t="shared" si="7"/>
        <v>0</v>
      </c>
      <c r="G69" s="32">
        <f t="shared" si="8"/>
        <v>0</v>
      </c>
      <c r="H69" s="32">
        <f t="shared" si="9"/>
        <v>0</v>
      </c>
      <c r="I69" s="32">
        <f t="shared" si="10"/>
        <v>0</v>
      </c>
      <c r="J69" s="32">
        <f t="shared" si="11"/>
        <v>0</v>
      </c>
      <c r="K69" s="32">
        <f t="shared" si="12"/>
        <v>0</v>
      </c>
      <c r="L69" s="32">
        <f t="shared" si="13"/>
        <v>0</v>
      </c>
      <c r="M69" s="32">
        <f t="shared" ca="1" si="14"/>
        <v>-5.3961113175567078E-4</v>
      </c>
      <c r="N69" s="32">
        <f t="shared" ca="1" si="15"/>
        <v>0</v>
      </c>
      <c r="O69" s="149">
        <f t="shared" ca="1" si="16"/>
        <v>0</v>
      </c>
      <c r="P69" s="32">
        <f t="shared" ca="1" si="17"/>
        <v>0</v>
      </c>
      <c r="Q69" s="32">
        <f t="shared" ca="1" si="18"/>
        <v>0</v>
      </c>
      <c r="R69">
        <f t="shared" ca="1" si="19"/>
        <v>5.3961113175567078E-4</v>
      </c>
    </row>
    <row r="70" spans="1:18">
      <c r="A70" s="146"/>
      <c r="B70" s="146"/>
      <c r="C70" s="146"/>
      <c r="D70" s="148">
        <f t="shared" si="5"/>
        <v>0</v>
      </c>
      <c r="E70" s="148">
        <f t="shared" si="6"/>
        <v>0</v>
      </c>
      <c r="F70" s="32">
        <f t="shared" si="7"/>
        <v>0</v>
      </c>
      <c r="G70" s="32">
        <f t="shared" si="8"/>
        <v>0</v>
      </c>
      <c r="H70" s="32">
        <f t="shared" si="9"/>
        <v>0</v>
      </c>
      <c r="I70" s="32">
        <f t="shared" si="10"/>
        <v>0</v>
      </c>
      <c r="J70" s="32">
        <f t="shared" si="11"/>
        <v>0</v>
      </c>
      <c r="K70" s="32">
        <f t="shared" si="12"/>
        <v>0</v>
      </c>
      <c r="L70" s="32">
        <f t="shared" si="13"/>
        <v>0</v>
      </c>
      <c r="M70" s="32">
        <f t="shared" ca="1" si="14"/>
        <v>-5.3961113175567078E-4</v>
      </c>
      <c r="N70" s="32">
        <f t="shared" ca="1" si="15"/>
        <v>0</v>
      </c>
      <c r="O70" s="149">
        <f t="shared" ca="1" si="16"/>
        <v>0</v>
      </c>
      <c r="P70" s="32">
        <f t="shared" ca="1" si="17"/>
        <v>0</v>
      </c>
      <c r="Q70" s="32">
        <f t="shared" ca="1" si="18"/>
        <v>0</v>
      </c>
      <c r="R70">
        <f t="shared" ca="1" si="19"/>
        <v>5.3961113175567078E-4</v>
      </c>
    </row>
    <row r="71" spans="1:18">
      <c r="A71" s="146"/>
      <c r="B71" s="146"/>
      <c r="C71" s="146"/>
      <c r="D71" s="148">
        <f t="shared" si="5"/>
        <v>0</v>
      </c>
      <c r="E71" s="148">
        <f t="shared" si="6"/>
        <v>0</v>
      </c>
      <c r="F71" s="32">
        <f t="shared" si="7"/>
        <v>0</v>
      </c>
      <c r="G71" s="32">
        <f t="shared" si="8"/>
        <v>0</v>
      </c>
      <c r="H71" s="32">
        <f t="shared" si="9"/>
        <v>0</v>
      </c>
      <c r="I71" s="32">
        <f t="shared" si="10"/>
        <v>0</v>
      </c>
      <c r="J71" s="32">
        <f t="shared" si="11"/>
        <v>0</v>
      </c>
      <c r="K71" s="32">
        <f t="shared" si="12"/>
        <v>0</v>
      </c>
      <c r="L71" s="32">
        <f t="shared" si="13"/>
        <v>0</v>
      </c>
      <c r="M71" s="32">
        <f t="shared" ca="1" si="14"/>
        <v>-5.3961113175567078E-4</v>
      </c>
      <c r="N71" s="32">
        <f t="shared" ca="1" si="15"/>
        <v>0</v>
      </c>
      <c r="O71" s="149">
        <f t="shared" ca="1" si="16"/>
        <v>0</v>
      </c>
      <c r="P71" s="32">
        <f t="shared" ca="1" si="17"/>
        <v>0</v>
      </c>
      <c r="Q71" s="32">
        <f t="shared" ca="1" si="18"/>
        <v>0</v>
      </c>
      <c r="R71">
        <f t="shared" ca="1" si="19"/>
        <v>5.3961113175567078E-4</v>
      </c>
    </row>
    <row r="72" spans="1:18">
      <c r="A72" s="146"/>
      <c r="B72" s="146"/>
      <c r="C72" s="146"/>
      <c r="D72" s="148">
        <f t="shared" si="5"/>
        <v>0</v>
      </c>
      <c r="E72" s="148">
        <f t="shared" si="6"/>
        <v>0</v>
      </c>
      <c r="F72" s="32">
        <f t="shared" si="7"/>
        <v>0</v>
      </c>
      <c r="G72" s="32">
        <f t="shared" si="8"/>
        <v>0</v>
      </c>
      <c r="H72" s="32">
        <f t="shared" si="9"/>
        <v>0</v>
      </c>
      <c r="I72" s="32">
        <f t="shared" si="10"/>
        <v>0</v>
      </c>
      <c r="J72" s="32">
        <f t="shared" si="11"/>
        <v>0</v>
      </c>
      <c r="K72" s="32">
        <f t="shared" si="12"/>
        <v>0</v>
      </c>
      <c r="L72" s="32">
        <f t="shared" si="13"/>
        <v>0</v>
      </c>
      <c r="M72" s="32">
        <f t="shared" ca="1" si="14"/>
        <v>-5.3961113175567078E-4</v>
      </c>
      <c r="N72" s="32">
        <f t="shared" ca="1" si="15"/>
        <v>0</v>
      </c>
      <c r="O72" s="149">
        <f t="shared" ca="1" si="16"/>
        <v>0</v>
      </c>
      <c r="P72" s="32">
        <f t="shared" ca="1" si="17"/>
        <v>0</v>
      </c>
      <c r="Q72" s="32">
        <f t="shared" ca="1" si="18"/>
        <v>0</v>
      </c>
      <c r="R72">
        <f t="shared" ca="1" si="19"/>
        <v>5.3961113175567078E-4</v>
      </c>
    </row>
    <row r="73" spans="1:18">
      <c r="A73" s="146"/>
      <c r="B73" s="146"/>
      <c r="C73" s="146"/>
      <c r="D73" s="148">
        <f t="shared" si="5"/>
        <v>0</v>
      </c>
      <c r="E73" s="148">
        <f t="shared" si="6"/>
        <v>0</v>
      </c>
      <c r="F73" s="32">
        <f t="shared" si="7"/>
        <v>0</v>
      </c>
      <c r="G73" s="32">
        <f t="shared" si="8"/>
        <v>0</v>
      </c>
      <c r="H73" s="32">
        <f t="shared" si="9"/>
        <v>0</v>
      </c>
      <c r="I73" s="32">
        <f t="shared" si="10"/>
        <v>0</v>
      </c>
      <c r="J73" s="32">
        <f t="shared" si="11"/>
        <v>0</v>
      </c>
      <c r="K73" s="32">
        <f t="shared" si="12"/>
        <v>0</v>
      </c>
      <c r="L73" s="32">
        <f t="shared" si="13"/>
        <v>0</v>
      </c>
      <c r="M73" s="32">
        <f t="shared" ca="1" si="14"/>
        <v>-5.3961113175567078E-4</v>
      </c>
      <c r="N73" s="32">
        <f t="shared" ca="1" si="15"/>
        <v>0</v>
      </c>
      <c r="O73" s="149">
        <f t="shared" ca="1" si="16"/>
        <v>0</v>
      </c>
      <c r="P73" s="32">
        <f t="shared" ca="1" si="17"/>
        <v>0</v>
      </c>
      <c r="Q73" s="32">
        <f t="shared" ca="1" si="18"/>
        <v>0</v>
      </c>
      <c r="R73">
        <f t="shared" ca="1" si="19"/>
        <v>5.3961113175567078E-4</v>
      </c>
    </row>
    <row r="74" spans="1:18">
      <c r="A74" s="146"/>
      <c r="B74" s="146"/>
      <c r="C74" s="146"/>
      <c r="D74" s="148">
        <f t="shared" si="5"/>
        <v>0</v>
      </c>
      <c r="E74" s="148">
        <f t="shared" si="6"/>
        <v>0</v>
      </c>
      <c r="F74" s="32">
        <f t="shared" si="7"/>
        <v>0</v>
      </c>
      <c r="G74" s="32">
        <f t="shared" si="8"/>
        <v>0</v>
      </c>
      <c r="H74" s="32">
        <f t="shared" si="9"/>
        <v>0</v>
      </c>
      <c r="I74" s="32">
        <f t="shared" si="10"/>
        <v>0</v>
      </c>
      <c r="J74" s="32">
        <f t="shared" si="11"/>
        <v>0</v>
      </c>
      <c r="K74" s="32">
        <f t="shared" si="12"/>
        <v>0</v>
      </c>
      <c r="L74" s="32">
        <f t="shared" si="13"/>
        <v>0</v>
      </c>
      <c r="M74" s="32">
        <f t="shared" ca="1" si="14"/>
        <v>-5.3961113175567078E-4</v>
      </c>
      <c r="N74" s="32">
        <f t="shared" ca="1" si="15"/>
        <v>0</v>
      </c>
      <c r="O74" s="149">
        <f t="shared" ca="1" si="16"/>
        <v>0</v>
      </c>
      <c r="P74" s="32">
        <f t="shared" ca="1" si="17"/>
        <v>0</v>
      </c>
      <c r="Q74" s="32">
        <f t="shared" ca="1" si="18"/>
        <v>0</v>
      </c>
      <c r="R74">
        <f t="shared" ca="1" si="19"/>
        <v>5.3961113175567078E-4</v>
      </c>
    </row>
    <row r="75" spans="1:18">
      <c r="A75" s="146"/>
      <c r="B75" s="146"/>
      <c r="C75" s="146"/>
      <c r="D75" s="148">
        <f t="shared" si="5"/>
        <v>0</v>
      </c>
      <c r="E75" s="148">
        <f t="shared" si="6"/>
        <v>0</v>
      </c>
      <c r="F75" s="32">
        <f t="shared" si="7"/>
        <v>0</v>
      </c>
      <c r="G75" s="32">
        <f t="shared" si="8"/>
        <v>0</v>
      </c>
      <c r="H75" s="32">
        <f t="shared" si="9"/>
        <v>0</v>
      </c>
      <c r="I75" s="32">
        <f t="shared" si="10"/>
        <v>0</v>
      </c>
      <c r="J75" s="32">
        <f t="shared" si="11"/>
        <v>0</v>
      </c>
      <c r="K75" s="32">
        <f t="shared" si="12"/>
        <v>0</v>
      </c>
      <c r="L75" s="32">
        <f t="shared" si="13"/>
        <v>0</v>
      </c>
      <c r="M75" s="32">
        <f t="shared" ca="1" si="14"/>
        <v>-5.3961113175567078E-4</v>
      </c>
      <c r="N75" s="32">
        <f t="shared" ca="1" si="15"/>
        <v>0</v>
      </c>
      <c r="O75" s="149">
        <f t="shared" ca="1" si="16"/>
        <v>0</v>
      </c>
      <c r="P75" s="32">
        <f t="shared" ca="1" si="17"/>
        <v>0</v>
      </c>
      <c r="Q75" s="32">
        <f t="shared" ca="1" si="18"/>
        <v>0</v>
      </c>
      <c r="R75">
        <f t="shared" ca="1" si="19"/>
        <v>5.3961113175567078E-4</v>
      </c>
    </row>
    <row r="76" spans="1:18">
      <c r="A76" s="146"/>
      <c r="B76" s="146"/>
      <c r="C76" s="146"/>
      <c r="D76" s="148">
        <f t="shared" si="5"/>
        <v>0</v>
      </c>
      <c r="E76" s="148">
        <f t="shared" si="6"/>
        <v>0</v>
      </c>
      <c r="F76" s="32">
        <f t="shared" si="7"/>
        <v>0</v>
      </c>
      <c r="G76" s="32">
        <f t="shared" si="8"/>
        <v>0</v>
      </c>
      <c r="H76" s="32">
        <f t="shared" si="9"/>
        <v>0</v>
      </c>
      <c r="I76" s="32">
        <f t="shared" si="10"/>
        <v>0</v>
      </c>
      <c r="J76" s="32">
        <f t="shared" si="11"/>
        <v>0</v>
      </c>
      <c r="K76" s="32">
        <f t="shared" si="12"/>
        <v>0</v>
      </c>
      <c r="L76" s="32">
        <f t="shared" si="13"/>
        <v>0</v>
      </c>
      <c r="M76" s="32">
        <f t="shared" ca="1" si="14"/>
        <v>-5.3961113175567078E-4</v>
      </c>
      <c r="N76" s="32">
        <f t="shared" ca="1" si="15"/>
        <v>0</v>
      </c>
      <c r="O76" s="149">
        <f t="shared" ca="1" si="16"/>
        <v>0</v>
      </c>
      <c r="P76" s="32">
        <f t="shared" ca="1" si="17"/>
        <v>0</v>
      </c>
      <c r="Q76" s="32">
        <f t="shared" ca="1" si="18"/>
        <v>0</v>
      </c>
      <c r="R76">
        <f t="shared" ca="1" si="19"/>
        <v>5.3961113175567078E-4</v>
      </c>
    </row>
    <row r="77" spans="1:18">
      <c r="A77" s="146"/>
      <c r="B77" s="146"/>
      <c r="C77" s="146"/>
      <c r="D77" s="148">
        <f t="shared" si="5"/>
        <v>0</v>
      </c>
      <c r="E77" s="148">
        <f t="shared" si="6"/>
        <v>0</v>
      </c>
      <c r="F77" s="32">
        <f t="shared" si="7"/>
        <v>0</v>
      </c>
      <c r="G77" s="32">
        <f t="shared" si="8"/>
        <v>0</v>
      </c>
      <c r="H77" s="32">
        <f t="shared" si="9"/>
        <v>0</v>
      </c>
      <c r="I77" s="32">
        <f t="shared" si="10"/>
        <v>0</v>
      </c>
      <c r="J77" s="32">
        <f t="shared" si="11"/>
        <v>0</v>
      </c>
      <c r="K77" s="32">
        <f t="shared" si="12"/>
        <v>0</v>
      </c>
      <c r="L77" s="32">
        <f t="shared" si="13"/>
        <v>0</v>
      </c>
      <c r="M77" s="32">
        <f t="shared" ca="1" si="14"/>
        <v>-5.3961113175567078E-4</v>
      </c>
      <c r="N77" s="32">
        <f t="shared" ca="1" si="15"/>
        <v>0</v>
      </c>
      <c r="O77" s="149">
        <f t="shared" ca="1" si="16"/>
        <v>0</v>
      </c>
      <c r="P77" s="32">
        <f t="shared" ca="1" si="17"/>
        <v>0</v>
      </c>
      <c r="Q77" s="32">
        <f t="shared" ca="1" si="18"/>
        <v>0</v>
      </c>
      <c r="R77">
        <f t="shared" ca="1" si="19"/>
        <v>5.3961113175567078E-4</v>
      </c>
    </row>
    <row r="78" spans="1:18">
      <c r="A78" s="146"/>
      <c r="B78" s="146"/>
      <c r="C78" s="146"/>
      <c r="D78" s="148">
        <f t="shared" si="5"/>
        <v>0</v>
      </c>
      <c r="E78" s="148">
        <f t="shared" si="6"/>
        <v>0</v>
      </c>
      <c r="F78" s="32">
        <f t="shared" si="7"/>
        <v>0</v>
      </c>
      <c r="G78" s="32">
        <f t="shared" si="8"/>
        <v>0</v>
      </c>
      <c r="H78" s="32">
        <f t="shared" si="9"/>
        <v>0</v>
      </c>
      <c r="I78" s="32">
        <f t="shared" si="10"/>
        <v>0</v>
      </c>
      <c r="J78" s="32">
        <f t="shared" si="11"/>
        <v>0</v>
      </c>
      <c r="K78" s="32">
        <f t="shared" si="12"/>
        <v>0</v>
      </c>
      <c r="L78" s="32">
        <f t="shared" si="13"/>
        <v>0</v>
      </c>
      <c r="M78" s="32">
        <f t="shared" ca="1" si="14"/>
        <v>-5.3961113175567078E-4</v>
      </c>
      <c r="N78" s="32">
        <f t="shared" ca="1" si="15"/>
        <v>0</v>
      </c>
      <c r="O78" s="149">
        <f t="shared" ca="1" si="16"/>
        <v>0</v>
      </c>
      <c r="P78" s="32">
        <f t="shared" ca="1" si="17"/>
        <v>0</v>
      </c>
      <c r="Q78" s="32">
        <f t="shared" ca="1" si="18"/>
        <v>0</v>
      </c>
      <c r="R78">
        <f t="shared" ca="1" si="19"/>
        <v>5.3961113175567078E-4</v>
      </c>
    </row>
    <row r="79" spans="1:18">
      <c r="A79" s="146"/>
      <c r="B79" s="146"/>
      <c r="C79" s="146"/>
      <c r="D79" s="148">
        <f t="shared" si="5"/>
        <v>0</v>
      </c>
      <c r="E79" s="148">
        <f t="shared" si="6"/>
        <v>0</v>
      </c>
      <c r="F79" s="32">
        <f t="shared" si="7"/>
        <v>0</v>
      </c>
      <c r="G79" s="32">
        <f t="shared" si="8"/>
        <v>0</v>
      </c>
      <c r="H79" s="32">
        <f t="shared" si="9"/>
        <v>0</v>
      </c>
      <c r="I79" s="32">
        <f t="shared" si="10"/>
        <v>0</v>
      </c>
      <c r="J79" s="32">
        <f t="shared" si="11"/>
        <v>0</v>
      </c>
      <c r="K79" s="32">
        <f t="shared" si="12"/>
        <v>0</v>
      </c>
      <c r="L79" s="32">
        <f t="shared" si="13"/>
        <v>0</v>
      </c>
      <c r="M79" s="32">
        <f t="shared" ca="1" si="14"/>
        <v>-5.3961113175567078E-4</v>
      </c>
      <c r="N79" s="32">
        <f t="shared" ca="1" si="15"/>
        <v>0</v>
      </c>
      <c r="O79" s="149">
        <f t="shared" ca="1" si="16"/>
        <v>0</v>
      </c>
      <c r="P79" s="32">
        <f t="shared" ca="1" si="17"/>
        <v>0</v>
      </c>
      <c r="Q79" s="32">
        <f t="shared" ca="1" si="18"/>
        <v>0</v>
      </c>
      <c r="R79">
        <f t="shared" ca="1" si="19"/>
        <v>5.3961113175567078E-4</v>
      </c>
    </row>
    <row r="80" spans="1:18">
      <c r="A80" s="146"/>
      <c r="B80" s="146"/>
      <c r="C80" s="146"/>
      <c r="D80" s="148">
        <f t="shared" si="5"/>
        <v>0</v>
      </c>
      <c r="E80" s="148">
        <f t="shared" si="6"/>
        <v>0</v>
      </c>
      <c r="F80" s="32">
        <f t="shared" si="7"/>
        <v>0</v>
      </c>
      <c r="G80" s="32">
        <f t="shared" si="8"/>
        <v>0</v>
      </c>
      <c r="H80" s="32">
        <f t="shared" si="9"/>
        <v>0</v>
      </c>
      <c r="I80" s="32">
        <f t="shared" si="10"/>
        <v>0</v>
      </c>
      <c r="J80" s="32">
        <f t="shared" si="11"/>
        <v>0</v>
      </c>
      <c r="K80" s="32">
        <f t="shared" si="12"/>
        <v>0</v>
      </c>
      <c r="L80" s="32">
        <f t="shared" si="13"/>
        <v>0</v>
      </c>
      <c r="M80" s="32">
        <f t="shared" ca="1" si="14"/>
        <v>-5.3961113175567078E-4</v>
      </c>
      <c r="N80" s="32">
        <f t="shared" ca="1" si="15"/>
        <v>0</v>
      </c>
      <c r="O80" s="149">
        <f t="shared" ca="1" si="16"/>
        <v>0</v>
      </c>
      <c r="P80" s="32">
        <f t="shared" ca="1" si="17"/>
        <v>0</v>
      </c>
      <c r="Q80" s="32">
        <f t="shared" ca="1" si="18"/>
        <v>0</v>
      </c>
      <c r="R80">
        <f t="shared" ca="1" si="19"/>
        <v>5.3961113175567078E-4</v>
      </c>
    </row>
    <row r="81" spans="1:18">
      <c r="A81" s="146"/>
      <c r="B81" s="146"/>
      <c r="C81" s="146"/>
      <c r="D81" s="148">
        <f t="shared" si="5"/>
        <v>0</v>
      </c>
      <c r="E81" s="148">
        <f t="shared" si="6"/>
        <v>0</v>
      </c>
      <c r="F81" s="32">
        <f t="shared" si="7"/>
        <v>0</v>
      </c>
      <c r="G81" s="32">
        <f t="shared" si="8"/>
        <v>0</v>
      </c>
      <c r="H81" s="32">
        <f t="shared" si="9"/>
        <v>0</v>
      </c>
      <c r="I81" s="32">
        <f t="shared" si="10"/>
        <v>0</v>
      </c>
      <c r="J81" s="32">
        <f t="shared" si="11"/>
        <v>0</v>
      </c>
      <c r="K81" s="32">
        <f t="shared" si="12"/>
        <v>0</v>
      </c>
      <c r="L81" s="32">
        <f t="shared" si="13"/>
        <v>0</v>
      </c>
      <c r="M81" s="32">
        <f t="shared" ca="1" si="14"/>
        <v>-5.3961113175567078E-4</v>
      </c>
      <c r="N81" s="32">
        <f t="shared" ca="1" si="15"/>
        <v>0</v>
      </c>
      <c r="O81" s="149">
        <f t="shared" ca="1" si="16"/>
        <v>0</v>
      </c>
      <c r="P81" s="32">
        <f t="shared" ca="1" si="17"/>
        <v>0</v>
      </c>
      <c r="Q81" s="32">
        <f t="shared" ca="1" si="18"/>
        <v>0</v>
      </c>
      <c r="R81">
        <f t="shared" ca="1" si="19"/>
        <v>5.3961113175567078E-4</v>
      </c>
    </row>
    <row r="82" spans="1:18">
      <c r="A82" s="146"/>
      <c r="B82" s="146"/>
      <c r="C82" s="146"/>
      <c r="D82" s="148">
        <f t="shared" ref="D82:D145" si="20">A82/A$18</f>
        <v>0</v>
      </c>
      <c r="E82" s="148">
        <f t="shared" ref="E82:E145" si="21">B82/B$18</f>
        <v>0</v>
      </c>
      <c r="F82" s="32">
        <f t="shared" ref="F82:F145" si="22">$C82*D82</f>
        <v>0</v>
      </c>
      <c r="G82" s="32">
        <f t="shared" ref="G82:G145" si="23">$C82*E82</f>
        <v>0</v>
      </c>
      <c r="H82" s="32">
        <f t="shared" ref="H82:H145" si="24">C82*D82*D82</f>
        <v>0</v>
      </c>
      <c r="I82" s="32">
        <f t="shared" ref="I82:I145" si="25">C82*D82*D82*D82</f>
        <v>0</v>
      </c>
      <c r="J82" s="32">
        <f t="shared" ref="J82:J145" si="26">C82*D82*D82*D82*D82</f>
        <v>0</v>
      </c>
      <c r="K82" s="32">
        <f t="shared" ref="K82:K145" si="27">C82*E82*D82</f>
        <v>0</v>
      </c>
      <c r="L82" s="32">
        <f t="shared" ref="L82:L145" si="28">C82*E82*D82*D82</f>
        <v>0</v>
      </c>
      <c r="M82" s="32">
        <f t="shared" ref="M82:M145" ca="1" si="29">+E$4+E$5*D82+E$6*D82^2</f>
        <v>-5.3961113175567078E-4</v>
      </c>
      <c r="N82" s="32">
        <f t="shared" ref="N82:N145" ca="1" si="30">C82*(M82-E82)^2</f>
        <v>0</v>
      </c>
      <c r="O82" s="149">
        <f t="shared" ref="O82:O145" ca="1" si="31">(C82*O$1-O$2*F82+O$3*H82)^2</f>
        <v>0</v>
      </c>
      <c r="P82" s="32">
        <f t="shared" ref="P82:P145" ca="1" si="32">(-C82*O$2+O$4*F82-O$5*H82)^2</f>
        <v>0</v>
      </c>
      <c r="Q82" s="32">
        <f t="shared" ref="Q82:Q145" ca="1" si="33">+(C82*O$3-F82*O$5+H82*O$6)^2</f>
        <v>0</v>
      </c>
      <c r="R82">
        <f t="shared" ref="R82:R145" ca="1" si="34">+E82-M82</f>
        <v>5.3961113175567078E-4</v>
      </c>
    </row>
    <row r="83" spans="1:18">
      <c r="A83" s="146"/>
      <c r="B83" s="146"/>
      <c r="C83" s="146"/>
      <c r="D83" s="148">
        <f t="shared" si="20"/>
        <v>0</v>
      </c>
      <c r="E83" s="148">
        <f t="shared" si="21"/>
        <v>0</v>
      </c>
      <c r="F83" s="32">
        <f t="shared" si="22"/>
        <v>0</v>
      </c>
      <c r="G83" s="32">
        <f t="shared" si="23"/>
        <v>0</v>
      </c>
      <c r="H83" s="32">
        <f t="shared" si="24"/>
        <v>0</v>
      </c>
      <c r="I83" s="32">
        <f t="shared" si="25"/>
        <v>0</v>
      </c>
      <c r="J83" s="32">
        <f t="shared" si="26"/>
        <v>0</v>
      </c>
      <c r="K83" s="32">
        <f t="shared" si="27"/>
        <v>0</v>
      </c>
      <c r="L83" s="32">
        <f t="shared" si="28"/>
        <v>0</v>
      </c>
      <c r="M83" s="32">
        <f t="shared" ca="1" si="29"/>
        <v>-5.3961113175567078E-4</v>
      </c>
      <c r="N83" s="32">
        <f t="shared" ca="1" si="30"/>
        <v>0</v>
      </c>
      <c r="O83" s="149">
        <f t="shared" ca="1" si="31"/>
        <v>0</v>
      </c>
      <c r="P83" s="32">
        <f t="shared" ca="1" si="32"/>
        <v>0</v>
      </c>
      <c r="Q83" s="32">
        <f t="shared" ca="1" si="33"/>
        <v>0</v>
      </c>
      <c r="R83">
        <f t="shared" ca="1" si="34"/>
        <v>5.3961113175567078E-4</v>
      </c>
    </row>
    <row r="84" spans="1:18">
      <c r="A84" s="146"/>
      <c r="B84" s="146"/>
      <c r="C84" s="146"/>
      <c r="D84" s="148">
        <f t="shared" si="20"/>
        <v>0</v>
      </c>
      <c r="E84" s="148">
        <f t="shared" si="21"/>
        <v>0</v>
      </c>
      <c r="F84" s="32">
        <f t="shared" si="22"/>
        <v>0</v>
      </c>
      <c r="G84" s="32">
        <f t="shared" si="23"/>
        <v>0</v>
      </c>
      <c r="H84" s="32">
        <f t="shared" si="24"/>
        <v>0</v>
      </c>
      <c r="I84" s="32">
        <f t="shared" si="25"/>
        <v>0</v>
      </c>
      <c r="J84" s="32">
        <f t="shared" si="26"/>
        <v>0</v>
      </c>
      <c r="K84" s="32">
        <f t="shared" si="27"/>
        <v>0</v>
      </c>
      <c r="L84" s="32">
        <f t="shared" si="28"/>
        <v>0</v>
      </c>
      <c r="M84" s="32">
        <f t="shared" ca="1" si="29"/>
        <v>-5.3961113175567078E-4</v>
      </c>
      <c r="N84" s="32">
        <f t="shared" ca="1" si="30"/>
        <v>0</v>
      </c>
      <c r="O84" s="149">
        <f t="shared" ca="1" si="31"/>
        <v>0</v>
      </c>
      <c r="P84" s="32">
        <f t="shared" ca="1" si="32"/>
        <v>0</v>
      </c>
      <c r="Q84" s="32">
        <f t="shared" ca="1" si="33"/>
        <v>0</v>
      </c>
      <c r="R84">
        <f t="shared" ca="1" si="34"/>
        <v>5.3961113175567078E-4</v>
      </c>
    </row>
    <row r="85" spans="1:18">
      <c r="A85" s="146"/>
      <c r="B85" s="146"/>
      <c r="C85" s="146"/>
      <c r="D85" s="148">
        <f t="shared" si="20"/>
        <v>0</v>
      </c>
      <c r="E85" s="148">
        <f t="shared" si="21"/>
        <v>0</v>
      </c>
      <c r="F85" s="32">
        <f t="shared" si="22"/>
        <v>0</v>
      </c>
      <c r="G85" s="32">
        <f t="shared" si="23"/>
        <v>0</v>
      </c>
      <c r="H85" s="32">
        <f t="shared" si="24"/>
        <v>0</v>
      </c>
      <c r="I85" s="32">
        <f t="shared" si="25"/>
        <v>0</v>
      </c>
      <c r="J85" s="32">
        <f t="shared" si="26"/>
        <v>0</v>
      </c>
      <c r="K85" s="32">
        <f t="shared" si="27"/>
        <v>0</v>
      </c>
      <c r="L85" s="32">
        <f t="shared" si="28"/>
        <v>0</v>
      </c>
      <c r="M85" s="32">
        <f t="shared" ca="1" si="29"/>
        <v>-5.3961113175567078E-4</v>
      </c>
      <c r="N85" s="32">
        <f t="shared" ca="1" si="30"/>
        <v>0</v>
      </c>
      <c r="O85" s="149">
        <f t="shared" ca="1" si="31"/>
        <v>0</v>
      </c>
      <c r="P85" s="32">
        <f t="shared" ca="1" si="32"/>
        <v>0</v>
      </c>
      <c r="Q85" s="32">
        <f t="shared" ca="1" si="33"/>
        <v>0</v>
      </c>
      <c r="R85">
        <f t="shared" ca="1" si="34"/>
        <v>5.3961113175567078E-4</v>
      </c>
    </row>
    <row r="86" spans="1:18">
      <c r="A86" s="146"/>
      <c r="B86" s="146"/>
      <c r="C86" s="146"/>
      <c r="D86" s="148">
        <f t="shared" si="20"/>
        <v>0</v>
      </c>
      <c r="E86" s="148">
        <f t="shared" si="21"/>
        <v>0</v>
      </c>
      <c r="F86" s="32">
        <f t="shared" si="22"/>
        <v>0</v>
      </c>
      <c r="G86" s="32">
        <f t="shared" si="23"/>
        <v>0</v>
      </c>
      <c r="H86" s="32">
        <f t="shared" si="24"/>
        <v>0</v>
      </c>
      <c r="I86" s="32">
        <f t="shared" si="25"/>
        <v>0</v>
      </c>
      <c r="J86" s="32">
        <f t="shared" si="26"/>
        <v>0</v>
      </c>
      <c r="K86" s="32">
        <f t="shared" si="27"/>
        <v>0</v>
      </c>
      <c r="L86" s="32">
        <f t="shared" si="28"/>
        <v>0</v>
      </c>
      <c r="M86" s="32">
        <f t="shared" ca="1" si="29"/>
        <v>-5.3961113175567078E-4</v>
      </c>
      <c r="N86" s="32">
        <f t="shared" ca="1" si="30"/>
        <v>0</v>
      </c>
      <c r="O86" s="149">
        <f t="shared" ca="1" si="31"/>
        <v>0</v>
      </c>
      <c r="P86" s="32">
        <f t="shared" ca="1" si="32"/>
        <v>0</v>
      </c>
      <c r="Q86" s="32">
        <f t="shared" ca="1" si="33"/>
        <v>0</v>
      </c>
      <c r="R86">
        <f t="shared" ca="1" si="34"/>
        <v>5.3961113175567078E-4</v>
      </c>
    </row>
    <row r="87" spans="1:18">
      <c r="A87" s="146"/>
      <c r="B87" s="146"/>
      <c r="C87" s="146"/>
      <c r="D87" s="148">
        <f t="shared" si="20"/>
        <v>0</v>
      </c>
      <c r="E87" s="148">
        <f t="shared" si="21"/>
        <v>0</v>
      </c>
      <c r="F87" s="32">
        <f t="shared" si="22"/>
        <v>0</v>
      </c>
      <c r="G87" s="32">
        <f t="shared" si="23"/>
        <v>0</v>
      </c>
      <c r="H87" s="32">
        <f t="shared" si="24"/>
        <v>0</v>
      </c>
      <c r="I87" s="32">
        <f t="shared" si="25"/>
        <v>0</v>
      </c>
      <c r="J87" s="32">
        <f t="shared" si="26"/>
        <v>0</v>
      </c>
      <c r="K87" s="32">
        <f t="shared" si="27"/>
        <v>0</v>
      </c>
      <c r="L87" s="32">
        <f t="shared" si="28"/>
        <v>0</v>
      </c>
      <c r="M87" s="32">
        <f t="shared" ca="1" si="29"/>
        <v>-5.3961113175567078E-4</v>
      </c>
      <c r="N87" s="32">
        <f t="shared" ca="1" si="30"/>
        <v>0</v>
      </c>
      <c r="O87" s="149">
        <f t="shared" ca="1" si="31"/>
        <v>0</v>
      </c>
      <c r="P87" s="32">
        <f t="shared" ca="1" si="32"/>
        <v>0</v>
      </c>
      <c r="Q87" s="32">
        <f t="shared" ca="1" si="33"/>
        <v>0</v>
      </c>
      <c r="R87">
        <f t="shared" ca="1" si="34"/>
        <v>5.3961113175567078E-4</v>
      </c>
    </row>
    <row r="88" spans="1:18">
      <c r="A88" s="146"/>
      <c r="B88" s="146"/>
      <c r="C88" s="146"/>
      <c r="D88" s="148">
        <f t="shared" si="20"/>
        <v>0</v>
      </c>
      <c r="E88" s="148">
        <f t="shared" si="21"/>
        <v>0</v>
      </c>
      <c r="F88" s="32">
        <f t="shared" si="22"/>
        <v>0</v>
      </c>
      <c r="G88" s="32">
        <f t="shared" si="23"/>
        <v>0</v>
      </c>
      <c r="H88" s="32">
        <f t="shared" si="24"/>
        <v>0</v>
      </c>
      <c r="I88" s="32">
        <f t="shared" si="25"/>
        <v>0</v>
      </c>
      <c r="J88" s="32">
        <f t="shared" si="26"/>
        <v>0</v>
      </c>
      <c r="K88" s="32">
        <f t="shared" si="27"/>
        <v>0</v>
      </c>
      <c r="L88" s="32">
        <f t="shared" si="28"/>
        <v>0</v>
      </c>
      <c r="M88" s="32">
        <f t="shared" ca="1" si="29"/>
        <v>-5.3961113175567078E-4</v>
      </c>
      <c r="N88" s="32">
        <f t="shared" ca="1" si="30"/>
        <v>0</v>
      </c>
      <c r="O88" s="149">
        <f t="shared" ca="1" si="31"/>
        <v>0</v>
      </c>
      <c r="P88" s="32">
        <f t="shared" ca="1" si="32"/>
        <v>0</v>
      </c>
      <c r="Q88" s="32">
        <f t="shared" ca="1" si="33"/>
        <v>0</v>
      </c>
      <c r="R88">
        <f t="shared" ca="1" si="34"/>
        <v>5.3961113175567078E-4</v>
      </c>
    </row>
    <row r="89" spans="1:18">
      <c r="A89" s="146"/>
      <c r="B89" s="146"/>
      <c r="C89" s="146"/>
      <c r="D89" s="148">
        <f t="shared" si="20"/>
        <v>0</v>
      </c>
      <c r="E89" s="148">
        <f t="shared" si="21"/>
        <v>0</v>
      </c>
      <c r="F89" s="32">
        <f t="shared" si="22"/>
        <v>0</v>
      </c>
      <c r="G89" s="32">
        <f t="shared" si="23"/>
        <v>0</v>
      </c>
      <c r="H89" s="32">
        <f t="shared" si="24"/>
        <v>0</v>
      </c>
      <c r="I89" s="32">
        <f t="shared" si="25"/>
        <v>0</v>
      </c>
      <c r="J89" s="32">
        <f t="shared" si="26"/>
        <v>0</v>
      </c>
      <c r="K89" s="32">
        <f t="shared" si="27"/>
        <v>0</v>
      </c>
      <c r="L89" s="32">
        <f t="shared" si="28"/>
        <v>0</v>
      </c>
      <c r="M89" s="32">
        <f t="shared" ca="1" si="29"/>
        <v>-5.3961113175567078E-4</v>
      </c>
      <c r="N89" s="32">
        <f t="shared" ca="1" si="30"/>
        <v>0</v>
      </c>
      <c r="O89" s="149">
        <f t="shared" ca="1" si="31"/>
        <v>0</v>
      </c>
      <c r="P89" s="32">
        <f t="shared" ca="1" si="32"/>
        <v>0</v>
      </c>
      <c r="Q89" s="32">
        <f t="shared" ca="1" si="33"/>
        <v>0</v>
      </c>
      <c r="R89">
        <f t="shared" ca="1" si="34"/>
        <v>5.3961113175567078E-4</v>
      </c>
    </row>
    <row r="90" spans="1:18">
      <c r="A90" s="146"/>
      <c r="B90" s="146"/>
      <c r="C90" s="146"/>
      <c r="D90" s="148">
        <f t="shared" si="20"/>
        <v>0</v>
      </c>
      <c r="E90" s="148">
        <f t="shared" si="21"/>
        <v>0</v>
      </c>
      <c r="F90" s="32">
        <f t="shared" si="22"/>
        <v>0</v>
      </c>
      <c r="G90" s="32">
        <f t="shared" si="23"/>
        <v>0</v>
      </c>
      <c r="H90" s="32">
        <f t="shared" si="24"/>
        <v>0</v>
      </c>
      <c r="I90" s="32">
        <f t="shared" si="25"/>
        <v>0</v>
      </c>
      <c r="J90" s="32">
        <f t="shared" si="26"/>
        <v>0</v>
      </c>
      <c r="K90" s="32">
        <f t="shared" si="27"/>
        <v>0</v>
      </c>
      <c r="L90" s="32">
        <f t="shared" si="28"/>
        <v>0</v>
      </c>
      <c r="M90" s="32">
        <f t="shared" ca="1" si="29"/>
        <v>-5.3961113175567078E-4</v>
      </c>
      <c r="N90" s="32">
        <f t="shared" ca="1" si="30"/>
        <v>0</v>
      </c>
      <c r="O90" s="149">
        <f t="shared" ca="1" si="31"/>
        <v>0</v>
      </c>
      <c r="P90" s="32">
        <f t="shared" ca="1" si="32"/>
        <v>0</v>
      </c>
      <c r="Q90" s="32">
        <f t="shared" ca="1" si="33"/>
        <v>0</v>
      </c>
      <c r="R90">
        <f t="shared" ca="1" si="34"/>
        <v>5.3961113175567078E-4</v>
      </c>
    </row>
    <row r="91" spans="1:18">
      <c r="A91" s="146"/>
      <c r="B91" s="146"/>
      <c r="C91" s="146"/>
      <c r="D91" s="148">
        <f t="shared" si="20"/>
        <v>0</v>
      </c>
      <c r="E91" s="148">
        <f t="shared" si="21"/>
        <v>0</v>
      </c>
      <c r="F91" s="32">
        <f t="shared" si="22"/>
        <v>0</v>
      </c>
      <c r="G91" s="32">
        <f t="shared" si="23"/>
        <v>0</v>
      </c>
      <c r="H91" s="32">
        <f t="shared" si="24"/>
        <v>0</v>
      </c>
      <c r="I91" s="32">
        <f t="shared" si="25"/>
        <v>0</v>
      </c>
      <c r="J91" s="32">
        <f t="shared" si="26"/>
        <v>0</v>
      </c>
      <c r="K91" s="32">
        <f t="shared" si="27"/>
        <v>0</v>
      </c>
      <c r="L91" s="32">
        <f t="shared" si="28"/>
        <v>0</v>
      </c>
      <c r="M91" s="32">
        <f t="shared" ca="1" si="29"/>
        <v>-5.3961113175567078E-4</v>
      </c>
      <c r="N91" s="32">
        <f t="shared" ca="1" si="30"/>
        <v>0</v>
      </c>
      <c r="O91" s="149">
        <f t="shared" ca="1" si="31"/>
        <v>0</v>
      </c>
      <c r="P91" s="32">
        <f t="shared" ca="1" si="32"/>
        <v>0</v>
      </c>
      <c r="Q91" s="32">
        <f t="shared" ca="1" si="33"/>
        <v>0</v>
      </c>
      <c r="R91">
        <f t="shared" ca="1" si="34"/>
        <v>5.3961113175567078E-4</v>
      </c>
    </row>
    <row r="92" spans="1:18">
      <c r="A92" s="146"/>
      <c r="B92" s="146"/>
      <c r="C92" s="146"/>
      <c r="D92" s="148">
        <f t="shared" si="20"/>
        <v>0</v>
      </c>
      <c r="E92" s="148">
        <f t="shared" si="21"/>
        <v>0</v>
      </c>
      <c r="F92" s="32">
        <f t="shared" si="22"/>
        <v>0</v>
      </c>
      <c r="G92" s="32">
        <f t="shared" si="23"/>
        <v>0</v>
      </c>
      <c r="H92" s="32">
        <f t="shared" si="24"/>
        <v>0</v>
      </c>
      <c r="I92" s="32">
        <f t="shared" si="25"/>
        <v>0</v>
      </c>
      <c r="J92" s="32">
        <f t="shared" si="26"/>
        <v>0</v>
      </c>
      <c r="K92" s="32">
        <f t="shared" si="27"/>
        <v>0</v>
      </c>
      <c r="L92" s="32">
        <f t="shared" si="28"/>
        <v>0</v>
      </c>
      <c r="M92" s="32">
        <f t="shared" ca="1" si="29"/>
        <v>-5.3961113175567078E-4</v>
      </c>
      <c r="N92" s="32">
        <f t="shared" ca="1" si="30"/>
        <v>0</v>
      </c>
      <c r="O92" s="149">
        <f t="shared" ca="1" si="31"/>
        <v>0</v>
      </c>
      <c r="P92" s="32">
        <f t="shared" ca="1" si="32"/>
        <v>0</v>
      </c>
      <c r="Q92" s="32">
        <f t="shared" ca="1" si="33"/>
        <v>0</v>
      </c>
      <c r="R92">
        <f t="shared" ca="1" si="34"/>
        <v>5.3961113175567078E-4</v>
      </c>
    </row>
    <row r="93" spans="1:18">
      <c r="A93" s="146"/>
      <c r="B93" s="146"/>
      <c r="C93" s="146"/>
      <c r="D93" s="148">
        <f t="shared" si="20"/>
        <v>0</v>
      </c>
      <c r="E93" s="148">
        <f t="shared" si="21"/>
        <v>0</v>
      </c>
      <c r="F93" s="32">
        <f t="shared" si="22"/>
        <v>0</v>
      </c>
      <c r="G93" s="32">
        <f t="shared" si="23"/>
        <v>0</v>
      </c>
      <c r="H93" s="32">
        <f t="shared" si="24"/>
        <v>0</v>
      </c>
      <c r="I93" s="32">
        <f t="shared" si="25"/>
        <v>0</v>
      </c>
      <c r="J93" s="32">
        <f t="shared" si="26"/>
        <v>0</v>
      </c>
      <c r="K93" s="32">
        <f t="shared" si="27"/>
        <v>0</v>
      </c>
      <c r="L93" s="32">
        <f t="shared" si="28"/>
        <v>0</v>
      </c>
      <c r="M93" s="32">
        <f t="shared" ca="1" si="29"/>
        <v>-5.3961113175567078E-4</v>
      </c>
      <c r="N93" s="32">
        <f t="shared" ca="1" si="30"/>
        <v>0</v>
      </c>
      <c r="O93" s="149">
        <f t="shared" ca="1" si="31"/>
        <v>0</v>
      </c>
      <c r="P93" s="32">
        <f t="shared" ca="1" si="32"/>
        <v>0</v>
      </c>
      <c r="Q93" s="32">
        <f t="shared" ca="1" si="33"/>
        <v>0</v>
      </c>
      <c r="R93">
        <f t="shared" ca="1" si="34"/>
        <v>5.3961113175567078E-4</v>
      </c>
    </row>
    <row r="94" spans="1:18">
      <c r="A94" s="146"/>
      <c r="B94" s="146"/>
      <c r="C94" s="146"/>
      <c r="D94" s="148">
        <f t="shared" si="20"/>
        <v>0</v>
      </c>
      <c r="E94" s="148">
        <f t="shared" si="21"/>
        <v>0</v>
      </c>
      <c r="F94" s="32">
        <f t="shared" si="22"/>
        <v>0</v>
      </c>
      <c r="G94" s="32">
        <f t="shared" si="23"/>
        <v>0</v>
      </c>
      <c r="H94" s="32">
        <f t="shared" si="24"/>
        <v>0</v>
      </c>
      <c r="I94" s="32">
        <f t="shared" si="25"/>
        <v>0</v>
      </c>
      <c r="J94" s="32">
        <f t="shared" si="26"/>
        <v>0</v>
      </c>
      <c r="K94" s="32">
        <f t="shared" si="27"/>
        <v>0</v>
      </c>
      <c r="L94" s="32">
        <f t="shared" si="28"/>
        <v>0</v>
      </c>
      <c r="M94" s="32">
        <f t="shared" ca="1" si="29"/>
        <v>-5.3961113175567078E-4</v>
      </c>
      <c r="N94" s="32">
        <f t="shared" ca="1" si="30"/>
        <v>0</v>
      </c>
      <c r="O94" s="149">
        <f t="shared" ca="1" si="31"/>
        <v>0</v>
      </c>
      <c r="P94" s="32">
        <f t="shared" ca="1" si="32"/>
        <v>0</v>
      </c>
      <c r="Q94" s="32">
        <f t="shared" ca="1" si="33"/>
        <v>0</v>
      </c>
      <c r="R94">
        <f t="shared" ca="1" si="34"/>
        <v>5.3961113175567078E-4</v>
      </c>
    </row>
    <row r="95" spans="1:18">
      <c r="A95" s="146"/>
      <c r="B95" s="146"/>
      <c r="C95" s="146"/>
      <c r="D95" s="148">
        <f t="shared" si="20"/>
        <v>0</v>
      </c>
      <c r="E95" s="148">
        <f t="shared" si="21"/>
        <v>0</v>
      </c>
      <c r="F95" s="32">
        <f t="shared" si="22"/>
        <v>0</v>
      </c>
      <c r="G95" s="32">
        <f t="shared" si="23"/>
        <v>0</v>
      </c>
      <c r="H95" s="32">
        <f t="shared" si="24"/>
        <v>0</v>
      </c>
      <c r="I95" s="32">
        <f t="shared" si="25"/>
        <v>0</v>
      </c>
      <c r="J95" s="32">
        <f t="shared" si="26"/>
        <v>0</v>
      </c>
      <c r="K95" s="32">
        <f t="shared" si="27"/>
        <v>0</v>
      </c>
      <c r="L95" s="32">
        <f t="shared" si="28"/>
        <v>0</v>
      </c>
      <c r="M95" s="32">
        <f t="shared" ca="1" si="29"/>
        <v>-5.3961113175567078E-4</v>
      </c>
      <c r="N95" s="32">
        <f t="shared" ca="1" si="30"/>
        <v>0</v>
      </c>
      <c r="O95" s="149">
        <f t="shared" ca="1" si="31"/>
        <v>0</v>
      </c>
      <c r="P95" s="32">
        <f t="shared" ca="1" si="32"/>
        <v>0</v>
      </c>
      <c r="Q95" s="32">
        <f t="shared" ca="1" si="33"/>
        <v>0</v>
      </c>
      <c r="R95">
        <f t="shared" ca="1" si="34"/>
        <v>5.3961113175567078E-4</v>
      </c>
    </row>
    <row r="96" spans="1:18">
      <c r="A96" s="146"/>
      <c r="B96" s="146"/>
      <c r="C96" s="146"/>
      <c r="D96" s="148">
        <f t="shared" si="20"/>
        <v>0</v>
      </c>
      <c r="E96" s="148">
        <f t="shared" si="21"/>
        <v>0</v>
      </c>
      <c r="F96" s="32">
        <f t="shared" si="22"/>
        <v>0</v>
      </c>
      <c r="G96" s="32">
        <f t="shared" si="23"/>
        <v>0</v>
      </c>
      <c r="H96" s="32">
        <f t="shared" si="24"/>
        <v>0</v>
      </c>
      <c r="I96" s="32">
        <f t="shared" si="25"/>
        <v>0</v>
      </c>
      <c r="J96" s="32">
        <f t="shared" si="26"/>
        <v>0</v>
      </c>
      <c r="K96" s="32">
        <f t="shared" si="27"/>
        <v>0</v>
      </c>
      <c r="L96" s="32">
        <f t="shared" si="28"/>
        <v>0</v>
      </c>
      <c r="M96" s="32">
        <f t="shared" ca="1" si="29"/>
        <v>-5.3961113175567078E-4</v>
      </c>
      <c r="N96" s="32">
        <f t="shared" ca="1" si="30"/>
        <v>0</v>
      </c>
      <c r="O96" s="149">
        <f t="shared" ca="1" si="31"/>
        <v>0</v>
      </c>
      <c r="P96" s="32">
        <f t="shared" ca="1" si="32"/>
        <v>0</v>
      </c>
      <c r="Q96" s="32">
        <f t="shared" ca="1" si="33"/>
        <v>0</v>
      </c>
      <c r="R96">
        <f t="shared" ca="1" si="34"/>
        <v>5.3961113175567078E-4</v>
      </c>
    </row>
    <row r="97" spans="1:18">
      <c r="A97" s="146"/>
      <c r="B97" s="146"/>
      <c r="C97" s="146"/>
      <c r="D97" s="148">
        <f t="shared" si="20"/>
        <v>0</v>
      </c>
      <c r="E97" s="148">
        <f t="shared" si="21"/>
        <v>0</v>
      </c>
      <c r="F97" s="32">
        <f t="shared" si="22"/>
        <v>0</v>
      </c>
      <c r="G97" s="32">
        <f t="shared" si="23"/>
        <v>0</v>
      </c>
      <c r="H97" s="32">
        <f t="shared" si="24"/>
        <v>0</v>
      </c>
      <c r="I97" s="32">
        <f t="shared" si="25"/>
        <v>0</v>
      </c>
      <c r="J97" s="32">
        <f t="shared" si="26"/>
        <v>0</v>
      </c>
      <c r="K97" s="32">
        <f t="shared" si="27"/>
        <v>0</v>
      </c>
      <c r="L97" s="32">
        <f t="shared" si="28"/>
        <v>0</v>
      </c>
      <c r="M97" s="32">
        <f t="shared" ca="1" si="29"/>
        <v>-5.3961113175567078E-4</v>
      </c>
      <c r="N97" s="32">
        <f t="shared" ca="1" si="30"/>
        <v>0</v>
      </c>
      <c r="O97" s="149">
        <f t="shared" ca="1" si="31"/>
        <v>0</v>
      </c>
      <c r="P97" s="32">
        <f t="shared" ca="1" si="32"/>
        <v>0</v>
      </c>
      <c r="Q97" s="32">
        <f t="shared" ca="1" si="33"/>
        <v>0</v>
      </c>
      <c r="R97">
        <f t="shared" ca="1" si="34"/>
        <v>5.3961113175567078E-4</v>
      </c>
    </row>
    <row r="98" spans="1:18">
      <c r="A98" s="146"/>
      <c r="B98" s="146"/>
      <c r="C98" s="146"/>
      <c r="D98" s="148">
        <f t="shared" si="20"/>
        <v>0</v>
      </c>
      <c r="E98" s="148">
        <f t="shared" si="21"/>
        <v>0</v>
      </c>
      <c r="F98" s="32">
        <f t="shared" si="22"/>
        <v>0</v>
      </c>
      <c r="G98" s="32">
        <f t="shared" si="23"/>
        <v>0</v>
      </c>
      <c r="H98" s="32">
        <f t="shared" si="24"/>
        <v>0</v>
      </c>
      <c r="I98" s="32">
        <f t="shared" si="25"/>
        <v>0</v>
      </c>
      <c r="J98" s="32">
        <f t="shared" si="26"/>
        <v>0</v>
      </c>
      <c r="K98" s="32">
        <f t="shared" si="27"/>
        <v>0</v>
      </c>
      <c r="L98" s="32">
        <f t="shared" si="28"/>
        <v>0</v>
      </c>
      <c r="M98" s="32">
        <f t="shared" ca="1" si="29"/>
        <v>-5.3961113175567078E-4</v>
      </c>
      <c r="N98" s="32">
        <f t="shared" ca="1" si="30"/>
        <v>0</v>
      </c>
      <c r="O98" s="149">
        <f t="shared" ca="1" si="31"/>
        <v>0</v>
      </c>
      <c r="P98" s="32">
        <f t="shared" ca="1" si="32"/>
        <v>0</v>
      </c>
      <c r="Q98" s="32">
        <f t="shared" ca="1" si="33"/>
        <v>0</v>
      </c>
      <c r="R98">
        <f t="shared" ca="1" si="34"/>
        <v>5.3961113175567078E-4</v>
      </c>
    </row>
    <row r="99" spans="1:18">
      <c r="A99" s="146"/>
      <c r="B99" s="146"/>
      <c r="C99" s="146"/>
      <c r="D99" s="148">
        <f t="shared" si="20"/>
        <v>0</v>
      </c>
      <c r="E99" s="148">
        <f t="shared" si="21"/>
        <v>0</v>
      </c>
      <c r="F99" s="32">
        <f t="shared" si="22"/>
        <v>0</v>
      </c>
      <c r="G99" s="32">
        <f t="shared" si="23"/>
        <v>0</v>
      </c>
      <c r="H99" s="32">
        <f t="shared" si="24"/>
        <v>0</v>
      </c>
      <c r="I99" s="32">
        <f t="shared" si="25"/>
        <v>0</v>
      </c>
      <c r="J99" s="32">
        <f t="shared" si="26"/>
        <v>0</v>
      </c>
      <c r="K99" s="32">
        <f t="shared" si="27"/>
        <v>0</v>
      </c>
      <c r="L99" s="32">
        <f t="shared" si="28"/>
        <v>0</v>
      </c>
      <c r="M99" s="32">
        <f t="shared" ca="1" si="29"/>
        <v>-5.3961113175567078E-4</v>
      </c>
      <c r="N99" s="32">
        <f t="shared" ca="1" si="30"/>
        <v>0</v>
      </c>
      <c r="O99" s="149">
        <f t="shared" ca="1" si="31"/>
        <v>0</v>
      </c>
      <c r="P99" s="32">
        <f t="shared" ca="1" si="32"/>
        <v>0</v>
      </c>
      <c r="Q99" s="32">
        <f t="shared" ca="1" si="33"/>
        <v>0</v>
      </c>
      <c r="R99">
        <f t="shared" ca="1" si="34"/>
        <v>5.3961113175567078E-4</v>
      </c>
    </row>
    <row r="100" spans="1:18">
      <c r="A100" s="146"/>
      <c r="B100" s="146"/>
      <c r="C100" s="146"/>
      <c r="D100" s="148">
        <f t="shared" si="20"/>
        <v>0</v>
      </c>
      <c r="E100" s="148">
        <f t="shared" si="21"/>
        <v>0</v>
      </c>
      <c r="F100" s="32">
        <f t="shared" si="22"/>
        <v>0</v>
      </c>
      <c r="G100" s="32">
        <f t="shared" si="23"/>
        <v>0</v>
      </c>
      <c r="H100" s="32">
        <f t="shared" si="24"/>
        <v>0</v>
      </c>
      <c r="I100" s="32">
        <f t="shared" si="25"/>
        <v>0</v>
      </c>
      <c r="J100" s="32">
        <f t="shared" si="26"/>
        <v>0</v>
      </c>
      <c r="K100" s="32">
        <f t="shared" si="27"/>
        <v>0</v>
      </c>
      <c r="L100" s="32">
        <f t="shared" si="28"/>
        <v>0</v>
      </c>
      <c r="M100" s="32">
        <f t="shared" ca="1" si="29"/>
        <v>-5.3961113175567078E-4</v>
      </c>
      <c r="N100" s="32">
        <f t="shared" ca="1" si="30"/>
        <v>0</v>
      </c>
      <c r="O100" s="149">
        <f t="shared" ca="1" si="31"/>
        <v>0</v>
      </c>
      <c r="P100" s="32">
        <f t="shared" ca="1" si="32"/>
        <v>0</v>
      </c>
      <c r="Q100" s="32">
        <f t="shared" ca="1" si="33"/>
        <v>0</v>
      </c>
      <c r="R100">
        <f t="shared" ca="1" si="34"/>
        <v>5.3961113175567078E-4</v>
      </c>
    </row>
    <row r="101" spans="1:18">
      <c r="A101" s="146"/>
      <c r="B101" s="146"/>
      <c r="C101" s="146"/>
      <c r="D101" s="148">
        <f t="shared" si="20"/>
        <v>0</v>
      </c>
      <c r="E101" s="148">
        <f t="shared" si="21"/>
        <v>0</v>
      </c>
      <c r="F101" s="32">
        <f t="shared" si="22"/>
        <v>0</v>
      </c>
      <c r="G101" s="32">
        <f t="shared" si="23"/>
        <v>0</v>
      </c>
      <c r="H101" s="32">
        <f t="shared" si="24"/>
        <v>0</v>
      </c>
      <c r="I101" s="32">
        <f t="shared" si="25"/>
        <v>0</v>
      </c>
      <c r="J101" s="32">
        <f t="shared" si="26"/>
        <v>0</v>
      </c>
      <c r="K101" s="32">
        <f t="shared" si="27"/>
        <v>0</v>
      </c>
      <c r="L101" s="32">
        <f t="shared" si="28"/>
        <v>0</v>
      </c>
      <c r="M101" s="32">
        <f t="shared" ca="1" si="29"/>
        <v>-5.3961113175567078E-4</v>
      </c>
      <c r="N101" s="32">
        <f t="shared" ca="1" si="30"/>
        <v>0</v>
      </c>
      <c r="O101" s="149">
        <f t="shared" ca="1" si="31"/>
        <v>0</v>
      </c>
      <c r="P101" s="32">
        <f t="shared" ca="1" si="32"/>
        <v>0</v>
      </c>
      <c r="Q101" s="32">
        <f t="shared" ca="1" si="33"/>
        <v>0</v>
      </c>
      <c r="R101">
        <f t="shared" ca="1" si="34"/>
        <v>5.3961113175567078E-4</v>
      </c>
    </row>
    <row r="102" spans="1:18">
      <c r="A102" s="146"/>
      <c r="B102" s="146"/>
      <c r="C102" s="146"/>
      <c r="D102" s="148">
        <f t="shared" si="20"/>
        <v>0</v>
      </c>
      <c r="E102" s="148">
        <f t="shared" si="21"/>
        <v>0</v>
      </c>
      <c r="F102" s="32">
        <f t="shared" si="22"/>
        <v>0</v>
      </c>
      <c r="G102" s="32">
        <f t="shared" si="23"/>
        <v>0</v>
      </c>
      <c r="H102" s="32">
        <f t="shared" si="24"/>
        <v>0</v>
      </c>
      <c r="I102" s="32">
        <f t="shared" si="25"/>
        <v>0</v>
      </c>
      <c r="J102" s="32">
        <f t="shared" si="26"/>
        <v>0</v>
      </c>
      <c r="K102" s="32">
        <f t="shared" si="27"/>
        <v>0</v>
      </c>
      <c r="L102" s="32">
        <f t="shared" si="28"/>
        <v>0</v>
      </c>
      <c r="M102" s="32">
        <f t="shared" ca="1" si="29"/>
        <v>-5.3961113175567078E-4</v>
      </c>
      <c r="N102" s="32">
        <f t="shared" ca="1" si="30"/>
        <v>0</v>
      </c>
      <c r="O102" s="149">
        <f t="shared" ca="1" si="31"/>
        <v>0</v>
      </c>
      <c r="P102" s="32">
        <f t="shared" ca="1" si="32"/>
        <v>0</v>
      </c>
      <c r="Q102" s="32">
        <f t="shared" ca="1" si="33"/>
        <v>0</v>
      </c>
      <c r="R102">
        <f t="shared" ca="1" si="34"/>
        <v>5.3961113175567078E-4</v>
      </c>
    </row>
    <row r="103" spans="1:18">
      <c r="A103" s="146"/>
      <c r="B103" s="146"/>
      <c r="C103" s="146"/>
      <c r="D103" s="148">
        <f t="shared" si="20"/>
        <v>0</v>
      </c>
      <c r="E103" s="148">
        <f t="shared" si="21"/>
        <v>0</v>
      </c>
      <c r="F103" s="32">
        <f t="shared" si="22"/>
        <v>0</v>
      </c>
      <c r="G103" s="32">
        <f t="shared" si="23"/>
        <v>0</v>
      </c>
      <c r="H103" s="32">
        <f t="shared" si="24"/>
        <v>0</v>
      </c>
      <c r="I103" s="32">
        <f t="shared" si="25"/>
        <v>0</v>
      </c>
      <c r="J103" s="32">
        <f t="shared" si="26"/>
        <v>0</v>
      </c>
      <c r="K103" s="32">
        <f t="shared" si="27"/>
        <v>0</v>
      </c>
      <c r="L103" s="32">
        <f t="shared" si="28"/>
        <v>0</v>
      </c>
      <c r="M103" s="32">
        <f t="shared" ca="1" si="29"/>
        <v>-5.3961113175567078E-4</v>
      </c>
      <c r="N103" s="32">
        <f t="shared" ca="1" si="30"/>
        <v>0</v>
      </c>
      <c r="O103" s="149">
        <f t="shared" ca="1" si="31"/>
        <v>0</v>
      </c>
      <c r="P103" s="32">
        <f t="shared" ca="1" si="32"/>
        <v>0</v>
      </c>
      <c r="Q103" s="32">
        <f t="shared" ca="1" si="33"/>
        <v>0</v>
      </c>
      <c r="R103">
        <f t="shared" ca="1" si="34"/>
        <v>5.3961113175567078E-4</v>
      </c>
    </row>
    <row r="104" spans="1:18">
      <c r="A104" s="146"/>
      <c r="B104" s="146"/>
      <c r="C104" s="146"/>
      <c r="D104" s="148">
        <f t="shared" si="20"/>
        <v>0</v>
      </c>
      <c r="E104" s="148">
        <f t="shared" si="21"/>
        <v>0</v>
      </c>
      <c r="F104" s="32">
        <f t="shared" si="22"/>
        <v>0</v>
      </c>
      <c r="G104" s="32">
        <f t="shared" si="23"/>
        <v>0</v>
      </c>
      <c r="H104" s="32">
        <f t="shared" si="24"/>
        <v>0</v>
      </c>
      <c r="I104" s="32">
        <f t="shared" si="25"/>
        <v>0</v>
      </c>
      <c r="J104" s="32">
        <f t="shared" si="26"/>
        <v>0</v>
      </c>
      <c r="K104" s="32">
        <f t="shared" si="27"/>
        <v>0</v>
      </c>
      <c r="L104" s="32">
        <f t="shared" si="28"/>
        <v>0</v>
      </c>
      <c r="M104" s="32">
        <f t="shared" ca="1" si="29"/>
        <v>-5.3961113175567078E-4</v>
      </c>
      <c r="N104" s="32">
        <f t="shared" ca="1" si="30"/>
        <v>0</v>
      </c>
      <c r="O104" s="149">
        <f t="shared" ca="1" si="31"/>
        <v>0</v>
      </c>
      <c r="P104" s="32">
        <f t="shared" ca="1" si="32"/>
        <v>0</v>
      </c>
      <c r="Q104" s="32">
        <f t="shared" ca="1" si="33"/>
        <v>0</v>
      </c>
      <c r="R104">
        <f t="shared" ca="1" si="34"/>
        <v>5.3961113175567078E-4</v>
      </c>
    </row>
    <row r="105" spans="1:18">
      <c r="A105" s="146"/>
      <c r="B105" s="146"/>
      <c r="C105" s="146"/>
      <c r="D105" s="148">
        <f t="shared" si="20"/>
        <v>0</v>
      </c>
      <c r="E105" s="148">
        <f t="shared" si="21"/>
        <v>0</v>
      </c>
      <c r="F105" s="32">
        <f t="shared" si="22"/>
        <v>0</v>
      </c>
      <c r="G105" s="32">
        <f t="shared" si="23"/>
        <v>0</v>
      </c>
      <c r="H105" s="32">
        <f t="shared" si="24"/>
        <v>0</v>
      </c>
      <c r="I105" s="32">
        <f t="shared" si="25"/>
        <v>0</v>
      </c>
      <c r="J105" s="32">
        <f t="shared" si="26"/>
        <v>0</v>
      </c>
      <c r="K105" s="32">
        <f t="shared" si="27"/>
        <v>0</v>
      </c>
      <c r="L105" s="32">
        <f t="shared" si="28"/>
        <v>0</v>
      </c>
      <c r="M105" s="32">
        <f t="shared" ca="1" si="29"/>
        <v>-5.3961113175567078E-4</v>
      </c>
      <c r="N105" s="32">
        <f t="shared" ca="1" si="30"/>
        <v>0</v>
      </c>
      <c r="O105" s="149">
        <f t="shared" ca="1" si="31"/>
        <v>0</v>
      </c>
      <c r="P105" s="32">
        <f t="shared" ca="1" si="32"/>
        <v>0</v>
      </c>
      <c r="Q105" s="32">
        <f t="shared" ca="1" si="33"/>
        <v>0</v>
      </c>
      <c r="R105">
        <f t="shared" ca="1" si="34"/>
        <v>5.3961113175567078E-4</v>
      </c>
    </row>
    <row r="106" spans="1:18">
      <c r="A106" s="146"/>
      <c r="B106" s="146"/>
      <c r="C106" s="146"/>
      <c r="D106" s="148">
        <f t="shared" si="20"/>
        <v>0</v>
      </c>
      <c r="E106" s="148">
        <f t="shared" si="21"/>
        <v>0</v>
      </c>
      <c r="F106" s="32">
        <f t="shared" si="22"/>
        <v>0</v>
      </c>
      <c r="G106" s="32">
        <f t="shared" si="23"/>
        <v>0</v>
      </c>
      <c r="H106" s="32">
        <f t="shared" si="24"/>
        <v>0</v>
      </c>
      <c r="I106" s="32">
        <f t="shared" si="25"/>
        <v>0</v>
      </c>
      <c r="J106" s="32">
        <f t="shared" si="26"/>
        <v>0</v>
      </c>
      <c r="K106" s="32">
        <f t="shared" si="27"/>
        <v>0</v>
      </c>
      <c r="L106" s="32">
        <f t="shared" si="28"/>
        <v>0</v>
      </c>
      <c r="M106" s="32">
        <f t="shared" ca="1" si="29"/>
        <v>-5.3961113175567078E-4</v>
      </c>
      <c r="N106" s="32">
        <f t="shared" ca="1" si="30"/>
        <v>0</v>
      </c>
      <c r="O106" s="149">
        <f t="shared" ca="1" si="31"/>
        <v>0</v>
      </c>
      <c r="P106" s="32">
        <f t="shared" ca="1" si="32"/>
        <v>0</v>
      </c>
      <c r="Q106" s="32">
        <f t="shared" ca="1" si="33"/>
        <v>0</v>
      </c>
      <c r="R106">
        <f t="shared" ca="1" si="34"/>
        <v>5.3961113175567078E-4</v>
      </c>
    </row>
    <row r="107" spans="1:18">
      <c r="A107" s="146"/>
      <c r="B107" s="146"/>
      <c r="C107" s="146"/>
      <c r="D107" s="148">
        <f t="shared" si="20"/>
        <v>0</v>
      </c>
      <c r="E107" s="148">
        <f t="shared" si="21"/>
        <v>0</v>
      </c>
      <c r="F107" s="32">
        <f t="shared" si="22"/>
        <v>0</v>
      </c>
      <c r="G107" s="32">
        <f t="shared" si="23"/>
        <v>0</v>
      </c>
      <c r="H107" s="32">
        <f t="shared" si="24"/>
        <v>0</v>
      </c>
      <c r="I107" s="32">
        <f t="shared" si="25"/>
        <v>0</v>
      </c>
      <c r="J107" s="32">
        <f t="shared" si="26"/>
        <v>0</v>
      </c>
      <c r="K107" s="32">
        <f t="shared" si="27"/>
        <v>0</v>
      </c>
      <c r="L107" s="32">
        <f t="shared" si="28"/>
        <v>0</v>
      </c>
      <c r="M107" s="32">
        <f t="shared" ca="1" si="29"/>
        <v>-5.3961113175567078E-4</v>
      </c>
      <c r="N107" s="32">
        <f t="shared" ca="1" si="30"/>
        <v>0</v>
      </c>
      <c r="O107" s="149">
        <f t="shared" ca="1" si="31"/>
        <v>0</v>
      </c>
      <c r="P107" s="32">
        <f t="shared" ca="1" si="32"/>
        <v>0</v>
      </c>
      <c r="Q107" s="32">
        <f t="shared" ca="1" si="33"/>
        <v>0</v>
      </c>
      <c r="R107">
        <f t="shared" ca="1" si="34"/>
        <v>5.3961113175567078E-4</v>
      </c>
    </row>
    <row r="108" spans="1:18">
      <c r="A108" s="146"/>
      <c r="B108" s="146"/>
      <c r="C108" s="146"/>
      <c r="D108" s="148">
        <f t="shared" si="20"/>
        <v>0</v>
      </c>
      <c r="E108" s="148">
        <f t="shared" si="21"/>
        <v>0</v>
      </c>
      <c r="F108" s="32">
        <f t="shared" si="22"/>
        <v>0</v>
      </c>
      <c r="G108" s="32">
        <f t="shared" si="23"/>
        <v>0</v>
      </c>
      <c r="H108" s="32">
        <f t="shared" si="24"/>
        <v>0</v>
      </c>
      <c r="I108" s="32">
        <f t="shared" si="25"/>
        <v>0</v>
      </c>
      <c r="J108" s="32">
        <f t="shared" si="26"/>
        <v>0</v>
      </c>
      <c r="K108" s="32">
        <f t="shared" si="27"/>
        <v>0</v>
      </c>
      <c r="L108" s="32">
        <f t="shared" si="28"/>
        <v>0</v>
      </c>
      <c r="M108" s="32">
        <f t="shared" ca="1" si="29"/>
        <v>-5.3961113175567078E-4</v>
      </c>
      <c r="N108" s="32">
        <f t="shared" ca="1" si="30"/>
        <v>0</v>
      </c>
      <c r="O108" s="149">
        <f t="shared" ca="1" si="31"/>
        <v>0</v>
      </c>
      <c r="P108" s="32">
        <f t="shared" ca="1" si="32"/>
        <v>0</v>
      </c>
      <c r="Q108" s="32">
        <f t="shared" ca="1" si="33"/>
        <v>0</v>
      </c>
      <c r="R108">
        <f t="shared" ca="1" si="34"/>
        <v>5.3961113175567078E-4</v>
      </c>
    </row>
    <row r="109" spans="1:18">
      <c r="A109" s="146"/>
      <c r="B109" s="146"/>
      <c r="C109" s="146"/>
      <c r="D109" s="148">
        <f t="shared" si="20"/>
        <v>0</v>
      </c>
      <c r="E109" s="148">
        <f t="shared" si="21"/>
        <v>0</v>
      </c>
      <c r="F109" s="32">
        <f t="shared" si="22"/>
        <v>0</v>
      </c>
      <c r="G109" s="32">
        <f t="shared" si="23"/>
        <v>0</v>
      </c>
      <c r="H109" s="32">
        <f t="shared" si="24"/>
        <v>0</v>
      </c>
      <c r="I109" s="32">
        <f t="shared" si="25"/>
        <v>0</v>
      </c>
      <c r="J109" s="32">
        <f t="shared" si="26"/>
        <v>0</v>
      </c>
      <c r="K109" s="32">
        <f t="shared" si="27"/>
        <v>0</v>
      </c>
      <c r="L109" s="32">
        <f t="shared" si="28"/>
        <v>0</v>
      </c>
      <c r="M109" s="32">
        <f t="shared" ca="1" si="29"/>
        <v>-5.3961113175567078E-4</v>
      </c>
      <c r="N109" s="32">
        <f t="shared" ca="1" si="30"/>
        <v>0</v>
      </c>
      <c r="O109" s="149">
        <f t="shared" ca="1" si="31"/>
        <v>0</v>
      </c>
      <c r="P109" s="32">
        <f t="shared" ca="1" si="32"/>
        <v>0</v>
      </c>
      <c r="Q109" s="32">
        <f t="shared" ca="1" si="33"/>
        <v>0</v>
      </c>
      <c r="R109">
        <f t="shared" ca="1" si="34"/>
        <v>5.3961113175567078E-4</v>
      </c>
    </row>
    <row r="110" spans="1:18">
      <c r="A110" s="146"/>
      <c r="B110" s="146"/>
      <c r="C110" s="146"/>
      <c r="D110" s="148">
        <f t="shared" si="20"/>
        <v>0</v>
      </c>
      <c r="E110" s="148">
        <f t="shared" si="21"/>
        <v>0</v>
      </c>
      <c r="F110" s="32">
        <f t="shared" si="22"/>
        <v>0</v>
      </c>
      <c r="G110" s="32">
        <f t="shared" si="23"/>
        <v>0</v>
      </c>
      <c r="H110" s="32">
        <f t="shared" si="24"/>
        <v>0</v>
      </c>
      <c r="I110" s="32">
        <f t="shared" si="25"/>
        <v>0</v>
      </c>
      <c r="J110" s="32">
        <f t="shared" si="26"/>
        <v>0</v>
      </c>
      <c r="K110" s="32">
        <f t="shared" si="27"/>
        <v>0</v>
      </c>
      <c r="L110" s="32">
        <f t="shared" si="28"/>
        <v>0</v>
      </c>
      <c r="M110" s="32">
        <f t="shared" ca="1" si="29"/>
        <v>-5.3961113175567078E-4</v>
      </c>
      <c r="N110" s="32">
        <f t="shared" ca="1" si="30"/>
        <v>0</v>
      </c>
      <c r="O110" s="149">
        <f t="shared" ca="1" si="31"/>
        <v>0</v>
      </c>
      <c r="P110" s="32">
        <f t="shared" ca="1" si="32"/>
        <v>0</v>
      </c>
      <c r="Q110" s="32">
        <f t="shared" ca="1" si="33"/>
        <v>0</v>
      </c>
      <c r="R110">
        <f t="shared" ca="1" si="34"/>
        <v>5.3961113175567078E-4</v>
      </c>
    </row>
    <row r="111" spans="1:18">
      <c r="A111" s="146"/>
      <c r="B111" s="146"/>
      <c r="C111" s="146"/>
      <c r="D111" s="148">
        <f t="shared" si="20"/>
        <v>0</v>
      </c>
      <c r="E111" s="148">
        <f t="shared" si="21"/>
        <v>0</v>
      </c>
      <c r="F111" s="32">
        <f t="shared" si="22"/>
        <v>0</v>
      </c>
      <c r="G111" s="32">
        <f t="shared" si="23"/>
        <v>0</v>
      </c>
      <c r="H111" s="32">
        <f t="shared" si="24"/>
        <v>0</v>
      </c>
      <c r="I111" s="32">
        <f t="shared" si="25"/>
        <v>0</v>
      </c>
      <c r="J111" s="32">
        <f t="shared" si="26"/>
        <v>0</v>
      </c>
      <c r="K111" s="32">
        <f t="shared" si="27"/>
        <v>0</v>
      </c>
      <c r="L111" s="32">
        <f t="shared" si="28"/>
        <v>0</v>
      </c>
      <c r="M111" s="32">
        <f t="shared" ca="1" si="29"/>
        <v>-5.3961113175567078E-4</v>
      </c>
      <c r="N111" s="32">
        <f t="shared" ca="1" si="30"/>
        <v>0</v>
      </c>
      <c r="O111" s="149">
        <f t="shared" ca="1" si="31"/>
        <v>0</v>
      </c>
      <c r="P111" s="32">
        <f t="shared" ca="1" si="32"/>
        <v>0</v>
      </c>
      <c r="Q111" s="32">
        <f t="shared" ca="1" si="33"/>
        <v>0</v>
      </c>
      <c r="R111">
        <f t="shared" ca="1" si="34"/>
        <v>5.3961113175567078E-4</v>
      </c>
    </row>
    <row r="112" spans="1:18">
      <c r="A112" s="146"/>
      <c r="B112" s="146"/>
      <c r="C112" s="146"/>
      <c r="D112" s="148">
        <f t="shared" si="20"/>
        <v>0</v>
      </c>
      <c r="E112" s="148">
        <f t="shared" si="21"/>
        <v>0</v>
      </c>
      <c r="F112" s="32">
        <f t="shared" si="22"/>
        <v>0</v>
      </c>
      <c r="G112" s="32">
        <f t="shared" si="23"/>
        <v>0</v>
      </c>
      <c r="H112" s="32">
        <f t="shared" si="24"/>
        <v>0</v>
      </c>
      <c r="I112" s="32">
        <f t="shared" si="25"/>
        <v>0</v>
      </c>
      <c r="J112" s="32">
        <f t="shared" si="26"/>
        <v>0</v>
      </c>
      <c r="K112" s="32">
        <f t="shared" si="27"/>
        <v>0</v>
      </c>
      <c r="L112" s="32">
        <f t="shared" si="28"/>
        <v>0</v>
      </c>
      <c r="M112" s="32">
        <f t="shared" ca="1" si="29"/>
        <v>-5.3961113175567078E-4</v>
      </c>
      <c r="N112" s="32">
        <f t="shared" ca="1" si="30"/>
        <v>0</v>
      </c>
      <c r="O112" s="149">
        <f t="shared" ca="1" si="31"/>
        <v>0</v>
      </c>
      <c r="P112" s="32">
        <f t="shared" ca="1" si="32"/>
        <v>0</v>
      </c>
      <c r="Q112" s="32">
        <f t="shared" ca="1" si="33"/>
        <v>0</v>
      </c>
      <c r="R112">
        <f t="shared" ca="1" si="34"/>
        <v>5.3961113175567078E-4</v>
      </c>
    </row>
    <row r="113" spans="1:18">
      <c r="A113" s="146"/>
      <c r="B113" s="146"/>
      <c r="C113" s="146"/>
      <c r="D113" s="148">
        <f t="shared" si="20"/>
        <v>0</v>
      </c>
      <c r="E113" s="148">
        <f t="shared" si="21"/>
        <v>0</v>
      </c>
      <c r="F113" s="32">
        <f t="shared" si="22"/>
        <v>0</v>
      </c>
      <c r="G113" s="32">
        <f t="shared" si="23"/>
        <v>0</v>
      </c>
      <c r="H113" s="32">
        <f t="shared" si="24"/>
        <v>0</v>
      </c>
      <c r="I113" s="32">
        <f t="shared" si="25"/>
        <v>0</v>
      </c>
      <c r="J113" s="32">
        <f t="shared" si="26"/>
        <v>0</v>
      </c>
      <c r="K113" s="32">
        <f t="shared" si="27"/>
        <v>0</v>
      </c>
      <c r="L113" s="32">
        <f t="shared" si="28"/>
        <v>0</v>
      </c>
      <c r="M113" s="32">
        <f t="shared" ca="1" si="29"/>
        <v>-5.3961113175567078E-4</v>
      </c>
      <c r="N113" s="32">
        <f t="shared" ca="1" si="30"/>
        <v>0</v>
      </c>
      <c r="O113" s="149">
        <f t="shared" ca="1" si="31"/>
        <v>0</v>
      </c>
      <c r="P113" s="32">
        <f t="shared" ca="1" si="32"/>
        <v>0</v>
      </c>
      <c r="Q113" s="32">
        <f t="shared" ca="1" si="33"/>
        <v>0</v>
      </c>
      <c r="R113">
        <f t="shared" ca="1" si="34"/>
        <v>5.3961113175567078E-4</v>
      </c>
    </row>
    <row r="114" spans="1:18">
      <c r="A114" s="146"/>
      <c r="B114" s="146"/>
      <c r="C114" s="146"/>
      <c r="D114" s="148">
        <f t="shared" si="20"/>
        <v>0</v>
      </c>
      <c r="E114" s="148">
        <f t="shared" si="21"/>
        <v>0</v>
      </c>
      <c r="F114" s="32">
        <f t="shared" si="22"/>
        <v>0</v>
      </c>
      <c r="G114" s="32">
        <f t="shared" si="23"/>
        <v>0</v>
      </c>
      <c r="H114" s="32">
        <f t="shared" si="24"/>
        <v>0</v>
      </c>
      <c r="I114" s="32">
        <f t="shared" si="25"/>
        <v>0</v>
      </c>
      <c r="J114" s="32">
        <f t="shared" si="26"/>
        <v>0</v>
      </c>
      <c r="K114" s="32">
        <f t="shared" si="27"/>
        <v>0</v>
      </c>
      <c r="L114" s="32">
        <f t="shared" si="28"/>
        <v>0</v>
      </c>
      <c r="M114" s="32">
        <f t="shared" ca="1" si="29"/>
        <v>-5.3961113175567078E-4</v>
      </c>
      <c r="N114" s="32">
        <f t="shared" ca="1" si="30"/>
        <v>0</v>
      </c>
      <c r="O114" s="149">
        <f t="shared" ca="1" si="31"/>
        <v>0</v>
      </c>
      <c r="P114" s="32">
        <f t="shared" ca="1" si="32"/>
        <v>0</v>
      </c>
      <c r="Q114" s="32">
        <f t="shared" ca="1" si="33"/>
        <v>0</v>
      </c>
      <c r="R114">
        <f t="shared" ca="1" si="34"/>
        <v>5.3961113175567078E-4</v>
      </c>
    </row>
    <row r="115" spans="1:18">
      <c r="A115" s="146"/>
      <c r="B115" s="146"/>
      <c r="C115" s="146"/>
      <c r="D115" s="148">
        <f t="shared" si="20"/>
        <v>0</v>
      </c>
      <c r="E115" s="148">
        <f t="shared" si="21"/>
        <v>0</v>
      </c>
      <c r="F115" s="32">
        <f t="shared" si="22"/>
        <v>0</v>
      </c>
      <c r="G115" s="32">
        <f t="shared" si="23"/>
        <v>0</v>
      </c>
      <c r="H115" s="32">
        <f t="shared" si="24"/>
        <v>0</v>
      </c>
      <c r="I115" s="32">
        <f t="shared" si="25"/>
        <v>0</v>
      </c>
      <c r="J115" s="32">
        <f t="shared" si="26"/>
        <v>0</v>
      </c>
      <c r="K115" s="32">
        <f t="shared" si="27"/>
        <v>0</v>
      </c>
      <c r="L115" s="32">
        <f t="shared" si="28"/>
        <v>0</v>
      </c>
      <c r="M115" s="32">
        <f t="shared" ca="1" si="29"/>
        <v>-5.3961113175567078E-4</v>
      </c>
      <c r="N115" s="32">
        <f t="shared" ca="1" si="30"/>
        <v>0</v>
      </c>
      <c r="O115" s="149">
        <f t="shared" ca="1" si="31"/>
        <v>0</v>
      </c>
      <c r="P115" s="32">
        <f t="shared" ca="1" si="32"/>
        <v>0</v>
      </c>
      <c r="Q115" s="32">
        <f t="shared" ca="1" si="33"/>
        <v>0</v>
      </c>
      <c r="R115">
        <f t="shared" ca="1" si="34"/>
        <v>5.3961113175567078E-4</v>
      </c>
    </row>
    <row r="116" spans="1:18">
      <c r="A116" s="146"/>
      <c r="B116" s="146"/>
      <c r="C116" s="146"/>
      <c r="D116" s="148">
        <f t="shared" si="20"/>
        <v>0</v>
      </c>
      <c r="E116" s="148">
        <f t="shared" si="21"/>
        <v>0</v>
      </c>
      <c r="F116" s="32">
        <f t="shared" si="22"/>
        <v>0</v>
      </c>
      <c r="G116" s="32">
        <f t="shared" si="23"/>
        <v>0</v>
      </c>
      <c r="H116" s="32">
        <f t="shared" si="24"/>
        <v>0</v>
      </c>
      <c r="I116" s="32">
        <f t="shared" si="25"/>
        <v>0</v>
      </c>
      <c r="J116" s="32">
        <f t="shared" si="26"/>
        <v>0</v>
      </c>
      <c r="K116" s="32">
        <f t="shared" si="27"/>
        <v>0</v>
      </c>
      <c r="L116" s="32">
        <f t="shared" si="28"/>
        <v>0</v>
      </c>
      <c r="M116" s="32">
        <f t="shared" ca="1" si="29"/>
        <v>-5.3961113175567078E-4</v>
      </c>
      <c r="N116" s="32">
        <f t="shared" ca="1" si="30"/>
        <v>0</v>
      </c>
      <c r="O116" s="149">
        <f t="shared" ca="1" si="31"/>
        <v>0</v>
      </c>
      <c r="P116" s="32">
        <f t="shared" ca="1" si="32"/>
        <v>0</v>
      </c>
      <c r="Q116" s="32">
        <f t="shared" ca="1" si="33"/>
        <v>0</v>
      </c>
      <c r="R116">
        <f t="shared" ca="1" si="34"/>
        <v>5.3961113175567078E-4</v>
      </c>
    </row>
    <row r="117" spans="1:18">
      <c r="A117" s="146"/>
      <c r="B117" s="146"/>
      <c r="C117" s="146"/>
      <c r="D117" s="148">
        <f t="shared" si="20"/>
        <v>0</v>
      </c>
      <c r="E117" s="148">
        <f t="shared" si="21"/>
        <v>0</v>
      </c>
      <c r="F117" s="32">
        <f t="shared" si="22"/>
        <v>0</v>
      </c>
      <c r="G117" s="32">
        <f t="shared" si="23"/>
        <v>0</v>
      </c>
      <c r="H117" s="32">
        <f t="shared" si="24"/>
        <v>0</v>
      </c>
      <c r="I117" s="32">
        <f t="shared" si="25"/>
        <v>0</v>
      </c>
      <c r="J117" s="32">
        <f t="shared" si="26"/>
        <v>0</v>
      </c>
      <c r="K117" s="32">
        <f t="shared" si="27"/>
        <v>0</v>
      </c>
      <c r="L117" s="32">
        <f t="shared" si="28"/>
        <v>0</v>
      </c>
      <c r="M117" s="32">
        <f t="shared" ca="1" si="29"/>
        <v>-5.3961113175567078E-4</v>
      </c>
      <c r="N117" s="32">
        <f t="shared" ca="1" si="30"/>
        <v>0</v>
      </c>
      <c r="O117" s="149">
        <f t="shared" ca="1" si="31"/>
        <v>0</v>
      </c>
      <c r="P117" s="32">
        <f t="shared" ca="1" si="32"/>
        <v>0</v>
      </c>
      <c r="Q117" s="32">
        <f t="shared" ca="1" si="33"/>
        <v>0</v>
      </c>
      <c r="R117">
        <f t="shared" ca="1" si="34"/>
        <v>5.3961113175567078E-4</v>
      </c>
    </row>
    <row r="118" spans="1:18">
      <c r="A118" s="146"/>
      <c r="B118" s="146"/>
      <c r="C118" s="146"/>
      <c r="D118" s="148">
        <f t="shared" si="20"/>
        <v>0</v>
      </c>
      <c r="E118" s="148">
        <f t="shared" si="21"/>
        <v>0</v>
      </c>
      <c r="F118" s="32">
        <f t="shared" si="22"/>
        <v>0</v>
      </c>
      <c r="G118" s="32">
        <f t="shared" si="23"/>
        <v>0</v>
      </c>
      <c r="H118" s="32">
        <f t="shared" si="24"/>
        <v>0</v>
      </c>
      <c r="I118" s="32">
        <f t="shared" si="25"/>
        <v>0</v>
      </c>
      <c r="J118" s="32">
        <f t="shared" si="26"/>
        <v>0</v>
      </c>
      <c r="K118" s="32">
        <f t="shared" si="27"/>
        <v>0</v>
      </c>
      <c r="L118" s="32">
        <f t="shared" si="28"/>
        <v>0</v>
      </c>
      <c r="M118" s="32">
        <f t="shared" ca="1" si="29"/>
        <v>-5.3961113175567078E-4</v>
      </c>
      <c r="N118" s="32">
        <f t="shared" ca="1" si="30"/>
        <v>0</v>
      </c>
      <c r="O118" s="149">
        <f t="shared" ca="1" si="31"/>
        <v>0</v>
      </c>
      <c r="P118" s="32">
        <f t="shared" ca="1" si="32"/>
        <v>0</v>
      </c>
      <c r="Q118" s="32">
        <f t="shared" ca="1" si="33"/>
        <v>0</v>
      </c>
      <c r="R118">
        <f t="shared" ca="1" si="34"/>
        <v>5.3961113175567078E-4</v>
      </c>
    </row>
    <row r="119" spans="1:18">
      <c r="A119" s="146"/>
      <c r="B119" s="146"/>
      <c r="C119" s="146"/>
      <c r="D119" s="148">
        <f t="shared" si="20"/>
        <v>0</v>
      </c>
      <c r="E119" s="148">
        <f t="shared" si="21"/>
        <v>0</v>
      </c>
      <c r="F119" s="32">
        <f t="shared" si="22"/>
        <v>0</v>
      </c>
      <c r="G119" s="32">
        <f t="shared" si="23"/>
        <v>0</v>
      </c>
      <c r="H119" s="32">
        <f t="shared" si="24"/>
        <v>0</v>
      </c>
      <c r="I119" s="32">
        <f t="shared" si="25"/>
        <v>0</v>
      </c>
      <c r="J119" s="32">
        <f t="shared" si="26"/>
        <v>0</v>
      </c>
      <c r="K119" s="32">
        <f t="shared" si="27"/>
        <v>0</v>
      </c>
      <c r="L119" s="32">
        <f t="shared" si="28"/>
        <v>0</v>
      </c>
      <c r="M119" s="32">
        <f t="shared" ca="1" si="29"/>
        <v>-5.3961113175567078E-4</v>
      </c>
      <c r="N119" s="32">
        <f t="shared" ca="1" si="30"/>
        <v>0</v>
      </c>
      <c r="O119" s="149">
        <f t="shared" ca="1" si="31"/>
        <v>0</v>
      </c>
      <c r="P119" s="32">
        <f t="shared" ca="1" si="32"/>
        <v>0</v>
      </c>
      <c r="Q119" s="32">
        <f t="shared" ca="1" si="33"/>
        <v>0</v>
      </c>
      <c r="R119">
        <f t="shared" ca="1" si="34"/>
        <v>5.3961113175567078E-4</v>
      </c>
    </row>
    <row r="120" spans="1:18">
      <c r="A120" s="146"/>
      <c r="B120" s="146"/>
      <c r="C120" s="146"/>
      <c r="D120" s="148">
        <f t="shared" si="20"/>
        <v>0</v>
      </c>
      <c r="E120" s="148">
        <f t="shared" si="21"/>
        <v>0</v>
      </c>
      <c r="F120" s="32">
        <f t="shared" si="22"/>
        <v>0</v>
      </c>
      <c r="G120" s="32">
        <f t="shared" si="23"/>
        <v>0</v>
      </c>
      <c r="H120" s="32">
        <f t="shared" si="24"/>
        <v>0</v>
      </c>
      <c r="I120" s="32">
        <f t="shared" si="25"/>
        <v>0</v>
      </c>
      <c r="J120" s="32">
        <f t="shared" si="26"/>
        <v>0</v>
      </c>
      <c r="K120" s="32">
        <f t="shared" si="27"/>
        <v>0</v>
      </c>
      <c r="L120" s="32">
        <f t="shared" si="28"/>
        <v>0</v>
      </c>
      <c r="M120" s="32">
        <f t="shared" ca="1" si="29"/>
        <v>-5.3961113175567078E-4</v>
      </c>
      <c r="N120" s="32">
        <f t="shared" ca="1" si="30"/>
        <v>0</v>
      </c>
      <c r="O120" s="149">
        <f t="shared" ca="1" si="31"/>
        <v>0</v>
      </c>
      <c r="P120" s="32">
        <f t="shared" ca="1" si="32"/>
        <v>0</v>
      </c>
      <c r="Q120" s="32">
        <f t="shared" ca="1" si="33"/>
        <v>0</v>
      </c>
      <c r="R120">
        <f t="shared" ca="1" si="34"/>
        <v>5.3961113175567078E-4</v>
      </c>
    </row>
    <row r="121" spans="1:18">
      <c r="A121" s="146"/>
      <c r="B121" s="146"/>
      <c r="C121" s="146"/>
      <c r="D121" s="148">
        <f t="shared" si="20"/>
        <v>0</v>
      </c>
      <c r="E121" s="148">
        <f t="shared" si="21"/>
        <v>0</v>
      </c>
      <c r="F121" s="32">
        <f t="shared" si="22"/>
        <v>0</v>
      </c>
      <c r="G121" s="32">
        <f t="shared" si="23"/>
        <v>0</v>
      </c>
      <c r="H121" s="32">
        <f t="shared" si="24"/>
        <v>0</v>
      </c>
      <c r="I121" s="32">
        <f t="shared" si="25"/>
        <v>0</v>
      </c>
      <c r="J121" s="32">
        <f t="shared" si="26"/>
        <v>0</v>
      </c>
      <c r="K121" s="32">
        <f t="shared" si="27"/>
        <v>0</v>
      </c>
      <c r="L121" s="32">
        <f t="shared" si="28"/>
        <v>0</v>
      </c>
      <c r="M121" s="32">
        <f t="shared" ca="1" si="29"/>
        <v>-5.3961113175567078E-4</v>
      </c>
      <c r="N121" s="32">
        <f t="shared" ca="1" si="30"/>
        <v>0</v>
      </c>
      <c r="O121" s="149">
        <f t="shared" ca="1" si="31"/>
        <v>0</v>
      </c>
      <c r="P121" s="32">
        <f t="shared" ca="1" si="32"/>
        <v>0</v>
      </c>
      <c r="Q121" s="32">
        <f t="shared" ca="1" si="33"/>
        <v>0</v>
      </c>
      <c r="R121">
        <f t="shared" ca="1" si="34"/>
        <v>5.3961113175567078E-4</v>
      </c>
    </row>
    <row r="122" spans="1:18">
      <c r="A122" s="146"/>
      <c r="B122" s="146"/>
      <c r="C122" s="146"/>
      <c r="D122" s="148">
        <f t="shared" si="20"/>
        <v>0</v>
      </c>
      <c r="E122" s="148">
        <f t="shared" si="21"/>
        <v>0</v>
      </c>
      <c r="F122" s="32">
        <f t="shared" si="22"/>
        <v>0</v>
      </c>
      <c r="G122" s="32">
        <f t="shared" si="23"/>
        <v>0</v>
      </c>
      <c r="H122" s="32">
        <f t="shared" si="24"/>
        <v>0</v>
      </c>
      <c r="I122" s="32">
        <f t="shared" si="25"/>
        <v>0</v>
      </c>
      <c r="J122" s="32">
        <f t="shared" si="26"/>
        <v>0</v>
      </c>
      <c r="K122" s="32">
        <f t="shared" si="27"/>
        <v>0</v>
      </c>
      <c r="L122" s="32">
        <f t="shared" si="28"/>
        <v>0</v>
      </c>
      <c r="M122" s="32">
        <f t="shared" ca="1" si="29"/>
        <v>-5.3961113175567078E-4</v>
      </c>
      <c r="N122" s="32">
        <f t="shared" ca="1" si="30"/>
        <v>0</v>
      </c>
      <c r="O122" s="149">
        <f t="shared" ca="1" si="31"/>
        <v>0</v>
      </c>
      <c r="P122" s="32">
        <f t="shared" ca="1" si="32"/>
        <v>0</v>
      </c>
      <c r="Q122" s="32">
        <f t="shared" ca="1" si="33"/>
        <v>0</v>
      </c>
      <c r="R122">
        <f t="shared" ca="1" si="34"/>
        <v>5.3961113175567078E-4</v>
      </c>
    </row>
    <row r="123" spans="1:18">
      <c r="A123" s="146"/>
      <c r="B123" s="146"/>
      <c r="C123" s="146"/>
      <c r="D123" s="148">
        <f t="shared" si="20"/>
        <v>0</v>
      </c>
      <c r="E123" s="148">
        <f t="shared" si="21"/>
        <v>0</v>
      </c>
      <c r="F123" s="32">
        <f t="shared" si="22"/>
        <v>0</v>
      </c>
      <c r="G123" s="32">
        <f t="shared" si="23"/>
        <v>0</v>
      </c>
      <c r="H123" s="32">
        <f t="shared" si="24"/>
        <v>0</v>
      </c>
      <c r="I123" s="32">
        <f t="shared" si="25"/>
        <v>0</v>
      </c>
      <c r="J123" s="32">
        <f t="shared" si="26"/>
        <v>0</v>
      </c>
      <c r="K123" s="32">
        <f t="shared" si="27"/>
        <v>0</v>
      </c>
      <c r="L123" s="32">
        <f t="shared" si="28"/>
        <v>0</v>
      </c>
      <c r="M123" s="32">
        <f t="shared" ca="1" si="29"/>
        <v>-5.3961113175567078E-4</v>
      </c>
      <c r="N123" s="32">
        <f t="shared" ca="1" si="30"/>
        <v>0</v>
      </c>
      <c r="O123" s="149">
        <f t="shared" ca="1" si="31"/>
        <v>0</v>
      </c>
      <c r="P123" s="32">
        <f t="shared" ca="1" si="32"/>
        <v>0</v>
      </c>
      <c r="Q123" s="32">
        <f t="shared" ca="1" si="33"/>
        <v>0</v>
      </c>
      <c r="R123">
        <f t="shared" ca="1" si="34"/>
        <v>5.3961113175567078E-4</v>
      </c>
    </row>
    <row r="124" spans="1:18">
      <c r="A124" s="146"/>
      <c r="B124" s="146"/>
      <c r="C124" s="146"/>
      <c r="D124" s="148">
        <f t="shared" si="20"/>
        <v>0</v>
      </c>
      <c r="E124" s="148">
        <f t="shared" si="21"/>
        <v>0</v>
      </c>
      <c r="F124" s="32">
        <f t="shared" si="22"/>
        <v>0</v>
      </c>
      <c r="G124" s="32">
        <f t="shared" si="23"/>
        <v>0</v>
      </c>
      <c r="H124" s="32">
        <f t="shared" si="24"/>
        <v>0</v>
      </c>
      <c r="I124" s="32">
        <f t="shared" si="25"/>
        <v>0</v>
      </c>
      <c r="J124" s="32">
        <f t="shared" si="26"/>
        <v>0</v>
      </c>
      <c r="K124" s="32">
        <f t="shared" si="27"/>
        <v>0</v>
      </c>
      <c r="L124" s="32">
        <f t="shared" si="28"/>
        <v>0</v>
      </c>
      <c r="M124" s="32">
        <f t="shared" ca="1" si="29"/>
        <v>-5.3961113175567078E-4</v>
      </c>
      <c r="N124" s="32">
        <f t="shared" ca="1" si="30"/>
        <v>0</v>
      </c>
      <c r="O124" s="149">
        <f t="shared" ca="1" si="31"/>
        <v>0</v>
      </c>
      <c r="P124" s="32">
        <f t="shared" ca="1" si="32"/>
        <v>0</v>
      </c>
      <c r="Q124" s="32">
        <f t="shared" ca="1" si="33"/>
        <v>0</v>
      </c>
      <c r="R124">
        <f t="shared" ca="1" si="34"/>
        <v>5.3961113175567078E-4</v>
      </c>
    </row>
    <row r="125" spans="1:18">
      <c r="A125" s="146"/>
      <c r="B125" s="146"/>
      <c r="C125" s="146"/>
      <c r="D125" s="148">
        <f t="shared" si="20"/>
        <v>0</v>
      </c>
      <c r="E125" s="148">
        <f t="shared" si="21"/>
        <v>0</v>
      </c>
      <c r="F125" s="32">
        <f t="shared" si="22"/>
        <v>0</v>
      </c>
      <c r="G125" s="32">
        <f t="shared" si="23"/>
        <v>0</v>
      </c>
      <c r="H125" s="32">
        <f t="shared" si="24"/>
        <v>0</v>
      </c>
      <c r="I125" s="32">
        <f t="shared" si="25"/>
        <v>0</v>
      </c>
      <c r="J125" s="32">
        <f t="shared" si="26"/>
        <v>0</v>
      </c>
      <c r="K125" s="32">
        <f t="shared" si="27"/>
        <v>0</v>
      </c>
      <c r="L125" s="32">
        <f t="shared" si="28"/>
        <v>0</v>
      </c>
      <c r="M125" s="32">
        <f t="shared" ca="1" si="29"/>
        <v>-5.3961113175567078E-4</v>
      </c>
      <c r="N125" s="32">
        <f t="shared" ca="1" si="30"/>
        <v>0</v>
      </c>
      <c r="O125" s="149">
        <f t="shared" ca="1" si="31"/>
        <v>0</v>
      </c>
      <c r="P125" s="32">
        <f t="shared" ca="1" si="32"/>
        <v>0</v>
      </c>
      <c r="Q125" s="32">
        <f t="shared" ca="1" si="33"/>
        <v>0</v>
      </c>
      <c r="R125">
        <f t="shared" ca="1" si="34"/>
        <v>5.3961113175567078E-4</v>
      </c>
    </row>
    <row r="126" spans="1:18">
      <c r="A126" s="146"/>
      <c r="B126" s="146"/>
      <c r="C126" s="146"/>
      <c r="D126" s="148">
        <f t="shared" si="20"/>
        <v>0</v>
      </c>
      <c r="E126" s="148">
        <f t="shared" si="21"/>
        <v>0</v>
      </c>
      <c r="F126" s="32">
        <f t="shared" si="22"/>
        <v>0</v>
      </c>
      <c r="G126" s="32">
        <f t="shared" si="23"/>
        <v>0</v>
      </c>
      <c r="H126" s="32">
        <f t="shared" si="24"/>
        <v>0</v>
      </c>
      <c r="I126" s="32">
        <f t="shared" si="25"/>
        <v>0</v>
      </c>
      <c r="J126" s="32">
        <f t="shared" si="26"/>
        <v>0</v>
      </c>
      <c r="K126" s="32">
        <f t="shared" si="27"/>
        <v>0</v>
      </c>
      <c r="L126" s="32">
        <f t="shared" si="28"/>
        <v>0</v>
      </c>
      <c r="M126" s="32">
        <f t="shared" ca="1" si="29"/>
        <v>-5.3961113175567078E-4</v>
      </c>
      <c r="N126" s="32">
        <f t="shared" ca="1" si="30"/>
        <v>0</v>
      </c>
      <c r="O126" s="149">
        <f t="shared" ca="1" si="31"/>
        <v>0</v>
      </c>
      <c r="P126" s="32">
        <f t="shared" ca="1" si="32"/>
        <v>0</v>
      </c>
      <c r="Q126" s="32">
        <f t="shared" ca="1" si="33"/>
        <v>0</v>
      </c>
      <c r="R126">
        <f t="shared" ca="1" si="34"/>
        <v>5.3961113175567078E-4</v>
      </c>
    </row>
    <row r="127" spans="1:18">
      <c r="A127" s="146"/>
      <c r="B127" s="146"/>
      <c r="C127" s="146"/>
      <c r="D127" s="148">
        <f t="shared" si="20"/>
        <v>0</v>
      </c>
      <c r="E127" s="148">
        <f t="shared" si="21"/>
        <v>0</v>
      </c>
      <c r="F127" s="32">
        <f t="shared" si="22"/>
        <v>0</v>
      </c>
      <c r="G127" s="32">
        <f t="shared" si="23"/>
        <v>0</v>
      </c>
      <c r="H127" s="32">
        <f t="shared" si="24"/>
        <v>0</v>
      </c>
      <c r="I127" s="32">
        <f t="shared" si="25"/>
        <v>0</v>
      </c>
      <c r="J127" s="32">
        <f t="shared" si="26"/>
        <v>0</v>
      </c>
      <c r="K127" s="32">
        <f t="shared" si="27"/>
        <v>0</v>
      </c>
      <c r="L127" s="32">
        <f t="shared" si="28"/>
        <v>0</v>
      </c>
      <c r="M127" s="32">
        <f t="shared" ca="1" si="29"/>
        <v>-5.3961113175567078E-4</v>
      </c>
      <c r="N127" s="32">
        <f t="shared" ca="1" si="30"/>
        <v>0</v>
      </c>
      <c r="O127" s="149">
        <f t="shared" ca="1" si="31"/>
        <v>0</v>
      </c>
      <c r="P127" s="32">
        <f t="shared" ca="1" si="32"/>
        <v>0</v>
      </c>
      <c r="Q127" s="32">
        <f t="shared" ca="1" si="33"/>
        <v>0</v>
      </c>
      <c r="R127">
        <f t="shared" ca="1" si="34"/>
        <v>5.3961113175567078E-4</v>
      </c>
    </row>
    <row r="128" spans="1:18">
      <c r="A128" s="146"/>
      <c r="B128" s="146"/>
      <c r="C128" s="146"/>
      <c r="D128" s="148">
        <f t="shared" si="20"/>
        <v>0</v>
      </c>
      <c r="E128" s="148">
        <f t="shared" si="21"/>
        <v>0</v>
      </c>
      <c r="F128" s="32">
        <f t="shared" si="22"/>
        <v>0</v>
      </c>
      <c r="G128" s="32">
        <f t="shared" si="23"/>
        <v>0</v>
      </c>
      <c r="H128" s="32">
        <f t="shared" si="24"/>
        <v>0</v>
      </c>
      <c r="I128" s="32">
        <f t="shared" si="25"/>
        <v>0</v>
      </c>
      <c r="J128" s="32">
        <f t="shared" si="26"/>
        <v>0</v>
      </c>
      <c r="K128" s="32">
        <f t="shared" si="27"/>
        <v>0</v>
      </c>
      <c r="L128" s="32">
        <f t="shared" si="28"/>
        <v>0</v>
      </c>
      <c r="M128" s="32">
        <f t="shared" ca="1" si="29"/>
        <v>-5.3961113175567078E-4</v>
      </c>
      <c r="N128" s="32">
        <f t="shared" ca="1" si="30"/>
        <v>0</v>
      </c>
      <c r="O128" s="149">
        <f t="shared" ca="1" si="31"/>
        <v>0</v>
      </c>
      <c r="P128" s="32">
        <f t="shared" ca="1" si="32"/>
        <v>0</v>
      </c>
      <c r="Q128" s="32">
        <f t="shared" ca="1" si="33"/>
        <v>0</v>
      </c>
      <c r="R128">
        <f t="shared" ca="1" si="34"/>
        <v>5.3961113175567078E-4</v>
      </c>
    </row>
    <row r="129" spans="1:18">
      <c r="A129" s="146"/>
      <c r="B129" s="146"/>
      <c r="C129" s="146"/>
      <c r="D129" s="148">
        <f t="shared" si="20"/>
        <v>0</v>
      </c>
      <c r="E129" s="148">
        <f t="shared" si="21"/>
        <v>0</v>
      </c>
      <c r="F129" s="32">
        <f t="shared" si="22"/>
        <v>0</v>
      </c>
      <c r="G129" s="32">
        <f t="shared" si="23"/>
        <v>0</v>
      </c>
      <c r="H129" s="32">
        <f t="shared" si="24"/>
        <v>0</v>
      </c>
      <c r="I129" s="32">
        <f t="shared" si="25"/>
        <v>0</v>
      </c>
      <c r="J129" s="32">
        <f t="shared" si="26"/>
        <v>0</v>
      </c>
      <c r="K129" s="32">
        <f t="shared" si="27"/>
        <v>0</v>
      </c>
      <c r="L129" s="32">
        <f t="shared" si="28"/>
        <v>0</v>
      </c>
      <c r="M129" s="32">
        <f t="shared" ca="1" si="29"/>
        <v>-5.3961113175567078E-4</v>
      </c>
      <c r="N129" s="32">
        <f t="shared" ca="1" si="30"/>
        <v>0</v>
      </c>
      <c r="O129" s="149">
        <f t="shared" ca="1" si="31"/>
        <v>0</v>
      </c>
      <c r="P129" s="32">
        <f t="shared" ca="1" si="32"/>
        <v>0</v>
      </c>
      <c r="Q129" s="32">
        <f t="shared" ca="1" si="33"/>
        <v>0</v>
      </c>
      <c r="R129">
        <f t="shared" ca="1" si="34"/>
        <v>5.3961113175567078E-4</v>
      </c>
    </row>
    <row r="130" spans="1:18">
      <c r="A130" s="146"/>
      <c r="B130" s="146"/>
      <c r="C130" s="146"/>
      <c r="D130" s="148">
        <f t="shared" si="20"/>
        <v>0</v>
      </c>
      <c r="E130" s="148">
        <f t="shared" si="21"/>
        <v>0</v>
      </c>
      <c r="F130" s="32">
        <f t="shared" si="22"/>
        <v>0</v>
      </c>
      <c r="G130" s="32">
        <f t="shared" si="23"/>
        <v>0</v>
      </c>
      <c r="H130" s="32">
        <f t="shared" si="24"/>
        <v>0</v>
      </c>
      <c r="I130" s="32">
        <f t="shared" si="25"/>
        <v>0</v>
      </c>
      <c r="J130" s="32">
        <f t="shared" si="26"/>
        <v>0</v>
      </c>
      <c r="K130" s="32">
        <f t="shared" si="27"/>
        <v>0</v>
      </c>
      <c r="L130" s="32">
        <f t="shared" si="28"/>
        <v>0</v>
      </c>
      <c r="M130" s="32">
        <f t="shared" ca="1" si="29"/>
        <v>-5.3961113175567078E-4</v>
      </c>
      <c r="N130" s="32">
        <f t="shared" ca="1" si="30"/>
        <v>0</v>
      </c>
      <c r="O130" s="149">
        <f t="shared" ca="1" si="31"/>
        <v>0</v>
      </c>
      <c r="P130" s="32">
        <f t="shared" ca="1" si="32"/>
        <v>0</v>
      </c>
      <c r="Q130" s="32">
        <f t="shared" ca="1" si="33"/>
        <v>0</v>
      </c>
      <c r="R130">
        <f t="shared" ca="1" si="34"/>
        <v>5.3961113175567078E-4</v>
      </c>
    </row>
    <row r="131" spans="1:18">
      <c r="A131" s="146"/>
      <c r="B131" s="146"/>
      <c r="C131" s="146"/>
      <c r="D131" s="148">
        <f t="shared" si="20"/>
        <v>0</v>
      </c>
      <c r="E131" s="148">
        <f t="shared" si="21"/>
        <v>0</v>
      </c>
      <c r="F131" s="32">
        <f t="shared" si="22"/>
        <v>0</v>
      </c>
      <c r="G131" s="32">
        <f t="shared" si="23"/>
        <v>0</v>
      </c>
      <c r="H131" s="32">
        <f t="shared" si="24"/>
        <v>0</v>
      </c>
      <c r="I131" s="32">
        <f t="shared" si="25"/>
        <v>0</v>
      </c>
      <c r="J131" s="32">
        <f t="shared" si="26"/>
        <v>0</v>
      </c>
      <c r="K131" s="32">
        <f t="shared" si="27"/>
        <v>0</v>
      </c>
      <c r="L131" s="32">
        <f t="shared" si="28"/>
        <v>0</v>
      </c>
      <c r="M131" s="32">
        <f t="shared" ca="1" si="29"/>
        <v>-5.3961113175567078E-4</v>
      </c>
      <c r="N131" s="32">
        <f t="shared" ca="1" si="30"/>
        <v>0</v>
      </c>
      <c r="O131" s="149">
        <f t="shared" ca="1" si="31"/>
        <v>0</v>
      </c>
      <c r="P131" s="32">
        <f t="shared" ca="1" si="32"/>
        <v>0</v>
      </c>
      <c r="Q131" s="32">
        <f t="shared" ca="1" si="33"/>
        <v>0</v>
      </c>
      <c r="R131">
        <f t="shared" ca="1" si="34"/>
        <v>5.3961113175567078E-4</v>
      </c>
    </row>
    <row r="132" spans="1:18">
      <c r="A132" s="146"/>
      <c r="B132" s="146"/>
      <c r="C132" s="146"/>
      <c r="D132" s="148">
        <f t="shared" si="20"/>
        <v>0</v>
      </c>
      <c r="E132" s="148">
        <f t="shared" si="21"/>
        <v>0</v>
      </c>
      <c r="F132" s="32">
        <f t="shared" si="22"/>
        <v>0</v>
      </c>
      <c r="G132" s="32">
        <f t="shared" si="23"/>
        <v>0</v>
      </c>
      <c r="H132" s="32">
        <f t="shared" si="24"/>
        <v>0</v>
      </c>
      <c r="I132" s="32">
        <f t="shared" si="25"/>
        <v>0</v>
      </c>
      <c r="J132" s="32">
        <f t="shared" si="26"/>
        <v>0</v>
      </c>
      <c r="K132" s="32">
        <f t="shared" si="27"/>
        <v>0</v>
      </c>
      <c r="L132" s="32">
        <f t="shared" si="28"/>
        <v>0</v>
      </c>
      <c r="M132" s="32">
        <f t="shared" ca="1" si="29"/>
        <v>-5.3961113175567078E-4</v>
      </c>
      <c r="N132" s="32">
        <f t="shared" ca="1" si="30"/>
        <v>0</v>
      </c>
      <c r="O132" s="149">
        <f t="shared" ca="1" si="31"/>
        <v>0</v>
      </c>
      <c r="P132" s="32">
        <f t="shared" ca="1" si="32"/>
        <v>0</v>
      </c>
      <c r="Q132" s="32">
        <f t="shared" ca="1" si="33"/>
        <v>0</v>
      </c>
      <c r="R132">
        <f t="shared" ca="1" si="34"/>
        <v>5.3961113175567078E-4</v>
      </c>
    </row>
    <row r="133" spans="1:18">
      <c r="A133" s="146"/>
      <c r="B133" s="146"/>
      <c r="C133" s="146"/>
      <c r="D133" s="148">
        <f t="shared" si="20"/>
        <v>0</v>
      </c>
      <c r="E133" s="148">
        <f t="shared" si="21"/>
        <v>0</v>
      </c>
      <c r="F133" s="32">
        <f t="shared" si="22"/>
        <v>0</v>
      </c>
      <c r="G133" s="32">
        <f t="shared" si="23"/>
        <v>0</v>
      </c>
      <c r="H133" s="32">
        <f t="shared" si="24"/>
        <v>0</v>
      </c>
      <c r="I133" s="32">
        <f t="shared" si="25"/>
        <v>0</v>
      </c>
      <c r="J133" s="32">
        <f t="shared" si="26"/>
        <v>0</v>
      </c>
      <c r="K133" s="32">
        <f t="shared" si="27"/>
        <v>0</v>
      </c>
      <c r="L133" s="32">
        <f t="shared" si="28"/>
        <v>0</v>
      </c>
      <c r="M133" s="32">
        <f t="shared" ca="1" si="29"/>
        <v>-5.3961113175567078E-4</v>
      </c>
      <c r="N133" s="32">
        <f t="shared" ca="1" si="30"/>
        <v>0</v>
      </c>
      <c r="O133" s="149">
        <f t="shared" ca="1" si="31"/>
        <v>0</v>
      </c>
      <c r="P133" s="32">
        <f t="shared" ca="1" si="32"/>
        <v>0</v>
      </c>
      <c r="Q133" s="32">
        <f t="shared" ca="1" si="33"/>
        <v>0</v>
      </c>
      <c r="R133">
        <f t="shared" ca="1" si="34"/>
        <v>5.3961113175567078E-4</v>
      </c>
    </row>
    <row r="134" spans="1:18">
      <c r="A134" s="146"/>
      <c r="B134" s="146"/>
      <c r="C134" s="146"/>
      <c r="D134" s="148">
        <f t="shared" si="20"/>
        <v>0</v>
      </c>
      <c r="E134" s="148">
        <f t="shared" si="21"/>
        <v>0</v>
      </c>
      <c r="F134" s="32">
        <f t="shared" si="22"/>
        <v>0</v>
      </c>
      <c r="G134" s="32">
        <f t="shared" si="23"/>
        <v>0</v>
      </c>
      <c r="H134" s="32">
        <f t="shared" si="24"/>
        <v>0</v>
      </c>
      <c r="I134" s="32">
        <f t="shared" si="25"/>
        <v>0</v>
      </c>
      <c r="J134" s="32">
        <f t="shared" si="26"/>
        <v>0</v>
      </c>
      <c r="K134" s="32">
        <f t="shared" si="27"/>
        <v>0</v>
      </c>
      <c r="L134" s="32">
        <f t="shared" si="28"/>
        <v>0</v>
      </c>
      <c r="M134" s="32">
        <f t="shared" ca="1" si="29"/>
        <v>-5.3961113175567078E-4</v>
      </c>
      <c r="N134" s="32">
        <f t="shared" ca="1" si="30"/>
        <v>0</v>
      </c>
      <c r="O134" s="149">
        <f t="shared" ca="1" si="31"/>
        <v>0</v>
      </c>
      <c r="P134" s="32">
        <f t="shared" ca="1" si="32"/>
        <v>0</v>
      </c>
      <c r="Q134" s="32">
        <f t="shared" ca="1" si="33"/>
        <v>0</v>
      </c>
      <c r="R134">
        <f t="shared" ca="1" si="34"/>
        <v>5.3961113175567078E-4</v>
      </c>
    </row>
    <row r="135" spans="1:18">
      <c r="A135" s="146"/>
      <c r="B135" s="146"/>
      <c r="C135" s="146"/>
      <c r="D135" s="148">
        <f t="shared" si="20"/>
        <v>0</v>
      </c>
      <c r="E135" s="148">
        <f t="shared" si="21"/>
        <v>0</v>
      </c>
      <c r="F135" s="32">
        <f t="shared" si="22"/>
        <v>0</v>
      </c>
      <c r="G135" s="32">
        <f t="shared" si="23"/>
        <v>0</v>
      </c>
      <c r="H135" s="32">
        <f t="shared" si="24"/>
        <v>0</v>
      </c>
      <c r="I135" s="32">
        <f t="shared" si="25"/>
        <v>0</v>
      </c>
      <c r="J135" s="32">
        <f t="shared" si="26"/>
        <v>0</v>
      </c>
      <c r="K135" s="32">
        <f t="shared" si="27"/>
        <v>0</v>
      </c>
      <c r="L135" s="32">
        <f t="shared" si="28"/>
        <v>0</v>
      </c>
      <c r="M135" s="32">
        <f t="shared" ca="1" si="29"/>
        <v>-5.3961113175567078E-4</v>
      </c>
      <c r="N135" s="32">
        <f t="shared" ca="1" si="30"/>
        <v>0</v>
      </c>
      <c r="O135" s="149">
        <f t="shared" ca="1" si="31"/>
        <v>0</v>
      </c>
      <c r="P135" s="32">
        <f t="shared" ca="1" si="32"/>
        <v>0</v>
      </c>
      <c r="Q135" s="32">
        <f t="shared" ca="1" si="33"/>
        <v>0</v>
      </c>
      <c r="R135">
        <f t="shared" ca="1" si="34"/>
        <v>5.3961113175567078E-4</v>
      </c>
    </row>
    <row r="136" spans="1:18">
      <c r="A136" s="146"/>
      <c r="B136" s="146"/>
      <c r="C136" s="146"/>
      <c r="D136" s="148">
        <f t="shared" si="20"/>
        <v>0</v>
      </c>
      <c r="E136" s="148">
        <f t="shared" si="21"/>
        <v>0</v>
      </c>
      <c r="F136" s="32">
        <f t="shared" si="22"/>
        <v>0</v>
      </c>
      <c r="G136" s="32">
        <f t="shared" si="23"/>
        <v>0</v>
      </c>
      <c r="H136" s="32">
        <f t="shared" si="24"/>
        <v>0</v>
      </c>
      <c r="I136" s="32">
        <f t="shared" si="25"/>
        <v>0</v>
      </c>
      <c r="J136" s="32">
        <f t="shared" si="26"/>
        <v>0</v>
      </c>
      <c r="K136" s="32">
        <f t="shared" si="27"/>
        <v>0</v>
      </c>
      <c r="L136" s="32">
        <f t="shared" si="28"/>
        <v>0</v>
      </c>
      <c r="M136" s="32">
        <f t="shared" ca="1" si="29"/>
        <v>-5.3961113175567078E-4</v>
      </c>
      <c r="N136" s="32">
        <f t="shared" ca="1" si="30"/>
        <v>0</v>
      </c>
      <c r="O136" s="149">
        <f t="shared" ca="1" si="31"/>
        <v>0</v>
      </c>
      <c r="P136" s="32">
        <f t="shared" ca="1" si="32"/>
        <v>0</v>
      </c>
      <c r="Q136" s="32">
        <f t="shared" ca="1" si="33"/>
        <v>0</v>
      </c>
      <c r="R136">
        <f t="shared" ca="1" si="34"/>
        <v>5.3961113175567078E-4</v>
      </c>
    </row>
    <row r="137" spans="1:18">
      <c r="A137" s="146"/>
      <c r="B137" s="146"/>
      <c r="C137" s="146"/>
      <c r="D137" s="148">
        <f t="shared" si="20"/>
        <v>0</v>
      </c>
      <c r="E137" s="148">
        <f t="shared" si="21"/>
        <v>0</v>
      </c>
      <c r="F137" s="32">
        <f t="shared" si="22"/>
        <v>0</v>
      </c>
      <c r="G137" s="32">
        <f t="shared" si="23"/>
        <v>0</v>
      </c>
      <c r="H137" s="32">
        <f t="shared" si="24"/>
        <v>0</v>
      </c>
      <c r="I137" s="32">
        <f t="shared" si="25"/>
        <v>0</v>
      </c>
      <c r="J137" s="32">
        <f t="shared" si="26"/>
        <v>0</v>
      </c>
      <c r="K137" s="32">
        <f t="shared" si="27"/>
        <v>0</v>
      </c>
      <c r="L137" s="32">
        <f t="shared" si="28"/>
        <v>0</v>
      </c>
      <c r="M137" s="32">
        <f t="shared" ca="1" si="29"/>
        <v>-5.3961113175567078E-4</v>
      </c>
      <c r="N137" s="32">
        <f t="shared" ca="1" si="30"/>
        <v>0</v>
      </c>
      <c r="O137" s="149">
        <f t="shared" ca="1" si="31"/>
        <v>0</v>
      </c>
      <c r="P137" s="32">
        <f t="shared" ca="1" si="32"/>
        <v>0</v>
      </c>
      <c r="Q137" s="32">
        <f t="shared" ca="1" si="33"/>
        <v>0</v>
      </c>
      <c r="R137">
        <f t="shared" ca="1" si="34"/>
        <v>5.3961113175567078E-4</v>
      </c>
    </row>
    <row r="138" spans="1:18">
      <c r="A138" s="146"/>
      <c r="B138" s="146"/>
      <c r="C138" s="146"/>
      <c r="D138" s="148">
        <f t="shared" si="20"/>
        <v>0</v>
      </c>
      <c r="E138" s="148">
        <f t="shared" si="21"/>
        <v>0</v>
      </c>
      <c r="F138" s="32">
        <f t="shared" si="22"/>
        <v>0</v>
      </c>
      <c r="G138" s="32">
        <f t="shared" si="23"/>
        <v>0</v>
      </c>
      <c r="H138" s="32">
        <f t="shared" si="24"/>
        <v>0</v>
      </c>
      <c r="I138" s="32">
        <f t="shared" si="25"/>
        <v>0</v>
      </c>
      <c r="J138" s="32">
        <f t="shared" si="26"/>
        <v>0</v>
      </c>
      <c r="K138" s="32">
        <f t="shared" si="27"/>
        <v>0</v>
      </c>
      <c r="L138" s="32">
        <f t="shared" si="28"/>
        <v>0</v>
      </c>
      <c r="M138" s="32">
        <f t="shared" ca="1" si="29"/>
        <v>-5.3961113175567078E-4</v>
      </c>
      <c r="N138" s="32">
        <f t="shared" ca="1" si="30"/>
        <v>0</v>
      </c>
      <c r="O138" s="149">
        <f t="shared" ca="1" si="31"/>
        <v>0</v>
      </c>
      <c r="P138" s="32">
        <f t="shared" ca="1" si="32"/>
        <v>0</v>
      </c>
      <c r="Q138" s="32">
        <f t="shared" ca="1" si="33"/>
        <v>0</v>
      </c>
      <c r="R138">
        <f t="shared" ca="1" si="34"/>
        <v>5.3961113175567078E-4</v>
      </c>
    </row>
    <row r="139" spans="1:18">
      <c r="A139" s="146"/>
      <c r="B139" s="146"/>
      <c r="C139" s="146"/>
      <c r="D139" s="148">
        <f t="shared" si="20"/>
        <v>0</v>
      </c>
      <c r="E139" s="148">
        <f t="shared" si="21"/>
        <v>0</v>
      </c>
      <c r="F139" s="32">
        <f t="shared" si="22"/>
        <v>0</v>
      </c>
      <c r="G139" s="32">
        <f t="shared" si="23"/>
        <v>0</v>
      </c>
      <c r="H139" s="32">
        <f t="shared" si="24"/>
        <v>0</v>
      </c>
      <c r="I139" s="32">
        <f t="shared" si="25"/>
        <v>0</v>
      </c>
      <c r="J139" s="32">
        <f t="shared" si="26"/>
        <v>0</v>
      </c>
      <c r="K139" s="32">
        <f t="shared" si="27"/>
        <v>0</v>
      </c>
      <c r="L139" s="32">
        <f t="shared" si="28"/>
        <v>0</v>
      </c>
      <c r="M139" s="32">
        <f t="shared" ca="1" si="29"/>
        <v>-5.3961113175567078E-4</v>
      </c>
      <c r="N139" s="32">
        <f t="shared" ca="1" si="30"/>
        <v>0</v>
      </c>
      <c r="O139" s="149">
        <f t="shared" ca="1" si="31"/>
        <v>0</v>
      </c>
      <c r="P139" s="32">
        <f t="shared" ca="1" si="32"/>
        <v>0</v>
      </c>
      <c r="Q139" s="32">
        <f t="shared" ca="1" si="33"/>
        <v>0</v>
      </c>
      <c r="R139">
        <f t="shared" ca="1" si="34"/>
        <v>5.3961113175567078E-4</v>
      </c>
    </row>
    <row r="140" spans="1:18">
      <c r="A140" s="146"/>
      <c r="B140" s="146"/>
      <c r="C140" s="146"/>
      <c r="D140" s="148">
        <f t="shared" si="20"/>
        <v>0</v>
      </c>
      <c r="E140" s="148">
        <f t="shared" si="21"/>
        <v>0</v>
      </c>
      <c r="F140" s="32">
        <f t="shared" si="22"/>
        <v>0</v>
      </c>
      <c r="G140" s="32">
        <f t="shared" si="23"/>
        <v>0</v>
      </c>
      <c r="H140" s="32">
        <f t="shared" si="24"/>
        <v>0</v>
      </c>
      <c r="I140" s="32">
        <f t="shared" si="25"/>
        <v>0</v>
      </c>
      <c r="J140" s="32">
        <f t="shared" si="26"/>
        <v>0</v>
      </c>
      <c r="K140" s="32">
        <f t="shared" si="27"/>
        <v>0</v>
      </c>
      <c r="L140" s="32">
        <f t="shared" si="28"/>
        <v>0</v>
      </c>
      <c r="M140" s="32">
        <f t="shared" ca="1" si="29"/>
        <v>-5.3961113175567078E-4</v>
      </c>
      <c r="N140" s="32">
        <f t="shared" ca="1" si="30"/>
        <v>0</v>
      </c>
      <c r="O140" s="149">
        <f t="shared" ca="1" si="31"/>
        <v>0</v>
      </c>
      <c r="P140" s="32">
        <f t="shared" ca="1" si="32"/>
        <v>0</v>
      </c>
      <c r="Q140" s="32">
        <f t="shared" ca="1" si="33"/>
        <v>0</v>
      </c>
      <c r="R140">
        <f t="shared" ca="1" si="34"/>
        <v>5.3961113175567078E-4</v>
      </c>
    </row>
    <row r="141" spans="1:18">
      <c r="A141" s="146"/>
      <c r="B141" s="146"/>
      <c r="C141" s="146"/>
      <c r="D141" s="148">
        <f t="shared" si="20"/>
        <v>0</v>
      </c>
      <c r="E141" s="148">
        <f t="shared" si="21"/>
        <v>0</v>
      </c>
      <c r="F141" s="32">
        <f t="shared" si="22"/>
        <v>0</v>
      </c>
      <c r="G141" s="32">
        <f t="shared" si="23"/>
        <v>0</v>
      </c>
      <c r="H141" s="32">
        <f t="shared" si="24"/>
        <v>0</v>
      </c>
      <c r="I141" s="32">
        <f t="shared" si="25"/>
        <v>0</v>
      </c>
      <c r="J141" s="32">
        <f t="shared" si="26"/>
        <v>0</v>
      </c>
      <c r="K141" s="32">
        <f t="shared" si="27"/>
        <v>0</v>
      </c>
      <c r="L141" s="32">
        <f t="shared" si="28"/>
        <v>0</v>
      </c>
      <c r="M141" s="32">
        <f t="shared" ca="1" si="29"/>
        <v>-5.3961113175567078E-4</v>
      </c>
      <c r="N141" s="32">
        <f t="shared" ca="1" si="30"/>
        <v>0</v>
      </c>
      <c r="O141" s="149">
        <f t="shared" ca="1" si="31"/>
        <v>0</v>
      </c>
      <c r="P141" s="32">
        <f t="shared" ca="1" si="32"/>
        <v>0</v>
      </c>
      <c r="Q141" s="32">
        <f t="shared" ca="1" si="33"/>
        <v>0</v>
      </c>
      <c r="R141">
        <f t="shared" ca="1" si="34"/>
        <v>5.3961113175567078E-4</v>
      </c>
    </row>
    <row r="142" spans="1:18">
      <c r="A142" s="146"/>
      <c r="B142" s="146"/>
      <c r="C142" s="146"/>
      <c r="D142" s="148">
        <f t="shared" si="20"/>
        <v>0</v>
      </c>
      <c r="E142" s="148">
        <f t="shared" si="21"/>
        <v>0</v>
      </c>
      <c r="F142" s="32">
        <f t="shared" si="22"/>
        <v>0</v>
      </c>
      <c r="G142" s="32">
        <f t="shared" si="23"/>
        <v>0</v>
      </c>
      <c r="H142" s="32">
        <f t="shared" si="24"/>
        <v>0</v>
      </c>
      <c r="I142" s="32">
        <f t="shared" si="25"/>
        <v>0</v>
      </c>
      <c r="J142" s="32">
        <f t="shared" si="26"/>
        <v>0</v>
      </c>
      <c r="K142" s="32">
        <f t="shared" si="27"/>
        <v>0</v>
      </c>
      <c r="L142" s="32">
        <f t="shared" si="28"/>
        <v>0</v>
      </c>
      <c r="M142" s="32">
        <f t="shared" ca="1" si="29"/>
        <v>-5.3961113175567078E-4</v>
      </c>
      <c r="N142" s="32">
        <f t="shared" ca="1" si="30"/>
        <v>0</v>
      </c>
      <c r="O142" s="149">
        <f t="shared" ca="1" si="31"/>
        <v>0</v>
      </c>
      <c r="P142" s="32">
        <f t="shared" ca="1" si="32"/>
        <v>0</v>
      </c>
      <c r="Q142" s="32">
        <f t="shared" ca="1" si="33"/>
        <v>0</v>
      </c>
      <c r="R142">
        <f t="shared" ca="1" si="34"/>
        <v>5.3961113175567078E-4</v>
      </c>
    </row>
    <row r="143" spans="1:18">
      <c r="A143" s="146"/>
      <c r="B143" s="146"/>
      <c r="C143" s="146"/>
      <c r="D143" s="148">
        <f t="shared" si="20"/>
        <v>0</v>
      </c>
      <c r="E143" s="148">
        <f t="shared" si="21"/>
        <v>0</v>
      </c>
      <c r="F143" s="32">
        <f t="shared" si="22"/>
        <v>0</v>
      </c>
      <c r="G143" s="32">
        <f t="shared" si="23"/>
        <v>0</v>
      </c>
      <c r="H143" s="32">
        <f t="shared" si="24"/>
        <v>0</v>
      </c>
      <c r="I143" s="32">
        <f t="shared" si="25"/>
        <v>0</v>
      </c>
      <c r="J143" s="32">
        <f t="shared" si="26"/>
        <v>0</v>
      </c>
      <c r="K143" s="32">
        <f t="shared" si="27"/>
        <v>0</v>
      </c>
      <c r="L143" s="32">
        <f t="shared" si="28"/>
        <v>0</v>
      </c>
      <c r="M143" s="32">
        <f t="shared" ca="1" si="29"/>
        <v>-5.3961113175567078E-4</v>
      </c>
      <c r="N143" s="32">
        <f t="shared" ca="1" si="30"/>
        <v>0</v>
      </c>
      <c r="O143" s="149">
        <f t="shared" ca="1" si="31"/>
        <v>0</v>
      </c>
      <c r="P143" s="32">
        <f t="shared" ca="1" si="32"/>
        <v>0</v>
      </c>
      <c r="Q143" s="32">
        <f t="shared" ca="1" si="33"/>
        <v>0</v>
      </c>
      <c r="R143">
        <f t="shared" ca="1" si="34"/>
        <v>5.3961113175567078E-4</v>
      </c>
    </row>
    <row r="144" spans="1:18">
      <c r="A144" s="146"/>
      <c r="B144" s="146"/>
      <c r="C144" s="146"/>
      <c r="D144" s="148">
        <f t="shared" si="20"/>
        <v>0</v>
      </c>
      <c r="E144" s="148">
        <f t="shared" si="21"/>
        <v>0</v>
      </c>
      <c r="F144" s="32">
        <f t="shared" si="22"/>
        <v>0</v>
      </c>
      <c r="G144" s="32">
        <f t="shared" si="23"/>
        <v>0</v>
      </c>
      <c r="H144" s="32">
        <f t="shared" si="24"/>
        <v>0</v>
      </c>
      <c r="I144" s="32">
        <f t="shared" si="25"/>
        <v>0</v>
      </c>
      <c r="J144" s="32">
        <f t="shared" si="26"/>
        <v>0</v>
      </c>
      <c r="K144" s="32">
        <f t="shared" si="27"/>
        <v>0</v>
      </c>
      <c r="L144" s="32">
        <f t="shared" si="28"/>
        <v>0</v>
      </c>
      <c r="M144" s="32">
        <f t="shared" ca="1" si="29"/>
        <v>-5.3961113175567078E-4</v>
      </c>
      <c r="N144" s="32">
        <f t="shared" ca="1" si="30"/>
        <v>0</v>
      </c>
      <c r="O144" s="149">
        <f t="shared" ca="1" si="31"/>
        <v>0</v>
      </c>
      <c r="P144" s="32">
        <f t="shared" ca="1" si="32"/>
        <v>0</v>
      </c>
      <c r="Q144" s="32">
        <f t="shared" ca="1" si="33"/>
        <v>0</v>
      </c>
      <c r="R144">
        <f t="shared" ca="1" si="34"/>
        <v>5.3961113175567078E-4</v>
      </c>
    </row>
    <row r="145" spans="1:18">
      <c r="A145" s="146"/>
      <c r="B145" s="146"/>
      <c r="C145" s="146"/>
      <c r="D145" s="148">
        <f t="shared" si="20"/>
        <v>0</v>
      </c>
      <c r="E145" s="148">
        <f t="shared" si="21"/>
        <v>0</v>
      </c>
      <c r="F145" s="32">
        <f t="shared" si="22"/>
        <v>0</v>
      </c>
      <c r="G145" s="32">
        <f t="shared" si="23"/>
        <v>0</v>
      </c>
      <c r="H145" s="32">
        <f t="shared" si="24"/>
        <v>0</v>
      </c>
      <c r="I145" s="32">
        <f t="shared" si="25"/>
        <v>0</v>
      </c>
      <c r="J145" s="32">
        <f t="shared" si="26"/>
        <v>0</v>
      </c>
      <c r="K145" s="32">
        <f t="shared" si="27"/>
        <v>0</v>
      </c>
      <c r="L145" s="32">
        <f t="shared" si="28"/>
        <v>0</v>
      </c>
      <c r="M145" s="32">
        <f t="shared" ca="1" si="29"/>
        <v>-5.3961113175567078E-4</v>
      </c>
      <c r="N145" s="32">
        <f t="shared" ca="1" si="30"/>
        <v>0</v>
      </c>
      <c r="O145" s="149">
        <f t="shared" ca="1" si="31"/>
        <v>0</v>
      </c>
      <c r="P145" s="32">
        <f t="shared" ca="1" si="32"/>
        <v>0</v>
      </c>
      <c r="Q145" s="32">
        <f t="shared" ca="1" si="33"/>
        <v>0</v>
      </c>
      <c r="R145">
        <f t="shared" ca="1" si="34"/>
        <v>5.3961113175567078E-4</v>
      </c>
    </row>
    <row r="146" spans="1:18">
      <c r="A146" s="146"/>
      <c r="B146" s="146"/>
      <c r="C146" s="146"/>
      <c r="D146" s="148">
        <f t="shared" ref="D146:D209" si="35">A146/A$18</f>
        <v>0</v>
      </c>
      <c r="E146" s="148">
        <f t="shared" ref="E146:E209" si="36">B146/B$18</f>
        <v>0</v>
      </c>
      <c r="F146" s="32">
        <f t="shared" ref="F146:F209" si="37">$C146*D146</f>
        <v>0</v>
      </c>
      <c r="G146" s="32">
        <f t="shared" ref="G146:G209" si="38">$C146*E146</f>
        <v>0</v>
      </c>
      <c r="H146" s="32">
        <f t="shared" ref="H146:H209" si="39">C146*D146*D146</f>
        <v>0</v>
      </c>
      <c r="I146" s="32">
        <f t="shared" ref="I146:I209" si="40">C146*D146*D146*D146</f>
        <v>0</v>
      </c>
      <c r="J146" s="32">
        <f t="shared" ref="J146:J209" si="41">C146*D146*D146*D146*D146</f>
        <v>0</v>
      </c>
      <c r="K146" s="32">
        <f t="shared" ref="K146:K209" si="42">C146*E146*D146</f>
        <v>0</v>
      </c>
      <c r="L146" s="32">
        <f t="shared" ref="L146:L209" si="43">C146*E146*D146*D146</f>
        <v>0</v>
      </c>
      <c r="M146" s="32">
        <f t="shared" ref="M146:M209" ca="1" si="44">+E$4+E$5*D146+E$6*D146^2</f>
        <v>-5.3961113175567078E-4</v>
      </c>
      <c r="N146" s="32">
        <f t="shared" ref="N146:N209" ca="1" si="45">C146*(M146-E146)^2</f>
        <v>0</v>
      </c>
      <c r="O146" s="149">
        <f t="shared" ref="O146:O209" ca="1" si="46">(C146*O$1-O$2*F146+O$3*H146)^2</f>
        <v>0</v>
      </c>
      <c r="P146" s="32">
        <f t="shared" ref="P146:P209" ca="1" si="47">(-C146*O$2+O$4*F146-O$5*H146)^2</f>
        <v>0</v>
      </c>
      <c r="Q146" s="32">
        <f t="shared" ref="Q146:Q209" ca="1" si="48">+(C146*O$3-F146*O$5+H146*O$6)^2</f>
        <v>0</v>
      </c>
      <c r="R146">
        <f t="shared" ref="R146:R209" ca="1" si="49">+E146-M146</f>
        <v>5.3961113175567078E-4</v>
      </c>
    </row>
    <row r="147" spans="1:18">
      <c r="A147" s="146"/>
      <c r="B147" s="146"/>
      <c r="C147" s="146"/>
      <c r="D147" s="148">
        <f t="shared" si="35"/>
        <v>0</v>
      </c>
      <c r="E147" s="148">
        <f t="shared" si="36"/>
        <v>0</v>
      </c>
      <c r="F147" s="32">
        <f t="shared" si="37"/>
        <v>0</v>
      </c>
      <c r="G147" s="32">
        <f t="shared" si="38"/>
        <v>0</v>
      </c>
      <c r="H147" s="32">
        <f t="shared" si="39"/>
        <v>0</v>
      </c>
      <c r="I147" s="32">
        <f t="shared" si="40"/>
        <v>0</v>
      </c>
      <c r="J147" s="32">
        <f t="shared" si="41"/>
        <v>0</v>
      </c>
      <c r="K147" s="32">
        <f t="shared" si="42"/>
        <v>0</v>
      </c>
      <c r="L147" s="32">
        <f t="shared" si="43"/>
        <v>0</v>
      </c>
      <c r="M147" s="32">
        <f t="shared" ca="1" si="44"/>
        <v>-5.3961113175567078E-4</v>
      </c>
      <c r="N147" s="32">
        <f t="shared" ca="1" si="45"/>
        <v>0</v>
      </c>
      <c r="O147" s="149">
        <f t="shared" ca="1" si="46"/>
        <v>0</v>
      </c>
      <c r="P147" s="32">
        <f t="shared" ca="1" si="47"/>
        <v>0</v>
      </c>
      <c r="Q147" s="32">
        <f t="shared" ca="1" si="48"/>
        <v>0</v>
      </c>
      <c r="R147">
        <f t="shared" ca="1" si="49"/>
        <v>5.3961113175567078E-4</v>
      </c>
    </row>
    <row r="148" spans="1:18">
      <c r="A148" s="146"/>
      <c r="B148" s="146"/>
      <c r="C148" s="146"/>
      <c r="D148" s="148">
        <f t="shared" si="35"/>
        <v>0</v>
      </c>
      <c r="E148" s="148">
        <f t="shared" si="36"/>
        <v>0</v>
      </c>
      <c r="F148" s="32">
        <f t="shared" si="37"/>
        <v>0</v>
      </c>
      <c r="G148" s="32">
        <f t="shared" si="38"/>
        <v>0</v>
      </c>
      <c r="H148" s="32">
        <f t="shared" si="39"/>
        <v>0</v>
      </c>
      <c r="I148" s="32">
        <f t="shared" si="40"/>
        <v>0</v>
      </c>
      <c r="J148" s="32">
        <f t="shared" si="41"/>
        <v>0</v>
      </c>
      <c r="K148" s="32">
        <f t="shared" si="42"/>
        <v>0</v>
      </c>
      <c r="L148" s="32">
        <f t="shared" si="43"/>
        <v>0</v>
      </c>
      <c r="M148" s="32">
        <f t="shared" ca="1" si="44"/>
        <v>-5.3961113175567078E-4</v>
      </c>
      <c r="N148" s="32">
        <f t="shared" ca="1" si="45"/>
        <v>0</v>
      </c>
      <c r="O148" s="149">
        <f t="shared" ca="1" si="46"/>
        <v>0</v>
      </c>
      <c r="P148" s="32">
        <f t="shared" ca="1" si="47"/>
        <v>0</v>
      </c>
      <c r="Q148" s="32">
        <f t="shared" ca="1" si="48"/>
        <v>0</v>
      </c>
      <c r="R148">
        <f t="shared" ca="1" si="49"/>
        <v>5.3961113175567078E-4</v>
      </c>
    </row>
    <row r="149" spans="1:18">
      <c r="A149" s="146"/>
      <c r="B149" s="146"/>
      <c r="C149" s="146"/>
      <c r="D149" s="148">
        <f t="shared" si="35"/>
        <v>0</v>
      </c>
      <c r="E149" s="148">
        <f t="shared" si="36"/>
        <v>0</v>
      </c>
      <c r="F149" s="32">
        <f t="shared" si="37"/>
        <v>0</v>
      </c>
      <c r="G149" s="32">
        <f t="shared" si="38"/>
        <v>0</v>
      </c>
      <c r="H149" s="32">
        <f t="shared" si="39"/>
        <v>0</v>
      </c>
      <c r="I149" s="32">
        <f t="shared" si="40"/>
        <v>0</v>
      </c>
      <c r="J149" s="32">
        <f t="shared" si="41"/>
        <v>0</v>
      </c>
      <c r="K149" s="32">
        <f t="shared" si="42"/>
        <v>0</v>
      </c>
      <c r="L149" s="32">
        <f t="shared" si="43"/>
        <v>0</v>
      </c>
      <c r="M149" s="32">
        <f t="shared" ca="1" si="44"/>
        <v>-5.3961113175567078E-4</v>
      </c>
      <c r="N149" s="32">
        <f t="shared" ca="1" si="45"/>
        <v>0</v>
      </c>
      <c r="O149" s="149">
        <f t="shared" ca="1" si="46"/>
        <v>0</v>
      </c>
      <c r="P149" s="32">
        <f t="shared" ca="1" si="47"/>
        <v>0</v>
      </c>
      <c r="Q149" s="32">
        <f t="shared" ca="1" si="48"/>
        <v>0</v>
      </c>
      <c r="R149">
        <f t="shared" ca="1" si="49"/>
        <v>5.3961113175567078E-4</v>
      </c>
    </row>
    <row r="150" spans="1:18">
      <c r="A150" s="146"/>
      <c r="B150" s="146"/>
      <c r="C150" s="146"/>
      <c r="D150" s="148">
        <f t="shared" si="35"/>
        <v>0</v>
      </c>
      <c r="E150" s="148">
        <f t="shared" si="36"/>
        <v>0</v>
      </c>
      <c r="F150" s="32">
        <f t="shared" si="37"/>
        <v>0</v>
      </c>
      <c r="G150" s="32">
        <f t="shared" si="38"/>
        <v>0</v>
      </c>
      <c r="H150" s="32">
        <f t="shared" si="39"/>
        <v>0</v>
      </c>
      <c r="I150" s="32">
        <f t="shared" si="40"/>
        <v>0</v>
      </c>
      <c r="J150" s="32">
        <f t="shared" si="41"/>
        <v>0</v>
      </c>
      <c r="K150" s="32">
        <f t="shared" si="42"/>
        <v>0</v>
      </c>
      <c r="L150" s="32">
        <f t="shared" si="43"/>
        <v>0</v>
      </c>
      <c r="M150" s="32">
        <f t="shared" ca="1" si="44"/>
        <v>-5.3961113175567078E-4</v>
      </c>
      <c r="N150" s="32">
        <f t="shared" ca="1" si="45"/>
        <v>0</v>
      </c>
      <c r="O150" s="149">
        <f t="shared" ca="1" si="46"/>
        <v>0</v>
      </c>
      <c r="P150" s="32">
        <f t="shared" ca="1" si="47"/>
        <v>0</v>
      </c>
      <c r="Q150" s="32">
        <f t="shared" ca="1" si="48"/>
        <v>0</v>
      </c>
      <c r="R150">
        <f t="shared" ca="1" si="49"/>
        <v>5.3961113175567078E-4</v>
      </c>
    </row>
    <row r="151" spans="1:18">
      <c r="A151" s="146"/>
      <c r="B151" s="146"/>
      <c r="C151" s="146"/>
      <c r="D151" s="148">
        <f t="shared" si="35"/>
        <v>0</v>
      </c>
      <c r="E151" s="148">
        <f t="shared" si="36"/>
        <v>0</v>
      </c>
      <c r="F151" s="32">
        <f t="shared" si="37"/>
        <v>0</v>
      </c>
      <c r="G151" s="32">
        <f t="shared" si="38"/>
        <v>0</v>
      </c>
      <c r="H151" s="32">
        <f t="shared" si="39"/>
        <v>0</v>
      </c>
      <c r="I151" s="32">
        <f t="shared" si="40"/>
        <v>0</v>
      </c>
      <c r="J151" s="32">
        <f t="shared" si="41"/>
        <v>0</v>
      </c>
      <c r="K151" s="32">
        <f t="shared" si="42"/>
        <v>0</v>
      </c>
      <c r="L151" s="32">
        <f t="shared" si="43"/>
        <v>0</v>
      </c>
      <c r="M151" s="32">
        <f t="shared" ca="1" si="44"/>
        <v>-5.3961113175567078E-4</v>
      </c>
      <c r="N151" s="32">
        <f t="shared" ca="1" si="45"/>
        <v>0</v>
      </c>
      <c r="O151" s="149">
        <f t="shared" ca="1" si="46"/>
        <v>0</v>
      </c>
      <c r="P151" s="32">
        <f t="shared" ca="1" si="47"/>
        <v>0</v>
      </c>
      <c r="Q151" s="32">
        <f t="shared" ca="1" si="48"/>
        <v>0</v>
      </c>
      <c r="R151">
        <f t="shared" ca="1" si="49"/>
        <v>5.3961113175567078E-4</v>
      </c>
    </row>
    <row r="152" spans="1:18">
      <c r="A152" s="146"/>
      <c r="B152" s="146"/>
      <c r="C152" s="146"/>
      <c r="D152" s="148">
        <f t="shared" si="35"/>
        <v>0</v>
      </c>
      <c r="E152" s="148">
        <f t="shared" si="36"/>
        <v>0</v>
      </c>
      <c r="F152" s="32">
        <f t="shared" si="37"/>
        <v>0</v>
      </c>
      <c r="G152" s="32">
        <f t="shared" si="38"/>
        <v>0</v>
      </c>
      <c r="H152" s="32">
        <f t="shared" si="39"/>
        <v>0</v>
      </c>
      <c r="I152" s="32">
        <f t="shared" si="40"/>
        <v>0</v>
      </c>
      <c r="J152" s="32">
        <f t="shared" si="41"/>
        <v>0</v>
      </c>
      <c r="K152" s="32">
        <f t="shared" si="42"/>
        <v>0</v>
      </c>
      <c r="L152" s="32">
        <f t="shared" si="43"/>
        <v>0</v>
      </c>
      <c r="M152" s="32">
        <f t="shared" ca="1" si="44"/>
        <v>-5.3961113175567078E-4</v>
      </c>
      <c r="N152" s="32">
        <f t="shared" ca="1" si="45"/>
        <v>0</v>
      </c>
      <c r="O152" s="149">
        <f t="shared" ca="1" si="46"/>
        <v>0</v>
      </c>
      <c r="P152" s="32">
        <f t="shared" ca="1" si="47"/>
        <v>0</v>
      </c>
      <c r="Q152" s="32">
        <f t="shared" ca="1" si="48"/>
        <v>0</v>
      </c>
      <c r="R152">
        <f t="shared" ca="1" si="49"/>
        <v>5.3961113175567078E-4</v>
      </c>
    </row>
    <row r="153" spans="1:18">
      <c r="A153" s="146"/>
      <c r="B153" s="146"/>
      <c r="C153" s="146"/>
      <c r="D153" s="148">
        <f t="shared" si="35"/>
        <v>0</v>
      </c>
      <c r="E153" s="148">
        <f t="shared" si="36"/>
        <v>0</v>
      </c>
      <c r="F153" s="32">
        <f t="shared" si="37"/>
        <v>0</v>
      </c>
      <c r="G153" s="32">
        <f t="shared" si="38"/>
        <v>0</v>
      </c>
      <c r="H153" s="32">
        <f t="shared" si="39"/>
        <v>0</v>
      </c>
      <c r="I153" s="32">
        <f t="shared" si="40"/>
        <v>0</v>
      </c>
      <c r="J153" s="32">
        <f t="shared" si="41"/>
        <v>0</v>
      </c>
      <c r="K153" s="32">
        <f t="shared" si="42"/>
        <v>0</v>
      </c>
      <c r="L153" s="32">
        <f t="shared" si="43"/>
        <v>0</v>
      </c>
      <c r="M153" s="32">
        <f t="shared" ca="1" si="44"/>
        <v>-5.3961113175567078E-4</v>
      </c>
      <c r="N153" s="32">
        <f t="shared" ca="1" si="45"/>
        <v>0</v>
      </c>
      <c r="O153" s="149">
        <f t="shared" ca="1" si="46"/>
        <v>0</v>
      </c>
      <c r="P153" s="32">
        <f t="shared" ca="1" si="47"/>
        <v>0</v>
      </c>
      <c r="Q153" s="32">
        <f t="shared" ca="1" si="48"/>
        <v>0</v>
      </c>
      <c r="R153">
        <f t="shared" ca="1" si="49"/>
        <v>5.3961113175567078E-4</v>
      </c>
    </row>
    <row r="154" spans="1:18">
      <c r="A154" s="146"/>
      <c r="B154" s="146"/>
      <c r="C154" s="146"/>
      <c r="D154" s="148">
        <f t="shared" si="35"/>
        <v>0</v>
      </c>
      <c r="E154" s="148">
        <f t="shared" si="36"/>
        <v>0</v>
      </c>
      <c r="F154" s="32">
        <f t="shared" si="37"/>
        <v>0</v>
      </c>
      <c r="G154" s="32">
        <f t="shared" si="38"/>
        <v>0</v>
      </c>
      <c r="H154" s="32">
        <f t="shared" si="39"/>
        <v>0</v>
      </c>
      <c r="I154" s="32">
        <f t="shared" si="40"/>
        <v>0</v>
      </c>
      <c r="J154" s="32">
        <f t="shared" si="41"/>
        <v>0</v>
      </c>
      <c r="K154" s="32">
        <f t="shared" si="42"/>
        <v>0</v>
      </c>
      <c r="L154" s="32">
        <f t="shared" si="43"/>
        <v>0</v>
      </c>
      <c r="M154" s="32">
        <f t="shared" ca="1" si="44"/>
        <v>-5.3961113175567078E-4</v>
      </c>
      <c r="N154" s="32">
        <f t="shared" ca="1" si="45"/>
        <v>0</v>
      </c>
      <c r="O154" s="149">
        <f t="shared" ca="1" si="46"/>
        <v>0</v>
      </c>
      <c r="P154" s="32">
        <f t="shared" ca="1" si="47"/>
        <v>0</v>
      </c>
      <c r="Q154" s="32">
        <f t="shared" ca="1" si="48"/>
        <v>0</v>
      </c>
      <c r="R154">
        <f t="shared" ca="1" si="49"/>
        <v>5.3961113175567078E-4</v>
      </c>
    </row>
    <row r="155" spans="1:18">
      <c r="A155" s="146"/>
      <c r="B155" s="146"/>
      <c r="C155" s="146"/>
      <c r="D155" s="148">
        <f t="shared" si="35"/>
        <v>0</v>
      </c>
      <c r="E155" s="148">
        <f t="shared" si="36"/>
        <v>0</v>
      </c>
      <c r="F155" s="32">
        <f t="shared" si="37"/>
        <v>0</v>
      </c>
      <c r="G155" s="32">
        <f t="shared" si="38"/>
        <v>0</v>
      </c>
      <c r="H155" s="32">
        <f t="shared" si="39"/>
        <v>0</v>
      </c>
      <c r="I155" s="32">
        <f t="shared" si="40"/>
        <v>0</v>
      </c>
      <c r="J155" s="32">
        <f t="shared" si="41"/>
        <v>0</v>
      </c>
      <c r="K155" s="32">
        <f t="shared" si="42"/>
        <v>0</v>
      </c>
      <c r="L155" s="32">
        <f t="shared" si="43"/>
        <v>0</v>
      </c>
      <c r="M155" s="32">
        <f t="shared" ca="1" si="44"/>
        <v>-5.3961113175567078E-4</v>
      </c>
      <c r="N155" s="32">
        <f t="shared" ca="1" si="45"/>
        <v>0</v>
      </c>
      <c r="O155" s="149">
        <f t="shared" ca="1" si="46"/>
        <v>0</v>
      </c>
      <c r="P155" s="32">
        <f t="shared" ca="1" si="47"/>
        <v>0</v>
      </c>
      <c r="Q155" s="32">
        <f t="shared" ca="1" si="48"/>
        <v>0</v>
      </c>
      <c r="R155">
        <f t="shared" ca="1" si="49"/>
        <v>5.3961113175567078E-4</v>
      </c>
    </row>
    <row r="156" spans="1:18">
      <c r="A156" s="146"/>
      <c r="B156" s="146"/>
      <c r="C156" s="146"/>
      <c r="D156" s="148">
        <f t="shared" si="35"/>
        <v>0</v>
      </c>
      <c r="E156" s="148">
        <f t="shared" si="36"/>
        <v>0</v>
      </c>
      <c r="F156" s="32">
        <f t="shared" si="37"/>
        <v>0</v>
      </c>
      <c r="G156" s="32">
        <f t="shared" si="38"/>
        <v>0</v>
      </c>
      <c r="H156" s="32">
        <f t="shared" si="39"/>
        <v>0</v>
      </c>
      <c r="I156" s="32">
        <f t="shared" si="40"/>
        <v>0</v>
      </c>
      <c r="J156" s="32">
        <f t="shared" si="41"/>
        <v>0</v>
      </c>
      <c r="K156" s="32">
        <f t="shared" si="42"/>
        <v>0</v>
      </c>
      <c r="L156" s="32">
        <f t="shared" si="43"/>
        <v>0</v>
      </c>
      <c r="M156" s="32">
        <f t="shared" ca="1" si="44"/>
        <v>-5.3961113175567078E-4</v>
      </c>
      <c r="N156" s="32">
        <f t="shared" ca="1" si="45"/>
        <v>0</v>
      </c>
      <c r="O156" s="149">
        <f t="shared" ca="1" si="46"/>
        <v>0</v>
      </c>
      <c r="P156" s="32">
        <f t="shared" ca="1" si="47"/>
        <v>0</v>
      </c>
      <c r="Q156" s="32">
        <f t="shared" ca="1" si="48"/>
        <v>0</v>
      </c>
      <c r="R156">
        <f t="shared" ca="1" si="49"/>
        <v>5.3961113175567078E-4</v>
      </c>
    </row>
    <row r="157" spans="1:18">
      <c r="A157" s="146"/>
      <c r="B157" s="146"/>
      <c r="C157" s="146"/>
      <c r="D157" s="148">
        <f t="shared" si="35"/>
        <v>0</v>
      </c>
      <c r="E157" s="148">
        <f t="shared" si="36"/>
        <v>0</v>
      </c>
      <c r="F157" s="32">
        <f t="shared" si="37"/>
        <v>0</v>
      </c>
      <c r="G157" s="32">
        <f t="shared" si="38"/>
        <v>0</v>
      </c>
      <c r="H157" s="32">
        <f t="shared" si="39"/>
        <v>0</v>
      </c>
      <c r="I157" s="32">
        <f t="shared" si="40"/>
        <v>0</v>
      </c>
      <c r="J157" s="32">
        <f t="shared" si="41"/>
        <v>0</v>
      </c>
      <c r="K157" s="32">
        <f t="shared" si="42"/>
        <v>0</v>
      </c>
      <c r="L157" s="32">
        <f t="shared" si="43"/>
        <v>0</v>
      </c>
      <c r="M157" s="32">
        <f t="shared" ca="1" si="44"/>
        <v>-5.3961113175567078E-4</v>
      </c>
      <c r="N157" s="32">
        <f t="shared" ca="1" si="45"/>
        <v>0</v>
      </c>
      <c r="O157" s="149">
        <f t="shared" ca="1" si="46"/>
        <v>0</v>
      </c>
      <c r="P157" s="32">
        <f t="shared" ca="1" si="47"/>
        <v>0</v>
      </c>
      <c r="Q157" s="32">
        <f t="shared" ca="1" si="48"/>
        <v>0</v>
      </c>
      <c r="R157">
        <f t="shared" ca="1" si="49"/>
        <v>5.3961113175567078E-4</v>
      </c>
    </row>
    <row r="158" spans="1:18">
      <c r="A158" s="146"/>
      <c r="B158" s="146"/>
      <c r="C158" s="146"/>
      <c r="D158" s="148">
        <f t="shared" si="35"/>
        <v>0</v>
      </c>
      <c r="E158" s="148">
        <f t="shared" si="36"/>
        <v>0</v>
      </c>
      <c r="F158" s="32">
        <f t="shared" si="37"/>
        <v>0</v>
      </c>
      <c r="G158" s="32">
        <f t="shared" si="38"/>
        <v>0</v>
      </c>
      <c r="H158" s="32">
        <f t="shared" si="39"/>
        <v>0</v>
      </c>
      <c r="I158" s="32">
        <f t="shared" si="40"/>
        <v>0</v>
      </c>
      <c r="J158" s="32">
        <f t="shared" si="41"/>
        <v>0</v>
      </c>
      <c r="K158" s="32">
        <f t="shared" si="42"/>
        <v>0</v>
      </c>
      <c r="L158" s="32">
        <f t="shared" si="43"/>
        <v>0</v>
      </c>
      <c r="M158" s="32">
        <f t="shared" ca="1" si="44"/>
        <v>-5.3961113175567078E-4</v>
      </c>
      <c r="N158" s="32">
        <f t="shared" ca="1" si="45"/>
        <v>0</v>
      </c>
      <c r="O158" s="149">
        <f t="shared" ca="1" si="46"/>
        <v>0</v>
      </c>
      <c r="P158" s="32">
        <f t="shared" ca="1" si="47"/>
        <v>0</v>
      </c>
      <c r="Q158" s="32">
        <f t="shared" ca="1" si="48"/>
        <v>0</v>
      </c>
      <c r="R158">
        <f t="shared" ca="1" si="49"/>
        <v>5.3961113175567078E-4</v>
      </c>
    </row>
    <row r="159" spans="1:18">
      <c r="A159" s="146"/>
      <c r="B159" s="146"/>
      <c r="C159" s="146"/>
      <c r="D159" s="148">
        <f t="shared" si="35"/>
        <v>0</v>
      </c>
      <c r="E159" s="148">
        <f t="shared" si="36"/>
        <v>0</v>
      </c>
      <c r="F159" s="32">
        <f t="shared" si="37"/>
        <v>0</v>
      </c>
      <c r="G159" s="32">
        <f t="shared" si="38"/>
        <v>0</v>
      </c>
      <c r="H159" s="32">
        <f t="shared" si="39"/>
        <v>0</v>
      </c>
      <c r="I159" s="32">
        <f t="shared" si="40"/>
        <v>0</v>
      </c>
      <c r="J159" s="32">
        <f t="shared" si="41"/>
        <v>0</v>
      </c>
      <c r="K159" s="32">
        <f t="shared" si="42"/>
        <v>0</v>
      </c>
      <c r="L159" s="32">
        <f t="shared" si="43"/>
        <v>0</v>
      </c>
      <c r="M159" s="32">
        <f t="shared" ca="1" si="44"/>
        <v>-5.3961113175567078E-4</v>
      </c>
      <c r="N159" s="32">
        <f t="shared" ca="1" si="45"/>
        <v>0</v>
      </c>
      <c r="O159" s="149">
        <f t="shared" ca="1" si="46"/>
        <v>0</v>
      </c>
      <c r="P159" s="32">
        <f t="shared" ca="1" si="47"/>
        <v>0</v>
      </c>
      <c r="Q159" s="32">
        <f t="shared" ca="1" si="48"/>
        <v>0</v>
      </c>
      <c r="R159">
        <f t="shared" ca="1" si="49"/>
        <v>5.3961113175567078E-4</v>
      </c>
    </row>
    <row r="160" spans="1:18">
      <c r="A160" s="146"/>
      <c r="B160" s="146"/>
      <c r="C160" s="146"/>
      <c r="D160" s="148">
        <f t="shared" si="35"/>
        <v>0</v>
      </c>
      <c r="E160" s="148">
        <f t="shared" si="36"/>
        <v>0</v>
      </c>
      <c r="F160" s="32">
        <f t="shared" si="37"/>
        <v>0</v>
      </c>
      <c r="G160" s="32">
        <f t="shared" si="38"/>
        <v>0</v>
      </c>
      <c r="H160" s="32">
        <f t="shared" si="39"/>
        <v>0</v>
      </c>
      <c r="I160" s="32">
        <f t="shared" si="40"/>
        <v>0</v>
      </c>
      <c r="J160" s="32">
        <f t="shared" si="41"/>
        <v>0</v>
      </c>
      <c r="K160" s="32">
        <f t="shared" si="42"/>
        <v>0</v>
      </c>
      <c r="L160" s="32">
        <f t="shared" si="43"/>
        <v>0</v>
      </c>
      <c r="M160" s="32">
        <f t="shared" ca="1" si="44"/>
        <v>-5.3961113175567078E-4</v>
      </c>
      <c r="N160" s="32">
        <f t="shared" ca="1" si="45"/>
        <v>0</v>
      </c>
      <c r="O160" s="149">
        <f t="shared" ca="1" si="46"/>
        <v>0</v>
      </c>
      <c r="P160" s="32">
        <f t="shared" ca="1" si="47"/>
        <v>0</v>
      </c>
      <c r="Q160" s="32">
        <f t="shared" ca="1" si="48"/>
        <v>0</v>
      </c>
      <c r="R160">
        <f t="shared" ca="1" si="49"/>
        <v>5.3961113175567078E-4</v>
      </c>
    </row>
    <row r="161" spans="1:18">
      <c r="A161" s="146"/>
      <c r="B161" s="146"/>
      <c r="C161" s="146"/>
      <c r="D161" s="148">
        <f t="shared" si="35"/>
        <v>0</v>
      </c>
      <c r="E161" s="148">
        <f t="shared" si="36"/>
        <v>0</v>
      </c>
      <c r="F161" s="32">
        <f t="shared" si="37"/>
        <v>0</v>
      </c>
      <c r="G161" s="32">
        <f t="shared" si="38"/>
        <v>0</v>
      </c>
      <c r="H161" s="32">
        <f t="shared" si="39"/>
        <v>0</v>
      </c>
      <c r="I161" s="32">
        <f t="shared" si="40"/>
        <v>0</v>
      </c>
      <c r="J161" s="32">
        <f t="shared" si="41"/>
        <v>0</v>
      </c>
      <c r="K161" s="32">
        <f t="shared" si="42"/>
        <v>0</v>
      </c>
      <c r="L161" s="32">
        <f t="shared" si="43"/>
        <v>0</v>
      </c>
      <c r="M161" s="32">
        <f t="shared" ca="1" si="44"/>
        <v>-5.3961113175567078E-4</v>
      </c>
      <c r="N161" s="32">
        <f t="shared" ca="1" si="45"/>
        <v>0</v>
      </c>
      <c r="O161" s="149">
        <f t="shared" ca="1" si="46"/>
        <v>0</v>
      </c>
      <c r="P161" s="32">
        <f t="shared" ca="1" si="47"/>
        <v>0</v>
      </c>
      <c r="Q161" s="32">
        <f t="shared" ca="1" si="48"/>
        <v>0</v>
      </c>
      <c r="R161">
        <f t="shared" ca="1" si="49"/>
        <v>5.3961113175567078E-4</v>
      </c>
    </row>
    <row r="162" spans="1:18">
      <c r="A162" s="146"/>
      <c r="B162" s="146"/>
      <c r="C162" s="146"/>
      <c r="D162" s="148">
        <f t="shared" si="35"/>
        <v>0</v>
      </c>
      <c r="E162" s="148">
        <f t="shared" si="36"/>
        <v>0</v>
      </c>
      <c r="F162" s="32">
        <f t="shared" si="37"/>
        <v>0</v>
      </c>
      <c r="G162" s="32">
        <f t="shared" si="38"/>
        <v>0</v>
      </c>
      <c r="H162" s="32">
        <f t="shared" si="39"/>
        <v>0</v>
      </c>
      <c r="I162" s="32">
        <f t="shared" si="40"/>
        <v>0</v>
      </c>
      <c r="J162" s="32">
        <f t="shared" si="41"/>
        <v>0</v>
      </c>
      <c r="K162" s="32">
        <f t="shared" si="42"/>
        <v>0</v>
      </c>
      <c r="L162" s="32">
        <f t="shared" si="43"/>
        <v>0</v>
      </c>
      <c r="M162" s="32">
        <f t="shared" ca="1" si="44"/>
        <v>-5.3961113175567078E-4</v>
      </c>
      <c r="N162" s="32">
        <f t="shared" ca="1" si="45"/>
        <v>0</v>
      </c>
      <c r="O162" s="149">
        <f t="shared" ca="1" si="46"/>
        <v>0</v>
      </c>
      <c r="P162" s="32">
        <f t="shared" ca="1" si="47"/>
        <v>0</v>
      </c>
      <c r="Q162" s="32">
        <f t="shared" ca="1" si="48"/>
        <v>0</v>
      </c>
      <c r="R162">
        <f t="shared" ca="1" si="49"/>
        <v>5.3961113175567078E-4</v>
      </c>
    </row>
    <row r="163" spans="1:18">
      <c r="A163" s="146"/>
      <c r="B163" s="146"/>
      <c r="C163" s="146"/>
      <c r="D163" s="148">
        <f t="shared" si="35"/>
        <v>0</v>
      </c>
      <c r="E163" s="148">
        <f t="shared" si="36"/>
        <v>0</v>
      </c>
      <c r="F163" s="32">
        <f t="shared" si="37"/>
        <v>0</v>
      </c>
      <c r="G163" s="32">
        <f t="shared" si="38"/>
        <v>0</v>
      </c>
      <c r="H163" s="32">
        <f t="shared" si="39"/>
        <v>0</v>
      </c>
      <c r="I163" s="32">
        <f t="shared" si="40"/>
        <v>0</v>
      </c>
      <c r="J163" s="32">
        <f t="shared" si="41"/>
        <v>0</v>
      </c>
      <c r="K163" s="32">
        <f t="shared" si="42"/>
        <v>0</v>
      </c>
      <c r="L163" s="32">
        <f t="shared" si="43"/>
        <v>0</v>
      </c>
      <c r="M163" s="32">
        <f t="shared" ca="1" si="44"/>
        <v>-5.3961113175567078E-4</v>
      </c>
      <c r="N163" s="32">
        <f t="shared" ca="1" si="45"/>
        <v>0</v>
      </c>
      <c r="O163" s="149">
        <f t="shared" ca="1" si="46"/>
        <v>0</v>
      </c>
      <c r="P163" s="32">
        <f t="shared" ca="1" si="47"/>
        <v>0</v>
      </c>
      <c r="Q163" s="32">
        <f t="shared" ca="1" si="48"/>
        <v>0</v>
      </c>
      <c r="R163">
        <f t="shared" ca="1" si="49"/>
        <v>5.3961113175567078E-4</v>
      </c>
    </row>
    <row r="164" spans="1:18">
      <c r="A164" s="146"/>
      <c r="B164" s="146"/>
      <c r="C164" s="146"/>
      <c r="D164" s="148">
        <f t="shared" si="35"/>
        <v>0</v>
      </c>
      <c r="E164" s="148">
        <f t="shared" si="36"/>
        <v>0</v>
      </c>
      <c r="F164" s="32">
        <f t="shared" si="37"/>
        <v>0</v>
      </c>
      <c r="G164" s="32">
        <f t="shared" si="38"/>
        <v>0</v>
      </c>
      <c r="H164" s="32">
        <f t="shared" si="39"/>
        <v>0</v>
      </c>
      <c r="I164" s="32">
        <f t="shared" si="40"/>
        <v>0</v>
      </c>
      <c r="J164" s="32">
        <f t="shared" si="41"/>
        <v>0</v>
      </c>
      <c r="K164" s="32">
        <f t="shared" si="42"/>
        <v>0</v>
      </c>
      <c r="L164" s="32">
        <f t="shared" si="43"/>
        <v>0</v>
      </c>
      <c r="M164" s="32">
        <f t="shared" ca="1" si="44"/>
        <v>-5.3961113175567078E-4</v>
      </c>
      <c r="N164" s="32">
        <f t="shared" ca="1" si="45"/>
        <v>0</v>
      </c>
      <c r="O164" s="149">
        <f t="shared" ca="1" si="46"/>
        <v>0</v>
      </c>
      <c r="P164" s="32">
        <f t="shared" ca="1" si="47"/>
        <v>0</v>
      </c>
      <c r="Q164" s="32">
        <f t="shared" ca="1" si="48"/>
        <v>0</v>
      </c>
      <c r="R164">
        <f t="shared" ca="1" si="49"/>
        <v>5.3961113175567078E-4</v>
      </c>
    </row>
    <row r="165" spans="1:18">
      <c r="A165" s="146"/>
      <c r="B165" s="146"/>
      <c r="C165" s="146"/>
      <c r="D165" s="148">
        <f t="shared" si="35"/>
        <v>0</v>
      </c>
      <c r="E165" s="148">
        <f t="shared" si="36"/>
        <v>0</v>
      </c>
      <c r="F165" s="32">
        <f t="shared" si="37"/>
        <v>0</v>
      </c>
      <c r="G165" s="32">
        <f t="shared" si="38"/>
        <v>0</v>
      </c>
      <c r="H165" s="32">
        <f t="shared" si="39"/>
        <v>0</v>
      </c>
      <c r="I165" s="32">
        <f t="shared" si="40"/>
        <v>0</v>
      </c>
      <c r="J165" s="32">
        <f t="shared" si="41"/>
        <v>0</v>
      </c>
      <c r="K165" s="32">
        <f t="shared" si="42"/>
        <v>0</v>
      </c>
      <c r="L165" s="32">
        <f t="shared" si="43"/>
        <v>0</v>
      </c>
      <c r="M165" s="32">
        <f t="shared" ca="1" si="44"/>
        <v>-5.3961113175567078E-4</v>
      </c>
      <c r="N165" s="32">
        <f t="shared" ca="1" si="45"/>
        <v>0</v>
      </c>
      <c r="O165" s="149">
        <f t="shared" ca="1" si="46"/>
        <v>0</v>
      </c>
      <c r="P165" s="32">
        <f t="shared" ca="1" si="47"/>
        <v>0</v>
      </c>
      <c r="Q165" s="32">
        <f t="shared" ca="1" si="48"/>
        <v>0</v>
      </c>
      <c r="R165">
        <f t="shared" ca="1" si="49"/>
        <v>5.3961113175567078E-4</v>
      </c>
    </row>
    <row r="166" spans="1:18">
      <c r="A166" s="146"/>
      <c r="B166" s="146"/>
      <c r="C166" s="146"/>
      <c r="D166" s="148">
        <f t="shared" si="35"/>
        <v>0</v>
      </c>
      <c r="E166" s="148">
        <f t="shared" si="36"/>
        <v>0</v>
      </c>
      <c r="F166" s="32">
        <f t="shared" si="37"/>
        <v>0</v>
      </c>
      <c r="G166" s="32">
        <f t="shared" si="38"/>
        <v>0</v>
      </c>
      <c r="H166" s="32">
        <f t="shared" si="39"/>
        <v>0</v>
      </c>
      <c r="I166" s="32">
        <f t="shared" si="40"/>
        <v>0</v>
      </c>
      <c r="J166" s="32">
        <f t="shared" si="41"/>
        <v>0</v>
      </c>
      <c r="K166" s="32">
        <f t="shared" si="42"/>
        <v>0</v>
      </c>
      <c r="L166" s="32">
        <f t="shared" si="43"/>
        <v>0</v>
      </c>
      <c r="M166" s="32">
        <f t="shared" ca="1" si="44"/>
        <v>-5.3961113175567078E-4</v>
      </c>
      <c r="N166" s="32">
        <f t="shared" ca="1" si="45"/>
        <v>0</v>
      </c>
      <c r="O166" s="149">
        <f t="shared" ca="1" si="46"/>
        <v>0</v>
      </c>
      <c r="P166" s="32">
        <f t="shared" ca="1" si="47"/>
        <v>0</v>
      </c>
      <c r="Q166" s="32">
        <f t="shared" ca="1" si="48"/>
        <v>0</v>
      </c>
      <c r="R166">
        <f t="shared" ca="1" si="49"/>
        <v>5.3961113175567078E-4</v>
      </c>
    </row>
    <row r="167" spans="1:18">
      <c r="A167" s="146"/>
      <c r="B167" s="146"/>
      <c r="C167" s="146"/>
      <c r="D167" s="148">
        <f t="shared" si="35"/>
        <v>0</v>
      </c>
      <c r="E167" s="148">
        <f t="shared" si="36"/>
        <v>0</v>
      </c>
      <c r="F167" s="32">
        <f t="shared" si="37"/>
        <v>0</v>
      </c>
      <c r="G167" s="32">
        <f t="shared" si="38"/>
        <v>0</v>
      </c>
      <c r="H167" s="32">
        <f t="shared" si="39"/>
        <v>0</v>
      </c>
      <c r="I167" s="32">
        <f t="shared" si="40"/>
        <v>0</v>
      </c>
      <c r="J167" s="32">
        <f t="shared" si="41"/>
        <v>0</v>
      </c>
      <c r="K167" s="32">
        <f t="shared" si="42"/>
        <v>0</v>
      </c>
      <c r="L167" s="32">
        <f t="shared" si="43"/>
        <v>0</v>
      </c>
      <c r="M167" s="32">
        <f t="shared" ca="1" si="44"/>
        <v>-5.3961113175567078E-4</v>
      </c>
      <c r="N167" s="32">
        <f t="shared" ca="1" si="45"/>
        <v>0</v>
      </c>
      <c r="O167" s="149">
        <f t="shared" ca="1" si="46"/>
        <v>0</v>
      </c>
      <c r="P167" s="32">
        <f t="shared" ca="1" si="47"/>
        <v>0</v>
      </c>
      <c r="Q167" s="32">
        <f t="shared" ca="1" si="48"/>
        <v>0</v>
      </c>
      <c r="R167">
        <f t="shared" ca="1" si="49"/>
        <v>5.3961113175567078E-4</v>
      </c>
    </row>
    <row r="168" spans="1:18">
      <c r="A168" s="146"/>
      <c r="B168" s="146"/>
      <c r="C168" s="146"/>
      <c r="D168" s="148">
        <f t="shared" si="35"/>
        <v>0</v>
      </c>
      <c r="E168" s="148">
        <f t="shared" si="36"/>
        <v>0</v>
      </c>
      <c r="F168" s="32">
        <f t="shared" si="37"/>
        <v>0</v>
      </c>
      <c r="G168" s="32">
        <f t="shared" si="38"/>
        <v>0</v>
      </c>
      <c r="H168" s="32">
        <f t="shared" si="39"/>
        <v>0</v>
      </c>
      <c r="I168" s="32">
        <f t="shared" si="40"/>
        <v>0</v>
      </c>
      <c r="J168" s="32">
        <f t="shared" si="41"/>
        <v>0</v>
      </c>
      <c r="K168" s="32">
        <f t="shared" si="42"/>
        <v>0</v>
      </c>
      <c r="L168" s="32">
        <f t="shared" si="43"/>
        <v>0</v>
      </c>
      <c r="M168" s="32">
        <f t="shared" ca="1" si="44"/>
        <v>-5.3961113175567078E-4</v>
      </c>
      <c r="N168" s="32">
        <f t="shared" ca="1" si="45"/>
        <v>0</v>
      </c>
      <c r="O168" s="149">
        <f t="shared" ca="1" si="46"/>
        <v>0</v>
      </c>
      <c r="P168" s="32">
        <f t="shared" ca="1" si="47"/>
        <v>0</v>
      </c>
      <c r="Q168" s="32">
        <f t="shared" ca="1" si="48"/>
        <v>0</v>
      </c>
      <c r="R168">
        <f t="shared" ca="1" si="49"/>
        <v>5.3961113175567078E-4</v>
      </c>
    </row>
    <row r="169" spans="1:18">
      <c r="A169" s="146"/>
      <c r="B169" s="146"/>
      <c r="C169" s="146"/>
      <c r="D169" s="148">
        <f t="shared" si="35"/>
        <v>0</v>
      </c>
      <c r="E169" s="148">
        <f t="shared" si="36"/>
        <v>0</v>
      </c>
      <c r="F169" s="32">
        <f t="shared" si="37"/>
        <v>0</v>
      </c>
      <c r="G169" s="32">
        <f t="shared" si="38"/>
        <v>0</v>
      </c>
      <c r="H169" s="32">
        <f t="shared" si="39"/>
        <v>0</v>
      </c>
      <c r="I169" s="32">
        <f t="shared" si="40"/>
        <v>0</v>
      </c>
      <c r="J169" s="32">
        <f t="shared" si="41"/>
        <v>0</v>
      </c>
      <c r="K169" s="32">
        <f t="shared" si="42"/>
        <v>0</v>
      </c>
      <c r="L169" s="32">
        <f t="shared" si="43"/>
        <v>0</v>
      </c>
      <c r="M169" s="32">
        <f t="shared" ca="1" si="44"/>
        <v>-5.3961113175567078E-4</v>
      </c>
      <c r="N169" s="32">
        <f t="shared" ca="1" si="45"/>
        <v>0</v>
      </c>
      <c r="O169" s="149">
        <f t="shared" ca="1" si="46"/>
        <v>0</v>
      </c>
      <c r="P169" s="32">
        <f t="shared" ca="1" si="47"/>
        <v>0</v>
      </c>
      <c r="Q169" s="32">
        <f t="shared" ca="1" si="48"/>
        <v>0</v>
      </c>
      <c r="R169">
        <f t="shared" ca="1" si="49"/>
        <v>5.3961113175567078E-4</v>
      </c>
    </row>
    <row r="170" spans="1:18">
      <c r="A170" s="146"/>
      <c r="B170" s="146"/>
      <c r="C170" s="146"/>
      <c r="D170" s="148">
        <f t="shared" si="35"/>
        <v>0</v>
      </c>
      <c r="E170" s="148">
        <f t="shared" si="36"/>
        <v>0</v>
      </c>
      <c r="F170" s="32">
        <f t="shared" si="37"/>
        <v>0</v>
      </c>
      <c r="G170" s="32">
        <f t="shared" si="38"/>
        <v>0</v>
      </c>
      <c r="H170" s="32">
        <f t="shared" si="39"/>
        <v>0</v>
      </c>
      <c r="I170" s="32">
        <f t="shared" si="40"/>
        <v>0</v>
      </c>
      <c r="J170" s="32">
        <f t="shared" si="41"/>
        <v>0</v>
      </c>
      <c r="K170" s="32">
        <f t="shared" si="42"/>
        <v>0</v>
      </c>
      <c r="L170" s="32">
        <f t="shared" si="43"/>
        <v>0</v>
      </c>
      <c r="M170" s="32">
        <f t="shared" ca="1" si="44"/>
        <v>-5.3961113175567078E-4</v>
      </c>
      <c r="N170" s="32">
        <f t="shared" ca="1" si="45"/>
        <v>0</v>
      </c>
      <c r="O170" s="149">
        <f t="shared" ca="1" si="46"/>
        <v>0</v>
      </c>
      <c r="P170" s="32">
        <f t="shared" ca="1" si="47"/>
        <v>0</v>
      </c>
      <c r="Q170" s="32">
        <f t="shared" ca="1" si="48"/>
        <v>0</v>
      </c>
      <c r="R170">
        <f t="shared" ca="1" si="49"/>
        <v>5.3961113175567078E-4</v>
      </c>
    </row>
    <row r="171" spans="1:18">
      <c r="A171" s="146"/>
      <c r="B171" s="146"/>
      <c r="C171" s="146"/>
      <c r="D171" s="148">
        <f t="shared" si="35"/>
        <v>0</v>
      </c>
      <c r="E171" s="148">
        <f t="shared" si="36"/>
        <v>0</v>
      </c>
      <c r="F171" s="32">
        <f t="shared" si="37"/>
        <v>0</v>
      </c>
      <c r="G171" s="32">
        <f t="shared" si="38"/>
        <v>0</v>
      </c>
      <c r="H171" s="32">
        <f t="shared" si="39"/>
        <v>0</v>
      </c>
      <c r="I171" s="32">
        <f t="shared" si="40"/>
        <v>0</v>
      </c>
      <c r="J171" s="32">
        <f t="shared" si="41"/>
        <v>0</v>
      </c>
      <c r="K171" s="32">
        <f t="shared" si="42"/>
        <v>0</v>
      </c>
      <c r="L171" s="32">
        <f t="shared" si="43"/>
        <v>0</v>
      </c>
      <c r="M171" s="32">
        <f t="shared" ca="1" si="44"/>
        <v>-5.3961113175567078E-4</v>
      </c>
      <c r="N171" s="32">
        <f t="shared" ca="1" si="45"/>
        <v>0</v>
      </c>
      <c r="O171" s="149">
        <f t="shared" ca="1" si="46"/>
        <v>0</v>
      </c>
      <c r="P171" s="32">
        <f t="shared" ca="1" si="47"/>
        <v>0</v>
      </c>
      <c r="Q171" s="32">
        <f t="shared" ca="1" si="48"/>
        <v>0</v>
      </c>
      <c r="R171">
        <f t="shared" ca="1" si="49"/>
        <v>5.3961113175567078E-4</v>
      </c>
    </row>
    <row r="172" spans="1:18">
      <c r="A172" s="146"/>
      <c r="B172" s="146"/>
      <c r="C172" s="146"/>
      <c r="D172" s="148">
        <f t="shared" si="35"/>
        <v>0</v>
      </c>
      <c r="E172" s="148">
        <f t="shared" si="36"/>
        <v>0</v>
      </c>
      <c r="F172" s="32">
        <f t="shared" si="37"/>
        <v>0</v>
      </c>
      <c r="G172" s="32">
        <f t="shared" si="38"/>
        <v>0</v>
      </c>
      <c r="H172" s="32">
        <f t="shared" si="39"/>
        <v>0</v>
      </c>
      <c r="I172" s="32">
        <f t="shared" si="40"/>
        <v>0</v>
      </c>
      <c r="J172" s="32">
        <f t="shared" si="41"/>
        <v>0</v>
      </c>
      <c r="K172" s="32">
        <f t="shared" si="42"/>
        <v>0</v>
      </c>
      <c r="L172" s="32">
        <f t="shared" si="43"/>
        <v>0</v>
      </c>
      <c r="M172" s="32">
        <f t="shared" ca="1" si="44"/>
        <v>-5.3961113175567078E-4</v>
      </c>
      <c r="N172" s="32">
        <f t="shared" ca="1" si="45"/>
        <v>0</v>
      </c>
      <c r="O172" s="149">
        <f t="shared" ca="1" si="46"/>
        <v>0</v>
      </c>
      <c r="P172" s="32">
        <f t="shared" ca="1" si="47"/>
        <v>0</v>
      </c>
      <c r="Q172" s="32">
        <f t="shared" ca="1" si="48"/>
        <v>0</v>
      </c>
      <c r="R172">
        <f t="shared" ca="1" si="49"/>
        <v>5.3961113175567078E-4</v>
      </c>
    </row>
    <row r="173" spans="1:18">
      <c r="A173" s="146"/>
      <c r="B173" s="146"/>
      <c r="C173" s="146"/>
      <c r="D173" s="148">
        <f t="shared" si="35"/>
        <v>0</v>
      </c>
      <c r="E173" s="148">
        <f t="shared" si="36"/>
        <v>0</v>
      </c>
      <c r="F173" s="32">
        <f t="shared" si="37"/>
        <v>0</v>
      </c>
      <c r="G173" s="32">
        <f t="shared" si="38"/>
        <v>0</v>
      </c>
      <c r="H173" s="32">
        <f t="shared" si="39"/>
        <v>0</v>
      </c>
      <c r="I173" s="32">
        <f t="shared" si="40"/>
        <v>0</v>
      </c>
      <c r="J173" s="32">
        <f t="shared" si="41"/>
        <v>0</v>
      </c>
      <c r="K173" s="32">
        <f t="shared" si="42"/>
        <v>0</v>
      </c>
      <c r="L173" s="32">
        <f t="shared" si="43"/>
        <v>0</v>
      </c>
      <c r="M173" s="32">
        <f t="shared" ca="1" si="44"/>
        <v>-5.3961113175567078E-4</v>
      </c>
      <c r="N173" s="32">
        <f t="shared" ca="1" si="45"/>
        <v>0</v>
      </c>
      <c r="O173" s="149">
        <f t="shared" ca="1" si="46"/>
        <v>0</v>
      </c>
      <c r="P173" s="32">
        <f t="shared" ca="1" si="47"/>
        <v>0</v>
      </c>
      <c r="Q173" s="32">
        <f t="shared" ca="1" si="48"/>
        <v>0</v>
      </c>
      <c r="R173">
        <f t="shared" ca="1" si="49"/>
        <v>5.3961113175567078E-4</v>
      </c>
    </row>
    <row r="174" spans="1:18">
      <c r="A174" s="146"/>
      <c r="B174" s="146"/>
      <c r="C174" s="146"/>
      <c r="D174" s="148">
        <f t="shared" si="35"/>
        <v>0</v>
      </c>
      <c r="E174" s="148">
        <f t="shared" si="36"/>
        <v>0</v>
      </c>
      <c r="F174" s="32">
        <f t="shared" si="37"/>
        <v>0</v>
      </c>
      <c r="G174" s="32">
        <f t="shared" si="38"/>
        <v>0</v>
      </c>
      <c r="H174" s="32">
        <f t="shared" si="39"/>
        <v>0</v>
      </c>
      <c r="I174" s="32">
        <f t="shared" si="40"/>
        <v>0</v>
      </c>
      <c r="J174" s="32">
        <f t="shared" si="41"/>
        <v>0</v>
      </c>
      <c r="K174" s="32">
        <f t="shared" si="42"/>
        <v>0</v>
      </c>
      <c r="L174" s="32">
        <f t="shared" si="43"/>
        <v>0</v>
      </c>
      <c r="M174" s="32">
        <f t="shared" ca="1" si="44"/>
        <v>-5.3961113175567078E-4</v>
      </c>
      <c r="N174" s="32">
        <f t="shared" ca="1" si="45"/>
        <v>0</v>
      </c>
      <c r="O174" s="149">
        <f t="shared" ca="1" si="46"/>
        <v>0</v>
      </c>
      <c r="P174" s="32">
        <f t="shared" ca="1" si="47"/>
        <v>0</v>
      </c>
      <c r="Q174" s="32">
        <f t="shared" ca="1" si="48"/>
        <v>0</v>
      </c>
      <c r="R174">
        <f t="shared" ca="1" si="49"/>
        <v>5.3961113175567078E-4</v>
      </c>
    </row>
    <row r="175" spans="1:18">
      <c r="A175" s="146"/>
      <c r="B175" s="146"/>
      <c r="C175" s="146"/>
      <c r="D175" s="148">
        <f t="shared" si="35"/>
        <v>0</v>
      </c>
      <c r="E175" s="148">
        <f t="shared" si="36"/>
        <v>0</v>
      </c>
      <c r="F175" s="32">
        <f t="shared" si="37"/>
        <v>0</v>
      </c>
      <c r="G175" s="32">
        <f t="shared" si="38"/>
        <v>0</v>
      </c>
      <c r="H175" s="32">
        <f t="shared" si="39"/>
        <v>0</v>
      </c>
      <c r="I175" s="32">
        <f t="shared" si="40"/>
        <v>0</v>
      </c>
      <c r="J175" s="32">
        <f t="shared" si="41"/>
        <v>0</v>
      </c>
      <c r="K175" s="32">
        <f t="shared" si="42"/>
        <v>0</v>
      </c>
      <c r="L175" s="32">
        <f t="shared" si="43"/>
        <v>0</v>
      </c>
      <c r="M175" s="32">
        <f t="shared" ca="1" si="44"/>
        <v>-5.3961113175567078E-4</v>
      </c>
      <c r="N175" s="32">
        <f t="shared" ca="1" si="45"/>
        <v>0</v>
      </c>
      <c r="O175" s="149">
        <f t="shared" ca="1" si="46"/>
        <v>0</v>
      </c>
      <c r="P175" s="32">
        <f t="shared" ca="1" si="47"/>
        <v>0</v>
      </c>
      <c r="Q175" s="32">
        <f t="shared" ca="1" si="48"/>
        <v>0</v>
      </c>
      <c r="R175">
        <f t="shared" ca="1" si="49"/>
        <v>5.3961113175567078E-4</v>
      </c>
    </row>
    <row r="176" spans="1:18">
      <c r="A176" s="146"/>
      <c r="B176" s="146"/>
      <c r="C176" s="146"/>
      <c r="D176" s="148">
        <f t="shared" si="35"/>
        <v>0</v>
      </c>
      <c r="E176" s="148">
        <f t="shared" si="36"/>
        <v>0</v>
      </c>
      <c r="F176" s="32">
        <f t="shared" si="37"/>
        <v>0</v>
      </c>
      <c r="G176" s="32">
        <f t="shared" si="38"/>
        <v>0</v>
      </c>
      <c r="H176" s="32">
        <f t="shared" si="39"/>
        <v>0</v>
      </c>
      <c r="I176" s="32">
        <f t="shared" si="40"/>
        <v>0</v>
      </c>
      <c r="J176" s="32">
        <f t="shared" si="41"/>
        <v>0</v>
      </c>
      <c r="K176" s="32">
        <f t="shared" si="42"/>
        <v>0</v>
      </c>
      <c r="L176" s="32">
        <f t="shared" si="43"/>
        <v>0</v>
      </c>
      <c r="M176" s="32">
        <f t="shared" ca="1" si="44"/>
        <v>-5.3961113175567078E-4</v>
      </c>
      <c r="N176" s="32">
        <f t="shared" ca="1" si="45"/>
        <v>0</v>
      </c>
      <c r="O176" s="149">
        <f t="shared" ca="1" si="46"/>
        <v>0</v>
      </c>
      <c r="P176" s="32">
        <f t="shared" ca="1" si="47"/>
        <v>0</v>
      </c>
      <c r="Q176" s="32">
        <f t="shared" ca="1" si="48"/>
        <v>0</v>
      </c>
      <c r="R176">
        <f t="shared" ca="1" si="49"/>
        <v>5.3961113175567078E-4</v>
      </c>
    </row>
    <row r="177" spans="1:18">
      <c r="A177" s="146"/>
      <c r="B177" s="146"/>
      <c r="C177" s="146"/>
      <c r="D177" s="148">
        <f t="shared" si="35"/>
        <v>0</v>
      </c>
      <c r="E177" s="148">
        <f t="shared" si="36"/>
        <v>0</v>
      </c>
      <c r="F177" s="32">
        <f t="shared" si="37"/>
        <v>0</v>
      </c>
      <c r="G177" s="32">
        <f t="shared" si="38"/>
        <v>0</v>
      </c>
      <c r="H177" s="32">
        <f t="shared" si="39"/>
        <v>0</v>
      </c>
      <c r="I177" s="32">
        <f t="shared" si="40"/>
        <v>0</v>
      </c>
      <c r="J177" s="32">
        <f t="shared" si="41"/>
        <v>0</v>
      </c>
      <c r="K177" s="32">
        <f t="shared" si="42"/>
        <v>0</v>
      </c>
      <c r="L177" s="32">
        <f t="shared" si="43"/>
        <v>0</v>
      </c>
      <c r="M177" s="32">
        <f t="shared" ca="1" si="44"/>
        <v>-5.3961113175567078E-4</v>
      </c>
      <c r="N177" s="32">
        <f t="shared" ca="1" si="45"/>
        <v>0</v>
      </c>
      <c r="O177" s="149">
        <f t="shared" ca="1" si="46"/>
        <v>0</v>
      </c>
      <c r="P177" s="32">
        <f t="shared" ca="1" si="47"/>
        <v>0</v>
      </c>
      <c r="Q177" s="32">
        <f t="shared" ca="1" si="48"/>
        <v>0</v>
      </c>
      <c r="R177">
        <f t="shared" ca="1" si="49"/>
        <v>5.3961113175567078E-4</v>
      </c>
    </row>
    <row r="178" spans="1:18">
      <c r="A178" s="146"/>
      <c r="B178" s="146"/>
      <c r="C178" s="146"/>
      <c r="D178" s="148">
        <f t="shared" si="35"/>
        <v>0</v>
      </c>
      <c r="E178" s="148">
        <f t="shared" si="36"/>
        <v>0</v>
      </c>
      <c r="F178" s="32">
        <f t="shared" si="37"/>
        <v>0</v>
      </c>
      <c r="G178" s="32">
        <f t="shared" si="38"/>
        <v>0</v>
      </c>
      <c r="H178" s="32">
        <f t="shared" si="39"/>
        <v>0</v>
      </c>
      <c r="I178" s="32">
        <f t="shared" si="40"/>
        <v>0</v>
      </c>
      <c r="J178" s="32">
        <f t="shared" si="41"/>
        <v>0</v>
      </c>
      <c r="K178" s="32">
        <f t="shared" si="42"/>
        <v>0</v>
      </c>
      <c r="L178" s="32">
        <f t="shared" si="43"/>
        <v>0</v>
      </c>
      <c r="M178" s="32">
        <f t="shared" ca="1" si="44"/>
        <v>-5.3961113175567078E-4</v>
      </c>
      <c r="N178" s="32">
        <f t="shared" ca="1" si="45"/>
        <v>0</v>
      </c>
      <c r="O178" s="149">
        <f t="shared" ca="1" si="46"/>
        <v>0</v>
      </c>
      <c r="P178" s="32">
        <f t="shared" ca="1" si="47"/>
        <v>0</v>
      </c>
      <c r="Q178" s="32">
        <f t="shared" ca="1" si="48"/>
        <v>0</v>
      </c>
      <c r="R178">
        <f t="shared" ca="1" si="49"/>
        <v>5.3961113175567078E-4</v>
      </c>
    </row>
    <row r="179" spans="1:18">
      <c r="A179" s="146"/>
      <c r="B179" s="146"/>
      <c r="C179" s="146"/>
      <c r="D179" s="148">
        <f t="shared" si="35"/>
        <v>0</v>
      </c>
      <c r="E179" s="148">
        <f t="shared" si="36"/>
        <v>0</v>
      </c>
      <c r="F179" s="32">
        <f t="shared" si="37"/>
        <v>0</v>
      </c>
      <c r="G179" s="32">
        <f t="shared" si="38"/>
        <v>0</v>
      </c>
      <c r="H179" s="32">
        <f t="shared" si="39"/>
        <v>0</v>
      </c>
      <c r="I179" s="32">
        <f t="shared" si="40"/>
        <v>0</v>
      </c>
      <c r="J179" s="32">
        <f t="shared" si="41"/>
        <v>0</v>
      </c>
      <c r="K179" s="32">
        <f t="shared" si="42"/>
        <v>0</v>
      </c>
      <c r="L179" s="32">
        <f t="shared" si="43"/>
        <v>0</v>
      </c>
      <c r="M179" s="32">
        <f t="shared" ca="1" si="44"/>
        <v>-5.3961113175567078E-4</v>
      </c>
      <c r="N179" s="32">
        <f t="shared" ca="1" si="45"/>
        <v>0</v>
      </c>
      <c r="O179" s="149">
        <f t="shared" ca="1" si="46"/>
        <v>0</v>
      </c>
      <c r="P179" s="32">
        <f t="shared" ca="1" si="47"/>
        <v>0</v>
      </c>
      <c r="Q179" s="32">
        <f t="shared" ca="1" si="48"/>
        <v>0</v>
      </c>
      <c r="R179">
        <f t="shared" ca="1" si="49"/>
        <v>5.3961113175567078E-4</v>
      </c>
    </row>
    <row r="180" spans="1:18">
      <c r="A180" s="146"/>
      <c r="B180" s="146"/>
      <c r="C180" s="146"/>
      <c r="D180" s="148">
        <f t="shared" si="35"/>
        <v>0</v>
      </c>
      <c r="E180" s="148">
        <f t="shared" si="36"/>
        <v>0</v>
      </c>
      <c r="F180" s="32">
        <f t="shared" si="37"/>
        <v>0</v>
      </c>
      <c r="G180" s="32">
        <f t="shared" si="38"/>
        <v>0</v>
      </c>
      <c r="H180" s="32">
        <f t="shared" si="39"/>
        <v>0</v>
      </c>
      <c r="I180" s="32">
        <f t="shared" si="40"/>
        <v>0</v>
      </c>
      <c r="J180" s="32">
        <f t="shared" si="41"/>
        <v>0</v>
      </c>
      <c r="K180" s="32">
        <f t="shared" si="42"/>
        <v>0</v>
      </c>
      <c r="L180" s="32">
        <f t="shared" si="43"/>
        <v>0</v>
      </c>
      <c r="M180" s="32">
        <f t="shared" ca="1" si="44"/>
        <v>-5.3961113175567078E-4</v>
      </c>
      <c r="N180" s="32">
        <f t="shared" ca="1" si="45"/>
        <v>0</v>
      </c>
      <c r="O180" s="149">
        <f t="shared" ca="1" si="46"/>
        <v>0</v>
      </c>
      <c r="P180" s="32">
        <f t="shared" ca="1" si="47"/>
        <v>0</v>
      </c>
      <c r="Q180" s="32">
        <f t="shared" ca="1" si="48"/>
        <v>0</v>
      </c>
      <c r="R180">
        <f t="shared" ca="1" si="49"/>
        <v>5.3961113175567078E-4</v>
      </c>
    </row>
    <row r="181" spans="1:18">
      <c r="A181" s="146"/>
      <c r="B181" s="146"/>
      <c r="C181" s="146"/>
      <c r="D181" s="148">
        <f t="shared" si="35"/>
        <v>0</v>
      </c>
      <c r="E181" s="148">
        <f t="shared" si="36"/>
        <v>0</v>
      </c>
      <c r="F181" s="32">
        <f t="shared" si="37"/>
        <v>0</v>
      </c>
      <c r="G181" s="32">
        <f t="shared" si="38"/>
        <v>0</v>
      </c>
      <c r="H181" s="32">
        <f t="shared" si="39"/>
        <v>0</v>
      </c>
      <c r="I181" s="32">
        <f t="shared" si="40"/>
        <v>0</v>
      </c>
      <c r="J181" s="32">
        <f t="shared" si="41"/>
        <v>0</v>
      </c>
      <c r="K181" s="32">
        <f t="shared" si="42"/>
        <v>0</v>
      </c>
      <c r="L181" s="32">
        <f t="shared" si="43"/>
        <v>0</v>
      </c>
      <c r="M181" s="32">
        <f t="shared" ca="1" si="44"/>
        <v>-5.3961113175567078E-4</v>
      </c>
      <c r="N181" s="32">
        <f t="shared" ca="1" si="45"/>
        <v>0</v>
      </c>
      <c r="O181" s="149">
        <f t="shared" ca="1" si="46"/>
        <v>0</v>
      </c>
      <c r="P181" s="32">
        <f t="shared" ca="1" si="47"/>
        <v>0</v>
      </c>
      <c r="Q181" s="32">
        <f t="shared" ca="1" si="48"/>
        <v>0</v>
      </c>
      <c r="R181">
        <f t="shared" ca="1" si="49"/>
        <v>5.3961113175567078E-4</v>
      </c>
    </row>
    <row r="182" spans="1:18">
      <c r="A182" s="146"/>
      <c r="B182" s="146"/>
      <c r="C182" s="146"/>
      <c r="D182" s="148">
        <f t="shared" si="35"/>
        <v>0</v>
      </c>
      <c r="E182" s="148">
        <f t="shared" si="36"/>
        <v>0</v>
      </c>
      <c r="F182" s="32">
        <f t="shared" si="37"/>
        <v>0</v>
      </c>
      <c r="G182" s="32">
        <f t="shared" si="38"/>
        <v>0</v>
      </c>
      <c r="H182" s="32">
        <f t="shared" si="39"/>
        <v>0</v>
      </c>
      <c r="I182" s="32">
        <f t="shared" si="40"/>
        <v>0</v>
      </c>
      <c r="J182" s="32">
        <f t="shared" si="41"/>
        <v>0</v>
      </c>
      <c r="K182" s="32">
        <f t="shared" si="42"/>
        <v>0</v>
      </c>
      <c r="L182" s="32">
        <f t="shared" si="43"/>
        <v>0</v>
      </c>
      <c r="M182" s="32">
        <f t="shared" ca="1" si="44"/>
        <v>-5.3961113175567078E-4</v>
      </c>
      <c r="N182" s="32">
        <f t="shared" ca="1" si="45"/>
        <v>0</v>
      </c>
      <c r="O182" s="149">
        <f t="shared" ca="1" si="46"/>
        <v>0</v>
      </c>
      <c r="P182" s="32">
        <f t="shared" ca="1" si="47"/>
        <v>0</v>
      </c>
      <c r="Q182" s="32">
        <f t="shared" ca="1" si="48"/>
        <v>0</v>
      </c>
      <c r="R182">
        <f t="shared" ca="1" si="49"/>
        <v>5.3961113175567078E-4</v>
      </c>
    </row>
    <row r="183" spans="1:18">
      <c r="A183" s="146"/>
      <c r="B183" s="146"/>
      <c r="C183" s="146"/>
      <c r="D183" s="148">
        <f t="shared" si="35"/>
        <v>0</v>
      </c>
      <c r="E183" s="148">
        <f t="shared" si="36"/>
        <v>0</v>
      </c>
      <c r="F183" s="32">
        <f t="shared" si="37"/>
        <v>0</v>
      </c>
      <c r="G183" s="32">
        <f t="shared" si="38"/>
        <v>0</v>
      </c>
      <c r="H183" s="32">
        <f t="shared" si="39"/>
        <v>0</v>
      </c>
      <c r="I183" s="32">
        <f t="shared" si="40"/>
        <v>0</v>
      </c>
      <c r="J183" s="32">
        <f t="shared" si="41"/>
        <v>0</v>
      </c>
      <c r="K183" s="32">
        <f t="shared" si="42"/>
        <v>0</v>
      </c>
      <c r="L183" s="32">
        <f t="shared" si="43"/>
        <v>0</v>
      </c>
      <c r="M183" s="32">
        <f t="shared" ca="1" si="44"/>
        <v>-5.3961113175567078E-4</v>
      </c>
      <c r="N183" s="32">
        <f t="shared" ca="1" si="45"/>
        <v>0</v>
      </c>
      <c r="O183" s="149">
        <f t="shared" ca="1" si="46"/>
        <v>0</v>
      </c>
      <c r="P183" s="32">
        <f t="shared" ca="1" si="47"/>
        <v>0</v>
      </c>
      <c r="Q183" s="32">
        <f t="shared" ca="1" si="48"/>
        <v>0</v>
      </c>
      <c r="R183">
        <f t="shared" ca="1" si="49"/>
        <v>5.3961113175567078E-4</v>
      </c>
    </row>
    <row r="184" spans="1:18">
      <c r="A184" s="146"/>
      <c r="B184" s="146"/>
      <c r="C184" s="146"/>
      <c r="D184" s="148">
        <f t="shared" si="35"/>
        <v>0</v>
      </c>
      <c r="E184" s="148">
        <f t="shared" si="36"/>
        <v>0</v>
      </c>
      <c r="F184" s="32">
        <f t="shared" si="37"/>
        <v>0</v>
      </c>
      <c r="G184" s="32">
        <f t="shared" si="38"/>
        <v>0</v>
      </c>
      <c r="H184" s="32">
        <f t="shared" si="39"/>
        <v>0</v>
      </c>
      <c r="I184" s="32">
        <f t="shared" si="40"/>
        <v>0</v>
      </c>
      <c r="J184" s="32">
        <f t="shared" si="41"/>
        <v>0</v>
      </c>
      <c r="K184" s="32">
        <f t="shared" si="42"/>
        <v>0</v>
      </c>
      <c r="L184" s="32">
        <f t="shared" si="43"/>
        <v>0</v>
      </c>
      <c r="M184" s="32">
        <f t="shared" ca="1" si="44"/>
        <v>-5.3961113175567078E-4</v>
      </c>
      <c r="N184" s="32">
        <f t="shared" ca="1" si="45"/>
        <v>0</v>
      </c>
      <c r="O184" s="149">
        <f t="shared" ca="1" si="46"/>
        <v>0</v>
      </c>
      <c r="P184" s="32">
        <f t="shared" ca="1" si="47"/>
        <v>0</v>
      </c>
      <c r="Q184" s="32">
        <f t="shared" ca="1" si="48"/>
        <v>0</v>
      </c>
      <c r="R184">
        <f t="shared" ca="1" si="49"/>
        <v>5.3961113175567078E-4</v>
      </c>
    </row>
    <row r="185" spans="1:18">
      <c r="A185" s="146"/>
      <c r="B185" s="146"/>
      <c r="C185" s="146"/>
      <c r="D185" s="148">
        <f t="shared" si="35"/>
        <v>0</v>
      </c>
      <c r="E185" s="148">
        <f t="shared" si="36"/>
        <v>0</v>
      </c>
      <c r="F185" s="32">
        <f t="shared" si="37"/>
        <v>0</v>
      </c>
      <c r="G185" s="32">
        <f t="shared" si="38"/>
        <v>0</v>
      </c>
      <c r="H185" s="32">
        <f t="shared" si="39"/>
        <v>0</v>
      </c>
      <c r="I185" s="32">
        <f t="shared" si="40"/>
        <v>0</v>
      </c>
      <c r="J185" s="32">
        <f t="shared" si="41"/>
        <v>0</v>
      </c>
      <c r="K185" s="32">
        <f t="shared" si="42"/>
        <v>0</v>
      </c>
      <c r="L185" s="32">
        <f t="shared" si="43"/>
        <v>0</v>
      </c>
      <c r="M185" s="32">
        <f t="shared" ca="1" si="44"/>
        <v>-5.3961113175567078E-4</v>
      </c>
      <c r="N185" s="32">
        <f t="shared" ca="1" si="45"/>
        <v>0</v>
      </c>
      <c r="O185" s="149">
        <f t="shared" ca="1" si="46"/>
        <v>0</v>
      </c>
      <c r="P185" s="32">
        <f t="shared" ca="1" si="47"/>
        <v>0</v>
      </c>
      <c r="Q185" s="32">
        <f t="shared" ca="1" si="48"/>
        <v>0</v>
      </c>
      <c r="R185">
        <f t="shared" ca="1" si="49"/>
        <v>5.3961113175567078E-4</v>
      </c>
    </row>
    <row r="186" spans="1:18">
      <c r="A186" s="146"/>
      <c r="B186" s="146"/>
      <c r="C186" s="146"/>
      <c r="D186" s="148">
        <f t="shared" si="35"/>
        <v>0</v>
      </c>
      <c r="E186" s="148">
        <f t="shared" si="36"/>
        <v>0</v>
      </c>
      <c r="F186" s="32">
        <f t="shared" si="37"/>
        <v>0</v>
      </c>
      <c r="G186" s="32">
        <f t="shared" si="38"/>
        <v>0</v>
      </c>
      <c r="H186" s="32">
        <f t="shared" si="39"/>
        <v>0</v>
      </c>
      <c r="I186" s="32">
        <f t="shared" si="40"/>
        <v>0</v>
      </c>
      <c r="J186" s="32">
        <f t="shared" si="41"/>
        <v>0</v>
      </c>
      <c r="K186" s="32">
        <f t="shared" si="42"/>
        <v>0</v>
      </c>
      <c r="L186" s="32">
        <f t="shared" si="43"/>
        <v>0</v>
      </c>
      <c r="M186" s="32">
        <f t="shared" ca="1" si="44"/>
        <v>-5.3961113175567078E-4</v>
      </c>
      <c r="N186" s="32">
        <f t="shared" ca="1" si="45"/>
        <v>0</v>
      </c>
      <c r="O186" s="149">
        <f t="shared" ca="1" si="46"/>
        <v>0</v>
      </c>
      <c r="P186" s="32">
        <f t="shared" ca="1" si="47"/>
        <v>0</v>
      </c>
      <c r="Q186" s="32">
        <f t="shared" ca="1" si="48"/>
        <v>0</v>
      </c>
      <c r="R186">
        <f t="shared" ca="1" si="49"/>
        <v>5.3961113175567078E-4</v>
      </c>
    </row>
    <row r="187" spans="1:18">
      <c r="A187" s="146"/>
      <c r="B187" s="146"/>
      <c r="C187" s="146"/>
      <c r="D187" s="148">
        <f t="shared" si="35"/>
        <v>0</v>
      </c>
      <c r="E187" s="148">
        <f t="shared" si="36"/>
        <v>0</v>
      </c>
      <c r="F187" s="32">
        <f t="shared" si="37"/>
        <v>0</v>
      </c>
      <c r="G187" s="32">
        <f t="shared" si="38"/>
        <v>0</v>
      </c>
      <c r="H187" s="32">
        <f t="shared" si="39"/>
        <v>0</v>
      </c>
      <c r="I187" s="32">
        <f t="shared" si="40"/>
        <v>0</v>
      </c>
      <c r="J187" s="32">
        <f t="shared" si="41"/>
        <v>0</v>
      </c>
      <c r="K187" s="32">
        <f t="shared" si="42"/>
        <v>0</v>
      </c>
      <c r="L187" s="32">
        <f t="shared" si="43"/>
        <v>0</v>
      </c>
      <c r="M187" s="32">
        <f t="shared" ca="1" si="44"/>
        <v>-5.3961113175567078E-4</v>
      </c>
      <c r="N187" s="32">
        <f t="shared" ca="1" si="45"/>
        <v>0</v>
      </c>
      <c r="O187" s="149">
        <f t="shared" ca="1" si="46"/>
        <v>0</v>
      </c>
      <c r="P187" s="32">
        <f t="shared" ca="1" si="47"/>
        <v>0</v>
      </c>
      <c r="Q187" s="32">
        <f t="shared" ca="1" si="48"/>
        <v>0</v>
      </c>
      <c r="R187">
        <f t="shared" ca="1" si="49"/>
        <v>5.3961113175567078E-4</v>
      </c>
    </row>
    <row r="188" spans="1:18">
      <c r="A188" s="146"/>
      <c r="B188" s="146"/>
      <c r="C188" s="146"/>
      <c r="D188" s="148">
        <f t="shared" si="35"/>
        <v>0</v>
      </c>
      <c r="E188" s="148">
        <f t="shared" si="36"/>
        <v>0</v>
      </c>
      <c r="F188" s="32">
        <f t="shared" si="37"/>
        <v>0</v>
      </c>
      <c r="G188" s="32">
        <f t="shared" si="38"/>
        <v>0</v>
      </c>
      <c r="H188" s="32">
        <f t="shared" si="39"/>
        <v>0</v>
      </c>
      <c r="I188" s="32">
        <f t="shared" si="40"/>
        <v>0</v>
      </c>
      <c r="J188" s="32">
        <f t="shared" si="41"/>
        <v>0</v>
      </c>
      <c r="K188" s="32">
        <f t="shared" si="42"/>
        <v>0</v>
      </c>
      <c r="L188" s="32">
        <f t="shared" si="43"/>
        <v>0</v>
      </c>
      <c r="M188" s="32">
        <f t="shared" ca="1" si="44"/>
        <v>-5.3961113175567078E-4</v>
      </c>
      <c r="N188" s="32">
        <f t="shared" ca="1" si="45"/>
        <v>0</v>
      </c>
      <c r="O188" s="149">
        <f t="shared" ca="1" si="46"/>
        <v>0</v>
      </c>
      <c r="P188" s="32">
        <f t="shared" ca="1" si="47"/>
        <v>0</v>
      </c>
      <c r="Q188" s="32">
        <f t="shared" ca="1" si="48"/>
        <v>0</v>
      </c>
      <c r="R188">
        <f t="shared" ca="1" si="49"/>
        <v>5.3961113175567078E-4</v>
      </c>
    </row>
    <row r="189" spans="1:18">
      <c r="A189" s="146"/>
      <c r="B189" s="146"/>
      <c r="C189" s="146"/>
      <c r="D189" s="148">
        <f t="shared" si="35"/>
        <v>0</v>
      </c>
      <c r="E189" s="148">
        <f t="shared" si="36"/>
        <v>0</v>
      </c>
      <c r="F189" s="32">
        <f t="shared" si="37"/>
        <v>0</v>
      </c>
      <c r="G189" s="32">
        <f t="shared" si="38"/>
        <v>0</v>
      </c>
      <c r="H189" s="32">
        <f t="shared" si="39"/>
        <v>0</v>
      </c>
      <c r="I189" s="32">
        <f t="shared" si="40"/>
        <v>0</v>
      </c>
      <c r="J189" s="32">
        <f t="shared" si="41"/>
        <v>0</v>
      </c>
      <c r="K189" s="32">
        <f t="shared" si="42"/>
        <v>0</v>
      </c>
      <c r="L189" s="32">
        <f t="shared" si="43"/>
        <v>0</v>
      </c>
      <c r="M189" s="32">
        <f t="shared" ca="1" si="44"/>
        <v>-5.3961113175567078E-4</v>
      </c>
      <c r="N189" s="32">
        <f t="shared" ca="1" si="45"/>
        <v>0</v>
      </c>
      <c r="O189" s="149">
        <f t="shared" ca="1" si="46"/>
        <v>0</v>
      </c>
      <c r="P189" s="32">
        <f t="shared" ca="1" si="47"/>
        <v>0</v>
      </c>
      <c r="Q189" s="32">
        <f t="shared" ca="1" si="48"/>
        <v>0</v>
      </c>
      <c r="R189">
        <f t="shared" ca="1" si="49"/>
        <v>5.3961113175567078E-4</v>
      </c>
    </row>
    <row r="190" spans="1:18">
      <c r="A190" s="146"/>
      <c r="B190" s="146"/>
      <c r="C190" s="146"/>
      <c r="D190" s="148">
        <f t="shared" si="35"/>
        <v>0</v>
      </c>
      <c r="E190" s="148">
        <f t="shared" si="36"/>
        <v>0</v>
      </c>
      <c r="F190" s="32">
        <f t="shared" si="37"/>
        <v>0</v>
      </c>
      <c r="G190" s="32">
        <f t="shared" si="38"/>
        <v>0</v>
      </c>
      <c r="H190" s="32">
        <f t="shared" si="39"/>
        <v>0</v>
      </c>
      <c r="I190" s="32">
        <f t="shared" si="40"/>
        <v>0</v>
      </c>
      <c r="J190" s="32">
        <f t="shared" si="41"/>
        <v>0</v>
      </c>
      <c r="K190" s="32">
        <f t="shared" si="42"/>
        <v>0</v>
      </c>
      <c r="L190" s="32">
        <f t="shared" si="43"/>
        <v>0</v>
      </c>
      <c r="M190" s="32">
        <f t="shared" ca="1" si="44"/>
        <v>-5.3961113175567078E-4</v>
      </c>
      <c r="N190" s="32">
        <f t="shared" ca="1" si="45"/>
        <v>0</v>
      </c>
      <c r="O190" s="149">
        <f t="shared" ca="1" si="46"/>
        <v>0</v>
      </c>
      <c r="P190" s="32">
        <f t="shared" ca="1" si="47"/>
        <v>0</v>
      </c>
      <c r="Q190" s="32">
        <f t="shared" ca="1" si="48"/>
        <v>0</v>
      </c>
      <c r="R190">
        <f t="shared" ca="1" si="49"/>
        <v>5.3961113175567078E-4</v>
      </c>
    </row>
    <row r="191" spans="1:18">
      <c r="A191" s="146"/>
      <c r="B191" s="146"/>
      <c r="C191" s="146"/>
      <c r="D191" s="148">
        <f t="shared" si="35"/>
        <v>0</v>
      </c>
      <c r="E191" s="148">
        <f t="shared" si="36"/>
        <v>0</v>
      </c>
      <c r="F191" s="32">
        <f t="shared" si="37"/>
        <v>0</v>
      </c>
      <c r="G191" s="32">
        <f t="shared" si="38"/>
        <v>0</v>
      </c>
      <c r="H191" s="32">
        <f t="shared" si="39"/>
        <v>0</v>
      </c>
      <c r="I191" s="32">
        <f t="shared" si="40"/>
        <v>0</v>
      </c>
      <c r="J191" s="32">
        <f t="shared" si="41"/>
        <v>0</v>
      </c>
      <c r="K191" s="32">
        <f t="shared" si="42"/>
        <v>0</v>
      </c>
      <c r="L191" s="32">
        <f t="shared" si="43"/>
        <v>0</v>
      </c>
      <c r="M191" s="32">
        <f t="shared" ca="1" si="44"/>
        <v>-5.3961113175567078E-4</v>
      </c>
      <c r="N191" s="32">
        <f t="shared" ca="1" si="45"/>
        <v>0</v>
      </c>
      <c r="O191" s="149">
        <f t="shared" ca="1" si="46"/>
        <v>0</v>
      </c>
      <c r="P191" s="32">
        <f t="shared" ca="1" si="47"/>
        <v>0</v>
      </c>
      <c r="Q191" s="32">
        <f t="shared" ca="1" si="48"/>
        <v>0</v>
      </c>
      <c r="R191">
        <f t="shared" ca="1" si="49"/>
        <v>5.3961113175567078E-4</v>
      </c>
    </row>
    <row r="192" spans="1:18">
      <c r="A192" s="146"/>
      <c r="B192" s="146"/>
      <c r="C192" s="146"/>
      <c r="D192" s="148">
        <f t="shared" si="35"/>
        <v>0</v>
      </c>
      <c r="E192" s="148">
        <f t="shared" si="36"/>
        <v>0</v>
      </c>
      <c r="F192" s="32">
        <f t="shared" si="37"/>
        <v>0</v>
      </c>
      <c r="G192" s="32">
        <f t="shared" si="38"/>
        <v>0</v>
      </c>
      <c r="H192" s="32">
        <f t="shared" si="39"/>
        <v>0</v>
      </c>
      <c r="I192" s="32">
        <f t="shared" si="40"/>
        <v>0</v>
      </c>
      <c r="J192" s="32">
        <f t="shared" si="41"/>
        <v>0</v>
      </c>
      <c r="K192" s="32">
        <f t="shared" si="42"/>
        <v>0</v>
      </c>
      <c r="L192" s="32">
        <f t="shared" si="43"/>
        <v>0</v>
      </c>
      <c r="M192" s="32">
        <f t="shared" ca="1" si="44"/>
        <v>-5.3961113175567078E-4</v>
      </c>
      <c r="N192" s="32">
        <f t="shared" ca="1" si="45"/>
        <v>0</v>
      </c>
      <c r="O192" s="149">
        <f t="shared" ca="1" si="46"/>
        <v>0</v>
      </c>
      <c r="P192" s="32">
        <f t="shared" ca="1" si="47"/>
        <v>0</v>
      </c>
      <c r="Q192" s="32">
        <f t="shared" ca="1" si="48"/>
        <v>0</v>
      </c>
      <c r="R192">
        <f t="shared" ca="1" si="49"/>
        <v>5.3961113175567078E-4</v>
      </c>
    </row>
    <row r="193" spans="1:18">
      <c r="A193" s="146"/>
      <c r="B193" s="146"/>
      <c r="C193" s="146"/>
      <c r="D193" s="148">
        <f t="shared" si="35"/>
        <v>0</v>
      </c>
      <c r="E193" s="148">
        <f t="shared" si="36"/>
        <v>0</v>
      </c>
      <c r="F193" s="32">
        <f t="shared" si="37"/>
        <v>0</v>
      </c>
      <c r="G193" s="32">
        <f t="shared" si="38"/>
        <v>0</v>
      </c>
      <c r="H193" s="32">
        <f t="shared" si="39"/>
        <v>0</v>
      </c>
      <c r="I193" s="32">
        <f t="shared" si="40"/>
        <v>0</v>
      </c>
      <c r="J193" s="32">
        <f t="shared" si="41"/>
        <v>0</v>
      </c>
      <c r="K193" s="32">
        <f t="shared" si="42"/>
        <v>0</v>
      </c>
      <c r="L193" s="32">
        <f t="shared" si="43"/>
        <v>0</v>
      </c>
      <c r="M193" s="32">
        <f t="shared" ca="1" si="44"/>
        <v>-5.3961113175567078E-4</v>
      </c>
      <c r="N193" s="32">
        <f t="shared" ca="1" si="45"/>
        <v>0</v>
      </c>
      <c r="O193" s="149">
        <f t="shared" ca="1" si="46"/>
        <v>0</v>
      </c>
      <c r="P193" s="32">
        <f t="shared" ca="1" si="47"/>
        <v>0</v>
      </c>
      <c r="Q193" s="32">
        <f t="shared" ca="1" si="48"/>
        <v>0</v>
      </c>
      <c r="R193">
        <f t="shared" ca="1" si="49"/>
        <v>5.3961113175567078E-4</v>
      </c>
    </row>
    <row r="194" spans="1:18">
      <c r="A194" s="146"/>
      <c r="B194" s="146"/>
      <c r="C194" s="146"/>
      <c r="D194" s="148">
        <f t="shared" si="35"/>
        <v>0</v>
      </c>
      <c r="E194" s="148">
        <f t="shared" si="36"/>
        <v>0</v>
      </c>
      <c r="F194" s="32">
        <f t="shared" si="37"/>
        <v>0</v>
      </c>
      <c r="G194" s="32">
        <f t="shared" si="38"/>
        <v>0</v>
      </c>
      <c r="H194" s="32">
        <f t="shared" si="39"/>
        <v>0</v>
      </c>
      <c r="I194" s="32">
        <f t="shared" si="40"/>
        <v>0</v>
      </c>
      <c r="J194" s="32">
        <f t="shared" si="41"/>
        <v>0</v>
      </c>
      <c r="K194" s="32">
        <f t="shared" si="42"/>
        <v>0</v>
      </c>
      <c r="L194" s="32">
        <f t="shared" si="43"/>
        <v>0</v>
      </c>
      <c r="M194" s="32">
        <f t="shared" ca="1" si="44"/>
        <v>-5.3961113175567078E-4</v>
      </c>
      <c r="N194" s="32">
        <f t="shared" ca="1" si="45"/>
        <v>0</v>
      </c>
      <c r="O194" s="149">
        <f t="shared" ca="1" si="46"/>
        <v>0</v>
      </c>
      <c r="P194" s="32">
        <f t="shared" ca="1" si="47"/>
        <v>0</v>
      </c>
      <c r="Q194" s="32">
        <f t="shared" ca="1" si="48"/>
        <v>0</v>
      </c>
      <c r="R194">
        <f t="shared" ca="1" si="49"/>
        <v>5.3961113175567078E-4</v>
      </c>
    </row>
    <row r="195" spans="1:18">
      <c r="A195" s="146"/>
      <c r="B195" s="146"/>
      <c r="C195" s="146"/>
      <c r="D195" s="148">
        <f t="shared" si="35"/>
        <v>0</v>
      </c>
      <c r="E195" s="148">
        <f t="shared" si="36"/>
        <v>0</v>
      </c>
      <c r="F195" s="32">
        <f t="shared" si="37"/>
        <v>0</v>
      </c>
      <c r="G195" s="32">
        <f t="shared" si="38"/>
        <v>0</v>
      </c>
      <c r="H195" s="32">
        <f t="shared" si="39"/>
        <v>0</v>
      </c>
      <c r="I195" s="32">
        <f t="shared" si="40"/>
        <v>0</v>
      </c>
      <c r="J195" s="32">
        <f t="shared" si="41"/>
        <v>0</v>
      </c>
      <c r="K195" s="32">
        <f t="shared" si="42"/>
        <v>0</v>
      </c>
      <c r="L195" s="32">
        <f t="shared" si="43"/>
        <v>0</v>
      </c>
      <c r="M195" s="32">
        <f t="shared" ca="1" si="44"/>
        <v>-5.3961113175567078E-4</v>
      </c>
      <c r="N195" s="32">
        <f t="shared" ca="1" si="45"/>
        <v>0</v>
      </c>
      <c r="O195" s="149">
        <f t="shared" ca="1" si="46"/>
        <v>0</v>
      </c>
      <c r="P195" s="32">
        <f t="shared" ca="1" si="47"/>
        <v>0</v>
      </c>
      <c r="Q195" s="32">
        <f t="shared" ca="1" si="48"/>
        <v>0</v>
      </c>
      <c r="R195">
        <f t="shared" ca="1" si="49"/>
        <v>5.3961113175567078E-4</v>
      </c>
    </row>
    <row r="196" spans="1:18">
      <c r="A196" s="146"/>
      <c r="B196" s="146"/>
      <c r="C196" s="146"/>
      <c r="D196" s="148">
        <f t="shared" si="35"/>
        <v>0</v>
      </c>
      <c r="E196" s="148">
        <f t="shared" si="36"/>
        <v>0</v>
      </c>
      <c r="F196" s="32">
        <f t="shared" si="37"/>
        <v>0</v>
      </c>
      <c r="G196" s="32">
        <f t="shared" si="38"/>
        <v>0</v>
      </c>
      <c r="H196" s="32">
        <f t="shared" si="39"/>
        <v>0</v>
      </c>
      <c r="I196" s="32">
        <f t="shared" si="40"/>
        <v>0</v>
      </c>
      <c r="J196" s="32">
        <f t="shared" si="41"/>
        <v>0</v>
      </c>
      <c r="K196" s="32">
        <f t="shared" si="42"/>
        <v>0</v>
      </c>
      <c r="L196" s="32">
        <f t="shared" si="43"/>
        <v>0</v>
      </c>
      <c r="M196" s="32">
        <f t="shared" ca="1" si="44"/>
        <v>-5.3961113175567078E-4</v>
      </c>
      <c r="N196" s="32">
        <f t="shared" ca="1" si="45"/>
        <v>0</v>
      </c>
      <c r="O196" s="149">
        <f t="shared" ca="1" si="46"/>
        <v>0</v>
      </c>
      <c r="P196" s="32">
        <f t="shared" ca="1" si="47"/>
        <v>0</v>
      </c>
      <c r="Q196" s="32">
        <f t="shared" ca="1" si="48"/>
        <v>0</v>
      </c>
      <c r="R196">
        <f t="shared" ca="1" si="49"/>
        <v>5.3961113175567078E-4</v>
      </c>
    </row>
    <row r="197" spans="1:18">
      <c r="A197" s="146"/>
      <c r="B197" s="146"/>
      <c r="C197" s="146"/>
      <c r="D197" s="148">
        <f t="shared" si="35"/>
        <v>0</v>
      </c>
      <c r="E197" s="148">
        <f t="shared" si="36"/>
        <v>0</v>
      </c>
      <c r="F197" s="32">
        <f t="shared" si="37"/>
        <v>0</v>
      </c>
      <c r="G197" s="32">
        <f t="shared" si="38"/>
        <v>0</v>
      </c>
      <c r="H197" s="32">
        <f t="shared" si="39"/>
        <v>0</v>
      </c>
      <c r="I197" s="32">
        <f t="shared" si="40"/>
        <v>0</v>
      </c>
      <c r="J197" s="32">
        <f t="shared" si="41"/>
        <v>0</v>
      </c>
      <c r="K197" s="32">
        <f t="shared" si="42"/>
        <v>0</v>
      </c>
      <c r="L197" s="32">
        <f t="shared" si="43"/>
        <v>0</v>
      </c>
      <c r="M197" s="32">
        <f t="shared" ca="1" si="44"/>
        <v>-5.3961113175567078E-4</v>
      </c>
      <c r="N197" s="32">
        <f t="shared" ca="1" si="45"/>
        <v>0</v>
      </c>
      <c r="O197" s="149">
        <f t="shared" ca="1" si="46"/>
        <v>0</v>
      </c>
      <c r="P197" s="32">
        <f t="shared" ca="1" si="47"/>
        <v>0</v>
      </c>
      <c r="Q197" s="32">
        <f t="shared" ca="1" si="48"/>
        <v>0</v>
      </c>
      <c r="R197">
        <f t="shared" ca="1" si="49"/>
        <v>5.3961113175567078E-4</v>
      </c>
    </row>
    <row r="198" spans="1:18">
      <c r="A198" s="146"/>
      <c r="B198" s="146"/>
      <c r="C198" s="146"/>
      <c r="D198" s="148">
        <f t="shared" si="35"/>
        <v>0</v>
      </c>
      <c r="E198" s="148">
        <f t="shared" si="36"/>
        <v>0</v>
      </c>
      <c r="F198" s="32">
        <f t="shared" si="37"/>
        <v>0</v>
      </c>
      <c r="G198" s="32">
        <f t="shared" si="38"/>
        <v>0</v>
      </c>
      <c r="H198" s="32">
        <f t="shared" si="39"/>
        <v>0</v>
      </c>
      <c r="I198" s="32">
        <f t="shared" si="40"/>
        <v>0</v>
      </c>
      <c r="J198" s="32">
        <f t="shared" si="41"/>
        <v>0</v>
      </c>
      <c r="K198" s="32">
        <f t="shared" si="42"/>
        <v>0</v>
      </c>
      <c r="L198" s="32">
        <f t="shared" si="43"/>
        <v>0</v>
      </c>
      <c r="M198" s="32">
        <f t="shared" ca="1" si="44"/>
        <v>-5.3961113175567078E-4</v>
      </c>
      <c r="N198" s="32">
        <f t="shared" ca="1" si="45"/>
        <v>0</v>
      </c>
      <c r="O198" s="149">
        <f t="shared" ca="1" si="46"/>
        <v>0</v>
      </c>
      <c r="P198" s="32">
        <f t="shared" ca="1" si="47"/>
        <v>0</v>
      </c>
      <c r="Q198" s="32">
        <f t="shared" ca="1" si="48"/>
        <v>0</v>
      </c>
      <c r="R198">
        <f t="shared" ca="1" si="49"/>
        <v>5.3961113175567078E-4</v>
      </c>
    </row>
    <row r="199" spans="1:18">
      <c r="A199" s="146"/>
      <c r="B199" s="146"/>
      <c r="C199" s="146"/>
      <c r="D199" s="148">
        <f t="shared" si="35"/>
        <v>0</v>
      </c>
      <c r="E199" s="148">
        <f t="shared" si="36"/>
        <v>0</v>
      </c>
      <c r="F199" s="32">
        <f t="shared" si="37"/>
        <v>0</v>
      </c>
      <c r="G199" s="32">
        <f t="shared" si="38"/>
        <v>0</v>
      </c>
      <c r="H199" s="32">
        <f t="shared" si="39"/>
        <v>0</v>
      </c>
      <c r="I199" s="32">
        <f t="shared" si="40"/>
        <v>0</v>
      </c>
      <c r="J199" s="32">
        <f t="shared" si="41"/>
        <v>0</v>
      </c>
      <c r="K199" s="32">
        <f t="shared" si="42"/>
        <v>0</v>
      </c>
      <c r="L199" s="32">
        <f t="shared" si="43"/>
        <v>0</v>
      </c>
      <c r="M199" s="32">
        <f t="shared" ca="1" si="44"/>
        <v>-5.3961113175567078E-4</v>
      </c>
      <c r="N199" s="32">
        <f t="shared" ca="1" si="45"/>
        <v>0</v>
      </c>
      <c r="O199" s="149">
        <f t="shared" ca="1" si="46"/>
        <v>0</v>
      </c>
      <c r="P199" s="32">
        <f t="shared" ca="1" si="47"/>
        <v>0</v>
      </c>
      <c r="Q199" s="32">
        <f t="shared" ca="1" si="48"/>
        <v>0</v>
      </c>
      <c r="R199">
        <f t="shared" ca="1" si="49"/>
        <v>5.3961113175567078E-4</v>
      </c>
    </row>
    <row r="200" spans="1:18">
      <c r="A200" s="146"/>
      <c r="B200" s="146"/>
      <c r="C200" s="146"/>
      <c r="D200" s="148">
        <f t="shared" si="35"/>
        <v>0</v>
      </c>
      <c r="E200" s="148">
        <f t="shared" si="36"/>
        <v>0</v>
      </c>
      <c r="F200" s="32">
        <f t="shared" si="37"/>
        <v>0</v>
      </c>
      <c r="G200" s="32">
        <f t="shared" si="38"/>
        <v>0</v>
      </c>
      <c r="H200" s="32">
        <f t="shared" si="39"/>
        <v>0</v>
      </c>
      <c r="I200" s="32">
        <f t="shared" si="40"/>
        <v>0</v>
      </c>
      <c r="J200" s="32">
        <f t="shared" si="41"/>
        <v>0</v>
      </c>
      <c r="K200" s="32">
        <f t="shared" si="42"/>
        <v>0</v>
      </c>
      <c r="L200" s="32">
        <f t="shared" si="43"/>
        <v>0</v>
      </c>
      <c r="M200" s="32">
        <f t="shared" ca="1" si="44"/>
        <v>-5.3961113175567078E-4</v>
      </c>
      <c r="N200" s="32">
        <f t="shared" ca="1" si="45"/>
        <v>0</v>
      </c>
      <c r="O200" s="149">
        <f t="shared" ca="1" si="46"/>
        <v>0</v>
      </c>
      <c r="P200" s="32">
        <f t="shared" ca="1" si="47"/>
        <v>0</v>
      </c>
      <c r="Q200" s="32">
        <f t="shared" ca="1" si="48"/>
        <v>0</v>
      </c>
      <c r="R200">
        <f t="shared" ca="1" si="49"/>
        <v>5.3961113175567078E-4</v>
      </c>
    </row>
    <row r="201" spans="1:18">
      <c r="A201" s="146"/>
      <c r="B201" s="146"/>
      <c r="C201" s="146"/>
      <c r="D201" s="148">
        <f t="shared" si="35"/>
        <v>0</v>
      </c>
      <c r="E201" s="148">
        <f t="shared" si="36"/>
        <v>0</v>
      </c>
      <c r="F201" s="32">
        <f t="shared" si="37"/>
        <v>0</v>
      </c>
      <c r="G201" s="32">
        <f t="shared" si="38"/>
        <v>0</v>
      </c>
      <c r="H201" s="32">
        <f t="shared" si="39"/>
        <v>0</v>
      </c>
      <c r="I201" s="32">
        <f t="shared" si="40"/>
        <v>0</v>
      </c>
      <c r="J201" s="32">
        <f t="shared" si="41"/>
        <v>0</v>
      </c>
      <c r="K201" s="32">
        <f t="shared" si="42"/>
        <v>0</v>
      </c>
      <c r="L201" s="32">
        <f t="shared" si="43"/>
        <v>0</v>
      </c>
      <c r="M201" s="32">
        <f t="shared" ca="1" si="44"/>
        <v>-5.3961113175567078E-4</v>
      </c>
      <c r="N201" s="32">
        <f t="shared" ca="1" si="45"/>
        <v>0</v>
      </c>
      <c r="O201" s="149">
        <f t="shared" ca="1" si="46"/>
        <v>0</v>
      </c>
      <c r="P201" s="32">
        <f t="shared" ca="1" si="47"/>
        <v>0</v>
      </c>
      <c r="Q201" s="32">
        <f t="shared" ca="1" si="48"/>
        <v>0</v>
      </c>
      <c r="R201">
        <f t="shared" ca="1" si="49"/>
        <v>5.3961113175567078E-4</v>
      </c>
    </row>
    <row r="202" spans="1:18">
      <c r="A202" s="146"/>
      <c r="B202" s="146"/>
      <c r="C202" s="146"/>
      <c r="D202" s="148">
        <f t="shared" si="35"/>
        <v>0</v>
      </c>
      <c r="E202" s="148">
        <f t="shared" si="36"/>
        <v>0</v>
      </c>
      <c r="F202" s="32">
        <f t="shared" si="37"/>
        <v>0</v>
      </c>
      <c r="G202" s="32">
        <f t="shared" si="38"/>
        <v>0</v>
      </c>
      <c r="H202" s="32">
        <f t="shared" si="39"/>
        <v>0</v>
      </c>
      <c r="I202" s="32">
        <f t="shared" si="40"/>
        <v>0</v>
      </c>
      <c r="J202" s="32">
        <f t="shared" si="41"/>
        <v>0</v>
      </c>
      <c r="K202" s="32">
        <f t="shared" si="42"/>
        <v>0</v>
      </c>
      <c r="L202" s="32">
        <f t="shared" si="43"/>
        <v>0</v>
      </c>
      <c r="M202" s="32">
        <f t="shared" ca="1" si="44"/>
        <v>-5.3961113175567078E-4</v>
      </c>
      <c r="N202" s="32">
        <f t="shared" ca="1" si="45"/>
        <v>0</v>
      </c>
      <c r="O202" s="149">
        <f t="shared" ca="1" si="46"/>
        <v>0</v>
      </c>
      <c r="P202" s="32">
        <f t="shared" ca="1" si="47"/>
        <v>0</v>
      </c>
      <c r="Q202" s="32">
        <f t="shared" ca="1" si="48"/>
        <v>0</v>
      </c>
      <c r="R202">
        <f t="shared" ca="1" si="49"/>
        <v>5.3961113175567078E-4</v>
      </c>
    </row>
    <row r="203" spans="1:18">
      <c r="A203" s="146"/>
      <c r="B203" s="146"/>
      <c r="C203" s="146"/>
      <c r="D203" s="148">
        <f t="shared" si="35"/>
        <v>0</v>
      </c>
      <c r="E203" s="148">
        <f t="shared" si="36"/>
        <v>0</v>
      </c>
      <c r="F203" s="32">
        <f t="shared" si="37"/>
        <v>0</v>
      </c>
      <c r="G203" s="32">
        <f t="shared" si="38"/>
        <v>0</v>
      </c>
      <c r="H203" s="32">
        <f t="shared" si="39"/>
        <v>0</v>
      </c>
      <c r="I203" s="32">
        <f t="shared" si="40"/>
        <v>0</v>
      </c>
      <c r="J203" s="32">
        <f t="shared" si="41"/>
        <v>0</v>
      </c>
      <c r="K203" s="32">
        <f t="shared" si="42"/>
        <v>0</v>
      </c>
      <c r="L203" s="32">
        <f t="shared" si="43"/>
        <v>0</v>
      </c>
      <c r="M203" s="32">
        <f t="shared" ca="1" si="44"/>
        <v>-5.3961113175567078E-4</v>
      </c>
      <c r="N203" s="32">
        <f t="shared" ca="1" si="45"/>
        <v>0</v>
      </c>
      <c r="O203" s="149">
        <f t="shared" ca="1" si="46"/>
        <v>0</v>
      </c>
      <c r="P203" s="32">
        <f t="shared" ca="1" si="47"/>
        <v>0</v>
      </c>
      <c r="Q203" s="32">
        <f t="shared" ca="1" si="48"/>
        <v>0</v>
      </c>
      <c r="R203">
        <f t="shared" ca="1" si="49"/>
        <v>5.3961113175567078E-4</v>
      </c>
    </row>
    <row r="204" spans="1:18">
      <c r="A204" s="146"/>
      <c r="B204" s="146"/>
      <c r="C204" s="146"/>
      <c r="D204" s="148">
        <f t="shared" si="35"/>
        <v>0</v>
      </c>
      <c r="E204" s="148">
        <f t="shared" si="36"/>
        <v>0</v>
      </c>
      <c r="F204" s="32">
        <f t="shared" si="37"/>
        <v>0</v>
      </c>
      <c r="G204" s="32">
        <f t="shared" si="38"/>
        <v>0</v>
      </c>
      <c r="H204" s="32">
        <f t="shared" si="39"/>
        <v>0</v>
      </c>
      <c r="I204" s="32">
        <f t="shared" si="40"/>
        <v>0</v>
      </c>
      <c r="J204" s="32">
        <f t="shared" si="41"/>
        <v>0</v>
      </c>
      <c r="K204" s="32">
        <f t="shared" si="42"/>
        <v>0</v>
      </c>
      <c r="L204" s="32">
        <f t="shared" si="43"/>
        <v>0</v>
      </c>
      <c r="M204" s="32">
        <f t="shared" ca="1" si="44"/>
        <v>-5.3961113175567078E-4</v>
      </c>
      <c r="N204" s="32">
        <f t="shared" ca="1" si="45"/>
        <v>0</v>
      </c>
      <c r="O204" s="149">
        <f t="shared" ca="1" si="46"/>
        <v>0</v>
      </c>
      <c r="P204" s="32">
        <f t="shared" ca="1" si="47"/>
        <v>0</v>
      </c>
      <c r="Q204" s="32">
        <f t="shared" ca="1" si="48"/>
        <v>0</v>
      </c>
      <c r="R204">
        <f t="shared" ca="1" si="49"/>
        <v>5.3961113175567078E-4</v>
      </c>
    </row>
    <row r="205" spans="1:18">
      <c r="A205" s="146"/>
      <c r="B205" s="146"/>
      <c r="C205" s="146"/>
      <c r="D205" s="148">
        <f t="shared" si="35"/>
        <v>0</v>
      </c>
      <c r="E205" s="148">
        <f t="shared" si="36"/>
        <v>0</v>
      </c>
      <c r="F205" s="32">
        <f t="shared" si="37"/>
        <v>0</v>
      </c>
      <c r="G205" s="32">
        <f t="shared" si="38"/>
        <v>0</v>
      </c>
      <c r="H205" s="32">
        <f t="shared" si="39"/>
        <v>0</v>
      </c>
      <c r="I205" s="32">
        <f t="shared" si="40"/>
        <v>0</v>
      </c>
      <c r="J205" s="32">
        <f t="shared" si="41"/>
        <v>0</v>
      </c>
      <c r="K205" s="32">
        <f t="shared" si="42"/>
        <v>0</v>
      </c>
      <c r="L205" s="32">
        <f t="shared" si="43"/>
        <v>0</v>
      </c>
      <c r="M205" s="32">
        <f t="shared" ca="1" si="44"/>
        <v>-5.3961113175567078E-4</v>
      </c>
      <c r="N205" s="32">
        <f t="shared" ca="1" si="45"/>
        <v>0</v>
      </c>
      <c r="O205" s="149">
        <f t="shared" ca="1" si="46"/>
        <v>0</v>
      </c>
      <c r="P205" s="32">
        <f t="shared" ca="1" si="47"/>
        <v>0</v>
      </c>
      <c r="Q205" s="32">
        <f t="shared" ca="1" si="48"/>
        <v>0</v>
      </c>
      <c r="R205">
        <f t="shared" ca="1" si="49"/>
        <v>5.3961113175567078E-4</v>
      </c>
    </row>
    <row r="206" spans="1:18">
      <c r="A206" s="146"/>
      <c r="B206" s="146"/>
      <c r="C206" s="146"/>
      <c r="D206" s="148">
        <f t="shared" si="35"/>
        <v>0</v>
      </c>
      <c r="E206" s="148">
        <f t="shared" si="36"/>
        <v>0</v>
      </c>
      <c r="F206" s="32">
        <f t="shared" si="37"/>
        <v>0</v>
      </c>
      <c r="G206" s="32">
        <f t="shared" si="38"/>
        <v>0</v>
      </c>
      <c r="H206" s="32">
        <f t="shared" si="39"/>
        <v>0</v>
      </c>
      <c r="I206" s="32">
        <f t="shared" si="40"/>
        <v>0</v>
      </c>
      <c r="J206" s="32">
        <f t="shared" si="41"/>
        <v>0</v>
      </c>
      <c r="K206" s="32">
        <f t="shared" si="42"/>
        <v>0</v>
      </c>
      <c r="L206" s="32">
        <f t="shared" si="43"/>
        <v>0</v>
      </c>
      <c r="M206" s="32">
        <f t="shared" ca="1" si="44"/>
        <v>-5.3961113175567078E-4</v>
      </c>
      <c r="N206" s="32">
        <f t="shared" ca="1" si="45"/>
        <v>0</v>
      </c>
      <c r="O206" s="149">
        <f t="shared" ca="1" si="46"/>
        <v>0</v>
      </c>
      <c r="P206" s="32">
        <f t="shared" ca="1" si="47"/>
        <v>0</v>
      </c>
      <c r="Q206" s="32">
        <f t="shared" ca="1" si="48"/>
        <v>0</v>
      </c>
      <c r="R206">
        <f t="shared" ca="1" si="49"/>
        <v>5.3961113175567078E-4</v>
      </c>
    </row>
    <row r="207" spans="1:18">
      <c r="A207" s="146"/>
      <c r="B207" s="146"/>
      <c r="C207" s="146"/>
      <c r="D207" s="148">
        <f t="shared" si="35"/>
        <v>0</v>
      </c>
      <c r="E207" s="148">
        <f t="shared" si="36"/>
        <v>0</v>
      </c>
      <c r="F207" s="32">
        <f t="shared" si="37"/>
        <v>0</v>
      </c>
      <c r="G207" s="32">
        <f t="shared" si="38"/>
        <v>0</v>
      </c>
      <c r="H207" s="32">
        <f t="shared" si="39"/>
        <v>0</v>
      </c>
      <c r="I207" s="32">
        <f t="shared" si="40"/>
        <v>0</v>
      </c>
      <c r="J207" s="32">
        <f t="shared" si="41"/>
        <v>0</v>
      </c>
      <c r="K207" s="32">
        <f t="shared" si="42"/>
        <v>0</v>
      </c>
      <c r="L207" s="32">
        <f t="shared" si="43"/>
        <v>0</v>
      </c>
      <c r="M207" s="32">
        <f t="shared" ca="1" si="44"/>
        <v>-5.3961113175567078E-4</v>
      </c>
      <c r="N207" s="32">
        <f t="shared" ca="1" si="45"/>
        <v>0</v>
      </c>
      <c r="O207" s="149">
        <f t="shared" ca="1" si="46"/>
        <v>0</v>
      </c>
      <c r="P207" s="32">
        <f t="shared" ca="1" si="47"/>
        <v>0</v>
      </c>
      <c r="Q207" s="32">
        <f t="shared" ca="1" si="48"/>
        <v>0</v>
      </c>
      <c r="R207">
        <f t="shared" ca="1" si="49"/>
        <v>5.3961113175567078E-4</v>
      </c>
    </row>
    <row r="208" spans="1:18">
      <c r="A208" s="146"/>
      <c r="B208" s="146"/>
      <c r="C208" s="146"/>
      <c r="D208" s="148">
        <f t="shared" si="35"/>
        <v>0</v>
      </c>
      <c r="E208" s="148">
        <f t="shared" si="36"/>
        <v>0</v>
      </c>
      <c r="F208" s="32">
        <f t="shared" si="37"/>
        <v>0</v>
      </c>
      <c r="G208" s="32">
        <f t="shared" si="38"/>
        <v>0</v>
      </c>
      <c r="H208" s="32">
        <f t="shared" si="39"/>
        <v>0</v>
      </c>
      <c r="I208" s="32">
        <f t="shared" si="40"/>
        <v>0</v>
      </c>
      <c r="J208" s="32">
        <f t="shared" si="41"/>
        <v>0</v>
      </c>
      <c r="K208" s="32">
        <f t="shared" si="42"/>
        <v>0</v>
      </c>
      <c r="L208" s="32">
        <f t="shared" si="43"/>
        <v>0</v>
      </c>
      <c r="M208" s="32">
        <f t="shared" ca="1" si="44"/>
        <v>-5.3961113175567078E-4</v>
      </c>
      <c r="N208" s="32">
        <f t="shared" ca="1" si="45"/>
        <v>0</v>
      </c>
      <c r="O208" s="149">
        <f t="shared" ca="1" si="46"/>
        <v>0</v>
      </c>
      <c r="P208" s="32">
        <f t="shared" ca="1" si="47"/>
        <v>0</v>
      </c>
      <c r="Q208" s="32">
        <f t="shared" ca="1" si="48"/>
        <v>0</v>
      </c>
      <c r="R208">
        <f t="shared" ca="1" si="49"/>
        <v>5.3961113175567078E-4</v>
      </c>
    </row>
    <row r="209" spans="1:18">
      <c r="A209" s="146"/>
      <c r="B209" s="146"/>
      <c r="C209" s="146"/>
      <c r="D209" s="148">
        <f t="shared" si="35"/>
        <v>0</v>
      </c>
      <c r="E209" s="148">
        <f t="shared" si="36"/>
        <v>0</v>
      </c>
      <c r="F209" s="32">
        <f t="shared" si="37"/>
        <v>0</v>
      </c>
      <c r="G209" s="32">
        <f t="shared" si="38"/>
        <v>0</v>
      </c>
      <c r="H209" s="32">
        <f t="shared" si="39"/>
        <v>0</v>
      </c>
      <c r="I209" s="32">
        <f t="shared" si="40"/>
        <v>0</v>
      </c>
      <c r="J209" s="32">
        <f t="shared" si="41"/>
        <v>0</v>
      </c>
      <c r="K209" s="32">
        <f t="shared" si="42"/>
        <v>0</v>
      </c>
      <c r="L209" s="32">
        <f t="shared" si="43"/>
        <v>0</v>
      </c>
      <c r="M209" s="32">
        <f t="shared" ca="1" si="44"/>
        <v>-5.3961113175567078E-4</v>
      </c>
      <c r="N209" s="32">
        <f t="shared" ca="1" si="45"/>
        <v>0</v>
      </c>
      <c r="O209" s="149">
        <f t="shared" ca="1" si="46"/>
        <v>0</v>
      </c>
      <c r="P209" s="32">
        <f t="shared" ca="1" si="47"/>
        <v>0</v>
      </c>
      <c r="Q209" s="32">
        <f t="shared" ca="1" si="48"/>
        <v>0</v>
      </c>
      <c r="R209">
        <f t="shared" ca="1" si="49"/>
        <v>5.3961113175567078E-4</v>
      </c>
    </row>
    <row r="210" spans="1:18">
      <c r="A210" s="146"/>
      <c r="B210" s="146"/>
      <c r="C210" s="146"/>
      <c r="D210" s="148">
        <f t="shared" ref="D210:D273" si="50">A210/A$18</f>
        <v>0</v>
      </c>
      <c r="E210" s="148">
        <f t="shared" ref="E210:E273" si="51">B210/B$18</f>
        <v>0</v>
      </c>
      <c r="F210" s="32">
        <f t="shared" ref="F210:F273" si="52">$C210*D210</f>
        <v>0</v>
      </c>
      <c r="G210" s="32">
        <f t="shared" ref="G210:G273" si="53">$C210*E210</f>
        <v>0</v>
      </c>
      <c r="H210" s="32">
        <f t="shared" ref="H210:H273" si="54">C210*D210*D210</f>
        <v>0</v>
      </c>
      <c r="I210" s="32">
        <f t="shared" ref="I210:I273" si="55">C210*D210*D210*D210</f>
        <v>0</v>
      </c>
      <c r="J210" s="32">
        <f t="shared" ref="J210:J273" si="56">C210*D210*D210*D210*D210</f>
        <v>0</v>
      </c>
      <c r="K210" s="32">
        <f t="shared" ref="K210:K273" si="57">C210*E210*D210</f>
        <v>0</v>
      </c>
      <c r="L210" s="32">
        <f t="shared" ref="L210:L273" si="58">C210*E210*D210*D210</f>
        <v>0</v>
      </c>
      <c r="M210" s="32">
        <f t="shared" ref="M210:M273" ca="1" si="59">+E$4+E$5*D210+E$6*D210^2</f>
        <v>-5.3961113175567078E-4</v>
      </c>
      <c r="N210" s="32">
        <f t="shared" ref="N210:N273" ca="1" si="60">C210*(M210-E210)^2</f>
        <v>0</v>
      </c>
      <c r="O210" s="149">
        <f t="shared" ref="O210:O273" ca="1" si="61">(C210*O$1-O$2*F210+O$3*H210)^2</f>
        <v>0</v>
      </c>
      <c r="P210" s="32">
        <f t="shared" ref="P210:P273" ca="1" si="62">(-C210*O$2+O$4*F210-O$5*H210)^2</f>
        <v>0</v>
      </c>
      <c r="Q210" s="32">
        <f t="shared" ref="Q210:Q273" ca="1" si="63">+(C210*O$3-F210*O$5+H210*O$6)^2</f>
        <v>0</v>
      </c>
      <c r="R210">
        <f t="shared" ref="R210:R273" ca="1" si="64">+E210-M210</f>
        <v>5.3961113175567078E-4</v>
      </c>
    </row>
    <row r="211" spans="1:18">
      <c r="A211" s="146"/>
      <c r="B211" s="146"/>
      <c r="C211" s="146"/>
      <c r="D211" s="148">
        <f t="shared" si="50"/>
        <v>0</v>
      </c>
      <c r="E211" s="148">
        <f t="shared" si="51"/>
        <v>0</v>
      </c>
      <c r="F211" s="32">
        <f t="shared" si="52"/>
        <v>0</v>
      </c>
      <c r="G211" s="32">
        <f t="shared" si="53"/>
        <v>0</v>
      </c>
      <c r="H211" s="32">
        <f t="shared" si="54"/>
        <v>0</v>
      </c>
      <c r="I211" s="32">
        <f t="shared" si="55"/>
        <v>0</v>
      </c>
      <c r="J211" s="32">
        <f t="shared" si="56"/>
        <v>0</v>
      </c>
      <c r="K211" s="32">
        <f t="shared" si="57"/>
        <v>0</v>
      </c>
      <c r="L211" s="32">
        <f t="shared" si="58"/>
        <v>0</v>
      </c>
      <c r="M211" s="32">
        <f t="shared" ca="1" si="59"/>
        <v>-5.3961113175567078E-4</v>
      </c>
      <c r="N211" s="32">
        <f t="shared" ca="1" si="60"/>
        <v>0</v>
      </c>
      <c r="O211" s="149">
        <f t="shared" ca="1" si="61"/>
        <v>0</v>
      </c>
      <c r="P211" s="32">
        <f t="shared" ca="1" si="62"/>
        <v>0</v>
      </c>
      <c r="Q211" s="32">
        <f t="shared" ca="1" si="63"/>
        <v>0</v>
      </c>
      <c r="R211">
        <f t="shared" ca="1" si="64"/>
        <v>5.3961113175567078E-4</v>
      </c>
    </row>
    <row r="212" spans="1:18">
      <c r="A212" s="146"/>
      <c r="B212" s="146"/>
      <c r="C212" s="146"/>
      <c r="D212" s="148">
        <f t="shared" si="50"/>
        <v>0</v>
      </c>
      <c r="E212" s="148">
        <f t="shared" si="51"/>
        <v>0</v>
      </c>
      <c r="F212" s="32">
        <f t="shared" si="52"/>
        <v>0</v>
      </c>
      <c r="G212" s="32">
        <f t="shared" si="53"/>
        <v>0</v>
      </c>
      <c r="H212" s="32">
        <f t="shared" si="54"/>
        <v>0</v>
      </c>
      <c r="I212" s="32">
        <f t="shared" si="55"/>
        <v>0</v>
      </c>
      <c r="J212" s="32">
        <f t="shared" si="56"/>
        <v>0</v>
      </c>
      <c r="K212" s="32">
        <f t="shared" si="57"/>
        <v>0</v>
      </c>
      <c r="L212" s="32">
        <f t="shared" si="58"/>
        <v>0</v>
      </c>
      <c r="M212" s="32">
        <f t="shared" ca="1" si="59"/>
        <v>-5.3961113175567078E-4</v>
      </c>
      <c r="N212" s="32">
        <f t="shared" ca="1" si="60"/>
        <v>0</v>
      </c>
      <c r="O212" s="149">
        <f t="shared" ca="1" si="61"/>
        <v>0</v>
      </c>
      <c r="P212" s="32">
        <f t="shared" ca="1" si="62"/>
        <v>0</v>
      </c>
      <c r="Q212" s="32">
        <f t="shared" ca="1" si="63"/>
        <v>0</v>
      </c>
      <c r="R212">
        <f t="shared" ca="1" si="64"/>
        <v>5.3961113175567078E-4</v>
      </c>
    </row>
    <row r="213" spans="1:18">
      <c r="A213" s="146"/>
      <c r="B213" s="146"/>
      <c r="C213" s="146"/>
      <c r="D213" s="148">
        <f t="shared" si="50"/>
        <v>0</v>
      </c>
      <c r="E213" s="148">
        <f t="shared" si="51"/>
        <v>0</v>
      </c>
      <c r="F213" s="32">
        <f t="shared" si="52"/>
        <v>0</v>
      </c>
      <c r="G213" s="32">
        <f t="shared" si="53"/>
        <v>0</v>
      </c>
      <c r="H213" s="32">
        <f t="shared" si="54"/>
        <v>0</v>
      </c>
      <c r="I213" s="32">
        <f t="shared" si="55"/>
        <v>0</v>
      </c>
      <c r="J213" s="32">
        <f t="shared" si="56"/>
        <v>0</v>
      </c>
      <c r="K213" s="32">
        <f t="shared" si="57"/>
        <v>0</v>
      </c>
      <c r="L213" s="32">
        <f t="shared" si="58"/>
        <v>0</v>
      </c>
      <c r="M213" s="32">
        <f t="shared" ca="1" si="59"/>
        <v>-5.3961113175567078E-4</v>
      </c>
      <c r="N213" s="32">
        <f t="shared" ca="1" si="60"/>
        <v>0</v>
      </c>
      <c r="O213" s="149">
        <f t="shared" ca="1" si="61"/>
        <v>0</v>
      </c>
      <c r="P213" s="32">
        <f t="shared" ca="1" si="62"/>
        <v>0</v>
      </c>
      <c r="Q213" s="32">
        <f t="shared" ca="1" si="63"/>
        <v>0</v>
      </c>
      <c r="R213">
        <f t="shared" ca="1" si="64"/>
        <v>5.3961113175567078E-4</v>
      </c>
    </row>
    <row r="214" spans="1:18">
      <c r="A214" s="146"/>
      <c r="B214" s="146"/>
      <c r="C214" s="146"/>
      <c r="D214" s="148">
        <f t="shared" si="50"/>
        <v>0</v>
      </c>
      <c r="E214" s="148">
        <f t="shared" si="51"/>
        <v>0</v>
      </c>
      <c r="F214" s="32">
        <f t="shared" si="52"/>
        <v>0</v>
      </c>
      <c r="G214" s="32">
        <f t="shared" si="53"/>
        <v>0</v>
      </c>
      <c r="H214" s="32">
        <f t="shared" si="54"/>
        <v>0</v>
      </c>
      <c r="I214" s="32">
        <f t="shared" si="55"/>
        <v>0</v>
      </c>
      <c r="J214" s="32">
        <f t="shared" si="56"/>
        <v>0</v>
      </c>
      <c r="K214" s="32">
        <f t="shared" si="57"/>
        <v>0</v>
      </c>
      <c r="L214" s="32">
        <f t="shared" si="58"/>
        <v>0</v>
      </c>
      <c r="M214" s="32">
        <f t="shared" ca="1" si="59"/>
        <v>-5.3961113175567078E-4</v>
      </c>
      <c r="N214" s="32">
        <f t="shared" ca="1" si="60"/>
        <v>0</v>
      </c>
      <c r="O214" s="149">
        <f t="shared" ca="1" si="61"/>
        <v>0</v>
      </c>
      <c r="P214" s="32">
        <f t="shared" ca="1" si="62"/>
        <v>0</v>
      </c>
      <c r="Q214" s="32">
        <f t="shared" ca="1" si="63"/>
        <v>0</v>
      </c>
      <c r="R214">
        <f t="shared" ca="1" si="64"/>
        <v>5.3961113175567078E-4</v>
      </c>
    </row>
    <row r="215" spans="1:18">
      <c r="A215" s="146"/>
      <c r="B215" s="146"/>
      <c r="C215" s="146"/>
      <c r="D215" s="148">
        <f t="shared" si="50"/>
        <v>0</v>
      </c>
      <c r="E215" s="148">
        <f t="shared" si="51"/>
        <v>0</v>
      </c>
      <c r="F215" s="32">
        <f t="shared" si="52"/>
        <v>0</v>
      </c>
      <c r="G215" s="32">
        <f t="shared" si="53"/>
        <v>0</v>
      </c>
      <c r="H215" s="32">
        <f t="shared" si="54"/>
        <v>0</v>
      </c>
      <c r="I215" s="32">
        <f t="shared" si="55"/>
        <v>0</v>
      </c>
      <c r="J215" s="32">
        <f t="shared" si="56"/>
        <v>0</v>
      </c>
      <c r="K215" s="32">
        <f t="shared" si="57"/>
        <v>0</v>
      </c>
      <c r="L215" s="32">
        <f t="shared" si="58"/>
        <v>0</v>
      </c>
      <c r="M215" s="32">
        <f t="shared" ca="1" si="59"/>
        <v>-5.3961113175567078E-4</v>
      </c>
      <c r="N215" s="32">
        <f t="shared" ca="1" si="60"/>
        <v>0</v>
      </c>
      <c r="O215" s="149">
        <f t="shared" ca="1" si="61"/>
        <v>0</v>
      </c>
      <c r="P215" s="32">
        <f t="shared" ca="1" si="62"/>
        <v>0</v>
      </c>
      <c r="Q215" s="32">
        <f t="shared" ca="1" si="63"/>
        <v>0</v>
      </c>
      <c r="R215">
        <f t="shared" ca="1" si="64"/>
        <v>5.3961113175567078E-4</v>
      </c>
    </row>
    <row r="216" spans="1:18">
      <c r="A216" s="146"/>
      <c r="B216" s="146"/>
      <c r="C216" s="146"/>
      <c r="D216" s="148">
        <f t="shared" si="50"/>
        <v>0</v>
      </c>
      <c r="E216" s="148">
        <f t="shared" si="51"/>
        <v>0</v>
      </c>
      <c r="F216" s="32">
        <f t="shared" si="52"/>
        <v>0</v>
      </c>
      <c r="G216" s="32">
        <f t="shared" si="53"/>
        <v>0</v>
      </c>
      <c r="H216" s="32">
        <f t="shared" si="54"/>
        <v>0</v>
      </c>
      <c r="I216" s="32">
        <f t="shared" si="55"/>
        <v>0</v>
      </c>
      <c r="J216" s="32">
        <f t="shared" si="56"/>
        <v>0</v>
      </c>
      <c r="K216" s="32">
        <f t="shared" si="57"/>
        <v>0</v>
      </c>
      <c r="L216" s="32">
        <f t="shared" si="58"/>
        <v>0</v>
      </c>
      <c r="M216" s="32">
        <f t="shared" ca="1" si="59"/>
        <v>-5.3961113175567078E-4</v>
      </c>
      <c r="N216" s="32">
        <f t="shared" ca="1" si="60"/>
        <v>0</v>
      </c>
      <c r="O216" s="149">
        <f t="shared" ca="1" si="61"/>
        <v>0</v>
      </c>
      <c r="P216" s="32">
        <f t="shared" ca="1" si="62"/>
        <v>0</v>
      </c>
      <c r="Q216" s="32">
        <f t="shared" ca="1" si="63"/>
        <v>0</v>
      </c>
      <c r="R216">
        <f t="shared" ca="1" si="64"/>
        <v>5.3961113175567078E-4</v>
      </c>
    </row>
    <row r="217" spans="1:18">
      <c r="A217" s="146"/>
      <c r="B217" s="146"/>
      <c r="C217" s="146"/>
      <c r="D217" s="148">
        <f t="shared" si="50"/>
        <v>0</v>
      </c>
      <c r="E217" s="148">
        <f t="shared" si="51"/>
        <v>0</v>
      </c>
      <c r="F217" s="32">
        <f t="shared" si="52"/>
        <v>0</v>
      </c>
      <c r="G217" s="32">
        <f t="shared" si="53"/>
        <v>0</v>
      </c>
      <c r="H217" s="32">
        <f t="shared" si="54"/>
        <v>0</v>
      </c>
      <c r="I217" s="32">
        <f t="shared" si="55"/>
        <v>0</v>
      </c>
      <c r="J217" s="32">
        <f t="shared" si="56"/>
        <v>0</v>
      </c>
      <c r="K217" s="32">
        <f t="shared" si="57"/>
        <v>0</v>
      </c>
      <c r="L217" s="32">
        <f t="shared" si="58"/>
        <v>0</v>
      </c>
      <c r="M217" s="32">
        <f t="shared" ca="1" si="59"/>
        <v>-5.3961113175567078E-4</v>
      </c>
      <c r="N217" s="32">
        <f t="shared" ca="1" si="60"/>
        <v>0</v>
      </c>
      <c r="O217" s="149">
        <f t="shared" ca="1" si="61"/>
        <v>0</v>
      </c>
      <c r="P217" s="32">
        <f t="shared" ca="1" si="62"/>
        <v>0</v>
      </c>
      <c r="Q217" s="32">
        <f t="shared" ca="1" si="63"/>
        <v>0</v>
      </c>
      <c r="R217">
        <f t="shared" ca="1" si="64"/>
        <v>5.3961113175567078E-4</v>
      </c>
    </row>
    <row r="218" spans="1:18">
      <c r="A218" s="146"/>
      <c r="B218" s="146"/>
      <c r="C218" s="146"/>
      <c r="D218" s="148">
        <f t="shared" si="50"/>
        <v>0</v>
      </c>
      <c r="E218" s="148">
        <f t="shared" si="51"/>
        <v>0</v>
      </c>
      <c r="F218" s="32">
        <f t="shared" si="52"/>
        <v>0</v>
      </c>
      <c r="G218" s="32">
        <f t="shared" si="53"/>
        <v>0</v>
      </c>
      <c r="H218" s="32">
        <f t="shared" si="54"/>
        <v>0</v>
      </c>
      <c r="I218" s="32">
        <f t="shared" si="55"/>
        <v>0</v>
      </c>
      <c r="J218" s="32">
        <f t="shared" si="56"/>
        <v>0</v>
      </c>
      <c r="K218" s="32">
        <f t="shared" si="57"/>
        <v>0</v>
      </c>
      <c r="L218" s="32">
        <f t="shared" si="58"/>
        <v>0</v>
      </c>
      <c r="M218" s="32">
        <f t="shared" ca="1" si="59"/>
        <v>-5.3961113175567078E-4</v>
      </c>
      <c r="N218" s="32">
        <f t="shared" ca="1" si="60"/>
        <v>0</v>
      </c>
      <c r="O218" s="149">
        <f t="shared" ca="1" si="61"/>
        <v>0</v>
      </c>
      <c r="P218" s="32">
        <f t="shared" ca="1" si="62"/>
        <v>0</v>
      </c>
      <c r="Q218" s="32">
        <f t="shared" ca="1" si="63"/>
        <v>0</v>
      </c>
      <c r="R218">
        <f t="shared" ca="1" si="64"/>
        <v>5.3961113175567078E-4</v>
      </c>
    </row>
    <row r="219" spans="1:18">
      <c r="A219" s="146"/>
      <c r="B219" s="146"/>
      <c r="C219" s="146"/>
      <c r="D219" s="148">
        <f t="shared" si="50"/>
        <v>0</v>
      </c>
      <c r="E219" s="148">
        <f t="shared" si="51"/>
        <v>0</v>
      </c>
      <c r="F219" s="32">
        <f t="shared" si="52"/>
        <v>0</v>
      </c>
      <c r="G219" s="32">
        <f t="shared" si="53"/>
        <v>0</v>
      </c>
      <c r="H219" s="32">
        <f t="shared" si="54"/>
        <v>0</v>
      </c>
      <c r="I219" s="32">
        <f t="shared" si="55"/>
        <v>0</v>
      </c>
      <c r="J219" s="32">
        <f t="shared" si="56"/>
        <v>0</v>
      </c>
      <c r="K219" s="32">
        <f t="shared" si="57"/>
        <v>0</v>
      </c>
      <c r="L219" s="32">
        <f t="shared" si="58"/>
        <v>0</v>
      </c>
      <c r="M219" s="32">
        <f t="shared" ca="1" si="59"/>
        <v>-5.3961113175567078E-4</v>
      </c>
      <c r="N219" s="32">
        <f t="shared" ca="1" si="60"/>
        <v>0</v>
      </c>
      <c r="O219" s="149">
        <f t="shared" ca="1" si="61"/>
        <v>0</v>
      </c>
      <c r="P219" s="32">
        <f t="shared" ca="1" si="62"/>
        <v>0</v>
      </c>
      <c r="Q219" s="32">
        <f t="shared" ca="1" si="63"/>
        <v>0</v>
      </c>
      <c r="R219">
        <f t="shared" ca="1" si="64"/>
        <v>5.3961113175567078E-4</v>
      </c>
    </row>
    <row r="220" spans="1:18">
      <c r="A220" s="146"/>
      <c r="B220" s="146"/>
      <c r="C220" s="146"/>
      <c r="D220" s="148">
        <f t="shared" si="50"/>
        <v>0</v>
      </c>
      <c r="E220" s="148">
        <f t="shared" si="51"/>
        <v>0</v>
      </c>
      <c r="F220" s="32">
        <f t="shared" si="52"/>
        <v>0</v>
      </c>
      <c r="G220" s="32">
        <f t="shared" si="53"/>
        <v>0</v>
      </c>
      <c r="H220" s="32">
        <f t="shared" si="54"/>
        <v>0</v>
      </c>
      <c r="I220" s="32">
        <f t="shared" si="55"/>
        <v>0</v>
      </c>
      <c r="J220" s="32">
        <f t="shared" si="56"/>
        <v>0</v>
      </c>
      <c r="K220" s="32">
        <f t="shared" si="57"/>
        <v>0</v>
      </c>
      <c r="L220" s="32">
        <f t="shared" si="58"/>
        <v>0</v>
      </c>
      <c r="M220" s="32">
        <f t="shared" ca="1" si="59"/>
        <v>-5.3961113175567078E-4</v>
      </c>
      <c r="N220" s="32">
        <f t="shared" ca="1" si="60"/>
        <v>0</v>
      </c>
      <c r="O220" s="149">
        <f t="shared" ca="1" si="61"/>
        <v>0</v>
      </c>
      <c r="P220" s="32">
        <f t="shared" ca="1" si="62"/>
        <v>0</v>
      </c>
      <c r="Q220" s="32">
        <f t="shared" ca="1" si="63"/>
        <v>0</v>
      </c>
      <c r="R220">
        <f t="shared" ca="1" si="64"/>
        <v>5.3961113175567078E-4</v>
      </c>
    </row>
    <row r="221" spans="1:18">
      <c r="A221" s="146"/>
      <c r="B221" s="146"/>
      <c r="C221" s="146"/>
      <c r="D221" s="148">
        <f t="shared" si="50"/>
        <v>0</v>
      </c>
      <c r="E221" s="148">
        <f t="shared" si="51"/>
        <v>0</v>
      </c>
      <c r="F221" s="32">
        <f t="shared" si="52"/>
        <v>0</v>
      </c>
      <c r="G221" s="32">
        <f t="shared" si="53"/>
        <v>0</v>
      </c>
      <c r="H221" s="32">
        <f t="shared" si="54"/>
        <v>0</v>
      </c>
      <c r="I221" s="32">
        <f t="shared" si="55"/>
        <v>0</v>
      </c>
      <c r="J221" s="32">
        <f t="shared" si="56"/>
        <v>0</v>
      </c>
      <c r="K221" s="32">
        <f t="shared" si="57"/>
        <v>0</v>
      </c>
      <c r="L221" s="32">
        <f t="shared" si="58"/>
        <v>0</v>
      </c>
      <c r="M221" s="32">
        <f t="shared" ca="1" si="59"/>
        <v>-5.3961113175567078E-4</v>
      </c>
      <c r="N221" s="32">
        <f t="shared" ca="1" si="60"/>
        <v>0</v>
      </c>
      <c r="O221" s="149">
        <f t="shared" ca="1" si="61"/>
        <v>0</v>
      </c>
      <c r="P221" s="32">
        <f t="shared" ca="1" si="62"/>
        <v>0</v>
      </c>
      <c r="Q221" s="32">
        <f t="shared" ca="1" si="63"/>
        <v>0</v>
      </c>
      <c r="R221">
        <f t="shared" ca="1" si="64"/>
        <v>5.3961113175567078E-4</v>
      </c>
    </row>
    <row r="222" spans="1:18">
      <c r="A222" s="146"/>
      <c r="B222" s="146"/>
      <c r="C222" s="146"/>
      <c r="D222" s="148">
        <f t="shared" si="50"/>
        <v>0</v>
      </c>
      <c r="E222" s="148">
        <f t="shared" si="51"/>
        <v>0</v>
      </c>
      <c r="F222" s="32">
        <f t="shared" si="52"/>
        <v>0</v>
      </c>
      <c r="G222" s="32">
        <f t="shared" si="53"/>
        <v>0</v>
      </c>
      <c r="H222" s="32">
        <f t="shared" si="54"/>
        <v>0</v>
      </c>
      <c r="I222" s="32">
        <f t="shared" si="55"/>
        <v>0</v>
      </c>
      <c r="J222" s="32">
        <f t="shared" si="56"/>
        <v>0</v>
      </c>
      <c r="K222" s="32">
        <f t="shared" si="57"/>
        <v>0</v>
      </c>
      <c r="L222" s="32">
        <f t="shared" si="58"/>
        <v>0</v>
      </c>
      <c r="M222" s="32">
        <f t="shared" ca="1" si="59"/>
        <v>-5.3961113175567078E-4</v>
      </c>
      <c r="N222" s="32">
        <f t="shared" ca="1" si="60"/>
        <v>0</v>
      </c>
      <c r="O222" s="149">
        <f t="shared" ca="1" si="61"/>
        <v>0</v>
      </c>
      <c r="P222" s="32">
        <f t="shared" ca="1" si="62"/>
        <v>0</v>
      </c>
      <c r="Q222" s="32">
        <f t="shared" ca="1" si="63"/>
        <v>0</v>
      </c>
      <c r="R222">
        <f t="shared" ca="1" si="64"/>
        <v>5.3961113175567078E-4</v>
      </c>
    </row>
    <row r="223" spans="1:18">
      <c r="A223" s="146"/>
      <c r="B223" s="146"/>
      <c r="C223" s="146"/>
      <c r="D223" s="148">
        <f t="shared" si="50"/>
        <v>0</v>
      </c>
      <c r="E223" s="148">
        <f t="shared" si="51"/>
        <v>0</v>
      </c>
      <c r="F223" s="32">
        <f t="shared" si="52"/>
        <v>0</v>
      </c>
      <c r="G223" s="32">
        <f t="shared" si="53"/>
        <v>0</v>
      </c>
      <c r="H223" s="32">
        <f t="shared" si="54"/>
        <v>0</v>
      </c>
      <c r="I223" s="32">
        <f t="shared" si="55"/>
        <v>0</v>
      </c>
      <c r="J223" s="32">
        <f t="shared" si="56"/>
        <v>0</v>
      </c>
      <c r="K223" s="32">
        <f t="shared" si="57"/>
        <v>0</v>
      </c>
      <c r="L223" s="32">
        <f t="shared" si="58"/>
        <v>0</v>
      </c>
      <c r="M223" s="32">
        <f t="shared" ca="1" si="59"/>
        <v>-5.3961113175567078E-4</v>
      </c>
      <c r="N223" s="32">
        <f t="shared" ca="1" si="60"/>
        <v>0</v>
      </c>
      <c r="O223" s="149">
        <f t="shared" ca="1" si="61"/>
        <v>0</v>
      </c>
      <c r="P223" s="32">
        <f t="shared" ca="1" si="62"/>
        <v>0</v>
      </c>
      <c r="Q223" s="32">
        <f t="shared" ca="1" si="63"/>
        <v>0</v>
      </c>
      <c r="R223">
        <f t="shared" ca="1" si="64"/>
        <v>5.3961113175567078E-4</v>
      </c>
    </row>
    <row r="224" spans="1:18">
      <c r="A224" s="146"/>
      <c r="B224" s="146"/>
      <c r="C224" s="146"/>
      <c r="D224" s="148">
        <f t="shared" si="50"/>
        <v>0</v>
      </c>
      <c r="E224" s="148">
        <f t="shared" si="51"/>
        <v>0</v>
      </c>
      <c r="F224" s="32">
        <f t="shared" si="52"/>
        <v>0</v>
      </c>
      <c r="G224" s="32">
        <f t="shared" si="53"/>
        <v>0</v>
      </c>
      <c r="H224" s="32">
        <f t="shared" si="54"/>
        <v>0</v>
      </c>
      <c r="I224" s="32">
        <f t="shared" si="55"/>
        <v>0</v>
      </c>
      <c r="J224" s="32">
        <f t="shared" si="56"/>
        <v>0</v>
      </c>
      <c r="K224" s="32">
        <f t="shared" si="57"/>
        <v>0</v>
      </c>
      <c r="L224" s="32">
        <f t="shared" si="58"/>
        <v>0</v>
      </c>
      <c r="M224" s="32">
        <f t="shared" ca="1" si="59"/>
        <v>-5.3961113175567078E-4</v>
      </c>
      <c r="N224" s="32">
        <f t="shared" ca="1" si="60"/>
        <v>0</v>
      </c>
      <c r="O224" s="149">
        <f t="shared" ca="1" si="61"/>
        <v>0</v>
      </c>
      <c r="P224" s="32">
        <f t="shared" ca="1" si="62"/>
        <v>0</v>
      </c>
      <c r="Q224" s="32">
        <f t="shared" ca="1" si="63"/>
        <v>0</v>
      </c>
      <c r="R224">
        <f t="shared" ca="1" si="64"/>
        <v>5.3961113175567078E-4</v>
      </c>
    </row>
    <row r="225" spans="1:18">
      <c r="A225" s="146"/>
      <c r="B225" s="146"/>
      <c r="C225" s="146"/>
      <c r="D225" s="148">
        <f t="shared" si="50"/>
        <v>0</v>
      </c>
      <c r="E225" s="148">
        <f t="shared" si="51"/>
        <v>0</v>
      </c>
      <c r="F225" s="32">
        <f t="shared" si="52"/>
        <v>0</v>
      </c>
      <c r="G225" s="32">
        <f t="shared" si="53"/>
        <v>0</v>
      </c>
      <c r="H225" s="32">
        <f t="shared" si="54"/>
        <v>0</v>
      </c>
      <c r="I225" s="32">
        <f t="shared" si="55"/>
        <v>0</v>
      </c>
      <c r="J225" s="32">
        <f t="shared" si="56"/>
        <v>0</v>
      </c>
      <c r="K225" s="32">
        <f t="shared" si="57"/>
        <v>0</v>
      </c>
      <c r="L225" s="32">
        <f t="shared" si="58"/>
        <v>0</v>
      </c>
      <c r="M225" s="32">
        <f t="shared" ca="1" si="59"/>
        <v>-5.3961113175567078E-4</v>
      </c>
      <c r="N225" s="32">
        <f t="shared" ca="1" si="60"/>
        <v>0</v>
      </c>
      <c r="O225" s="149">
        <f t="shared" ca="1" si="61"/>
        <v>0</v>
      </c>
      <c r="P225" s="32">
        <f t="shared" ca="1" si="62"/>
        <v>0</v>
      </c>
      <c r="Q225" s="32">
        <f t="shared" ca="1" si="63"/>
        <v>0</v>
      </c>
      <c r="R225">
        <f t="shared" ca="1" si="64"/>
        <v>5.3961113175567078E-4</v>
      </c>
    </row>
    <row r="226" spans="1:18">
      <c r="A226" s="146"/>
      <c r="B226" s="146"/>
      <c r="C226" s="146"/>
      <c r="D226" s="148">
        <f t="shared" si="50"/>
        <v>0</v>
      </c>
      <c r="E226" s="148">
        <f t="shared" si="51"/>
        <v>0</v>
      </c>
      <c r="F226" s="32">
        <f t="shared" si="52"/>
        <v>0</v>
      </c>
      <c r="G226" s="32">
        <f t="shared" si="53"/>
        <v>0</v>
      </c>
      <c r="H226" s="32">
        <f t="shared" si="54"/>
        <v>0</v>
      </c>
      <c r="I226" s="32">
        <f t="shared" si="55"/>
        <v>0</v>
      </c>
      <c r="J226" s="32">
        <f t="shared" si="56"/>
        <v>0</v>
      </c>
      <c r="K226" s="32">
        <f t="shared" si="57"/>
        <v>0</v>
      </c>
      <c r="L226" s="32">
        <f t="shared" si="58"/>
        <v>0</v>
      </c>
      <c r="M226" s="32">
        <f t="shared" ca="1" si="59"/>
        <v>-5.3961113175567078E-4</v>
      </c>
      <c r="N226" s="32">
        <f t="shared" ca="1" si="60"/>
        <v>0</v>
      </c>
      <c r="O226" s="149">
        <f t="shared" ca="1" si="61"/>
        <v>0</v>
      </c>
      <c r="P226" s="32">
        <f t="shared" ca="1" si="62"/>
        <v>0</v>
      </c>
      <c r="Q226" s="32">
        <f t="shared" ca="1" si="63"/>
        <v>0</v>
      </c>
      <c r="R226">
        <f t="shared" ca="1" si="64"/>
        <v>5.3961113175567078E-4</v>
      </c>
    </row>
    <row r="227" spans="1:18">
      <c r="A227" s="146"/>
      <c r="B227" s="146"/>
      <c r="C227" s="146"/>
      <c r="D227" s="148">
        <f t="shared" si="50"/>
        <v>0</v>
      </c>
      <c r="E227" s="148">
        <f t="shared" si="51"/>
        <v>0</v>
      </c>
      <c r="F227" s="32">
        <f t="shared" si="52"/>
        <v>0</v>
      </c>
      <c r="G227" s="32">
        <f t="shared" si="53"/>
        <v>0</v>
      </c>
      <c r="H227" s="32">
        <f t="shared" si="54"/>
        <v>0</v>
      </c>
      <c r="I227" s="32">
        <f t="shared" si="55"/>
        <v>0</v>
      </c>
      <c r="J227" s="32">
        <f t="shared" si="56"/>
        <v>0</v>
      </c>
      <c r="K227" s="32">
        <f t="shared" si="57"/>
        <v>0</v>
      </c>
      <c r="L227" s="32">
        <f t="shared" si="58"/>
        <v>0</v>
      </c>
      <c r="M227" s="32">
        <f t="shared" ca="1" si="59"/>
        <v>-5.3961113175567078E-4</v>
      </c>
      <c r="N227" s="32">
        <f t="shared" ca="1" si="60"/>
        <v>0</v>
      </c>
      <c r="O227" s="149">
        <f t="shared" ca="1" si="61"/>
        <v>0</v>
      </c>
      <c r="P227" s="32">
        <f t="shared" ca="1" si="62"/>
        <v>0</v>
      </c>
      <c r="Q227" s="32">
        <f t="shared" ca="1" si="63"/>
        <v>0</v>
      </c>
      <c r="R227">
        <f t="shared" ca="1" si="64"/>
        <v>5.3961113175567078E-4</v>
      </c>
    </row>
    <row r="228" spans="1:18">
      <c r="A228" s="146"/>
      <c r="B228" s="146"/>
      <c r="C228" s="146"/>
      <c r="D228" s="148">
        <f t="shared" si="50"/>
        <v>0</v>
      </c>
      <c r="E228" s="148">
        <f t="shared" si="51"/>
        <v>0</v>
      </c>
      <c r="F228" s="32">
        <f t="shared" si="52"/>
        <v>0</v>
      </c>
      <c r="G228" s="32">
        <f t="shared" si="53"/>
        <v>0</v>
      </c>
      <c r="H228" s="32">
        <f t="shared" si="54"/>
        <v>0</v>
      </c>
      <c r="I228" s="32">
        <f t="shared" si="55"/>
        <v>0</v>
      </c>
      <c r="J228" s="32">
        <f t="shared" si="56"/>
        <v>0</v>
      </c>
      <c r="K228" s="32">
        <f t="shared" si="57"/>
        <v>0</v>
      </c>
      <c r="L228" s="32">
        <f t="shared" si="58"/>
        <v>0</v>
      </c>
      <c r="M228" s="32">
        <f t="shared" ca="1" si="59"/>
        <v>-5.3961113175567078E-4</v>
      </c>
      <c r="N228" s="32">
        <f t="shared" ca="1" si="60"/>
        <v>0</v>
      </c>
      <c r="O228" s="149">
        <f t="shared" ca="1" si="61"/>
        <v>0</v>
      </c>
      <c r="P228" s="32">
        <f t="shared" ca="1" si="62"/>
        <v>0</v>
      </c>
      <c r="Q228" s="32">
        <f t="shared" ca="1" si="63"/>
        <v>0</v>
      </c>
      <c r="R228">
        <f t="shared" ca="1" si="64"/>
        <v>5.3961113175567078E-4</v>
      </c>
    </row>
    <row r="229" spans="1:18">
      <c r="A229" s="146"/>
      <c r="B229" s="146"/>
      <c r="C229" s="146"/>
      <c r="D229" s="148">
        <f t="shared" si="50"/>
        <v>0</v>
      </c>
      <c r="E229" s="148">
        <f t="shared" si="51"/>
        <v>0</v>
      </c>
      <c r="F229" s="32">
        <f t="shared" si="52"/>
        <v>0</v>
      </c>
      <c r="G229" s="32">
        <f t="shared" si="53"/>
        <v>0</v>
      </c>
      <c r="H229" s="32">
        <f t="shared" si="54"/>
        <v>0</v>
      </c>
      <c r="I229" s="32">
        <f t="shared" si="55"/>
        <v>0</v>
      </c>
      <c r="J229" s="32">
        <f t="shared" si="56"/>
        <v>0</v>
      </c>
      <c r="K229" s="32">
        <f t="shared" si="57"/>
        <v>0</v>
      </c>
      <c r="L229" s="32">
        <f t="shared" si="58"/>
        <v>0</v>
      </c>
      <c r="M229" s="32">
        <f t="shared" ca="1" si="59"/>
        <v>-5.3961113175567078E-4</v>
      </c>
      <c r="N229" s="32">
        <f t="shared" ca="1" si="60"/>
        <v>0</v>
      </c>
      <c r="O229" s="149">
        <f t="shared" ca="1" si="61"/>
        <v>0</v>
      </c>
      <c r="P229" s="32">
        <f t="shared" ca="1" si="62"/>
        <v>0</v>
      </c>
      <c r="Q229" s="32">
        <f t="shared" ca="1" si="63"/>
        <v>0</v>
      </c>
      <c r="R229">
        <f t="shared" ca="1" si="64"/>
        <v>5.3961113175567078E-4</v>
      </c>
    </row>
    <row r="230" spans="1:18">
      <c r="A230" s="146"/>
      <c r="B230" s="146"/>
      <c r="C230" s="146"/>
      <c r="D230" s="148">
        <f t="shared" si="50"/>
        <v>0</v>
      </c>
      <c r="E230" s="148">
        <f t="shared" si="51"/>
        <v>0</v>
      </c>
      <c r="F230" s="32">
        <f t="shared" si="52"/>
        <v>0</v>
      </c>
      <c r="G230" s="32">
        <f t="shared" si="53"/>
        <v>0</v>
      </c>
      <c r="H230" s="32">
        <f t="shared" si="54"/>
        <v>0</v>
      </c>
      <c r="I230" s="32">
        <f t="shared" si="55"/>
        <v>0</v>
      </c>
      <c r="J230" s="32">
        <f t="shared" si="56"/>
        <v>0</v>
      </c>
      <c r="K230" s="32">
        <f t="shared" si="57"/>
        <v>0</v>
      </c>
      <c r="L230" s="32">
        <f t="shared" si="58"/>
        <v>0</v>
      </c>
      <c r="M230" s="32">
        <f t="shared" ca="1" si="59"/>
        <v>-5.3961113175567078E-4</v>
      </c>
      <c r="N230" s="32">
        <f t="shared" ca="1" si="60"/>
        <v>0</v>
      </c>
      <c r="O230" s="149">
        <f t="shared" ca="1" si="61"/>
        <v>0</v>
      </c>
      <c r="P230" s="32">
        <f t="shared" ca="1" si="62"/>
        <v>0</v>
      </c>
      <c r="Q230" s="32">
        <f t="shared" ca="1" si="63"/>
        <v>0</v>
      </c>
      <c r="R230">
        <f t="shared" ca="1" si="64"/>
        <v>5.3961113175567078E-4</v>
      </c>
    </row>
    <row r="231" spans="1:18">
      <c r="A231" s="146"/>
      <c r="B231" s="146"/>
      <c r="C231" s="146"/>
      <c r="D231" s="148">
        <f t="shared" si="50"/>
        <v>0</v>
      </c>
      <c r="E231" s="148">
        <f t="shared" si="51"/>
        <v>0</v>
      </c>
      <c r="F231" s="32">
        <f t="shared" si="52"/>
        <v>0</v>
      </c>
      <c r="G231" s="32">
        <f t="shared" si="53"/>
        <v>0</v>
      </c>
      <c r="H231" s="32">
        <f t="shared" si="54"/>
        <v>0</v>
      </c>
      <c r="I231" s="32">
        <f t="shared" si="55"/>
        <v>0</v>
      </c>
      <c r="J231" s="32">
        <f t="shared" si="56"/>
        <v>0</v>
      </c>
      <c r="K231" s="32">
        <f t="shared" si="57"/>
        <v>0</v>
      </c>
      <c r="L231" s="32">
        <f t="shared" si="58"/>
        <v>0</v>
      </c>
      <c r="M231" s="32">
        <f t="shared" ca="1" si="59"/>
        <v>-5.3961113175567078E-4</v>
      </c>
      <c r="N231" s="32">
        <f t="shared" ca="1" si="60"/>
        <v>0</v>
      </c>
      <c r="O231" s="149">
        <f t="shared" ca="1" si="61"/>
        <v>0</v>
      </c>
      <c r="P231" s="32">
        <f t="shared" ca="1" si="62"/>
        <v>0</v>
      </c>
      <c r="Q231" s="32">
        <f t="shared" ca="1" si="63"/>
        <v>0</v>
      </c>
      <c r="R231">
        <f t="shared" ca="1" si="64"/>
        <v>5.3961113175567078E-4</v>
      </c>
    </row>
    <row r="232" spans="1:18">
      <c r="A232" s="146"/>
      <c r="B232" s="146"/>
      <c r="C232" s="146"/>
      <c r="D232" s="148">
        <f t="shared" si="50"/>
        <v>0</v>
      </c>
      <c r="E232" s="148">
        <f t="shared" si="51"/>
        <v>0</v>
      </c>
      <c r="F232" s="32">
        <f t="shared" si="52"/>
        <v>0</v>
      </c>
      <c r="G232" s="32">
        <f t="shared" si="53"/>
        <v>0</v>
      </c>
      <c r="H232" s="32">
        <f t="shared" si="54"/>
        <v>0</v>
      </c>
      <c r="I232" s="32">
        <f t="shared" si="55"/>
        <v>0</v>
      </c>
      <c r="J232" s="32">
        <f t="shared" si="56"/>
        <v>0</v>
      </c>
      <c r="K232" s="32">
        <f t="shared" si="57"/>
        <v>0</v>
      </c>
      <c r="L232" s="32">
        <f t="shared" si="58"/>
        <v>0</v>
      </c>
      <c r="M232" s="32">
        <f t="shared" ca="1" si="59"/>
        <v>-5.3961113175567078E-4</v>
      </c>
      <c r="N232" s="32">
        <f t="shared" ca="1" si="60"/>
        <v>0</v>
      </c>
      <c r="O232" s="149">
        <f t="shared" ca="1" si="61"/>
        <v>0</v>
      </c>
      <c r="P232" s="32">
        <f t="shared" ca="1" si="62"/>
        <v>0</v>
      </c>
      <c r="Q232" s="32">
        <f t="shared" ca="1" si="63"/>
        <v>0</v>
      </c>
      <c r="R232">
        <f t="shared" ca="1" si="64"/>
        <v>5.3961113175567078E-4</v>
      </c>
    </row>
    <row r="233" spans="1:18">
      <c r="A233" s="146"/>
      <c r="B233" s="146"/>
      <c r="C233" s="146"/>
      <c r="D233" s="148">
        <f t="shared" si="50"/>
        <v>0</v>
      </c>
      <c r="E233" s="148">
        <f t="shared" si="51"/>
        <v>0</v>
      </c>
      <c r="F233" s="32">
        <f t="shared" si="52"/>
        <v>0</v>
      </c>
      <c r="G233" s="32">
        <f t="shared" si="53"/>
        <v>0</v>
      </c>
      <c r="H233" s="32">
        <f t="shared" si="54"/>
        <v>0</v>
      </c>
      <c r="I233" s="32">
        <f t="shared" si="55"/>
        <v>0</v>
      </c>
      <c r="J233" s="32">
        <f t="shared" si="56"/>
        <v>0</v>
      </c>
      <c r="K233" s="32">
        <f t="shared" si="57"/>
        <v>0</v>
      </c>
      <c r="L233" s="32">
        <f t="shared" si="58"/>
        <v>0</v>
      </c>
      <c r="M233" s="32">
        <f t="shared" ca="1" si="59"/>
        <v>-5.3961113175567078E-4</v>
      </c>
      <c r="N233" s="32">
        <f t="shared" ca="1" si="60"/>
        <v>0</v>
      </c>
      <c r="O233" s="149">
        <f t="shared" ca="1" si="61"/>
        <v>0</v>
      </c>
      <c r="P233" s="32">
        <f t="shared" ca="1" si="62"/>
        <v>0</v>
      </c>
      <c r="Q233" s="32">
        <f t="shared" ca="1" si="63"/>
        <v>0</v>
      </c>
      <c r="R233">
        <f t="shared" ca="1" si="64"/>
        <v>5.3961113175567078E-4</v>
      </c>
    </row>
    <row r="234" spans="1:18">
      <c r="A234" s="146"/>
      <c r="B234" s="146"/>
      <c r="C234" s="146"/>
      <c r="D234" s="148">
        <f t="shared" si="50"/>
        <v>0</v>
      </c>
      <c r="E234" s="148">
        <f t="shared" si="51"/>
        <v>0</v>
      </c>
      <c r="F234" s="32">
        <f t="shared" si="52"/>
        <v>0</v>
      </c>
      <c r="G234" s="32">
        <f t="shared" si="53"/>
        <v>0</v>
      </c>
      <c r="H234" s="32">
        <f t="shared" si="54"/>
        <v>0</v>
      </c>
      <c r="I234" s="32">
        <f t="shared" si="55"/>
        <v>0</v>
      </c>
      <c r="J234" s="32">
        <f t="shared" si="56"/>
        <v>0</v>
      </c>
      <c r="K234" s="32">
        <f t="shared" si="57"/>
        <v>0</v>
      </c>
      <c r="L234" s="32">
        <f t="shared" si="58"/>
        <v>0</v>
      </c>
      <c r="M234" s="32">
        <f t="shared" ca="1" si="59"/>
        <v>-5.3961113175567078E-4</v>
      </c>
      <c r="N234" s="32">
        <f t="shared" ca="1" si="60"/>
        <v>0</v>
      </c>
      <c r="O234" s="149">
        <f t="shared" ca="1" si="61"/>
        <v>0</v>
      </c>
      <c r="P234" s="32">
        <f t="shared" ca="1" si="62"/>
        <v>0</v>
      </c>
      <c r="Q234" s="32">
        <f t="shared" ca="1" si="63"/>
        <v>0</v>
      </c>
      <c r="R234">
        <f t="shared" ca="1" si="64"/>
        <v>5.3961113175567078E-4</v>
      </c>
    </row>
    <row r="235" spans="1:18">
      <c r="A235" s="146"/>
      <c r="B235" s="146"/>
      <c r="C235" s="146"/>
      <c r="D235" s="148">
        <f t="shared" si="50"/>
        <v>0</v>
      </c>
      <c r="E235" s="148">
        <f t="shared" si="51"/>
        <v>0</v>
      </c>
      <c r="F235" s="32">
        <f t="shared" si="52"/>
        <v>0</v>
      </c>
      <c r="G235" s="32">
        <f t="shared" si="53"/>
        <v>0</v>
      </c>
      <c r="H235" s="32">
        <f t="shared" si="54"/>
        <v>0</v>
      </c>
      <c r="I235" s="32">
        <f t="shared" si="55"/>
        <v>0</v>
      </c>
      <c r="J235" s="32">
        <f t="shared" si="56"/>
        <v>0</v>
      </c>
      <c r="K235" s="32">
        <f t="shared" si="57"/>
        <v>0</v>
      </c>
      <c r="L235" s="32">
        <f t="shared" si="58"/>
        <v>0</v>
      </c>
      <c r="M235" s="32">
        <f t="shared" ca="1" si="59"/>
        <v>-5.3961113175567078E-4</v>
      </c>
      <c r="N235" s="32">
        <f t="shared" ca="1" si="60"/>
        <v>0</v>
      </c>
      <c r="O235" s="149">
        <f t="shared" ca="1" si="61"/>
        <v>0</v>
      </c>
      <c r="P235" s="32">
        <f t="shared" ca="1" si="62"/>
        <v>0</v>
      </c>
      <c r="Q235" s="32">
        <f t="shared" ca="1" si="63"/>
        <v>0</v>
      </c>
      <c r="R235">
        <f t="shared" ca="1" si="64"/>
        <v>5.3961113175567078E-4</v>
      </c>
    </row>
    <row r="236" spans="1:18">
      <c r="A236" s="146"/>
      <c r="B236" s="146"/>
      <c r="C236" s="146"/>
      <c r="D236" s="148">
        <f t="shared" si="50"/>
        <v>0</v>
      </c>
      <c r="E236" s="148">
        <f t="shared" si="51"/>
        <v>0</v>
      </c>
      <c r="F236" s="32">
        <f t="shared" si="52"/>
        <v>0</v>
      </c>
      <c r="G236" s="32">
        <f t="shared" si="53"/>
        <v>0</v>
      </c>
      <c r="H236" s="32">
        <f t="shared" si="54"/>
        <v>0</v>
      </c>
      <c r="I236" s="32">
        <f t="shared" si="55"/>
        <v>0</v>
      </c>
      <c r="J236" s="32">
        <f t="shared" si="56"/>
        <v>0</v>
      </c>
      <c r="K236" s="32">
        <f t="shared" si="57"/>
        <v>0</v>
      </c>
      <c r="L236" s="32">
        <f t="shared" si="58"/>
        <v>0</v>
      </c>
      <c r="M236" s="32">
        <f t="shared" ca="1" si="59"/>
        <v>-5.3961113175567078E-4</v>
      </c>
      <c r="N236" s="32">
        <f t="shared" ca="1" si="60"/>
        <v>0</v>
      </c>
      <c r="O236" s="149">
        <f t="shared" ca="1" si="61"/>
        <v>0</v>
      </c>
      <c r="P236" s="32">
        <f t="shared" ca="1" si="62"/>
        <v>0</v>
      </c>
      <c r="Q236" s="32">
        <f t="shared" ca="1" si="63"/>
        <v>0</v>
      </c>
      <c r="R236">
        <f t="shared" ca="1" si="64"/>
        <v>5.3961113175567078E-4</v>
      </c>
    </row>
    <row r="237" spans="1:18">
      <c r="A237" s="146"/>
      <c r="B237" s="146"/>
      <c r="C237" s="146"/>
      <c r="D237" s="148">
        <f t="shared" si="50"/>
        <v>0</v>
      </c>
      <c r="E237" s="148">
        <f t="shared" si="51"/>
        <v>0</v>
      </c>
      <c r="F237" s="32">
        <f t="shared" si="52"/>
        <v>0</v>
      </c>
      <c r="G237" s="32">
        <f t="shared" si="53"/>
        <v>0</v>
      </c>
      <c r="H237" s="32">
        <f t="shared" si="54"/>
        <v>0</v>
      </c>
      <c r="I237" s="32">
        <f t="shared" si="55"/>
        <v>0</v>
      </c>
      <c r="J237" s="32">
        <f t="shared" si="56"/>
        <v>0</v>
      </c>
      <c r="K237" s="32">
        <f t="shared" si="57"/>
        <v>0</v>
      </c>
      <c r="L237" s="32">
        <f t="shared" si="58"/>
        <v>0</v>
      </c>
      <c r="M237" s="32">
        <f t="shared" ca="1" si="59"/>
        <v>-5.3961113175567078E-4</v>
      </c>
      <c r="N237" s="32">
        <f t="shared" ca="1" si="60"/>
        <v>0</v>
      </c>
      <c r="O237" s="149">
        <f t="shared" ca="1" si="61"/>
        <v>0</v>
      </c>
      <c r="P237" s="32">
        <f t="shared" ca="1" si="62"/>
        <v>0</v>
      </c>
      <c r="Q237" s="32">
        <f t="shared" ca="1" si="63"/>
        <v>0</v>
      </c>
      <c r="R237">
        <f t="shared" ca="1" si="64"/>
        <v>5.3961113175567078E-4</v>
      </c>
    </row>
    <row r="238" spans="1:18">
      <c r="A238" s="146"/>
      <c r="B238" s="146"/>
      <c r="C238" s="146"/>
      <c r="D238" s="148">
        <f t="shared" si="50"/>
        <v>0</v>
      </c>
      <c r="E238" s="148">
        <f t="shared" si="51"/>
        <v>0</v>
      </c>
      <c r="F238" s="32">
        <f t="shared" si="52"/>
        <v>0</v>
      </c>
      <c r="G238" s="32">
        <f t="shared" si="53"/>
        <v>0</v>
      </c>
      <c r="H238" s="32">
        <f t="shared" si="54"/>
        <v>0</v>
      </c>
      <c r="I238" s="32">
        <f t="shared" si="55"/>
        <v>0</v>
      </c>
      <c r="J238" s="32">
        <f t="shared" si="56"/>
        <v>0</v>
      </c>
      <c r="K238" s="32">
        <f t="shared" si="57"/>
        <v>0</v>
      </c>
      <c r="L238" s="32">
        <f t="shared" si="58"/>
        <v>0</v>
      </c>
      <c r="M238" s="32">
        <f t="shared" ca="1" si="59"/>
        <v>-5.3961113175567078E-4</v>
      </c>
      <c r="N238" s="32">
        <f t="shared" ca="1" si="60"/>
        <v>0</v>
      </c>
      <c r="O238" s="149">
        <f t="shared" ca="1" si="61"/>
        <v>0</v>
      </c>
      <c r="P238" s="32">
        <f t="shared" ca="1" si="62"/>
        <v>0</v>
      </c>
      <c r="Q238" s="32">
        <f t="shared" ca="1" si="63"/>
        <v>0</v>
      </c>
      <c r="R238">
        <f t="shared" ca="1" si="64"/>
        <v>5.3961113175567078E-4</v>
      </c>
    </row>
    <row r="239" spans="1:18">
      <c r="A239" s="146"/>
      <c r="B239" s="146"/>
      <c r="C239" s="146"/>
      <c r="D239" s="148">
        <f t="shared" si="50"/>
        <v>0</v>
      </c>
      <c r="E239" s="148">
        <f t="shared" si="51"/>
        <v>0</v>
      </c>
      <c r="F239" s="32">
        <f t="shared" si="52"/>
        <v>0</v>
      </c>
      <c r="G239" s="32">
        <f t="shared" si="53"/>
        <v>0</v>
      </c>
      <c r="H239" s="32">
        <f t="shared" si="54"/>
        <v>0</v>
      </c>
      <c r="I239" s="32">
        <f t="shared" si="55"/>
        <v>0</v>
      </c>
      <c r="J239" s="32">
        <f t="shared" si="56"/>
        <v>0</v>
      </c>
      <c r="K239" s="32">
        <f t="shared" si="57"/>
        <v>0</v>
      </c>
      <c r="L239" s="32">
        <f t="shared" si="58"/>
        <v>0</v>
      </c>
      <c r="M239" s="32">
        <f t="shared" ca="1" si="59"/>
        <v>-5.3961113175567078E-4</v>
      </c>
      <c r="N239" s="32">
        <f t="shared" ca="1" si="60"/>
        <v>0</v>
      </c>
      <c r="O239" s="149">
        <f t="shared" ca="1" si="61"/>
        <v>0</v>
      </c>
      <c r="P239" s="32">
        <f t="shared" ca="1" si="62"/>
        <v>0</v>
      </c>
      <c r="Q239" s="32">
        <f t="shared" ca="1" si="63"/>
        <v>0</v>
      </c>
      <c r="R239">
        <f t="shared" ca="1" si="64"/>
        <v>5.3961113175567078E-4</v>
      </c>
    </row>
    <row r="240" spans="1:18">
      <c r="A240" s="146"/>
      <c r="B240" s="146"/>
      <c r="C240" s="146"/>
      <c r="D240" s="148">
        <f t="shared" si="50"/>
        <v>0</v>
      </c>
      <c r="E240" s="148">
        <f t="shared" si="51"/>
        <v>0</v>
      </c>
      <c r="F240" s="32">
        <f t="shared" si="52"/>
        <v>0</v>
      </c>
      <c r="G240" s="32">
        <f t="shared" si="53"/>
        <v>0</v>
      </c>
      <c r="H240" s="32">
        <f t="shared" si="54"/>
        <v>0</v>
      </c>
      <c r="I240" s="32">
        <f t="shared" si="55"/>
        <v>0</v>
      </c>
      <c r="J240" s="32">
        <f t="shared" si="56"/>
        <v>0</v>
      </c>
      <c r="K240" s="32">
        <f t="shared" si="57"/>
        <v>0</v>
      </c>
      <c r="L240" s="32">
        <f t="shared" si="58"/>
        <v>0</v>
      </c>
      <c r="M240" s="32">
        <f t="shared" ca="1" si="59"/>
        <v>-5.3961113175567078E-4</v>
      </c>
      <c r="N240" s="32">
        <f t="shared" ca="1" si="60"/>
        <v>0</v>
      </c>
      <c r="O240" s="149">
        <f t="shared" ca="1" si="61"/>
        <v>0</v>
      </c>
      <c r="P240" s="32">
        <f t="shared" ca="1" si="62"/>
        <v>0</v>
      </c>
      <c r="Q240" s="32">
        <f t="shared" ca="1" si="63"/>
        <v>0</v>
      </c>
      <c r="R240">
        <f t="shared" ca="1" si="64"/>
        <v>5.3961113175567078E-4</v>
      </c>
    </row>
    <row r="241" spans="1:18">
      <c r="A241" s="146"/>
      <c r="B241" s="146"/>
      <c r="C241" s="146"/>
      <c r="D241" s="148">
        <f t="shared" si="50"/>
        <v>0</v>
      </c>
      <c r="E241" s="148">
        <f t="shared" si="51"/>
        <v>0</v>
      </c>
      <c r="F241" s="32">
        <f t="shared" si="52"/>
        <v>0</v>
      </c>
      <c r="G241" s="32">
        <f t="shared" si="53"/>
        <v>0</v>
      </c>
      <c r="H241" s="32">
        <f t="shared" si="54"/>
        <v>0</v>
      </c>
      <c r="I241" s="32">
        <f t="shared" si="55"/>
        <v>0</v>
      </c>
      <c r="J241" s="32">
        <f t="shared" si="56"/>
        <v>0</v>
      </c>
      <c r="K241" s="32">
        <f t="shared" si="57"/>
        <v>0</v>
      </c>
      <c r="L241" s="32">
        <f t="shared" si="58"/>
        <v>0</v>
      </c>
      <c r="M241" s="32">
        <f t="shared" ca="1" si="59"/>
        <v>-5.3961113175567078E-4</v>
      </c>
      <c r="N241" s="32">
        <f t="shared" ca="1" si="60"/>
        <v>0</v>
      </c>
      <c r="O241" s="149">
        <f t="shared" ca="1" si="61"/>
        <v>0</v>
      </c>
      <c r="P241" s="32">
        <f t="shared" ca="1" si="62"/>
        <v>0</v>
      </c>
      <c r="Q241" s="32">
        <f t="shared" ca="1" si="63"/>
        <v>0</v>
      </c>
      <c r="R241">
        <f t="shared" ca="1" si="64"/>
        <v>5.3961113175567078E-4</v>
      </c>
    </row>
    <row r="242" spans="1:18">
      <c r="A242" s="146"/>
      <c r="B242" s="146"/>
      <c r="C242" s="146"/>
      <c r="D242" s="148">
        <f t="shared" si="50"/>
        <v>0</v>
      </c>
      <c r="E242" s="148">
        <f t="shared" si="51"/>
        <v>0</v>
      </c>
      <c r="F242" s="32">
        <f t="shared" si="52"/>
        <v>0</v>
      </c>
      <c r="G242" s="32">
        <f t="shared" si="53"/>
        <v>0</v>
      </c>
      <c r="H242" s="32">
        <f t="shared" si="54"/>
        <v>0</v>
      </c>
      <c r="I242" s="32">
        <f t="shared" si="55"/>
        <v>0</v>
      </c>
      <c r="J242" s="32">
        <f t="shared" si="56"/>
        <v>0</v>
      </c>
      <c r="K242" s="32">
        <f t="shared" si="57"/>
        <v>0</v>
      </c>
      <c r="L242" s="32">
        <f t="shared" si="58"/>
        <v>0</v>
      </c>
      <c r="M242" s="32">
        <f t="shared" ca="1" si="59"/>
        <v>-5.3961113175567078E-4</v>
      </c>
      <c r="N242" s="32">
        <f t="shared" ca="1" si="60"/>
        <v>0</v>
      </c>
      <c r="O242" s="149">
        <f t="shared" ca="1" si="61"/>
        <v>0</v>
      </c>
      <c r="P242" s="32">
        <f t="shared" ca="1" si="62"/>
        <v>0</v>
      </c>
      <c r="Q242" s="32">
        <f t="shared" ca="1" si="63"/>
        <v>0</v>
      </c>
      <c r="R242">
        <f t="shared" ca="1" si="64"/>
        <v>5.3961113175567078E-4</v>
      </c>
    </row>
    <row r="243" spans="1:18">
      <c r="A243" s="146"/>
      <c r="B243" s="146"/>
      <c r="C243" s="146"/>
      <c r="D243" s="148">
        <f t="shared" si="50"/>
        <v>0</v>
      </c>
      <c r="E243" s="148">
        <f t="shared" si="51"/>
        <v>0</v>
      </c>
      <c r="F243" s="32">
        <f t="shared" si="52"/>
        <v>0</v>
      </c>
      <c r="G243" s="32">
        <f t="shared" si="53"/>
        <v>0</v>
      </c>
      <c r="H243" s="32">
        <f t="shared" si="54"/>
        <v>0</v>
      </c>
      <c r="I243" s="32">
        <f t="shared" si="55"/>
        <v>0</v>
      </c>
      <c r="J243" s="32">
        <f t="shared" si="56"/>
        <v>0</v>
      </c>
      <c r="K243" s="32">
        <f t="shared" si="57"/>
        <v>0</v>
      </c>
      <c r="L243" s="32">
        <f t="shared" si="58"/>
        <v>0</v>
      </c>
      <c r="M243" s="32">
        <f t="shared" ca="1" si="59"/>
        <v>-5.3961113175567078E-4</v>
      </c>
      <c r="N243" s="32">
        <f t="shared" ca="1" si="60"/>
        <v>0</v>
      </c>
      <c r="O243" s="149">
        <f t="shared" ca="1" si="61"/>
        <v>0</v>
      </c>
      <c r="P243" s="32">
        <f t="shared" ca="1" si="62"/>
        <v>0</v>
      </c>
      <c r="Q243" s="32">
        <f t="shared" ca="1" si="63"/>
        <v>0</v>
      </c>
      <c r="R243">
        <f t="shared" ca="1" si="64"/>
        <v>5.3961113175567078E-4</v>
      </c>
    </row>
    <row r="244" spans="1:18">
      <c r="A244" s="146"/>
      <c r="B244" s="146"/>
      <c r="C244" s="146"/>
      <c r="D244" s="148">
        <f t="shared" si="50"/>
        <v>0</v>
      </c>
      <c r="E244" s="148">
        <f t="shared" si="51"/>
        <v>0</v>
      </c>
      <c r="F244" s="32">
        <f t="shared" si="52"/>
        <v>0</v>
      </c>
      <c r="G244" s="32">
        <f t="shared" si="53"/>
        <v>0</v>
      </c>
      <c r="H244" s="32">
        <f t="shared" si="54"/>
        <v>0</v>
      </c>
      <c r="I244" s="32">
        <f t="shared" si="55"/>
        <v>0</v>
      </c>
      <c r="J244" s="32">
        <f t="shared" si="56"/>
        <v>0</v>
      </c>
      <c r="K244" s="32">
        <f t="shared" si="57"/>
        <v>0</v>
      </c>
      <c r="L244" s="32">
        <f t="shared" si="58"/>
        <v>0</v>
      </c>
      <c r="M244" s="32">
        <f t="shared" ca="1" si="59"/>
        <v>-5.3961113175567078E-4</v>
      </c>
      <c r="N244" s="32">
        <f t="shared" ca="1" si="60"/>
        <v>0</v>
      </c>
      <c r="O244" s="149">
        <f t="shared" ca="1" si="61"/>
        <v>0</v>
      </c>
      <c r="P244" s="32">
        <f t="shared" ca="1" si="62"/>
        <v>0</v>
      </c>
      <c r="Q244" s="32">
        <f t="shared" ca="1" si="63"/>
        <v>0</v>
      </c>
      <c r="R244">
        <f t="shared" ca="1" si="64"/>
        <v>5.3961113175567078E-4</v>
      </c>
    </row>
    <row r="245" spans="1:18">
      <c r="A245" s="146"/>
      <c r="B245" s="146"/>
      <c r="C245" s="146"/>
      <c r="D245" s="148">
        <f t="shared" si="50"/>
        <v>0</v>
      </c>
      <c r="E245" s="148">
        <f t="shared" si="51"/>
        <v>0</v>
      </c>
      <c r="F245" s="32">
        <f t="shared" si="52"/>
        <v>0</v>
      </c>
      <c r="G245" s="32">
        <f t="shared" si="53"/>
        <v>0</v>
      </c>
      <c r="H245" s="32">
        <f t="shared" si="54"/>
        <v>0</v>
      </c>
      <c r="I245" s="32">
        <f t="shared" si="55"/>
        <v>0</v>
      </c>
      <c r="J245" s="32">
        <f t="shared" si="56"/>
        <v>0</v>
      </c>
      <c r="K245" s="32">
        <f t="shared" si="57"/>
        <v>0</v>
      </c>
      <c r="L245" s="32">
        <f t="shared" si="58"/>
        <v>0</v>
      </c>
      <c r="M245" s="32">
        <f t="shared" ca="1" si="59"/>
        <v>-5.3961113175567078E-4</v>
      </c>
      <c r="N245" s="32">
        <f t="shared" ca="1" si="60"/>
        <v>0</v>
      </c>
      <c r="O245" s="149">
        <f t="shared" ca="1" si="61"/>
        <v>0</v>
      </c>
      <c r="P245" s="32">
        <f t="shared" ca="1" si="62"/>
        <v>0</v>
      </c>
      <c r="Q245" s="32">
        <f t="shared" ca="1" si="63"/>
        <v>0</v>
      </c>
      <c r="R245">
        <f t="shared" ca="1" si="64"/>
        <v>5.3961113175567078E-4</v>
      </c>
    </row>
    <row r="246" spans="1:18">
      <c r="A246" s="146"/>
      <c r="B246" s="146"/>
      <c r="C246" s="146"/>
      <c r="D246" s="148">
        <f t="shared" si="50"/>
        <v>0</v>
      </c>
      <c r="E246" s="148">
        <f t="shared" si="51"/>
        <v>0</v>
      </c>
      <c r="F246" s="32">
        <f t="shared" si="52"/>
        <v>0</v>
      </c>
      <c r="G246" s="32">
        <f t="shared" si="53"/>
        <v>0</v>
      </c>
      <c r="H246" s="32">
        <f t="shared" si="54"/>
        <v>0</v>
      </c>
      <c r="I246" s="32">
        <f t="shared" si="55"/>
        <v>0</v>
      </c>
      <c r="J246" s="32">
        <f t="shared" si="56"/>
        <v>0</v>
      </c>
      <c r="K246" s="32">
        <f t="shared" si="57"/>
        <v>0</v>
      </c>
      <c r="L246" s="32">
        <f t="shared" si="58"/>
        <v>0</v>
      </c>
      <c r="M246" s="32">
        <f t="shared" ca="1" si="59"/>
        <v>-5.3961113175567078E-4</v>
      </c>
      <c r="N246" s="32">
        <f t="shared" ca="1" si="60"/>
        <v>0</v>
      </c>
      <c r="O246" s="149">
        <f t="shared" ca="1" si="61"/>
        <v>0</v>
      </c>
      <c r="P246" s="32">
        <f t="shared" ca="1" si="62"/>
        <v>0</v>
      </c>
      <c r="Q246" s="32">
        <f t="shared" ca="1" si="63"/>
        <v>0</v>
      </c>
      <c r="R246">
        <f t="shared" ca="1" si="64"/>
        <v>5.3961113175567078E-4</v>
      </c>
    </row>
    <row r="247" spans="1:18">
      <c r="A247" s="146"/>
      <c r="B247" s="146"/>
      <c r="C247" s="146"/>
      <c r="D247" s="148">
        <f t="shared" si="50"/>
        <v>0</v>
      </c>
      <c r="E247" s="148">
        <f t="shared" si="51"/>
        <v>0</v>
      </c>
      <c r="F247" s="32">
        <f t="shared" si="52"/>
        <v>0</v>
      </c>
      <c r="G247" s="32">
        <f t="shared" si="53"/>
        <v>0</v>
      </c>
      <c r="H247" s="32">
        <f t="shared" si="54"/>
        <v>0</v>
      </c>
      <c r="I247" s="32">
        <f t="shared" si="55"/>
        <v>0</v>
      </c>
      <c r="J247" s="32">
        <f t="shared" si="56"/>
        <v>0</v>
      </c>
      <c r="K247" s="32">
        <f t="shared" si="57"/>
        <v>0</v>
      </c>
      <c r="L247" s="32">
        <f t="shared" si="58"/>
        <v>0</v>
      </c>
      <c r="M247" s="32">
        <f t="shared" ca="1" si="59"/>
        <v>-5.3961113175567078E-4</v>
      </c>
      <c r="N247" s="32">
        <f t="shared" ca="1" si="60"/>
        <v>0</v>
      </c>
      <c r="O247" s="149">
        <f t="shared" ca="1" si="61"/>
        <v>0</v>
      </c>
      <c r="P247" s="32">
        <f t="shared" ca="1" si="62"/>
        <v>0</v>
      </c>
      <c r="Q247" s="32">
        <f t="shared" ca="1" si="63"/>
        <v>0</v>
      </c>
      <c r="R247">
        <f t="shared" ca="1" si="64"/>
        <v>5.3961113175567078E-4</v>
      </c>
    </row>
    <row r="248" spans="1:18">
      <c r="A248" s="146"/>
      <c r="B248" s="146"/>
      <c r="C248" s="146"/>
      <c r="D248" s="148">
        <f t="shared" si="50"/>
        <v>0</v>
      </c>
      <c r="E248" s="148">
        <f t="shared" si="51"/>
        <v>0</v>
      </c>
      <c r="F248" s="32">
        <f t="shared" si="52"/>
        <v>0</v>
      </c>
      <c r="G248" s="32">
        <f t="shared" si="53"/>
        <v>0</v>
      </c>
      <c r="H248" s="32">
        <f t="shared" si="54"/>
        <v>0</v>
      </c>
      <c r="I248" s="32">
        <f t="shared" si="55"/>
        <v>0</v>
      </c>
      <c r="J248" s="32">
        <f t="shared" si="56"/>
        <v>0</v>
      </c>
      <c r="K248" s="32">
        <f t="shared" si="57"/>
        <v>0</v>
      </c>
      <c r="L248" s="32">
        <f t="shared" si="58"/>
        <v>0</v>
      </c>
      <c r="M248" s="32">
        <f t="shared" ca="1" si="59"/>
        <v>-5.3961113175567078E-4</v>
      </c>
      <c r="N248" s="32">
        <f t="shared" ca="1" si="60"/>
        <v>0</v>
      </c>
      <c r="O248" s="149">
        <f t="shared" ca="1" si="61"/>
        <v>0</v>
      </c>
      <c r="P248" s="32">
        <f t="shared" ca="1" si="62"/>
        <v>0</v>
      </c>
      <c r="Q248" s="32">
        <f t="shared" ca="1" si="63"/>
        <v>0</v>
      </c>
      <c r="R248">
        <f t="shared" ca="1" si="64"/>
        <v>5.3961113175567078E-4</v>
      </c>
    </row>
    <row r="249" spans="1:18">
      <c r="A249" s="146"/>
      <c r="B249" s="146"/>
      <c r="C249" s="146"/>
      <c r="D249" s="148">
        <f t="shared" si="50"/>
        <v>0</v>
      </c>
      <c r="E249" s="148">
        <f t="shared" si="51"/>
        <v>0</v>
      </c>
      <c r="F249" s="32">
        <f t="shared" si="52"/>
        <v>0</v>
      </c>
      <c r="G249" s="32">
        <f t="shared" si="53"/>
        <v>0</v>
      </c>
      <c r="H249" s="32">
        <f t="shared" si="54"/>
        <v>0</v>
      </c>
      <c r="I249" s="32">
        <f t="shared" si="55"/>
        <v>0</v>
      </c>
      <c r="J249" s="32">
        <f t="shared" si="56"/>
        <v>0</v>
      </c>
      <c r="K249" s="32">
        <f t="shared" si="57"/>
        <v>0</v>
      </c>
      <c r="L249" s="32">
        <f t="shared" si="58"/>
        <v>0</v>
      </c>
      <c r="M249" s="32">
        <f t="shared" ca="1" si="59"/>
        <v>-5.3961113175567078E-4</v>
      </c>
      <c r="N249" s="32">
        <f t="shared" ca="1" si="60"/>
        <v>0</v>
      </c>
      <c r="O249" s="149">
        <f t="shared" ca="1" si="61"/>
        <v>0</v>
      </c>
      <c r="P249" s="32">
        <f t="shared" ca="1" si="62"/>
        <v>0</v>
      </c>
      <c r="Q249" s="32">
        <f t="shared" ca="1" si="63"/>
        <v>0</v>
      </c>
      <c r="R249">
        <f t="shared" ca="1" si="64"/>
        <v>5.3961113175567078E-4</v>
      </c>
    </row>
    <row r="250" spans="1:18">
      <c r="A250" s="146"/>
      <c r="B250" s="146"/>
      <c r="C250" s="146"/>
      <c r="D250" s="148">
        <f t="shared" si="50"/>
        <v>0</v>
      </c>
      <c r="E250" s="148">
        <f t="shared" si="51"/>
        <v>0</v>
      </c>
      <c r="F250" s="32">
        <f t="shared" si="52"/>
        <v>0</v>
      </c>
      <c r="G250" s="32">
        <f t="shared" si="53"/>
        <v>0</v>
      </c>
      <c r="H250" s="32">
        <f t="shared" si="54"/>
        <v>0</v>
      </c>
      <c r="I250" s="32">
        <f t="shared" si="55"/>
        <v>0</v>
      </c>
      <c r="J250" s="32">
        <f t="shared" si="56"/>
        <v>0</v>
      </c>
      <c r="K250" s="32">
        <f t="shared" si="57"/>
        <v>0</v>
      </c>
      <c r="L250" s="32">
        <f t="shared" si="58"/>
        <v>0</v>
      </c>
      <c r="M250" s="32">
        <f t="shared" ca="1" si="59"/>
        <v>-5.3961113175567078E-4</v>
      </c>
      <c r="N250" s="32">
        <f t="shared" ca="1" si="60"/>
        <v>0</v>
      </c>
      <c r="O250" s="149">
        <f t="shared" ca="1" si="61"/>
        <v>0</v>
      </c>
      <c r="P250" s="32">
        <f t="shared" ca="1" si="62"/>
        <v>0</v>
      </c>
      <c r="Q250" s="32">
        <f t="shared" ca="1" si="63"/>
        <v>0</v>
      </c>
      <c r="R250">
        <f t="shared" ca="1" si="64"/>
        <v>5.3961113175567078E-4</v>
      </c>
    </row>
    <row r="251" spans="1:18">
      <c r="A251" s="146"/>
      <c r="B251" s="146"/>
      <c r="C251" s="146"/>
      <c r="D251" s="148">
        <f t="shared" si="50"/>
        <v>0</v>
      </c>
      <c r="E251" s="148">
        <f t="shared" si="51"/>
        <v>0</v>
      </c>
      <c r="F251" s="32">
        <f t="shared" si="52"/>
        <v>0</v>
      </c>
      <c r="G251" s="32">
        <f t="shared" si="53"/>
        <v>0</v>
      </c>
      <c r="H251" s="32">
        <f t="shared" si="54"/>
        <v>0</v>
      </c>
      <c r="I251" s="32">
        <f t="shared" si="55"/>
        <v>0</v>
      </c>
      <c r="J251" s="32">
        <f t="shared" si="56"/>
        <v>0</v>
      </c>
      <c r="K251" s="32">
        <f t="shared" si="57"/>
        <v>0</v>
      </c>
      <c r="L251" s="32">
        <f t="shared" si="58"/>
        <v>0</v>
      </c>
      <c r="M251" s="32">
        <f t="shared" ca="1" si="59"/>
        <v>-5.3961113175567078E-4</v>
      </c>
      <c r="N251" s="32">
        <f t="shared" ca="1" si="60"/>
        <v>0</v>
      </c>
      <c r="O251" s="149">
        <f t="shared" ca="1" si="61"/>
        <v>0</v>
      </c>
      <c r="P251" s="32">
        <f t="shared" ca="1" si="62"/>
        <v>0</v>
      </c>
      <c r="Q251" s="32">
        <f t="shared" ca="1" si="63"/>
        <v>0</v>
      </c>
      <c r="R251">
        <f t="shared" ca="1" si="64"/>
        <v>5.3961113175567078E-4</v>
      </c>
    </row>
    <row r="252" spans="1:18">
      <c r="A252" s="146"/>
      <c r="B252" s="146"/>
      <c r="C252" s="146"/>
      <c r="D252" s="148">
        <f t="shared" si="50"/>
        <v>0</v>
      </c>
      <c r="E252" s="148">
        <f t="shared" si="51"/>
        <v>0</v>
      </c>
      <c r="F252" s="32">
        <f t="shared" si="52"/>
        <v>0</v>
      </c>
      <c r="G252" s="32">
        <f t="shared" si="53"/>
        <v>0</v>
      </c>
      <c r="H252" s="32">
        <f t="shared" si="54"/>
        <v>0</v>
      </c>
      <c r="I252" s="32">
        <f t="shared" si="55"/>
        <v>0</v>
      </c>
      <c r="J252" s="32">
        <f t="shared" si="56"/>
        <v>0</v>
      </c>
      <c r="K252" s="32">
        <f t="shared" si="57"/>
        <v>0</v>
      </c>
      <c r="L252" s="32">
        <f t="shared" si="58"/>
        <v>0</v>
      </c>
      <c r="M252" s="32">
        <f t="shared" ca="1" si="59"/>
        <v>-5.3961113175567078E-4</v>
      </c>
      <c r="N252" s="32">
        <f t="shared" ca="1" si="60"/>
        <v>0</v>
      </c>
      <c r="O252" s="149">
        <f t="shared" ca="1" si="61"/>
        <v>0</v>
      </c>
      <c r="P252" s="32">
        <f t="shared" ca="1" si="62"/>
        <v>0</v>
      </c>
      <c r="Q252" s="32">
        <f t="shared" ca="1" si="63"/>
        <v>0</v>
      </c>
      <c r="R252">
        <f t="shared" ca="1" si="64"/>
        <v>5.3961113175567078E-4</v>
      </c>
    </row>
    <row r="253" spans="1:18">
      <c r="A253" s="146"/>
      <c r="B253" s="146"/>
      <c r="C253" s="146"/>
      <c r="D253" s="148">
        <f t="shared" si="50"/>
        <v>0</v>
      </c>
      <c r="E253" s="148">
        <f t="shared" si="51"/>
        <v>0</v>
      </c>
      <c r="F253" s="32">
        <f t="shared" si="52"/>
        <v>0</v>
      </c>
      <c r="G253" s="32">
        <f t="shared" si="53"/>
        <v>0</v>
      </c>
      <c r="H253" s="32">
        <f t="shared" si="54"/>
        <v>0</v>
      </c>
      <c r="I253" s="32">
        <f t="shared" si="55"/>
        <v>0</v>
      </c>
      <c r="J253" s="32">
        <f t="shared" si="56"/>
        <v>0</v>
      </c>
      <c r="K253" s="32">
        <f t="shared" si="57"/>
        <v>0</v>
      </c>
      <c r="L253" s="32">
        <f t="shared" si="58"/>
        <v>0</v>
      </c>
      <c r="M253" s="32">
        <f t="shared" ca="1" si="59"/>
        <v>-5.3961113175567078E-4</v>
      </c>
      <c r="N253" s="32">
        <f t="shared" ca="1" si="60"/>
        <v>0</v>
      </c>
      <c r="O253" s="149">
        <f t="shared" ca="1" si="61"/>
        <v>0</v>
      </c>
      <c r="P253" s="32">
        <f t="shared" ca="1" si="62"/>
        <v>0</v>
      </c>
      <c r="Q253" s="32">
        <f t="shared" ca="1" si="63"/>
        <v>0</v>
      </c>
      <c r="R253">
        <f t="shared" ca="1" si="64"/>
        <v>5.3961113175567078E-4</v>
      </c>
    </row>
    <row r="254" spans="1:18">
      <c r="A254" s="146"/>
      <c r="B254" s="146"/>
      <c r="C254" s="146"/>
      <c r="D254" s="148">
        <f t="shared" si="50"/>
        <v>0</v>
      </c>
      <c r="E254" s="148">
        <f t="shared" si="51"/>
        <v>0</v>
      </c>
      <c r="F254" s="32">
        <f t="shared" si="52"/>
        <v>0</v>
      </c>
      <c r="G254" s="32">
        <f t="shared" si="53"/>
        <v>0</v>
      </c>
      <c r="H254" s="32">
        <f t="shared" si="54"/>
        <v>0</v>
      </c>
      <c r="I254" s="32">
        <f t="shared" si="55"/>
        <v>0</v>
      </c>
      <c r="J254" s="32">
        <f t="shared" si="56"/>
        <v>0</v>
      </c>
      <c r="K254" s="32">
        <f t="shared" si="57"/>
        <v>0</v>
      </c>
      <c r="L254" s="32">
        <f t="shared" si="58"/>
        <v>0</v>
      </c>
      <c r="M254" s="32">
        <f t="shared" ca="1" si="59"/>
        <v>-5.3961113175567078E-4</v>
      </c>
      <c r="N254" s="32">
        <f t="shared" ca="1" si="60"/>
        <v>0</v>
      </c>
      <c r="O254" s="149">
        <f t="shared" ca="1" si="61"/>
        <v>0</v>
      </c>
      <c r="P254" s="32">
        <f t="shared" ca="1" si="62"/>
        <v>0</v>
      </c>
      <c r="Q254" s="32">
        <f t="shared" ca="1" si="63"/>
        <v>0</v>
      </c>
      <c r="R254">
        <f t="shared" ca="1" si="64"/>
        <v>5.3961113175567078E-4</v>
      </c>
    </row>
    <row r="255" spans="1:18">
      <c r="A255" s="146"/>
      <c r="B255" s="146"/>
      <c r="C255" s="146"/>
      <c r="D255" s="148">
        <f t="shared" si="50"/>
        <v>0</v>
      </c>
      <c r="E255" s="148">
        <f t="shared" si="51"/>
        <v>0</v>
      </c>
      <c r="F255" s="32">
        <f t="shared" si="52"/>
        <v>0</v>
      </c>
      <c r="G255" s="32">
        <f t="shared" si="53"/>
        <v>0</v>
      </c>
      <c r="H255" s="32">
        <f t="shared" si="54"/>
        <v>0</v>
      </c>
      <c r="I255" s="32">
        <f t="shared" si="55"/>
        <v>0</v>
      </c>
      <c r="J255" s="32">
        <f t="shared" si="56"/>
        <v>0</v>
      </c>
      <c r="K255" s="32">
        <f t="shared" si="57"/>
        <v>0</v>
      </c>
      <c r="L255" s="32">
        <f t="shared" si="58"/>
        <v>0</v>
      </c>
      <c r="M255" s="32">
        <f t="shared" ca="1" si="59"/>
        <v>-5.3961113175567078E-4</v>
      </c>
      <c r="N255" s="32">
        <f t="shared" ca="1" si="60"/>
        <v>0</v>
      </c>
      <c r="O255" s="149">
        <f t="shared" ca="1" si="61"/>
        <v>0</v>
      </c>
      <c r="P255" s="32">
        <f t="shared" ca="1" si="62"/>
        <v>0</v>
      </c>
      <c r="Q255" s="32">
        <f t="shared" ca="1" si="63"/>
        <v>0</v>
      </c>
      <c r="R255">
        <f t="shared" ca="1" si="64"/>
        <v>5.3961113175567078E-4</v>
      </c>
    </row>
    <row r="256" spans="1:18">
      <c r="A256" s="146"/>
      <c r="B256" s="146"/>
      <c r="C256" s="146"/>
      <c r="D256" s="148">
        <f t="shared" si="50"/>
        <v>0</v>
      </c>
      <c r="E256" s="148">
        <f t="shared" si="51"/>
        <v>0</v>
      </c>
      <c r="F256" s="32">
        <f t="shared" si="52"/>
        <v>0</v>
      </c>
      <c r="G256" s="32">
        <f t="shared" si="53"/>
        <v>0</v>
      </c>
      <c r="H256" s="32">
        <f t="shared" si="54"/>
        <v>0</v>
      </c>
      <c r="I256" s="32">
        <f t="shared" si="55"/>
        <v>0</v>
      </c>
      <c r="J256" s="32">
        <f t="shared" si="56"/>
        <v>0</v>
      </c>
      <c r="K256" s="32">
        <f t="shared" si="57"/>
        <v>0</v>
      </c>
      <c r="L256" s="32">
        <f t="shared" si="58"/>
        <v>0</v>
      </c>
      <c r="M256" s="32">
        <f t="shared" ca="1" si="59"/>
        <v>-5.3961113175567078E-4</v>
      </c>
      <c r="N256" s="32">
        <f t="shared" ca="1" si="60"/>
        <v>0</v>
      </c>
      <c r="O256" s="149">
        <f t="shared" ca="1" si="61"/>
        <v>0</v>
      </c>
      <c r="P256" s="32">
        <f t="shared" ca="1" si="62"/>
        <v>0</v>
      </c>
      <c r="Q256" s="32">
        <f t="shared" ca="1" si="63"/>
        <v>0</v>
      </c>
      <c r="R256">
        <f t="shared" ca="1" si="64"/>
        <v>5.3961113175567078E-4</v>
      </c>
    </row>
    <row r="257" spans="1:18">
      <c r="A257" s="146"/>
      <c r="B257" s="146"/>
      <c r="C257" s="146"/>
      <c r="D257" s="148">
        <f t="shared" si="50"/>
        <v>0</v>
      </c>
      <c r="E257" s="148">
        <f t="shared" si="51"/>
        <v>0</v>
      </c>
      <c r="F257" s="32">
        <f t="shared" si="52"/>
        <v>0</v>
      </c>
      <c r="G257" s="32">
        <f t="shared" si="53"/>
        <v>0</v>
      </c>
      <c r="H257" s="32">
        <f t="shared" si="54"/>
        <v>0</v>
      </c>
      <c r="I257" s="32">
        <f t="shared" si="55"/>
        <v>0</v>
      </c>
      <c r="J257" s="32">
        <f t="shared" si="56"/>
        <v>0</v>
      </c>
      <c r="K257" s="32">
        <f t="shared" si="57"/>
        <v>0</v>
      </c>
      <c r="L257" s="32">
        <f t="shared" si="58"/>
        <v>0</v>
      </c>
      <c r="M257" s="32">
        <f t="shared" ca="1" si="59"/>
        <v>-5.3961113175567078E-4</v>
      </c>
      <c r="N257" s="32">
        <f t="shared" ca="1" si="60"/>
        <v>0</v>
      </c>
      <c r="O257" s="149">
        <f t="shared" ca="1" si="61"/>
        <v>0</v>
      </c>
      <c r="P257" s="32">
        <f t="shared" ca="1" si="62"/>
        <v>0</v>
      </c>
      <c r="Q257" s="32">
        <f t="shared" ca="1" si="63"/>
        <v>0</v>
      </c>
      <c r="R257">
        <f t="shared" ca="1" si="64"/>
        <v>5.3961113175567078E-4</v>
      </c>
    </row>
    <row r="258" spans="1:18">
      <c r="A258" s="146"/>
      <c r="B258" s="146"/>
      <c r="C258" s="146"/>
      <c r="D258" s="148">
        <f t="shared" si="50"/>
        <v>0</v>
      </c>
      <c r="E258" s="148">
        <f t="shared" si="51"/>
        <v>0</v>
      </c>
      <c r="F258" s="32">
        <f t="shared" si="52"/>
        <v>0</v>
      </c>
      <c r="G258" s="32">
        <f t="shared" si="53"/>
        <v>0</v>
      </c>
      <c r="H258" s="32">
        <f t="shared" si="54"/>
        <v>0</v>
      </c>
      <c r="I258" s="32">
        <f t="shared" si="55"/>
        <v>0</v>
      </c>
      <c r="J258" s="32">
        <f t="shared" si="56"/>
        <v>0</v>
      </c>
      <c r="K258" s="32">
        <f t="shared" si="57"/>
        <v>0</v>
      </c>
      <c r="L258" s="32">
        <f t="shared" si="58"/>
        <v>0</v>
      </c>
      <c r="M258" s="32">
        <f t="shared" ca="1" si="59"/>
        <v>-5.3961113175567078E-4</v>
      </c>
      <c r="N258" s="32">
        <f t="shared" ca="1" si="60"/>
        <v>0</v>
      </c>
      <c r="O258" s="149">
        <f t="shared" ca="1" si="61"/>
        <v>0</v>
      </c>
      <c r="P258" s="32">
        <f t="shared" ca="1" si="62"/>
        <v>0</v>
      </c>
      <c r="Q258" s="32">
        <f t="shared" ca="1" si="63"/>
        <v>0</v>
      </c>
      <c r="R258">
        <f t="shared" ca="1" si="64"/>
        <v>5.3961113175567078E-4</v>
      </c>
    </row>
    <row r="259" spans="1:18">
      <c r="A259" s="146"/>
      <c r="B259" s="146"/>
      <c r="C259" s="146"/>
      <c r="D259" s="148">
        <f t="shared" si="50"/>
        <v>0</v>
      </c>
      <c r="E259" s="148">
        <f t="shared" si="51"/>
        <v>0</v>
      </c>
      <c r="F259" s="32">
        <f t="shared" si="52"/>
        <v>0</v>
      </c>
      <c r="G259" s="32">
        <f t="shared" si="53"/>
        <v>0</v>
      </c>
      <c r="H259" s="32">
        <f t="shared" si="54"/>
        <v>0</v>
      </c>
      <c r="I259" s="32">
        <f t="shared" si="55"/>
        <v>0</v>
      </c>
      <c r="J259" s="32">
        <f t="shared" si="56"/>
        <v>0</v>
      </c>
      <c r="K259" s="32">
        <f t="shared" si="57"/>
        <v>0</v>
      </c>
      <c r="L259" s="32">
        <f t="shared" si="58"/>
        <v>0</v>
      </c>
      <c r="M259" s="32">
        <f t="shared" ca="1" si="59"/>
        <v>-5.3961113175567078E-4</v>
      </c>
      <c r="N259" s="32">
        <f t="shared" ca="1" si="60"/>
        <v>0</v>
      </c>
      <c r="O259" s="149">
        <f t="shared" ca="1" si="61"/>
        <v>0</v>
      </c>
      <c r="P259" s="32">
        <f t="shared" ca="1" si="62"/>
        <v>0</v>
      </c>
      <c r="Q259" s="32">
        <f t="shared" ca="1" si="63"/>
        <v>0</v>
      </c>
      <c r="R259">
        <f t="shared" ca="1" si="64"/>
        <v>5.3961113175567078E-4</v>
      </c>
    </row>
    <row r="260" spans="1:18">
      <c r="A260" s="146"/>
      <c r="B260" s="146"/>
      <c r="C260" s="146"/>
      <c r="D260" s="148">
        <f t="shared" si="50"/>
        <v>0</v>
      </c>
      <c r="E260" s="148">
        <f t="shared" si="51"/>
        <v>0</v>
      </c>
      <c r="F260" s="32">
        <f t="shared" si="52"/>
        <v>0</v>
      </c>
      <c r="G260" s="32">
        <f t="shared" si="53"/>
        <v>0</v>
      </c>
      <c r="H260" s="32">
        <f t="shared" si="54"/>
        <v>0</v>
      </c>
      <c r="I260" s="32">
        <f t="shared" si="55"/>
        <v>0</v>
      </c>
      <c r="J260" s="32">
        <f t="shared" si="56"/>
        <v>0</v>
      </c>
      <c r="K260" s="32">
        <f t="shared" si="57"/>
        <v>0</v>
      </c>
      <c r="L260" s="32">
        <f t="shared" si="58"/>
        <v>0</v>
      </c>
      <c r="M260" s="32">
        <f t="shared" ca="1" si="59"/>
        <v>-5.3961113175567078E-4</v>
      </c>
      <c r="N260" s="32">
        <f t="shared" ca="1" si="60"/>
        <v>0</v>
      </c>
      <c r="O260" s="149">
        <f t="shared" ca="1" si="61"/>
        <v>0</v>
      </c>
      <c r="P260" s="32">
        <f t="shared" ca="1" si="62"/>
        <v>0</v>
      </c>
      <c r="Q260" s="32">
        <f t="shared" ca="1" si="63"/>
        <v>0</v>
      </c>
      <c r="R260">
        <f t="shared" ca="1" si="64"/>
        <v>5.3961113175567078E-4</v>
      </c>
    </row>
    <row r="261" spans="1:18">
      <c r="A261" s="146"/>
      <c r="B261" s="146"/>
      <c r="C261" s="146"/>
      <c r="D261" s="148">
        <f t="shared" si="50"/>
        <v>0</v>
      </c>
      <c r="E261" s="148">
        <f t="shared" si="51"/>
        <v>0</v>
      </c>
      <c r="F261" s="32">
        <f t="shared" si="52"/>
        <v>0</v>
      </c>
      <c r="G261" s="32">
        <f t="shared" si="53"/>
        <v>0</v>
      </c>
      <c r="H261" s="32">
        <f t="shared" si="54"/>
        <v>0</v>
      </c>
      <c r="I261" s="32">
        <f t="shared" si="55"/>
        <v>0</v>
      </c>
      <c r="J261" s="32">
        <f t="shared" si="56"/>
        <v>0</v>
      </c>
      <c r="K261" s="32">
        <f t="shared" si="57"/>
        <v>0</v>
      </c>
      <c r="L261" s="32">
        <f t="shared" si="58"/>
        <v>0</v>
      </c>
      <c r="M261" s="32">
        <f t="shared" ca="1" si="59"/>
        <v>-5.3961113175567078E-4</v>
      </c>
      <c r="N261" s="32">
        <f t="shared" ca="1" si="60"/>
        <v>0</v>
      </c>
      <c r="O261" s="149">
        <f t="shared" ca="1" si="61"/>
        <v>0</v>
      </c>
      <c r="P261" s="32">
        <f t="shared" ca="1" si="62"/>
        <v>0</v>
      </c>
      <c r="Q261" s="32">
        <f t="shared" ca="1" si="63"/>
        <v>0</v>
      </c>
      <c r="R261">
        <f t="shared" ca="1" si="64"/>
        <v>5.3961113175567078E-4</v>
      </c>
    </row>
    <row r="262" spans="1:18">
      <c r="A262" s="146"/>
      <c r="B262" s="146"/>
      <c r="C262" s="146"/>
      <c r="D262" s="148">
        <f t="shared" si="50"/>
        <v>0</v>
      </c>
      <c r="E262" s="148">
        <f t="shared" si="51"/>
        <v>0</v>
      </c>
      <c r="F262" s="32">
        <f t="shared" si="52"/>
        <v>0</v>
      </c>
      <c r="G262" s="32">
        <f t="shared" si="53"/>
        <v>0</v>
      </c>
      <c r="H262" s="32">
        <f t="shared" si="54"/>
        <v>0</v>
      </c>
      <c r="I262" s="32">
        <f t="shared" si="55"/>
        <v>0</v>
      </c>
      <c r="J262" s="32">
        <f t="shared" si="56"/>
        <v>0</v>
      </c>
      <c r="K262" s="32">
        <f t="shared" si="57"/>
        <v>0</v>
      </c>
      <c r="L262" s="32">
        <f t="shared" si="58"/>
        <v>0</v>
      </c>
      <c r="M262" s="32">
        <f t="shared" ca="1" si="59"/>
        <v>-5.3961113175567078E-4</v>
      </c>
      <c r="N262" s="32">
        <f t="shared" ca="1" si="60"/>
        <v>0</v>
      </c>
      <c r="O262" s="149">
        <f t="shared" ca="1" si="61"/>
        <v>0</v>
      </c>
      <c r="P262" s="32">
        <f t="shared" ca="1" si="62"/>
        <v>0</v>
      </c>
      <c r="Q262" s="32">
        <f t="shared" ca="1" si="63"/>
        <v>0</v>
      </c>
      <c r="R262">
        <f t="shared" ca="1" si="64"/>
        <v>5.3961113175567078E-4</v>
      </c>
    </row>
    <row r="263" spans="1:18">
      <c r="A263" s="146"/>
      <c r="B263" s="146"/>
      <c r="C263" s="146"/>
      <c r="D263" s="148">
        <f t="shared" si="50"/>
        <v>0</v>
      </c>
      <c r="E263" s="148">
        <f t="shared" si="51"/>
        <v>0</v>
      </c>
      <c r="F263" s="32">
        <f t="shared" si="52"/>
        <v>0</v>
      </c>
      <c r="G263" s="32">
        <f t="shared" si="53"/>
        <v>0</v>
      </c>
      <c r="H263" s="32">
        <f t="shared" si="54"/>
        <v>0</v>
      </c>
      <c r="I263" s="32">
        <f t="shared" si="55"/>
        <v>0</v>
      </c>
      <c r="J263" s="32">
        <f t="shared" si="56"/>
        <v>0</v>
      </c>
      <c r="K263" s="32">
        <f t="shared" si="57"/>
        <v>0</v>
      </c>
      <c r="L263" s="32">
        <f t="shared" si="58"/>
        <v>0</v>
      </c>
      <c r="M263" s="32">
        <f t="shared" ca="1" si="59"/>
        <v>-5.3961113175567078E-4</v>
      </c>
      <c r="N263" s="32">
        <f t="shared" ca="1" si="60"/>
        <v>0</v>
      </c>
      <c r="O263" s="149">
        <f t="shared" ca="1" si="61"/>
        <v>0</v>
      </c>
      <c r="P263" s="32">
        <f t="shared" ca="1" si="62"/>
        <v>0</v>
      </c>
      <c r="Q263" s="32">
        <f t="shared" ca="1" si="63"/>
        <v>0</v>
      </c>
      <c r="R263">
        <f t="shared" ca="1" si="64"/>
        <v>5.3961113175567078E-4</v>
      </c>
    </row>
    <row r="264" spans="1:18">
      <c r="A264" s="146"/>
      <c r="B264" s="146"/>
      <c r="C264" s="146"/>
      <c r="D264" s="148">
        <f t="shared" si="50"/>
        <v>0</v>
      </c>
      <c r="E264" s="148">
        <f t="shared" si="51"/>
        <v>0</v>
      </c>
      <c r="F264" s="32">
        <f t="shared" si="52"/>
        <v>0</v>
      </c>
      <c r="G264" s="32">
        <f t="shared" si="53"/>
        <v>0</v>
      </c>
      <c r="H264" s="32">
        <f t="shared" si="54"/>
        <v>0</v>
      </c>
      <c r="I264" s="32">
        <f t="shared" si="55"/>
        <v>0</v>
      </c>
      <c r="J264" s="32">
        <f t="shared" si="56"/>
        <v>0</v>
      </c>
      <c r="K264" s="32">
        <f t="shared" si="57"/>
        <v>0</v>
      </c>
      <c r="L264" s="32">
        <f t="shared" si="58"/>
        <v>0</v>
      </c>
      <c r="M264" s="32">
        <f t="shared" ca="1" si="59"/>
        <v>-5.3961113175567078E-4</v>
      </c>
      <c r="N264" s="32">
        <f t="shared" ca="1" si="60"/>
        <v>0</v>
      </c>
      <c r="O264" s="149">
        <f t="shared" ca="1" si="61"/>
        <v>0</v>
      </c>
      <c r="P264" s="32">
        <f t="shared" ca="1" si="62"/>
        <v>0</v>
      </c>
      <c r="Q264" s="32">
        <f t="shared" ca="1" si="63"/>
        <v>0</v>
      </c>
      <c r="R264">
        <f t="shared" ca="1" si="64"/>
        <v>5.3961113175567078E-4</v>
      </c>
    </row>
    <row r="265" spans="1:18">
      <c r="A265" s="146"/>
      <c r="B265" s="146"/>
      <c r="C265" s="146"/>
      <c r="D265" s="148">
        <f t="shared" si="50"/>
        <v>0</v>
      </c>
      <c r="E265" s="148">
        <f t="shared" si="51"/>
        <v>0</v>
      </c>
      <c r="F265" s="32">
        <f t="shared" si="52"/>
        <v>0</v>
      </c>
      <c r="G265" s="32">
        <f t="shared" si="53"/>
        <v>0</v>
      </c>
      <c r="H265" s="32">
        <f t="shared" si="54"/>
        <v>0</v>
      </c>
      <c r="I265" s="32">
        <f t="shared" si="55"/>
        <v>0</v>
      </c>
      <c r="J265" s="32">
        <f t="shared" si="56"/>
        <v>0</v>
      </c>
      <c r="K265" s="32">
        <f t="shared" si="57"/>
        <v>0</v>
      </c>
      <c r="L265" s="32">
        <f t="shared" si="58"/>
        <v>0</v>
      </c>
      <c r="M265" s="32">
        <f t="shared" ca="1" si="59"/>
        <v>-5.3961113175567078E-4</v>
      </c>
      <c r="N265" s="32">
        <f t="shared" ca="1" si="60"/>
        <v>0</v>
      </c>
      <c r="O265" s="149">
        <f t="shared" ca="1" si="61"/>
        <v>0</v>
      </c>
      <c r="P265" s="32">
        <f t="shared" ca="1" si="62"/>
        <v>0</v>
      </c>
      <c r="Q265" s="32">
        <f t="shared" ca="1" si="63"/>
        <v>0</v>
      </c>
      <c r="R265">
        <f t="shared" ca="1" si="64"/>
        <v>5.3961113175567078E-4</v>
      </c>
    </row>
    <row r="266" spans="1:18">
      <c r="A266" s="146"/>
      <c r="B266" s="146"/>
      <c r="C266" s="146"/>
      <c r="D266" s="148">
        <f t="shared" si="50"/>
        <v>0</v>
      </c>
      <c r="E266" s="148">
        <f t="shared" si="51"/>
        <v>0</v>
      </c>
      <c r="F266" s="32">
        <f t="shared" si="52"/>
        <v>0</v>
      </c>
      <c r="G266" s="32">
        <f t="shared" si="53"/>
        <v>0</v>
      </c>
      <c r="H266" s="32">
        <f t="shared" si="54"/>
        <v>0</v>
      </c>
      <c r="I266" s="32">
        <f t="shared" si="55"/>
        <v>0</v>
      </c>
      <c r="J266" s="32">
        <f t="shared" si="56"/>
        <v>0</v>
      </c>
      <c r="K266" s="32">
        <f t="shared" si="57"/>
        <v>0</v>
      </c>
      <c r="L266" s="32">
        <f t="shared" si="58"/>
        <v>0</v>
      </c>
      <c r="M266" s="32">
        <f t="shared" ca="1" si="59"/>
        <v>-5.3961113175567078E-4</v>
      </c>
      <c r="N266" s="32">
        <f t="shared" ca="1" si="60"/>
        <v>0</v>
      </c>
      <c r="O266" s="149">
        <f t="shared" ca="1" si="61"/>
        <v>0</v>
      </c>
      <c r="P266" s="32">
        <f t="shared" ca="1" si="62"/>
        <v>0</v>
      </c>
      <c r="Q266" s="32">
        <f t="shared" ca="1" si="63"/>
        <v>0</v>
      </c>
      <c r="R266">
        <f t="shared" ca="1" si="64"/>
        <v>5.3961113175567078E-4</v>
      </c>
    </row>
    <row r="267" spans="1:18">
      <c r="A267" s="146"/>
      <c r="B267" s="146"/>
      <c r="C267" s="146"/>
      <c r="D267" s="148">
        <f t="shared" si="50"/>
        <v>0</v>
      </c>
      <c r="E267" s="148">
        <f t="shared" si="51"/>
        <v>0</v>
      </c>
      <c r="F267" s="32">
        <f t="shared" si="52"/>
        <v>0</v>
      </c>
      <c r="G267" s="32">
        <f t="shared" si="53"/>
        <v>0</v>
      </c>
      <c r="H267" s="32">
        <f t="shared" si="54"/>
        <v>0</v>
      </c>
      <c r="I267" s="32">
        <f t="shared" si="55"/>
        <v>0</v>
      </c>
      <c r="J267" s="32">
        <f t="shared" si="56"/>
        <v>0</v>
      </c>
      <c r="K267" s="32">
        <f t="shared" si="57"/>
        <v>0</v>
      </c>
      <c r="L267" s="32">
        <f t="shared" si="58"/>
        <v>0</v>
      </c>
      <c r="M267" s="32">
        <f t="shared" ca="1" si="59"/>
        <v>-5.3961113175567078E-4</v>
      </c>
      <c r="N267" s="32">
        <f t="shared" ca="1" si="60"/>
        <v>0</v>
      </c>
      <c r="O267" s="149">
        <f t="shared" ca="1" si="61"/>
        <v>0</v>
      </c>
      <c r="P267" s="32">
        <f t="shared" ca="1" si="62"/>
        <v>0</v>
      </c>
      <c r="Q267" s="32">
        <f t="shared" ca="1" si="63"/>
        <v>0</v>
      </c>
      <c r="R267">
        <f t="shared" ca="1" si="64"/>
        <v>5.3961113175567078E-4</v>
      </c>
    </row>
    <row r="268" spans="1:18">
      <c r="A268" s="146"/>
      <c r="B268" s="146"/>
      <c r="C268" s="146"/>
      <c r="D268" s="148">
        <f t="shared" si="50"/>
        <v>0</v>
      </c>
      <c r="E268" s="148">
        <f t="shared" si="51"/>
        <v>0</v>
      </c>
      <c r="F268" s="32">
        <f t="shared" si="52"/>
        <v>0</v>
      </c>
      <c r="G268" s="32">
        <f t="shared" si="53"/>
        <v>0</v>
      </c>
      <c r="H268" s="32">
        <f t="shared" si="54"/>
        <v>0</v>
      </c>
      <c r="I268" s="32">
        <f t="shared" si="55"/>
        <v>0</v>
      </c>
      <c r="J268" s="32">
        <f t="shared" si="56"/>
        <v>0</v>
      </c>
      <c r="K268" s="32">
        <f t="shared" si="57"/>
        <v>0</v>
      </c>
      <c r="L268" s="32">
        <f t="shared" si="58"/>
        <v>0</v>
      </c>
      <c r="M268" s="32">
        <f t="shared" ca="1" si="59"/>
        <v>-5.3961113175567078E-4</v>
      </c>
      <c r="N268" s="32">
        <f t="shared" ca="1" si="60"/>
        <v>0</v>
      </c>
      <c r="O268" s="149">
        <f t="shared" ca="1" si="61"/>
        <v>0</v>
      </c>
      <c r="P268" s="32">
        <f t="shared" ca="1" si="62"/>
        <v>0</v>
      </c>
      <c r="Q268" s="32">
        <f t="shared" ca="1" si="63"/>
        <v>0</v>
      </c>
      <c r="R268">
        <f t="shared" ca="1" si="64"/>
        <v>5.3961113175567078E-4</v>
      </c>
    </row>
    <row r="269" spans="1:18">
      <c r="A269" s="146"/>
      <c r="B269" s="146"/>
      <c r="C269" s="146"/>
      <c r="D269" s="148">
        <f t="shared" si="50"/>
        <v>0</v>
      </c>
      <c r="E269" s="148">
        <f t="shared" si="51"/>
        <v>0</v>
      </c>
      <c r="F269" s="32">
        <f t="shared" si="52"/>
        <v>0</v>
      </c>
      <c r="G269" s="32">
        <f t="shared" si="53"/>
        <v>0</v>
      </c>
      <c r="H269" s="32">
        <f t="shared" si="54"/>
        <v>0</v>
      </c>
      <c r="I269" s="32">
        <f t="shared" si="55"/>
        <v>0</v>
      </c>
      <c r="J269" s="32">
        <f t="shared" si="56"/>
        <v>0</v>
      </c>
      <c r="K269" s="32">
        <f t="shared" si="57"/>
        <v>0</v>
      </c>
      <c r="L269" s="32">
        <f t="shared" si="58"/>
        <v>0</v>
      </c>
      <c r="M269" s="32">
        <f t="shared" ca="1" si="59"/>
        <v>-5.3961113175567078E-4</v>
      </c>
      <c r="N269" s="32">
        <f t="shared" ca="1" si="60"/>
        <v>0</v>
      </c>
      <c r="O269" s="149">
        <f t="shared" ca="1" si="61"/>
        <v>0</v>
      </c>
      <c r="P269" s="32">
        <f t="shared" ca="1" si="62"/>
        <v>0</v>
      </c>
      <c r="Q269" s="32">
        <f t="shared" ca="1" si="63"/>
        <v>0</v>
      </c>
      <c r="R269">
        <f t="shared" ca="1" si="64"/>
        <v>5.3961113175567078E-4</v>
      </c>
    </row>
    <row r="270" spans="1:18">
      <c r="A270" s="146"/>
      <c r="B270" s="146"/>
      <c r="C270" s="146"/>
      <c r="D270" s="148">
        <f t="shared" si="50"/>
        <v>0</v>
      </c>
      <c r="E270" s="148">
        <f t="shared" si="51"/>
        <v>0</v>
      </c>
      <c r="F270" s="32">
        <f t="shared" si="52"/>
        <v>0</v>
      </c>
      <c r="G270" s="32">
        <f t="shared" si="53"/>
        <v>0</v>
      </c>
      <c r="H270" s="32">
        <f t="shared" si="54"/>
        <v>0</v>
      </c>
      <c r="I270" s="32">
        <f t="shared" si="55"/>
        <v>0</v>
      </c>
      <c r="J270" s="32">
        <f t="shared" si="56"/>
        <v>0</v>
      </c>
      <c r="K270" s="32">
        <f t="shared" si="57"/>
        <v>0</v>
      </c>
      <c r="L270" s="32">
        <f t="shared" si="58"/>
        <v>0</v>
      </c>
      <c r="M270" s="32">
        <f t="shared" ca="1" si="59"/>
        <v>-5.3961113175567078E-4</v>
      </c>
      <c r="N270" s="32">
        <f t="shared" ca="1" si="60"/>
        <v>0</v>
      </c>
      <c r="O270" s="149">
        <f t="shared" ca="1" si="61"/>
        <v>0</v>
      </c>
      <c r="P270" s="32">
        <f t="shared" ca="1" si="62"/>
        <v>0</v>
      </c>
      <c r="Q270" s="32">
        <f t="shared" ca="1" si="63"/>
        <v>0</v>
      </c>
      <c r="R270">
        <f t="shared" ca="1" si="64"/>
        <v>5.3961113175567078E-4</v>
      </c>
    </row>
    <row r="271" spans="1:18">
      <c r="A271" s="146"/>
      <c r="B271" s="146"/>
      <c r="C271" s="146"/>
      <c r="D271" s="148">
        <f t="shared" si="50"/>
        <v>0</v>
      </c>
      <c r="E271" s="148">
        <f t="shared" si="51"/>
        <v>0</v>
      </c>
      <c r="F271" s="32">
        <f t="shared" si="52"/>
        <v>0</v>
      </c>
      <c r="G271" s="32">
        <f t="shared" si="53"/>
        <v>0</v>
      </c>
      <c r="H271" s="32">
        <f t="shared" si="54"/>
        <v>0</v>
      </c>
      <c r="I271" s="32">
        <f t="shared" si="55"/>
        <v>0</v>
      </c>
      <c r="J271" s="32">
        <f t="shared" si="56"/>
        <v>0</v>
      </c>
      <c r="K271" s="32">
        <f t="shared" si="57"/>
        <v>0</v>
      </c>
      <c r="L271" s="32">
        <f t="shared" si="58"/>
        <v>0</v>
      </c>
      <c r="M271" s="32">
        <f t="shared" ca="1" si="59"/>
        <v>-5.3961113175567078E-4</v>
      </c>
      <c r="N271" s="32">
        <f t="shared" ca="1" si="60"/>
        <v>0</v>
      </c>
      <c r="O271" s="149">
        <f t="shared" ca="1" si="61"/>
        <v>0</v>
      </c>
      <c r="P271" s="32">
        <f t="shared" ca="1" si="62"/>
        <v>0</v>
      </c>
      <c r="Q271" s="32">
        <f t="shared" ca="1" si="63"/>
        <v>0</v>
      </c>
      <c r="R271">
        <f t="shared" ca="1" si="64"/>
        <v>5.3961113175567078E-4</v>
      </c>
    </row>
    <row r="272" spans="1:18">
      <c r="A272" s="146"/>
      <c r="B272" s="146"/>
      <c r="C272" s="146"/>
      <c r="D272" s="148">
        <f t="shared" si="50"/>
        <v>0</v>
      </c>
      <c r="E272" s="148">
        <f t="shared" si="51"/>
        <v>0</v>
      </c>
      <c r="F272" s="32">
        <f t="shared" si="52"/>
        <v>0</v>
      </c>
      <c r="G272" s="32">
        <f t="shared" si="53"/>
        <v>0</v>
      </c>
      <c r="H272" s="32">
        <f t="shared" si="54"/>
        <v>0</v>
      </c>
      <c r="I272" s="32">
        <f t="shared" si="55"/>
        <v>0</v>
      </c>
      <c r="J272" s="32">
        <f t="shared" si="56"/>
        <v>0</v>
      </c>
      <c r="K272" s="32">
        <f t="shared" si="57"/>
        <v>0</v>
      </c>
      <c r="L272" s="32">
        <f t="shared" si="58"/>
        <v>0</v>
      </c>
      <c r="M272" s="32">
        <f t="shared" ca="1" si="59"/>
        <v>-5.3961113175567078E-4</v>
      </c>
      <c r="N272" s="32">
        <f t="shared" ca="1" si="60"/>
        <v>0</v>
      </c>
      <c r="O272" s="149">
        <f t="shared" ca="1" si="61"/>
        <v>0</v>
      </c>
      <c r="P272" s="32">
        <f t="shared" ca="1" si="62"/>
        <v>0</v>
      </c>
      <c r="Q272" s="32">
        <f t="shared" ca="1" si="63"/>
        <v>0</v>
      </c>
      <c r="R272">
        <f t="shared" ca="1" si="64"/>
        <v>5.3961113175567078E-4</v>
      </c>
    </row>
    <row r="273" spans="1:18">
      <c r="A273" s="146"/>
      <c r="B273" s="146"/>
      <c r="C273" s="146"/>
      <c r="D273" s="148">
        <f t="shared" si="50"/>
        <v>0</v>
      </c>
      <c r="E273" s="148">
        <f t="shared" si="51"/>
        <v>0</v>
      </c>
      <c r="F273" s="32">
        <f t="shared" si="52"/>
        <v>0</v>
      </c>
      <c r="G273" s="32">
        <f t="shared" si="53"/>
        <v>0</v>
      </c>
      <c r="H273" s="32">
        <f t="shared" si="54"/>
        <v>0</v>
      </c>
      <c r="I273" s="32">
        <f t="shared" si="55"/>
        <v>0</v>
      </c>
      <c r="J273" s="32">
        <f t="shared" si="56"/>
        <v>0</v>
      </c>
      <c r="K273" s="32">
        <f t="shared" si="57"/>
        <v>0</v>
      </c>
      <c r="L273" s="32">
        <f t="shared" si="58"/>
        <v>0</v>
      </c>
      <c r="M273" s="32">
        <f t="shared" ca="1" si="59"/>
        <v>-5.3961113175567078E-4</v>
      </c>
      <c r="N273" s="32">
        <f t="shared" ca="1" si="60"/>
        <v>0</v>
      </c>
      <c r="O273" s="149">
        <f t="shared" ca="1" si="61"/>
        <v>0</v>
      </c>
      <c r="P273" s="32">
        <f t="shared" ca="1" si="62"/>
        <v>0</v>
      </c>
      <c r="Q273" s="32">
        <f t="shared" ca="1" si="63"/>
        <v>0</v>
      </c>
      <c r="R273">
        <f t="shared" ca="1" si="64"/>
        <v>5.3961113175567078E-4</v>
      </c>
    </row>
    <row r="274" spans="1:18">
      <c r="A274" s="146"/>
      <c r="B274" s="146"/>
      <c r="C274" s="146"/>
      <c r="D274" s="148">
        <f t="shared" ref="D274:D339" si="65">A274/A$18</f>
        <v>0</v>
      </c>
      <c r="E274" s="148">
        <f t="shared" ref="E274:E339" si="66">B274/B$18</f>
        <v>0</v>
      </c>
      <c r="F274" s="32">
        <f t="shared" ref="F274:F339" si="67">$C274*D274</f>
        <v>0</v>
      </c>
      <c r="G274" s="32">
        <f t="shared" ref="G274:G339" si="68">$C274*E274</f>
        <v>0</v>
      </c>
      <c r="H274" s="32">
        <f t="shared" ref="H274:H339" si="69">C274*D274*D274</f>
        <v>0</v>
      </c>
      <c r="I274" s="32">
        <f t="shared" ref="I274:I339" si="70">C274*D274*D274*D274</f>
        <v>0</v>
      </c>
      <c r="J274" s="32">
        <f t="shared" ref="J274:J339" si="71">C274*D274*D274*D274*D274</f>
        <v>0</v>
      </c>
      <c r="K274" s="32">
        <f t="shared" ref="K274:K339" si="72">C274*E274*D274</f>
        <v>0</v>
      </c>
      <c r="L274" s="32">
        <f t="shared" ref="L274:L339" si="73">C274*E274*D274*D274</f>
        <v>0</v>
      </c>
      <c r="M274" s="32">
        <f t="shared" ref="M274:M339" ca="1" si="74">+E$4+E$5*D274+E$6*D274^2</f>
        <v>-5.3961113175567078E-4</v>
      </c>
      <c r="N274" s="32">
        <f t="shared" ref="N274:N337" ca="1" si="75">C274*(M274-E274)^2</f>
        <v>0</v>
      </c>
      <c r="O274" s="149">
        <f t="shared" ref="O274:O339" ca="1" si="76">(C274*O$1-O$2*F274+O$3*H274)^2</f>
        <v>0</v>
      </c>
      <c r="P274" s="32">
        <f t="shared" ref="P274:P337" ca="1" si="77">(-C274*O$2+O$4*F274-O$5*H274)^2</f>
        <v>0</v>
      </c>
      <c r="Q274" s="32">
        <f t="shared" ref="Q274:Q339" ca="1" si="78">+(C274*O$3-F274*O$5+H274*O$6)^2</f>
        <v>0</v>
      </c>
      <c r="R274">
        <f t="shared" ref="R274:R339" ca="1" si="79">+E274-M274</f>
        <v>5.3961113175567078E-4</v>
      </c>
    </row>
    <row r="275" spans="1:18">
      <c r="A275" s="146"/>
      <c r="B275" s="146"/>
      <c r="C275" s="146"/>
      <c r="D275" s="148">
        <f t="shared" si="65"/>
        <v>0</v>
      </c>
      <c r="E275" s="148">
        <f t="shared" si="66"/>
        <v>0</v>
      </c>
      <c r="F275" s="32">
        <f t="shared" si="67"/>
        <v>0</v>
      </c>
      <c r="G275" s="32">
        <f t="shared" si="68"/>
        <v>0</v>
      </c>
      <c r="H275" s="32">
        <f t="shared" si="69"/>
        <v>0</v>
      </c>
      <c r="I275" s="32">
        <f t="shared" si="70"/>
        <v>0</v>
      </c>
      <c r="J275" s="32">
        <f t="shared" si="71"/>
        <v>0</v>
      </c>
      <c r="K275" s="32">
        <f t="shared" si="72"/>
        <v>0</v>
      </c>
      <c r="L275" s="32">
        <f t="shared" si="73"/>
        <v>0</v>
      </c>
      <c r="M275" s="32">
        <f t="shared" ca="1" si="74"/>
        <v>-5.3961113175567078E-4</v>
      </c>
      <c r="N275" s="32">
        <f t="shared" ca="1" si="75"/>
        <v>0</v>
      </c>
      <c r="O275" s="149">
        <f t="shared" ca="1" si="76"/>
        <v>0</v>
      </c>
      <c r="P275" s="32">
        <f t="shared" ca="1" si="77"/>
        <v>0</v>
      </c>
      <c r="Q275" s="32">
        <f t="shared" ca="1" si="78"/>
        <v>0</v>
      </c>
      <c r="R275">
        <f t="shared" ca="1" si="79"/>
        <v>5.3961113175567078E-4</v>
      </c>
    </row>
    <row r="276" spans="1:18">
      <c r="A276" s="146"/>
      <c r="B276" s="146"/>
      <c r="C276" s="146"/>
      <c r="D276" s="148">
        <f t="shared" si="65"/>
        <v>0</v>
      </c>
      <c r="E276" s="148">
        <f t="shared" si="66"/>
        <v>0</v>
      </c>
      <c r="F276" s="32">
        <f t="shared" si="67"/>
        <v>0</v>
      </c>
      <c r="G276" s="32">
        <f t="shared" si="68"/>
        <v>0</v>
      </c>
      <c r="H276" s="32">
        <f t="shared" si="69"/>
        <v>0</v>
      </c>
      <c r="I276" s="32">
        <f t="shared" si="70"/>
        <v>0</v>
      </c>
      <c r="J276" s="32">
        <f t="shared" si="71"/>
        <v>0</v>
      </c>
      <c r="K276" s="32">
        <f t="shared" si="72"/>
        <v>0</v>
      </c>
      <c r="L276" s="32">
        <f t="shared" si="73"/>
        <v>0</v>
      </c>
      <c r="M276" s="32">
        <f t="shared" ca="1" si="74"/>
        <v>-5.3961113175567078E-4</v>
      </c>
      <c r="N276" s="32">
        <f t="shared" ca="1" si="75"/>
        <v>0</v>
      </c>
      <c r="O276" s="149">
        <f t="shared" ca="1" si="76"/>
        <v>0</v>
      </c>
      <c r="P276" s="32">
        <f t="shared" ca="1" si="77"/>
        <v>0</v>
      </c>
      <c r="Q276" s="32">
        <f t="shared" ca="1" si="78"/>
        <v>0</v>
      </c>
      <c r="R276">
        <f t="shared" ca="1" si="79"/>
        <v>5.3961113175567078E-4</v>
      </c>
    </row>
    <row r="277" spans="1:18">
      <c r="A277" s="146"/>
      <c r="B277" s="146"/>
      <c r="C277" s="146"/>
      <c r="D277" s="148">
        <f t="shared" si="65"/>
        <v>0</v>
      </c>
      <c r="E277" s="148">
        <f t="shared" si="66"/>
        <v>0</v>
      </c>
      <c r="F277" s="32">
        <f t="shared" si="67"/>
        <v>0</v>
      </c>
      <c r="G277" s="32">
        <f t="shared" si="68"/>
        <v>0</v>
      </c>
      <c r="H277" s="32">
        <f t="shared" si="69"/>
        <v>0</v>
      </c>
      <c r="I277" s="32">
        <f t="shared" si="70"/>
        <v>0</v>
      </c>
      <c r="J277" s="32">
        <f t="shared" si="71"/>
        <v>0</v>
      </c>
      <c r="K277" s="32">
        <f t="shared" si="72"/>
        <v>0</v>
      </c>
      <c r="L277" s="32">
        <f t="shared" si="73"/>
        <v>0</v>
      </c>
      <c r="M277" s="32">
        <f t="shared" ca="1" si="74"/>
        <v>-5.3961113175567078E-4</v>
      </c>
      <c r="N277" s="32">
        <f t="shared" ca="1" si="75"/>
        <v>0</v>
      </c>
      <c r="O277" s="149">
        <f t="shared" ca="1" si="76"/>
        <v>0</v>
      </c>
      <c r="P277" s="32">
        <f t="shared" ca="1" si="77"/>
        <v>0</v>
      </c>
      <c r="Q277" s="32">
        <f t="shared" ca="1" si="78"/>
        <v>0</v>
      </c>
      <c r="R277">
        <f t="shared" ca="1" si="79"/>
        <v>5.3961113175567078E-4</v>
      </c>
    </row>
    <row r="278" spans="1:18">
      <c r="A278" s="146"/>
      <c r="B278" s="146"/>
      <c r="C278" s="146"/>
      <c r="D278" s="148">
        <f t="shared" si="65"/>
        <v>0</v>
      </c>
      <c r="E278" s="148">
        <f t="shared" si="66"/>
        <v>0</v>
      </c>
      <c r="F278" s="32">
        <f t="shared" si="67"/>
        <v>0</v>
      </c>
      <c r="G278" s="32">
        <f t="shared" si="68"/>
        <v>0</v>
      </c>
      <c r="H278" s="32">
        <f t="shared" si="69"/>
        <v>0</v>
      </c>
      <c r="I278" s="32">
        <f t="shared" si="70"/>
        <v>0</v>
      </c>
      <c r="J278" s="32">
        <f t="shared" si="71"/>
        <v>0</v>
      </c>
      <c r="K278" s="32">
        <f t="shared" si="72"/>
        <v>0</v>
      </c>
      <c r="L278" s="32">
        <f t="shared" si="73"/>
        <v>0</v>
      </c>
      <c r="M278" s="32">
        <f t="shared" ca="1" si="74"/>
        <v>-5.3961113175567078E-4</v>
      </c>
      <c r="N278" s="32">
        <f t="shared" ca="1" si="75"/>
        <v>0</v>
      </c>
      <c r="O278" s="149">
        <f t="shared" ca="1" si="76"/>
        <v>0</v>
      </c>
      <c r="P278" s="32">
        <f t="shared" ca="1" si="77"/>
        <v>0</v>
      </c>
      <c r="Q278" s="32">
        <f t="shared" ca="1" si="78"/>
        <v>0</v>
      </c>
      <c r="R278">
        <f t="shared" ca="1" si="79"/>
        <v>5.3961113175567078E-4</v>
      </c>
    </row>
    <row r="279" spans="1:18">
      <c r="A279" s="146"/>
      <c r="B279" s="146"/>
      <c r="C279" s="146"/>
      <c r="D279" s="148">
        <f t="shared" si="65"/>
        <v>0</v>
      </c>
      <c r="E279" s="148">
        <f t="shared" si="66"/>
        <v>0</v>
      </c>
      <c r="F279" s="32">
        <f t="shared" si="67"/>
        <v>0</v>
      </c>
      <c r="G279" s="32">
        <f t="shared" si="68"/>
        <v>0</v>
      </c>
      <c r="H279" s="32">
        <f t="shared" si="69"/>
        <v>0</v>
      </c>
      <c r="I279" s="32">
        <f t="shared" si="70"/>
        <v>0</v>
      </c>
      <c r="J279" s="32">
        <f t="shared" si="71"/>
        <v>0</v>
      </c>
      <c r="K279" s="32">
        <f t="shared" si="72"/>
        <v>0</v>
      </c>
      <c r="L279" s="32">
        <f t="shared" si="73"/>
        <v>0</v>
      </c>
      <c r="M279" s="32">
        <f t="shared" ca="1" si="74"/>
        <v>-5.3961113175567078E-4</v>
      </c>
      <c r="N279" s="32">
        <f t="shared" ca="1" si="75"/>
        <v>0</v>
      </c>
      <c r="O279" s="149">
        <f t="shared" ca="1" si="76"/>
        <v>0</v>
      </c>
      <c r="P279" s="32">
        <f t="shared" ca="1" si="77"/>
        <v>0</v>
      </c>
      <c r="Q279" s="32">
        <f t="shared" ca="1" si="78"/>
        <v>0</v>
      </c>
      <c r="R279">
        <f t="shared" ca="1" si="79"/>
        <v>5.3961113175567078E-4</v>
      </c>
    </row>
    <row r="280" spans="1:18">
      <c r="A280" s="146"/>
      <c r="B280" s="146"/>
      <c r="C280" s="146"/>
      <c r="D280" s="148">
        <f t="shared" si="65"/>
        <v>0</v>
      </c>
      <c r="E280" s="148">
        <f t="shared" si="66"/>
        <v>0</v>
      </c>
      <c r="F280" s="32">
        <f t="shared" si="67"/>
        <v>0</v>
      </c>
      <c r="G280" s="32">
        <f t="shared" si="68"/>
        <v>0</v>
      </c>
      <c r="H280" s="32">
        <f t="shared" si="69"/>
        <v>0</v>
      </c>
      <c r="I280" s="32">
        <f t="shared" si="70"/>
        <v>0</v>
      </c>
      <c r="J280" s="32">
        <f t="shared" si="71"/>
        <v>0</v>
      </c>
      <c r="K280" s="32">
        <f t="shared" si="72"/>
        <v>0</v>
      </c>
      <c r="L280" s="32">
        <f t="shared" si="73"/>
        <v>0</v>
      </c>
      <c r="M280" s="32">
        <f t="shared" ca="1" si="74"/>
        <v>-5.3961113175567078E-4</v>
      </c>
      <c r="N280" s="32">
        <f t="shared" ca="1" si="75"/>
        <v>0</v>
      </c>
      <c r="O280" s="149">
        <f t="shared" ca="1" si="76"/>
        <v>0</v>
      </c>
      <c r="P280" s="32">
        <f t="shared" ca="1" si="77"/>
        <v>0</v>
      </c>
      <c r="Q280" s="32">
        <f t="shared" ca="1" si="78"/>
        <v>0</v>
      </c>
      <c r="R280">
        <f t="shared" ca="1" si="79"/>
        <v>5.3961113175567078E-4</v>
      </c>
    </row>
    <row r="281" spans="1:18">
      <c r="A281" s="146"/>
      <c r="B281" s="146"/>
      <c r="C281" s="146"/>
      <c r="D281" s="148">
        <f t="shared" si="65"/>
        <v>0</v>
      </c>
      <c r="E281" s="148">
        <f t="shared" si="66"/>
        <v>0</v>
      </c>
      <c r="F281" s="32">
        <f t="shared" si="67"/>
        <v>0</v>
      </c>
      <c r="G281" s="32">
        <f t="shared" si="68"/>
        <v>0</v>
      </c>
      <c r="H281" s="32">
        <f t="shared" si="69"/>
        <v>0</v>
      </c>
      <c r="I281" s="32">
        <f t="shared" si="70"/>
        <v>0</v>
      </c>
      <c r="J281" s="32">
        <f t="shared" si="71"/>
        <v>0</v>
      </c>
      <c r="K281" s="32">
        <f t="shared" si="72"/>
        <v>0</v>
      </c>
      <c r="L281" s="32">
        <f t="shared" si="73"/>
        <v>0</v>
      </c>
      <c r="M281" s="32">
        <f t="shared" ca="1" si="74"/>
        <v>-5.3961113175567078E-4</v>
      </c>
      <c r="N281" s="32">
        <f t="shared" ca="1" si="75"/>
        <v>0</v>
      </c>
      <c r="O281" s="149">
        <f t="shared" ca="1" si="76"/>
        <v>0</v>
      </c>
      <c r="P281" s="32">
        <f t="shared" ca="1" si="77"/>
        <v>0</v>
      </c>
      <c r="Q281" s="32">
        <f t="shared" ca="1" si="78"/>
        <v>0</v>
      </c>
      <c r="R281">
        <f t="shared" ca="1" si="79"/>
        <v>5.3961113175567078E-4</v>
      </c>
    </row>
    <row r="282" spans="1:18">
      <c r="A282" s="146"/>
      <c r="B282" s="146"/>
      <c r="C282" s="146"/>
      <c r="D282" s="148">
        <f t="shared" si="65"/>
        <v>0</v>
      </c>
      <c r="E282" s="148">
        <f t="shared" si="66"/>
        <v>0</v>
      </c>
      <c r="F282" s="32">
        <f t="shared" si="67"/>
        <v>0</v>
      </c>
      <c r="G282" s="32">
        <f t="shared" si="68"/>
        <v>0</v>
      </c>
      <c r="H282" s="32">
        <f t="shared" si="69"/>
        <v>0</v>
      </c>
      <c r="I282" s="32">
        <f t="shared" si="70"/>
        <v>0</v>
      </c>
      <c r="J282" s="32">
        <f t="shared" si="71"/>
        <v>0</v>
      </c>
      <c r="K282" s="32">
        <f t="shared" si="72"/>
        <v>0</v>
      </c>
      <c r="L282" s="32">
        <f t="shared" si="73"/>
        <v>0</v>
      </c>
      <c r="M282" s="32">
        <f t="shared" ca="1" si="74"/>
        <v>-5.3961113175567078E-4</v>
      </c>
      <c r="N282" s="32">
        <f t="shared" ca="1" si="75"/>
        <v>0</v>
      </c>
      <c r="O282" s="149">
        <f t="shared" ca="1" si="76"/>
        <v>0</v>
      </c>
      <c r="P282" s="32">
        <f t="shared" ca="1" si="77"/>
        <v>0</v>
      </c>
      <c r="Q282" s="32">
        <f t="shared" ca="1" si="78"/>
        <v>0</v>
      </c>
      <c r="R282">
        <f t="shared" ca="1" si="79"/>
        <v>5.3961113175567078E-4</v>
      </c>
    </row>
    <row r="283" spans="1:18">
      <c r="A283" s="146"/>
      <c r="B283" s="146"/>
      <c r="C283" s="146"/>
      <c r="D283" s="148">
        <f t="shared" si="65"/>
        <v>0</v>
      </c>
      <c r="E283" s="148">
        <f t="shared" si="66"/>
        <v>0</v>
      </c>
      <c r="F283" s="32">
        <f t="shared" si="67"/>
        <v>0</v>
      </c>
      <c r="G283" s="32">
        <f t="shared" si="68"/>
        <v>0</v>
      </c>
      <c r="H283" s="32">
        <f t="shared" si="69"/>
        <v>0</v>
      </c>
      <c r="I283" s="32">
        <f t="shared" si="70"/>
        <v>0</v>
      </c>
      <c r="J283" s="32">
        <f t="shared" si="71"/>
        <v>0</v>
      </c>
      <c r="K283" s="32">
        <f t="shared" si="72"/>
        <v>0</v>
      </c>
      <c r="L283" s="32">
        <f t="shared" si="73"/>
        <v>0</v>
      </c>
      <c r="M283" s="32">
        <f t="shared" ca="1" si="74"/>
        <v>-5.3961113175567078E-4</v>
      </c>
      <c r="N283" s="32">
        <f t="shared" ca="1" si="75"/>
        <v>0</v>
      </c>
      <c r="O283" s="149">
        <f t="shared" ca="1" si="76"/>
        <v>0</v>
      </c>
      <c r="P283" s="32">
        <f t="shared" ca="1" si="77"/>
        <v>0</v>
      </c>
      <c r="Q283" s="32">
        <f t="shared" ca="1" si="78"/>
        <v>0</v>
      </c>
      <c r="R283">
        <f t="shared" ca="1" si="79"/>
        <v>5.3961113175567078E-4</v>
      </c>
    </row>
    <row r="284" spans="1:18">
      <c r="A284" s="146"/>
      <c r="B284" s="146"/>
      <c r="C284" s="146"/>
      <c r="D284" s="148">
        <f t="shared" si="65"/>
        <v>0</v>
      </c>
      <c r="E284" s="148">
        <f t="shared" si="66"/>
        <v>0</v>
      </c>
      <c r="F284" s="32">
        <f t="shared" si="67"/>
        <v>0</v>
      </c>
      <c r="G284" s="32">
        <f t="shared" si="68"/>
        <v>0</v>
      </c>
      <c r="H284" s="32">
        <f t="shared" si="69"/>
        <v>0</v>
      </c>
      <c r="I284" s="32">
        <f t="shared" si="70"/>
        <v>0</v>
      </c>
      <c r="J284" s="32">
        <f t="shared" si="71"/>
        <v>0</v>
      </c>
      <c r="K284" s="32">
        <f t="shared" si="72"/>
        <v>0</v>
      </c>
      <c r="L284" s="32">
        <f t="shared" si="73"/>
        <v>0</v>
      </c>
      <c r="M284" s="32">
        <f t="shared" ca="1" si="74"/>
        <v>-5.3961113175567078E-4</v>
      </c>
      <c r="N284" s="32">
        <f t="shared" ca="1" si="75"/>
        <v>0</v>
      </c>
      <c r="O284" s="149">
        <f t="shared" ca="1" si="76"/>
        <v>0</v>
      </c>
      <c r="P284" s="32">
        <f t="shared" ca="1" si="77"/>
        <v>0</v>
      </c>
      <c r="Q284" s="32">
        <f t="shared" ca="1" si="78"/>
        <v>0</v>
      </c>
      <c r="R284">
        <f t="shared" ca="1" si="79"/>
        <v>5.3961113175567078E-4</v>
      </c>
    </row>
    <row r="285" spans="1:18">
      <c r="A285" s="146"/>
      <c r="B285" s="146"/>
      <c r="C285" s="146"/>
      <c r="D285" s="148">
        <f t="shared" si="65"/>
        <v>0</v>
      </c>
      <c r="E285" s="148">
        <f t="shared" si="66"/>
        <v>0</v>
      </c>
      <c r="F285" s="32">
        <f t="shared" si="67"/>
        <v>0</v>
      </c>
      <c r="G285" s="32">
        <f t="shared" si="68"/>
        <v>0</v>
      </c>
      <c r="H285" s="32">
        <f t="shared" si="69"/>
        <v>0</v>
      </c>
      <c r="I285" s="32">
        <f t="shared" si="70"/>
        <v>0</v>
      </c>
      <c r="J285" s="32">
        <f t="shared" si="71"/>
        <v>0</v>
      </c>
      <c r="K285" s="32">
        <f t="shared" si="72"/>
        <v>0</v>
      </c>
      <c r="L285" s="32">
        <f t="shared" si="73"/>
        <v>0</v>
      </c>
      <c r="M285" s="32">
        <f t="shared" ca="1" si="74"/>
        <v>-5.3961113175567078E-4</v>
      </c>
      <c r="N285" s="32">
        <f t="shared" ca="1" si="75"/>
        <v>0</v>
      </c>
      <c r="O285" s="149">
        <f t="shared" ca="1" si="76"/>
        <v>0</v>
      </c>
      <c r="P285" s="32">
        <f t="shared" ca="1" si="77"/>
        <v>0</v>
      </c>
      <c r="Q285" s="32">
        <f t="shared" ca="1" si="78"/>
        <v>0</v>
      </c>
      <c r="R285">
        <f t="shared" ca="1" si="79"/>
        <v>5.3961113175567078E-4</v>
      </c>
    </row>
    <row r="286" spans="1:18">
      <c r="A286" s="146"/>
      <c r="B286" s="146"/>
      <c r="C286" s="146"/>
      <c r="D286" s="148">
        <f t="shared" si="65"/>
        <v>0</v>
      </c>
      <c r="E286" s="148">
        <f t="shared" si="66"/>
        <v>0</v>
      </c>
      <c r="F286" s="32">
        <f t="shared" si="67"/>
        <v>0</v>
      </c>
      <c r="G286" s="32">
        <f t="shared" si="68"/>
        <v>0</v>
      </c>
      <c r="H286" s="32">
        <f t="shared" si="69"/>
        <v>0</v>
      </c>
      <c r="I286" s="32">
        <f t="shared" si="70"/>
        <v>0</v>
      </c>
      <c r="J286" s="32">
        <f t="shared" si="71"/>
        <v>0</v>
      </c>
      <c r="K286" s="32">
        <f t="shared" si="72"/>
        <v>0</v>
      </c>
      <c r="L286" s="32">
        <f t="shared" si="73"/>
        <v>0</v>
      </c>
      <c r="M286" s="32">
        <f t="shared" ca="1" si="74"/>
        <v>-5.3961113175567078E-4</v>
      </c>
      <c r="N286" s="32">
        <f t="shared" ca="1" si="75"/>
        <v>0</v>
      </c>
      <c r="O286" s="149">
        <f t="shared" ca="1" si="76"/>
        <v>0</v>
      </c>
      <c r="P286" s="32">
        <f t="shared" ca="1" si="77"/>
        <v>0</v>
      </c>
      <c r="Q286" s="32">
        <f t="shared" ca="1" si="78"/>
        <v>0</v>
      </c>
      <c r="R286">
        <f t="shared" ca="1" si="79"/>
        <v>5.3961113175567078E-4</v>
      </c>
    </row>
    <row r="287" spans="1:18">
      <c r="A287" s="146"/>
      <c r="B287" s="146"/>
      <c r="C287" s="146"/>
      <c r="D287" s="148">
        <f t="shared" si="65"/>
        <v>0</v>
      </c>
      <c r="E287" s="148">
        <f t="shared" si="66"/>
        <v>0</v>
      </c>
      <c r="F287" s="32">
        <f t="shared" si="67"/>
        <v>0</v>
      </c>
      <c r="G287" s="32">
        <f t="shared" si="68"/>
        <v>0</v>
      </c>
      <c r="H287" s="32">
        <f t="shared" si="69"/>
        <v>0</v>
      </c>
      <c r="I287" s="32">
        <f t="shared" si="70"/>
        <v>0</v>
      </c>
      <c r="J287" s="32">
        <f t="shared" si="71"/>
        <v>0</v>
      </c>
      <c r="K287" s="32">
        <f t="shared" si="72"/>
        <v>0</v>
      </c>
      <c r="L287" s="32">
        <f t="shared" si="73"/>
        <v>0</v>
      </c>
      <c r="M287" s="32">
        <f t="shared" ca="1" si="74"/>
        <v>-5.3961113175567078E-4</v>
      </c>
      <c r="N287" s="32">
        <f t="shared" ca="1" si="75"/>
        <v>0</v>
      </c>
      <c r="O287" s="149">
        <f t="shared" ca="1" si="76"/>
        <v>0</v>
      </c>
      <c r="P287" s="32">
        <f t="shared" ca="1" si="77"/>
        <v>0</v>
      </c>
      <c r="Q287" s="32">
        <f t="shared" ca="1" si="78"/>
        <v>0</v>
      </c>
      <c r="R287">
        <f t="shared" ca="1" si="79"/>
        <v>5.3961113175567078E-4</v>
      </c>
    </row>
    <row r="288" spans="1:18">
      <c r="A288" s="146"/>
      <c r="B288" s="146"/>
      <c r="C288" s="146"/>
      <c r="D288" s="148">
        <f t="shared" si="65"/>
        <v>0</v>
      </c>
      <c r="E288" s="148">
        <f t="shared" si="66"/>
        <v>0</v>
      </c>
      <c r="F288" s="32">
        <f t="shared" si="67"/>
        <v>0</v>
      </c>
      <c r="G288" s="32">
        <f t="shared" si="68"/>
        <v>0</v>
      </c>
      <c r="H288" s="32">
        <f t="shared" si="69"/>
        <v>0</v>
      </c>
      <c r="I288" s="32">
        <f t="shared" si="70"/>
        <v>0</v>
      </c>
      <c r="J288" s="32">
        <f t="shared" si="71"/>
        <v>0</v>
      </c>
      <c r="K288" s="32">
        <f t="shared" si="72"/>
        <v>0</v>
      </c>
      <c r="L288" s="32">
        <f t="shared" si="73"/>
        <v>0</v>
      </c>
      <c r="M288" s="32">
        <f t="shared" ca="1" si="74"/>
        <v>-5.3961113175567078E-4</v>
      </c>
      <c r="N288" s="32">
        <f t="shared" ca="1" si="75"/>
        <v>0</v>
      </c>
      <c r="O288" s="149">
        <f t="shared" ca="1" si="76"/>
        <v>0</v>
      </c>
      <c r="P288" s="32">
        <f t="shared" ca="1" si="77"/>
        <v>0</v>
      </c>
      <c r="Q288" s="32">
        <f t="shared" ca="1" si="78"/>
        <v>0</v>
      </c>
      <c r="R288">
        <f t="shared" ca="1" si="79"/>
        <v>5.3961113175567078E-4</v>
      </c>
    </row>
    <row r="289" spans="1:18">
      <c r="A289" s="146"/>
      <c r="B289" s="146"/>
      <c r="C289" s="146"/>
      <c r="D289" s="148">
        <f t="shared" si="65"/>
        <v>0</v>
      </c>
      <c r="E289" s="148">
        <f t="shared" si="66"/>
        <v>0</v>
      </c>
      <c r="F289" s="32">
        <f t="shared" si="67"/>
        <v>0</v>
      </c>
      <c r="G289" s="32">
        <f t="shared" si="68"/>
        <v>0</v>
      </c>
      <c r="H289" s="32">
        <f t="shared" si="69"/>
        <v>0</v>
      </c>
      <c r="I289" s="32">
        <f t="shared" si="70"/>
        <v>0</v>
      </c>
      <c r="J289" s="32">
        <f t="shared" si="71"/>
        <v>0</v>
      </c>
      <c r="K289" s="32">
        <f t="shared" si="72"/>
        <v>0</v>
      </c>
      <c r="L289" s="32">
        <f t="shared" si="73"/>
        <v>0</v>
      </c>
      <c r="M289" s="32">
        <f t="shared" ca="1" si="74"/>
        <v>-5.3961113175567078E-4</v>
      </c>
      <c r="N289" s="32">
        <f t="shared" ca="1" si="75"/>
        <v>0</v>
      </c>
      <c r="O289" s="149">
        <f t="shared" ca="1" si="76"/>
        <v>0</v>
      </c>
      <c r="P289" s="32">
        <f t="shared" ca="1" si="77"/>
        <v>0</v>
      </c>
      <c r="Q289" s="32">
        <f t="shared" ca="1" si="78"/>
        <v>0</v>
      </c>
      <c r="R289">
        <f t="shared" ca="1" si="79"/>
        <v>5.3961113175567078E-4</v>
      </c>
    </row>
    <row r="290" spans="1:18">
      <c r="A290" s="146"/>
      <c r="B290" s="146"/>
      <c r="C290" s="146"/>
      <c r="D290" s="148">
        <f t="shared" si="65"/>
        <v>0</v>
      </c>
      <c r="E290" s="148">
        <f t="shared" si="66"/>
        <v>0</v>
      </c>
      <c r="F290" s="32">
        <f t="shared" si="67"/>
        <v>0</v>
      </c>
      <c r="G290" s="32">
        <f t="shared" si="68"/>
        <v>0</v>
      </c>
      <c r="H290" s="32">
        <f t="shared" si="69"/>
        <v>0</v>
      </c>
      <c r="I290" s="32">
        <f t="shared" si="70"/>
        <v>0</v>
      </c>
      <c r="J290" s="32">
        <f t="shared" si="71"/>
        <v>0</v>
      </c>
      <c r="K290" s="32">
        <f t="shared" si="72"/>
        <v>0</v>
      </c>
      <c r="L290" s="32">
        <f t="shared" si="73"/>
        <v>0</v>
      </c>
      <c r="M290" s="32">
        <f t="shared" ca="1" si="74"/>
        <v>-5.3961113175567078E-4</v>
      </c>
      <c r="N290" s="32">
        <f t="shared" ca="1" si="75"/>
        <v>0</v>
      </c>
      <c r="O290" s="149">
        <f t="shared" ca="1" si="76"/>
        <v>0</v>
      </c>
      <c r="P290" s="32">
        <f t="shared" ca="1" si="77"/>
        <v>0</v>
      </c>
      <c r="Q290" s="32">
        <f t="shared" ca="1" si="78"/>
        <v>0</v>
      </c>
      <c r="R290">
        <f t="shared" ca="1" si="79"/>
        <v>5.3961113175567078E-4</v>
      </c>
    </row>
    <row r="291" spans="1:18">
      <c r="A291" s="146"/>
      <c r="B291" s="146"/>
      <c r="C291" s="146"/>
      <c r="D291" s="148">
        <f t="shared" si="65"/>
        <v>0</v>
      </c>
      <c r="E291" s="148">
        <f t="shared" si="66"/>
        <v>0</v>
      </c>
      <c r="F291" s="32">
        <f t="shared" si="67"/>
        <v>0</v>
      </c>
      <c r="G291" s="32">
        <f t="shared" si="68"/>
        <v>0</v>
      </c>
      <c r="H291" s="32">
        <f t="shared" si="69"/>
        <v>0</v>
      </c>
      <c r="I291" s="32">
        <f t="shared" si="70"/>
        <v>0</v>
      </c>
      <c r="J291" s="32">
        <f t="shared" si="71"/>
        <v>0</v>
      </c>
      <c r="K291" s="32">
        <f t="shared" si="72"/>
        <v>0</v>
      </c>
      <c r="L291" s="32">
        <f t="shared" si="73"/>
        <v>0</v>
      </c>
      <c r="M291" s="32">
        <f t="shared" ca="1" si="74"/>
        <v>-5.3961113175567078E-4</v>
      </c>
      <c r="N291" s="32">
        <f t="shared" ca="1" si="75"/>
        <v>0</v>
      </c>
      <c r="O291" s="149">
        <f t="shared" ca="1" si="76"/>
        <v>0</v>
      </c>
      <c r="P291" s="32">
        <f t="shared" ca="1" si="77"/>
        <v>0</v>
      </c>
      <c r="Q291" s="32">
        <f t="shared" ca="1" si="78"/>
        <v>0</v>
      </c>
      <c r="R291">
        <f t="shared" ca="1" si="79"/>
        <v>5.3961113175567078E-4</v>
      </c>
    </row>
    <row r="292" spans="1:18">
      <c r="A292" s="146"/>
      <c r="B292" s="146"/>
      <c r="C292" s="146"/>
      <c r="D292" s="148">
        <f t="shared" si="65"/>
        <v>0</v>
      </c>
      <c r="E292" s="148">
        <f t="shared" si="66"/>
        <v>0</v>
      </c>
      <c r="F292" s="32">
        <f t="shared" si="67"/>
        <v>0</v>
      </c>
      <c r="G292" s="32">
        <f t="shared" si="68"/>
        <v>0</v>
      </c>
      <c r="H292" s="32">
        <f t="shared" si="69"/>
        <v>0</v>
      </c>
      <c r="I292" s="32">
        <f t="shared" si="70"/>
        <v>0</v>
      </c>
      <c r="J292" s="32">
        <f t="shared" si="71"/>
        <v>0</v>
      </c>
      <c r="K292" s="32">
        <f t="shared" si="72"/>
        <v>0</v>
      </c>
      <c r="L292" s="32">
        <f t="shared" si="73"/>
        <v>0</v>
      </c>
      <c r="M292" s="32">
        <f t="shared" ca="1" si="74"/>
        <v>-5.3961113175567078E-4</v>
      </c>
      <c r="N292" s="32">
        <f t="shared" ca="1" si="75"/>
        <v>0</v>
      </c>
      <c r="O292" s="149">
        <f t="shared" ca="1" si="76"/>
        <v>0</v>
      </c>
      <c r="P292" s="32">
        <f t="shared" ca="1" si="77"/>
        <v>0</v>
      </c>
      <c r="Q292" s="32">
        <f t="shared" ca="1" si="78"/>
        <v>0</v>
      </c>
      <c r="R292">
        <f t="shared" ca="1" si="79"/>
        <v>5.3961113175567078E-4</v>
      </c>
    </row>
    <row r="293" spans="1:18">
      <c r="A293" s="146"/>
      <c r="B293" s="146"/>
      <c r="C293" s="146"/>
      <c r="D293" s="148">
        <f t="shared" si="65"/>
        <v>0</v>
      </c>
      <c r="E293" s="148">
        <f t="shared" si="66"/>
        <v>0</v>
      </c>
      <c r="F293" s="32">
        <f t="shared" si="67"/>
        <v>0</v>
      </c>
      <c r="G293" s="32">
        <f t="shared" si="68"/>
        <v>0</v>
      </c>
      <c r="H293" s="32">
        <f t="shared" si="69"/>
        <v>0</v>
      </c>
      <c r="I293" s="32">
        <f t="shared" si="70"/>
        <v>0</v>
      </c>
      <c r="J293" s="32">
        <f t="shared" si="71"/>
        <v>0</v>
      </c>
      <c r="K293" s="32">
        <f t="shared" si="72"/>
        <v>0</v>
      </c>
      <c r="L293" s="32">
        <f t="shared" si="73"/>
        <v>0</v>
      </c>
      <c r="M293" s="32">
        <f t="shared" ca="1" si="74"/>
        <v>-5.3961113175567078E-4</v>
      </c>
      <c r="N293" s="32">
        <f t="shared" ca="1" si="75"/>
        <v>0</v>
      </c>
      <c r="O293" s="149">
        <f t="shared" ca="1" si="76"/>
        <v>0</v>
      </c>
      <c r="P293" s="32">
        <f t="shared" ca="1" si="77"/>
        <v>0</v>
      </c>
      <c r="Q293" s="32">
        <f t="shared" ca="1" si="78"/>
        <v>0</v>
      </c>
      <c r="R293">
        <f t="shared" ca="1" si="79"/>
        <v>5.3961113175567078E-4</v>
      </c>
    </row>
    <row r="294" spans="1:18">
      <c r="A294" s="146"/>
      <c r="B294" s="146"/>
      <c r="C294" s="146"/>
      <c r="D294" s="148">
        <f t="shared" si="65"/>
        <v>0</v>
      </c>
      <c r="E294" s="148">
        <f t="shared" si="66"/>
        <v>0</v>
      </c>
      <c r="F294" s="32">
        <f t="shared" si="67"/>
        <v>0</v>
      </c>
      <c r="G294" s="32">
        <f t="shared" si="68"/>
        <v>0</v>
      </c>
      <c r="H294" s="32">
        <f t="shared" si="69"/>
        <v>0</v>
      </c>
      <c r="I294" s="32">
        <f t="shared" si="70"/>
        <v>0</v>
      </c>
      <c r="J294" s="32">
        <f t="shared" si="71"/>
        <v>0</v>
      </c>
      <c r="K294" s="32">
        <f t="shared" si="72"/>
        <v>0</v>
      </c>
      <c r="L294" s="32">
        <f t="shared" si="73"/>
        <v>0</v>
      </c>
      <c r="M294" s="32">
        <f t="shared" ca="1" si="74"/>
        <v>-5.3961113175567078E-4</v>
      </c>
      <c r="N294" s="32">
        <f t="shared" ca="1" si="75"/>
        <v>0</v>
      </c>
      <c r="O294" s="149">
        <f t="shared" ca="1" si="76"/>
        <v>0</v>
      </c>
      <c r="P294" s="32">
        <f t="shared" ca="1" si="77"/>
        <v>0</v>
      </c>
      <c r="Q294" s="32">
        <f t="shared" ca="1" si="78"/>
        <v>0</v>
      </c>
      <c r="R294">
        <f t="shared" ca="1" si="79"/>
        <v>5.3961113175567078E-4</v>
      </c>
    </row>
    <row r="295" spans="1:18">
      <c r="A295" s="146"/>
      <c r="B295" s="146"/>
      <c r="C295" s="146"/>
      <c r="D295" s="148">
        <f t="shared" si="65"/>
        <v>0</v>
      </c>
      <c r="E295" s="148">
        <f t="shared" si="66"/>
        <v>0</v>
      </c>
      <c r="F295" s="32">
        <f t="shared" si="67"/>
        <v>0</v>
      </c>
      <c r="G295" s="32">
        <f t="shared" si="68"/>
        <v>0</v>
      </c>
      <c r="H295" s="32">
        <f t="shared" si="69"/>
        <v>0</v>
      </c>
      <c r="I295" s="32">
        <f t="shared" si="70"/>
        <v>0</v>
      </c>
      <c r="J295" s="32">
        <f t="shared" si="71"/>
        <v>0</v>
      </c>
      <c r="K295" s="32">
        <f t="shared" si="72"/>
        <v>0</v>
      </c>
      <c r="L295" s="32">
        <f t="shared" si="73"/>
        <v>0</v>
      </c>
      <c r="M295" s="32">
        <f t="shared" ca="1" si="74"/>
        <v>-5.3961113175567078E-4</v>
      </c>
      <c r="N295" s="32">
        <f t="shared" ca="1" si="75"/>
        <v>0</v>
      </c>
      <c r="O295" s="149">
        <f t="shared" ca="1" si="76"/>
        <v>0</v>
      </c>
      <c r="P295" s="32">
        <f t="shared" ca="1" si="77"/>
        <v>0</v>
      </c>
      <c r="Q295" s="32">
        <f t="shared" ca="1" si="78"/>
        <v>0</v>
      </c>
      <c r="R295">
        <f t="shared" ca="1" si="79"/>
        <v>5.3961113175567078E-4</v>
      </c>
    </row>
    <row r="296" spans="1:18">
      <c r="A296" s="146"/>
      <c r="B296" s="146"/>
      <c r="C296" s="146"/>
      <c r="D296" s="148">
        <f t="shared" si="65"/>
        <v>0</v>
      </c>
      <c r="E296" s="148">
        <f t="shared" si="66"/>
        <v>0</v>
      </c>
      <c r="F296" s="32">
        <f t="shared" si="67"/>
        <v>0</v>
      </c>
      <c r="G296" s="32">
        <f t="shared" si="68"/>
        <v>0</v>
      </c>
      <c r="H296" s="32">
        <f t="shared" si="69"/>
        <v>0</v>
      </c>
      <c r="I296" s="32">
        <f t="shared" si="70"/>
        <v>0</v>
      </c>
      <c r="J296" s="32">
        <f t="shared" si="71"/>
        <v>0</v>
      </c>
      <c r="K296" s="32">
        <f t="shared" si="72"/>
        <v>0</v>
      </c>
      <c r="L296" s="32">
        <f t="shared" si="73"/>
        <v>0</v>
      </c>
      <c r="M296" s="32">
        <f t="shared" ca="1" si="74"/>
        <v>-5.3961113175567078E-4</v>
      </c>
      <c r="N296" s="32">
        <f t="shared" ca="1" si="75"/>
        <v>0</v>
      </c>
      <c r="O296" s="149">
        <f t="shared" ca="1" si="76"/>
        <v>0</v>
      </c>
      <c r="P296" s="32">
        <f t="shared" ca="1" si="77"/>
        <v>0</v>
      </c>
      <c r="Q296" s="32">
        <f t="shared" ca="1" si="78"/>
        <v>0</v>
      </c>
      <c r="R296">
        <f t="shared" ca="1" si="79"/>
        <v>5.3961113175567078E-4</v>
      </c>
    </row>
    <row r="297" spans="1:18">
      <c r="A297" s="146"/>
      <c r="B297" s="146"/>
      <c r="C297" s="146"/>
      <c r="D297" s="148">
        <f t="shared" si="65"/>
        <v>0</v>
      </c>
      <c r="E297" s="148">
        <f t="shared" si="66"/>
        <v>0</v>
      </c>
      <c r="F297" s="32">
        <f t="shared" si="67"/>
        <v>0</v>
      </c>
      <c r="G297" s="32">
        <f t="shared" si="68"/>
        <v>0</v>
      </c>
      <c r="H297" s="32">
        <f t="shared" si="69"/>
        <v>0</v>
      </c>
      <c r="I297" s="32">
        <f t="shared" si="70"/>
        <v>0</v>
      </c>
      <c r="J297" s="32">
        <f t="shared" si="71"/>
        <v>0</v>
      </c>
      <c r="K297" s="32">
        <f t="shared" si="72"/>
        <v>0</v>
      </c>
      <c r="L297" s="32">
        <f t="shared" si="73"/>
        <v>0</v>
      </c>
      <c r="M297" s="32">
        <f t="shared" ca="1" si="74"/>
        <v>-5.3961113175567078E-4</v>
      </c>
      <c r="N297" s="32">
        <f t="shared" ca="1" si="75"/>
        <v>0</v>
      </c>
      <c r="O297" s="149">
        <f t="shared" ca="1" si="76"/>
        <v>0</v>
      </c>
      <c r="P297" s="32">
        <f t="shared" ca="1" si="77"/>
        <v>0</v>
      </c>
      <c r="Q297" s="32">
        <f t="shared" ca="1" si="78"/>
        <v>0</v>
      </c>
      <c r="R297">
        <f t="shared" ca="1" si="79"/>
        <v>5.3961113175567078E-4</v>
      </c>
    </row>
    <row r="298" spans="1:18">
      <c r="A298" s="146"/>
      <c r="B298" s="146"/>
      <c r="C298" s="146"/>
      <c r="D298" s="148">
        <f t="shared" si="65"/>
        <v>0</v>
      </c>
      <c r="E298" s="148">
        <f t="shared" si="66"/>
        <v>0</v>
      </c>
      <c r="F298" s="32">
        <f t="shared" si="67"/>
        <v>0</v>
      </c>
      <c r="G298" s="32">
        <f t="shared" si="68"/>
        <v>0</v>
      </c>
      <c r="H298" s="32">
        <f t="shared" si="69"/>
        <v>0</v>
      </c>
      <c r="I298" s="32">
        <f t="shared" si="70"/>
        <v>0</v>
      </c>
      <c r="J298" s="32">
        <f t="shared" si="71"/>
        <v>0</v>
      </c>
      <c r="K298" s="32">
        <f t="shared" si="72"/>
        <v>0</v>
      </c>
      <c r="L298" s="32">
        <f t="shared" si="73"/>
        <v>0</v>
      </c>
      <c r="M298" s="32">
        <f t="shared" ca="1" si="74"/>
        <v>-5.3961113175567078E-4</v>
      </c>
      <c r="N298" s="32">
        <f t="shared" ca="1" si="75"/>
        <v>0</v>
      </c>
      <c r="O298" s="149">
        <f t="shared" ca="1" si="76"/>
        <v>0</v>
      </c>
      <c r="P298" s="32">
        <f t="shared" ca="1" si="77"/>
        <v>0</v>
      </c>
      <c r="Q298" s="32">
        <f t="shared" ca="1" si="78"/>
        <v>0</v>
      </c>
      <c r="R298">
        <f t="shared" ca="1" si="79"/>
        <v>5.3961113175567078E-4</v>
      </c>
    </row>
    <row r="299" spans="1:18">
      <c r="A299" s="146"/>
      <c r="B299" s="146"/>
      <c r="C299" s="146"/>
      <c r="D299" s="148">
        <f t="shared" si="65"/>
        <v>0</v>
      </c>
      <c r="E299" s="148">
        <f t="shared" si="66"/>
        <v>0</v>
      </c>
      <c r="F299" s="32">
        <f t="shared" si="67"/>
        <v>0</v>
      </c>
      <c r="G299" s="32">
        <f t="shared" si="68"/>
        <v>0</v>
      </c>
      <c r="H299" s="32">
        <f t="shared" si="69"/>
        <v>0</v>
      </c>
      <c r="I299" s="32">
        <f t="shared" si="70"/>
        <v>0</v>
      </c>
      <c r="J299" s="32">
        <f t="shared" si="71"/>
        <v>0</v>
      </c>
      <c r="K299" s="32">
        <f t="shared" si="72"/>
        <v>0</v>
      </c>
      <c r="L299" s="32">
        <f t="shared" si="73"/>
        <v>0</v>
      </c>
      <c r="M299" s="32">
        <f t="shared" ca="1" si="74"/>
        <v>-5.3961113175567078E-4</v>
      </c>
      <c r="N299" s="32">
        <f t="shared" ca="1" si="75"/>
        <v>0</v>
      </c>
      <c r="O299" s="149">
        <f t="shared" ca="1" si="76"/>
        <v>0</v>
      </c>
      <c r="P299" s="32">
        <f t="shared" ca="1" si="77"/>
        <v>0</v>
      </c>
      <c r="Q299" s="32">
        <f t="shared" ca="1" si="78"/>
        <v>0</v>
      </c>
      <c r="R299">
        <f t="shared" ca="1" si="79"/>
        <v>5.3961113175567078E-4</v>
      </c>
    </row>
    <row r="300" spans="1:18">
      <c r="A300" s="146"/>
      <c r="B300" s="146"/>
      <c r="C300" s="146"/>
      <c r="D300" s="148">
        <f t="shared" si="65"/>
        <v>0</v>
      </c>
      <c r="E300" s="148">
        <f t="shared" si="66"/>
        <v>0</v>
      </c>
      <c r="F300" s="32">
        <f t="shared" si="67"/>
        <v>0</v>
      </c>
      <c r="G300" s="32">
        <f t="shared" si="68"/>
        <v>0</v>
      </c>
      <c r="H300" s="32">
        <f t="shared" si="69"/>
        <v>0</v>
      </c>
      <c r="I300" s="32">
        <f t="shared" si="70"/>
        <v>0</v>
      </c>
      <c r="J300" s="32">
        <f t="shared" si="71"/>
        <v>0</v>
      </c>
      <c r="K300" s="32">
        <f t="shared" si="72"/>
        <v>0</v>
      </c>
      <c r="L300" s="32">
        <f t="shared" si="73"/>
        <v>0</v>
      </c>
      <c r="M300" s="32">
        <f t="shared" ca="1" si="74"/>
        <v>-5.3961113175567078E-4</v>
      </c>
      <c r="N300" s="32">
        <f t="shared" ca="1" si="75"/>
        <v>0</v>
      </c>
      <c r="O300" s="149">
        <f t="shared" ca="1" si="76"/>
        <v>0</v>
      </c>
      <c r="P300" s="32">
        <f t="shared" ca="1" si="77"/>
        <v>0</v>
      </c>
      <c r="Q300" s="32">
        <f t="shared" ca="1" si="78"/>
        <v>0</v>
      </c>
      <c r="R300">
        <f t="shared" ca="1" si="79"/>
        <v>5.3961113175567078E-4</v>
      </c>
    </row>
    <row r="301" spans="1:18">
      <c r="A301" s="146"/>
      <c r="B301" s="146"/>
      <c r="C301" s="146"/>
      <c r="D301" s="148">
        <f t="shared" si="65"/>
        <v>0</v>
      </c>
      <c r="E301" s="148">
        <f t="shared" si="66"/>
        <v>0</v>
      </c>
      <c r="F301" s="32">
        <f t="shared" si="67"/>
        <v>0</v>
      </c>
      <c r="G301" s="32">
        <f t="shared" si="68"/>
        <v>0</v>
      </c>
      <c r="H301" s="32">
        <f t="shared" si="69"/>
        <v>0</v>
      </c>
      <c r="I301" s="32">
        <f t="shared" si="70"/>
        <v>0</v>
      </c>
      <c r="J301" s="32">
        <f t="shared" si="71"/>
        <v>0</v>
      </c>
      <c r="K301" s="32">
        <f t="shared" si="72"/>
        <v>0</v>
      </c>
      <c r="L301" s="32">
        <f t="shared" si="73"/>
        <v>0</v>
      </c>
      <c r="M301" s="32">
        <f t="shared" ca="1" si="74"/>
        <v>-5.3961113175567078E-4</v>
      </c>
      <c r="N301" s="32">
        <f t="shared" ca="1" si="75"/>
        <v>0</v>
      </c>
      <c r="O301" s="149">
        <f t="shared" ca="1" si="76"/>
        <v>0</v>
      </c>
      <c r="P301" s="32">
        <f t="shared" ca="1" si="77"/>
        <v>0</v>
      </c>
      <c r="Q301" s="32">
        <f t="shared" ca="1" si="78"/>
        <v>0</v>
      </c>
      <c r="R301">
        <f t="shared" ca="1" si="79"/>
        <v>5.3961113175567078E-4</v>
      </c>
    </row>
    <row r="302" spans="1:18">
      <c r="A302" s="146"/>
      <c r="B302" s="146"/>
      <c r="C302" s="146"/>
      <c r="D302" s="148">
        <f t="shared" si="65"/>
        <v>0</v>
      </c>
      <c r="E302" s="148">
        <f t="shared" si="66"/>
        <v>0</v>
      </c>
      <c r="F302" s="32">
        <f t="shared" si="67"/>
        <v>0</v>
      </c>
      <c r="G302" s="32">
        <f t="shared" si="68"/>
        <v>0</v>
      </c>
      <c r="H302" s="32">
        <f t="shared" si="69"/>
        <v>0</v>
      </c>
      <c r="I302" s="32">
        <f t="shared" si="70"/>
        <v>0</v>
      </c>
      <c r="J302" s="32">
        <f t="shared" si="71"/>
        <v>0</v>
      </c>
      <c r="K302" s="32">
        <f t="shared" si="72"/>
        <v>0</v>
      </c>
      <c r="L302" s="32">
        <f t="shared" si="73"/>
        <v>0</v>
      </c>
      <c r="M302" s="32">
        <f t="shared" ca="1" si="74"/>
        <v>-5.3961113175567078E-4</v>
      </c>
      <c r="N302" s="32">
        <f t="shared" ca="1" si="75"/>
        <v>0</v>
      </c>
      <c r="O302" s="149">
        <f t="shared" ca="1" si="76"/>
        <v>0</v>
      </c>
      <c r="P302" s="32">
        <f t="shared" ca="1" si="77"/>
        <v>0</v>
      </c>
      <c r="Q302" s="32">
        <f t="shared" ca="1" si="78"/>
        <v>0</v>
      </c>
      <c r="R302">
        <f t="shared" ca="1" si="79"/>
        <v>5.3961113175567078E-4</v>
      </c>
    </row>
    <row r="303" spans="1:18">
      <c r="A303" s="146"/>
      <c r="B303" s="146"/>
      <c r="C303" s="146"/>
      <c r="D303" s="148">
        <f t="shared" si="65"/>
        <v>0</v>
      </c>
      <c r="E303" s="148">
        <f t="shared" si="66"/>
        <v>0</v>
      </c>
      <c r="F303" s="32">
        <f t="shared" si="67"/>
        <v>0</v>
      </c>
      <c r="G303" s="32">
        <f t="shared" si="68"/>
        <v>0</v>
      </c>
      <c r="H303" s="32">
        <f t="shared" si="69"/>
        <v>0</v>
      </c>
      <c r="I303" s="32">
        <f t="shared" si="70"/>
        <v>0</v>
      </c>
      <c r="J303" s="32">
        <f t="shared" si="71"/>
        <v>0</v>
      </c>
      <c r="K303" s="32">
        <f t="shared" si="72"/>
        <v>0</v>
      </c>
      <c r="L303" s="32">
        <f t="shared" si="73"/>
        <v>0</v>
      </c>
      <c r="M303" s="32">
        <f t="shared" ca="1" si="74"/>
        <v>-5.3961113175567078E-4</v>
      </c>
      <c r="N303" s="32">
        <f t="shared" ca="1" si="75"/>
        <v>0</v>
      </c>
      <c r="O303" s="149">
        <f t="shared" ca="1" si="76"/>
        <v>0</v>
      </c>
      <c r="P303" s="32">
        <f t="shared" ca="1" si="77"/>
        <v>0</v>
      </c>
      <c r="Q303" s="32">
        <f t="shared" ca="1" si="78"/>
        <v>0</v>
      </c>
      <c r="R303">
        <f t="shared" ca="1" si="79"/>
        <v>5.3961113175567078E-4</v>
      </c>
    </row>
    <row r="304" spans="1:18">
      <c r="A304" s="146"/>
      <c r="B304" s="146"/>
      <c r="C304" s="146"/>
      <c r="D304" s="148">
        <f t="shared" si="65"/>
        <v>0</v>
      </c>
      <c r="E304" s="148">
        <f t="shared" si="66"/>
        <v>0</v>
      </c>
      <c r="F304" s="32">
        <f t="shared" si="67"/>
        <v>0</v>
      </c>
      <c r="G304" s="32">
        <f t="shared" si="68"/>
        <v>0</v>
      </c>
      <c r="H304" s="32">
        <f t="shared" si="69"/>
        <v>0</v>
      </c>
      <c r="I304" s="32">
        <f t="shared" si="70"/>
        <v>0</v>
      </c>
      <c r="J304" s="32">
        <f t="shared" si="71"/>
        <v>0</v>
      </c>
      <c r="K304" s="32">
        <f t="shared" si="72"/>
        <v>0</v>
      </c>
      <c r="L304" s="32">
        <f t="shared" si="73"/>
        <v>0</v>
      </c>
      <c r="M304" s="32">
        <f t="shared" ca="1" si="74"/>
        <v>-5.3961113175567078E-4</v>
      </c>
      <c r="N304" s="32">
        <f t="shared" ca="1" si="75"/>
        <v>0</v>
      </c>
      <c r="O304" s="149">
        <f t="shared" ca="1" si="76"/>
        <v>0</v>
      </c>
      <c r="P304" s="32">
        <f t="shared" ca="1" si="77"/>
        <v>0</v>
      </c>
      <c r="Q304" s="32">
        <f t="shared" ca="1" si="78"/>
        <v>0</v>
      </c>
      <c r="R304">
        <f t="shared" ca="1" si="79"/>
        <v>5.3961113175567078E-4</v>
      </c>
    </row>
    <row r="305" spans="1:18">
      <c r="A305" s="146"/>
      <c r="B305" s="146"/>
      <c r="C305" s="146"/>
      <c r="D305" s="148">
        <f t="shared" si="65"/>
        <v>0</v>
      </c>
      <c r="E305" s="148">
        <f t="shared" si="66"/>
        <v>0</v>
      </c>
      <c r="F305" s="32">
        <f t="shared" si="67"/>
        <v>0</v>
      </c>
      <c r="G305" s="32">
        <f t="shared" si="68"/>
        <v>0</v>
      </c>
      <c r="H305" s="32">
        <f t="shared" si="69"/>
        <v>0</v>
      </c>
      <c r="I305" s="32">
        <f t="shared" si="70"/>
        <v>0</v>
      </c>
      <c r="J305" s="32">
        <f t="shared" si="71"/>
        <v>0</v>
      </c>
      <c r="K305" s="32">
        <f t="shared" si="72"/>
        <v>0</v>
      </c>
      <c r="L305" s="32">
        <f t="shared" si="73"/>
        <v>0</v>
      </c>
      <c r="M305" s="32">
        <f t="shared" ca="1" si="74"/>
        <v>-5.3961113175567078E-4</v>
      </c>
      <c r="N305" s="32">
        <f t="shared" ca="1" si="75"/>
        <v>0</v>
      </c>
      <c r="O305" s="149">
        <f t="shared" ca="1" si="76"/>
        <v>0</v>
      </c>
      <c r="P305" s="32">
        <f t="shared" ca="1" si="77"/>
        <v>0</v>
      </c>
      <c r="Q305" s="32">
        <f t="shared" ca="1" si="78"/>
        <v>0</v>
      </c>
      <c r="R305">
        <f t="shared" ca="1" si="79"/>
        <v>5.3961113175567078E-4</v>
      </c>
    </row>
    <row r="306" spans="1:18">
      <c r="A306" s="146"/>
      <c r="B306" s="146"/>
      <c r="C306" s="146"/>
      <c r="D306" s="148">
        <f t="shared" si="65"/>
        <v>0</v>
      </c>
      <c r="E306" s="148">
        <f t="shared" si="66"/>
        <v>0</v>
      </c>
      <c r="F306" s="32">
        <f t="shared" si="67"/>
        <v>0</v>
      </c>
      <c r="G306" s="32">
        <f t="shared" si="68"/>
        <v>0</v>
      </c>
      <c r="H306" s="32">
        <f t="shared" si="69"/>
        <v>0</v>
      </c>
      <c r="I306" s="32">
        <f t="shared" si="70"/>
        <v>0</v>
      </c>
      <c r="J306" s="32">
        <f t="shared" si="71"/>
        <v>0</v>
      </c>
      <c r="K306" s="32">
        <f t="shared" si="72"/>
        <v>0</v>
      </c>
      <c r="L306" s="32">
        <f t="shared" si="73"/>
        <v>0</v>
      </c>
      <c r="M306" s="32">
        <f t="shared" ca="1" si="74"/>
        <v>-5.3961113175567078E-4</v>
      </c>
      <c r="N306" s="32">
        <f t="shared" ca="1" si="75"/>
        <v>0</v>
      </c>
      <c r="O306" s="149">
        <f t="shared" ca="1" si="76"/>
        <v>0</v>
      </c>
      <c r="P306" s="32">
        <f t="shared" ca="1" si="77"/>
        <v>0</v>
      </c>
      <c r="Q306" s="32">
        <f t="shared" ca="1" si="78"/>
        <v>0</v>
      </c>
      <c r="R306">
        <f t="shared" ca="1" si="79"/>
        <v>5.3961113175567078E-4</v>
      </c>
    </row>
    <row r="307" spans="1:18">
      <c r="A307" s="146"/>
      <c r="B307" s="146"/>
      <c r="C307" s="146"/>
      <c r="D307" s="148">
        <f t="shared" si="65"/>
        <v>0</v>
      </c>
      <c r="E307" s="148">
        <f t="shared" si="66"/>
        <v>0</v>
      </c>
      <c r="F307" s="32">
        <f t="shared" si="67"/>
        <v>0</v>
      </c>
      <c r="G307" s="32">
        <f t="shared" si="68"/>
        <v>0</v>
      </c>
      <c r="H307" s="32">
        <f t="shared" si="69"/>
        <v>0</v>
      </c>
      <c r="I307" s="32">
        <f t="shared" si="70"/>
        <v>0</v>
      </c>
      <c r="J307" s="32">
        <f t="shared" si="71"/>
        <v>0</v>
      </c>
      <c r="K307" s="32">
        <f t="shared" si="72"/>
        <v>0</v>
      </c>
      <c r="L307" s="32">
        <f t="shared" si="73"/>
        <v>0</v>
      </c>
      <c r="M307" s="32">
        <f t="shared" ca="1" si="74"/>
        <v>-5.3961113175567078E-4</v>
      </c>
      <c r="N307" s="32">
        <f t="shared" ca="1" si="75"/>
        <v>0</v>
      </c>
      <c r="O307" s="149">
        <f t="shared" ca="1" si="76"/>
        <v>0</v>
      </c>
      <c r="P307" s="32">
        <f t="shared" ca="1" si="77"/>
        <v>0</v>
      </c>
      <c r="Q307" s="32">
        <f t="shared" ca="1" si="78"/>
        <v>0</v>
      </c>
      <c r="R307">
        <f t="shared" ca="1" si="79"/>
        <v>5.3961113175567078E-4</v>
      </c>
    </row>
    <row r="308" spans="1:18">
      <c r="A308" s="146"/>
      <c r="B308" s="146"/>
      <c r="C308" s="146"/>
      <c r="D308" s="148">
        <f t="shared" si="65"/>
        <v>0</v>
      </c>
      <c r="E308" s="148">
        <f t="shared" si="66"/>
        <v>0</v>
      </c>
      <c r="F308" s="32">
        <f t="shared" si="67"/>
        <v>0</v>
      </c>
      <c r="G308" s="32">
        <f t="shared" si="68"/>
        <v>0</v>
      </c>
      <c r="H308" s="32">
        <f t="shared" si="69"/>
        <v>0</v>
      </c>
      <c r="I308" s="32">
        <f t="shared" si="70"/>
        <v>0</v>
      </c>
      <c r="J308" s="32">
        <f t="shared" si="71"/>
        <v>0</v>
      </c>
      <c r="K308" s="32">
        <f t="shared" si="72"/>
        <v>0</v>
      </c>
      <c r="L308" s="32">
        <f t="shared" si="73"/>
        <v>0</v>
      </c>
      <c r="M308" s="32">
        <f t="shared" ca="1" si="74"/>
        <v>-5.3961113175567078E-4</v>
      </c>
      <c r="N308" s="32">
        <f t="shared" ca="1" si="75"/>
        <v>0</v>
      </c>
      <c r="O308" s="149">
        <f t="shared" ca="1" si="76"/>
        <v>0</v>
      </c>
      <c r="P308" s="32">
        <f t="shared" ca="1" si="77"/>
        <v>0</v>
      </c>
      <c r="Q308" s="32">
        <f t="shared" ca="1" si="78"/>
        <v>0</v>
      </c>
      <c r="R308">
        <f t="shared" ca="1" si="79"/>
        <v>5.3961113175567078E-4</v>
      </c>
    </row>
    <row r="309" spans="1:18">
      <c r="A309" s="146"/>
      <c r="B309" s="146"/>
      <c r="C309" s="146"/>
      <c r="D309" s="148">
        <f t="shared" si="65"/>
        <v>0</v>
      </c>
      <c r="E309" s="148">
        <f t="shared" si="66"/>
        <v>0</v>
      </c>
      <c r="F309" s="32">
        <f t="shared" si="67"/>
        <v>0</v>
      </c>
      <c r="G309" s="32">
        <f t="shared" si="68"/>
        <v>0</v>
      </c>
      <c r="H309" s="32">
        <f t="shared" si="69"/>
        <v>0</v>
      </c>
      <c r="I309" s="32">
        <f t="shared" si="70"/>
        <v>0</v>
      </c>
      <c r="J309" s="32">
        <f t="shared" si="71"/>
        <v>0</v>
      </c>
      <c r="K309" s="32">
        <f t="shared" si="72"/>
        <v>0</v>
      </c>
      <c r="L309" s="32">
        <f t="shared" si="73"/>
        <v>0</v>
      </c>
      <c r="M309" s="32">
        <f t="shared" ca="1" si="74"/>
        <v>-5.3961113175567078E-4</v>
      </c>
      <c r="N309" s="32">
        <f t="shared" ca="1" si="75"/>
        <v>0</v>
      </c>
      <c r="O309" s="149">
        <f t="shared" ca="1" si="76"/>
        <v>0</v>
      </c>
      <c r="P309" s="32">
        <f t="shared" ca="1" si="77"/>
        <v>0</v>
      </c>
      <c r="Q309" s="32">
        <f t="shared" ca="1" si="78"/>
        <v>0</v>
      </c>
      <c r="R309">
        <f t="shared" ca="1" si="79"/>
        <v>5.3961113175567078E-4</v>
      </c>
    </row>
    <row r="310" spans="1:18">
      <c r="A310" s="146"/>
      <c r="B310" s="146"/>
      <c r="C310" s="146"/>
      <c r="D310" s="148">
        <f t="shared" si="65"/>
        <v>0</v>
      </c>
      <c r="E310" s="148">
        <f t="shared" si="66"/>
        <v>0</v>
      </c>
      <c r="F310" s="32">
        <f t="shared" si="67"/>
        <v>0</v>
      </c>
      <c r="G310" s="32">
        <f t="shared" si="68"/>
        <v>0</v>
      </c>
      <c r="H310" s="32">
        <f t="shared" si="69"/>
        <v>0</v>
      </c>
      <c r="I310" s="32">
        <f t="shared" si="70"/>
        <v>0</v>
      </c>
      <c r="J310" s="32">
        <f t="shared" si="71"/>
        <v>0</v>
      </c>
      <c r="K310" s="32">
        <f t="shared" si="72"/>
        <v>0</v>
      </c>
      <c r="L310" s="32">
        <f t="shared" si="73"/>
        <v>0</v>
      </c>
      <c r="M310" s="32">
        <f t="shared" ca="1" si="74"/>
        <v>-5.3961113175567078E-4</v>
      </c>
      <c r="N310" s="32">
        <f t="shared" ca="1" si="75"/>
        <v>0</v>
      </c>
      <c r="O310" s="149">
        <f t="shared" ca="1" si="76"/>
        <v>0</v>
      </c>
      <c r="P310" s="32">
        <f t="shared" ca="1" si="77"/>
        <v>0</v>
      </c>
      <c r="Q310" s="32">
        <f t="shared" ca="1" si="78"/>
        <v>0</v>
      </c>
      <c r="R310">
        <f t="shared" ca="1" si="79"/>
        <v>5.3961113175567078E-4</v>
      </c>
    </row>
    <row r="311" spans="1:18">
      <c r="A311" s="146"/>
      <c r="B311" s="146"/>
      <c r="C311" s="146"/>
      <c r="D311" s="148">
        <f t="shared" si="65"/>
        <v>0</v>
      </c>
      <c r="E311" s="148">
        <f t="shared" si="66"/>
        <v>0</v>
      </c>
      <c r="F311" s="32">
        <f t="shared" si="67"/>
        <v>0</v>
      </c>
      <c r="G311" s="32">
        <f t="shared" si="68"/>
        <v>0</v>
      </c>
      <c r="H311" s="32">
        <f t="shared" si="69"/>
        <v>0</v>
      </c>
      <c r="I311" s="32">
        <f t="shared" si="70"/>
        <v>0</v>
      </c>
      <c r="J311" s="32">
        <f t="shared" si="71"/>
        <v>0</v>
      </c>
      <c r="K311" s="32">
        <f t="shared" si="72"/>
        <v>0</v>
      </c>
      <c r="L311" s="32">
        <f t="shared" si="73"/>
        <v>0</v>
      </c>
      <c r="M311" s="32">
        <f t="shared" ca="1" si="74"/>
        <v>-5.3961113175567078E-4</v>
      </c>
      <c r="N311" s="32">
        <f t="shared" ca="1" si="75"/>
        <v>0</v>
      </c>
      <c r="O311" s="149">
        <f t="shared" ca="1" si="76"/>
        <v>0</v>
      </c>
      <c r="P311" s="32">
        <f t="shared" ca="1" si="77"/>
        <v>0</v>
      </c>
      <c r="Q311" s="32">
        <f t="shared" ca="1" si="78"/>
        <v>0</v>
      </c>
      <c r="R311">
        <f t="shared" ca="1" si="79"/>
        <v>5.3961113175567078E-4</v>
      </c>
    </row>
    <row r="312" spans="1:18">
      <c r="A312" s="146"/>
      <c r="B312" s="146"/>
      <c r="C312" s="146"/>
      <c r="D312" s="148">
        <f t="shared" si="65"/>
        <v>0</v>
      </c>
      <c r="E312" s="148">
        <f t="shared" si="66"/>
        <v>0</v>
      </c>
      <c r="F312" s="32">
        <f t="shared" si="67"/>
        <v>0</v>
      </c>
      <c r="G312" s="32">
        <f t="shared" si="68"/>
        <v>0</v>
      </c>
      <c r="H312" s="32">
        <f t="shared" si="69"/>
        <v>0</v>
      </c>
      <c r="I312" s="32">
        <f t="shared" si="70"/>
        <v>0</v>
      </c>
      <c r="J312" s="32">
        <f t="shared" si="71"/>
        <v>0</v>
      </c>
      <c r="K312" s="32">
        <f t="shared" si="72"/>
        <v>0</v>
      </c>
      <c r="L312" s="32">
        <f t="shared" si="73"/>
        <v>0</v>
      </c>
      <c r="M312" s="32">
        <f t="shared" ca="1" si="74"/>
        <v>-5.3961113175567078E-4</v>
      </c>
      <c r="N312" s="32">
        <f t="shared" ca="1" si="75"/>
        <v>0</v>
      </c>
      <c r="O312" s="149">
        <f t="shared" ca="1" si="76"/>
        <v>0</v>
      </c>
      <c r="P312" s="32">
        <f t="shared" ca="1" si="77"/>
        <v>0</v>
      </c>
      <c r="Q312" s="32">
        <f t="shared" ca="1" si="78"/>
        <v>0</v>
      </c>
      <c r="R312">
        <f t="shared" ca="1" si="79"/>
        <v>5.3961113175567078E-4</v>
      </c>
    </row>
    <row r="313" spans="1:18">
      <c r="A313" s="146"/>
      <c r="B313" s="146"/>
      <c r="C313" s="146"/>
      <c r="D313" s="148">
        <f t="shared" si="65"/>
        <v>0</v>
      </c>
      <c r="E313" s="148">
        <f t="shared" si="66"/>
        <v>0</v>
      </c>
      <c r="F313" s="32">
        <f t="shared" si="67"/>
        <v>0</v>
      </c>
      <c r="G313" s="32">
        <f t="shared" si="68"/>
        <v>0</v>
      </c>
      <c r="H313" s="32">
        <f t="shared" si="69"/>
        <v>0</v>
      </c>
      <c r="I313" s="32">
        <f t="shared" si="70"/>
        <v>0</v>
      </c>
      <c r="J313" s="32">
        <f t="shared" si="71"/>
        <v>0</v>
      </c>
      <c r="K313" s="32">
        <f t="shared" si="72"/>
        <v>0</v>
      </c>
      <c r="L313" s="32">
        <f t="shared" si="73"/>
        <v>0</v>
      </c>
      <c r="M313" s="32">
        <f t="shared" ca="1" si="74"/>
        <v>-5.3961113175567078E-4</v>
      </c>
      <c r="N313" s="32">
        <f t="shared" ca="1" si="75"/>
        <v>0</v>
      </c>
      <c r="O313" s="149">
        <f t="shared" ca="1" si="76"/>
        <v>0</v>
      </c>
      <c r="P313" s="32">
        <f t="shared" ca="1" si="77"/>
        <v>0</v>
      </c>
      <c r="Q313" s="32">
        <f t="shared" ca="1" si="78"/>
        <v>0</v>
      </c>
      <c r="R313">
        <f t="shared" ca="1" si="79"/>
        <v>5.3961113175567078E-4</v>
      </c>
    </row>
    <row r="314" spans="1:18">
      <c r="A314" s="146"/>
      <c r="B314" s="146"/>
      <c r="C314" s="146"/>
      <c r="D314" s="148">
        <f t="shared" si="65"/>
        <v>0</v>
      </c>
      <c r="E314" s="148">
        <f t="shared" si="66"/>
        <v>0</v>
      </c>
      <c r="F314" s="32">
        <f t="shared" si="67"/>
        <v>0</v>
      </c>
      <c r="G314" s="32">
        <f t="shared" si="68"/>
        <v>0</v>
      </c>
      <c r="H314" s="32">
        <f t="shared" si="69"/>
        <v>0</v>
      </c>
      <c r="I314" s="32">
        <f t="shared" si="70"/>
        <v>0</v>
      </c>
      <c r="J314" s="32">
        <f t="shared" si="71"/>
        <v>0</v>
      </c>
      <c r="K314" s="32">
        <f t="shared" si="72"/>
        <v>0</v>
      </c>
      <c r="L314" s="32">
        <f t="shared" si="73"/>
        <v>0</v>
      </c>
      <c r="M314" s="32">
        <f t="shared" ca="1" si="74"/>
        <v>-5.3961113175567078E-4</v>
      </c>
      <c r="N314" s="32">
        <f t="shared" ca="1" si="75"/>
        <v>0</v>
      </c>
      <c r="O314" s="149">
        <f t="shared" ca="1" si="76"/>
        <v>0</v>
      </c>
      <c r="P314" s="32">
        <f t="shared" ca="1" si="77"/>
        <v>0</v>
      </c>
      <c r="Q314" s="32">
        <f t="shared" ca="1" si="78"/>
        <v>0</v>
      </c>
      <c r="R314">
        <f t="shared" ca="1" si="79"/>
        <v>5.3961113175567078E-4</v>
      </c>
    </row>
    <row r="315" spans="1:18">
      <c r="A315" s="146"/>
      <c r="B315" s="146"/>
      <c r="C315" s="146"/>
      <c r="D315" s="148">
        <f t="shared" si="65"/>
        <v>0</v>
      </c>
      <c r="E315" s="148">
        <f t="shared" si="66"/>
        <v>0</v>
      </c>
      <c r="F315" s="32">
        <f t="shared" si="67"/>
        <v>0</v>
      </c>
      <c r="G315" s="32">
        <f t="shared" si="68"/>
        <v>0</v>
      </c>
      <c r="H315" s="32">
        <f t="shared" si="69"/>
        <v>0</v>
      </c>
      <c r="I315" s="32">
        <f t="shared" si="70"/>
        <v>0</v>
      </c>
      <c r="J315" s="32">
        <f t="shared" si="71"/>
        <v>0</v>
      </c>
      <c r="K315" s="32">
        <f t="shared" si="72"/>
        <v>0</v>
      </c>
      <c r="L315" s="32">
        <f t="shared" si="73"/>
        <v>0</v>
      </c>
      <c r="M315" s="32">
        <f t="shared" ca="1" si="74"/>
        <v>-5.3961113175567078E-4</v>
      </c>
      <c r="N315" s="32">
        <f t="shared" ca="1" si="75"/>
        <v>0</v>
      </c>
      <c r="O315" s="149">
        <f t="shared" ca="1" si="76"/>
        <v>0</v>
      </c>
      <c r="P315" s="32">
        <f t="shared" ca="1" si="77"/>
        <v>0</v>
      </c>
      <c r="Q315" s="32">
        <f t="shared" ca="1" si="78"/>
        <v>0</v>
      </c>
      <c r="R315">
        <f t="shared" ca="1" si="79"/>
        <v>5.3961113175567078E-4</v>
      </c>
    </row>
    <row r="316" spans="1:18">
      <c r="A316" s="146"/>
      <c r="B316" s="146"/>
      <c r="C316" s="146"/>
      <c r="D316" s="148">
        <f t="shared" si="65"/>
        <v>0</v>
      </c>
      <c r="E316" s="148">
        <f t="shared" si="66"/>
        <v>0</v>
      </c>
      <c r="F316" s="32">
        <f t="shared" si="67"/>
        <v>0</v>
      </c>
      <c r="G316" s="32">
        <f t="shared" si="68"/>
        <v>0</v>
      </c>
      <c r="H316" s="32">
        <f t="shared" si="69"/>
        <v>0</v>
      </c>
      <c r="I316" s="32">
        <f t="shared" si="70"/>
        <v>0</v>
      </c>
      <c r="J316" s="32">
        <f t="shared" si="71"/>
        <v>0</v>
      </c>
      <c r="K316" s="32">
        <f t="shared" si="72"/>
        <v>0</v>
      </c>
      <c r="L316" s="32">
        <f t="shared" si="73"/>
        <v>0</v>
      </c>
      <c r="M316" s="32">
        <f t="shared" ca="1" si="74"/>
        <v>-5.3961113175567078E-4</v>
      </c>
      <c r="N316" s="32">
        <f t="shared" ca="1" si="75"/>
        <v>0</v>
      </c>
      <c r="O316" s="149">
        <f t="shared" ca="1" si="76"/>
        <v>0</v>
      </c>
      <c r="P316" s="32">
        <f t="shared" ca="1" si="77"/>
        <v>0</v>
      </c>
      <c r="Q316" s="32">
        <f t="shared" ca="1" si="78"/>
        <v>0</v>
      </c>
      <c r="R316">
        <f t="shared" ca="1" si="79"/>
        <v>5.3961113175567078E-4</v>
      </c>
    </row>
    <row r="317" spans="1:18">
      <c r="A317" s="146"/>
      <c r="B317" s="146"/>
      <c r="C317" s="146"/>
      <c r="D317" s="148">
        <f t="shared" si="65"/>
        <v>0</v>
      </c>
      <c r="E317" s="148">
        <f t="shared" si="66"/>
        <v>0</v>
      </c>
      <c r="F317" s="32">
        <f t="shared" si="67"/>
        <v>0</v>
      </c>
      <c r="G317" s="32">
        <f t="shared" si="68"/>
        <v>0</v>
      </c>
      <c r="H317" s="32">
        <f t="shared" si="69"/>
        <v>0</v>
      </c>
      <c r="I317" s="32">
        <f t="shared" si="70"/>
        <v>0</v>
      </c>
      <c r="J317" s="32">
        <f t="shared" si="71"/>
        <v>0</v>
      </c>
      <c r="K317" s="32">
        <f t="shared" si="72"/>
        <v>0</v>
      </c>
      <c r="L317" s="32">
        <f t="shared" si="73"/>
        <v>0</v>
      </c>
      <c r="M317" s="32">
        <f t="shared" ca="1" si="74"/>
        <v>-5.3961113175567078E-4</v>
      </c>
      <c r="N317" s="32">
        <f t="shared" ca="1" si="75"/>
        <v>0</v>
      </c>
      <c r="O317" s="149">
        <f t="shared" ca="1" si="76"/>
        <v>0</v>
      </c>
      <c r="P317" s="32">
        <f t="shared" ca="1" si="77"/>
        <v>0</v>
      </c>
      <c r="Q317" s="32">
        <f t="shared" ca="1" si="78"/>
        <v>0</v>
      </c>
      <c r="R317">
        <f t="shared" ca="1" si="79"/>
        <v>5.3961113175567078E-4</v>
      </c>
    </row>
    <row r="318" spans="1:18">
      <c r="A318" s="146"/>
      <c r="B318" s="146"/>
      <c r="C318" s="146"/>
      <c r="D318" s="148">
        <f t="shared" si="65"/>
        <v>0</v>
      </c>
      <c r="E318" s="148">
        <f t="shared" si="66"/>
        <v>0</v>
      </c>
      <c r="F318" s="32">
        <f t="shared" si="67"/>
        <v>0</v>
      </c>
      <c r="G318" s="32">
        <f t="shared" si="68"/>
        <v>0</v>
      </c>
      <c r="H318" s="32">
        <f t="shared" si="69"/>
        <v>0</v>
      </c>
      <c r="I318" s="32">
        <f t="shared" si="70"/>
        <v>0</v>
      </c>
      <c r="J318" s="32">
        <f t="shared" si="71"/>
        <v>0</v>
      </c>
      <c r="K318" s="32">
        <f t="shared" si="72"/>
        <v>0</v>
      </c>
      <c r="L318" s="32">
        <f t="shared" si="73"/>
        <v>0</v>
      </c>
      <c r="M318" s="32">
        <f t="shared" ca="1" si="74"/>
        <v>-5.3961113175567078E-4</v>
      </c>
      <c r="N318" s="32">
        <f t="shared" ca="1" si="75"/>
        <v>0</v>
      </c>
      <c r="O318" s="149">
        <f t="shared" ca="1" si="76"/>
        <v>0</v>
      </c>
      <c r="P318" s="32">
        <f t="shared" ca="1" si="77"/>
        <v>0</v>
      </c>
      <c r="Q318" s="32">
        <f t="shared" ca="1" si="78"/>
        <v>0</v>
      </c>
      <c r="R318">
        <f t="shared" ca="1" si="79"/>
        <v>5.3961113175567078E-4</v>
      </c>
    </row>
    <row r="319" spans="1:18">
      <c r="A319" s="146"/>
      <c r="B319" s="146"/>
      <c r="C319" s="146"/>
      <c r="D319" s="148">
        <f t="shared" si="65"/>
        <v>0</v>
      </c>
      <c r="E319" s="148">
        <f t="shared" si="66"/>
        <v>0</v>
      </c>
      <c r="F319" s="32">
        <f t="shared" si="67"/>
        <v>0</v>
      </c>
      <c r="G319" s="32">
        <f t="shared" si="68"/>
        <v>0</v>
      </c>
      <c r="H319" s="32">
        <f t="shared" si="69"/>
        <v>0</v>
      </c>
      <c r="I319" s="32">
        <f t="shared" si="70"/>
        <v>0</v>
      </c>
      <c r="J319" s="32">
        <f t="shared" si="71"/>
        <v>0</v>
      </c>
      <c r="K319" s="32">
        <f t="shared" si="72"/>
        <v>0</v>
      </c>
      <c r="L319" s="32">
        <f t="shared" si="73"/>
        <v>0</v>
      </c>
      <c r="M319" s="32">
        <f t="shared" ca="1" si="74"/>
        <v>-5.3961113175567078E-4</v>
      </c>
      <c r="N319" s="32">
        <f t="shared" ca="1" si="75"/>
        <v>0</v>
      </c>
      <c r="O319" s="149">
        <f t="shared" ca="1" si="76"/>
        <v>0</v>
      </c>
      <c r="P319" s="32">
        <f t="shared" ca="1" si="77"/>
        <v>0</v>
      </c>
      <c r="Q319" s="32">
        <f t="shared" ca="1" si="78"/>
        <v>0</v>
      </c>
      <c r="R319">
        <f t="shared" ca="1" si="79"/>
        <v>5.3961113175567078E-4</v>
      </c>
    </row>
    <row r="320" spans="1:18">
      <c r="A320" s="146"/>
      <c r="B320" s="146"/>
      <c r="C320" s="146"/>
      <c r="D320" s="148">
        <f t="shared" si="65"/>
        <v>0</v>
      </c>
      <c r="E320" s="148">
        <f t="shared" si="66"/>
        <v>0</v>
      </c>
      <c r="F320" s="32">
        <f t="shared" si="67"/>
        <v>0</v>
      </c>
      <c r="G320" s="32">
        <f t="shared" si="68"/>
        <v>0</v>
      </c>
      <c r="H320" s="32">
        <f t="shared" si="69"/>
        <v>0</v>
      </c>
      <c r="I320" s="32">
        <f t="shared" si="70"/>
        <v>0</v>
      </c>
      <c r="J320" s="32">
        <f t="shared" si="71"/>
        <v>0</v>
      </c>
      <c r="K320" s="32">
        <f t="shared" si="72"/>
        <v>0</v>
      </c>
      <c r="L320" s="32">
        <f t="shared" si="73"/>
        <v>0</v>
      </c>
      <c r="M320" s="32">
        <f t="shared" ca="1" si="74"/>
        <v>-5.3961113175567078E-4</v>
      </c>
      <c r="N320" s="32">
        <f t="shared" ca="1" si="75"/>
        <v>0</v>
      </c>
      <c r="O320" s="149">
        <f t="shared" ca="1" si="76"/>
        <v>0</v>
      </c>
      <c r="P320" s="32">
        <f t="shared" ca="1" si="77"/>
        <v>0</v>
      </c>
      <c r="Q320" s="32">
        <f t="shared" ca="1" si="78"/>
        <v>0</v>
      </c>
      <c r="R320">
        <f t="shared" ca="1" si="79"/>
        <v>5.3961113175567078E-4</v>
      </c>
    </row>
    <row r="321" spans="1:18">
      <c r="A321" s="146"/>
      <c r="B321" s="146"/>
      <c r="C321" s="146"/>
      <c r="D321" s="148">
        <f t="shared" si="65"/>
        <v>0</v>
      </c>
      <c r="E321" s="148">
        <f t="shared" si="66"/>
        <v>0</v>
      </c>
      <c r="F321" s="32">
        <f t="shared" si="67"/>
        <v>0</v>
      </c>
      <c r="G321" s="32">
        <f t="shared" si="68"/>
        <v>0</v>
      </c>
      <c r="H321" s="32">
        <f t="shared" si="69"/>
        <v>0</v>
      </c>
      <c r="I321" s="32">
        <f t="shared" si="70"/>
        <v>0</v>
      </c>
      <c r="J321" s="32">
        <f t="shared" si="71"/>
        <v>0</v>
      </c>
      <c r="K321" s="32">
        <f t="shared" si="72"/>
        <v>0</v>
      </c>
      <c r="L321" s="32">
        <f t="shared" si="73"/>
        <v>0</v>
      </c>
      <c r="M321" s="32">
        <f t="shared" ca="1" si="74"/>
        <v>-5.3961113175567078E-4</v>
      </c>
      <c r="N321" s="32">
        <f t="shared" ca="1" si="75"/>
        <v>0</v>
      </c>
      <c r="O321" s="149">
        <f t="shared" ca="1" si="76"/>
        <v>0</v>
      </c>
      <c r="P321" s="32">
        <f t="shared" ca="1" si="77"/>
        <v>0</v>
      </c>
      <c r="Q321" s="32">
        <f t="shared" ca="1" si="78"/>
        <v>0</v>
      </c>
      <c r="R321">
        <f t="shared" ca="1" si="79"/>
        <v>5.3961113175567078E-4</v>
      </c>
    </row>
    <row r="322" spans="1:18">
      <c r="A322" s="146"/>
      <c r="B322" s="146"/>
      <c r="C322" s="146"/>
      <c r="D322" s="148">
        <f t="shared" si="65"/>
        <v>0</v>
      </c>
      <c r="E322" s="148">
        <f t="shared" si="66"/>
        <v>0</v>
      </c>
      <c r="F322" s="32">
        <f t="shared" si="67"/>
        <v>0</v>
      </c>
      <c r="G322" s="32">
        <f t="shared" si="68"/>
        <v>0</v>
      </c>
      <c r="H322" s="32">
        <f t="shared" si="69"/>
        <v>0</v>
      </c>
      <c r="I322" s="32">
        <f t="shared" si="70"/>
        <v>0</v>
      </c>
      <c r="J322" s="32">
        <f t="shared" si="71"/>
        <v>0</v>
      </c>
      <c r="K322" s="32">
        <f t="shared" si="72"/>
        <v>0</v>
      </c>
      <c r="L322" s="32">
        <f t="shared" si="73"/>
        <v>0</v>
      </c>
      <c r="M322" s="32">
        <f t="shared" ca="1" si="74"/>
        <v>-5.3961113175567078E-4</v>
      </c>
      <c r="N322" s="32">
        <f t="shared" ca="1" si="75"/>
        <v>0</v>
      </c>
      <c r="O322" s="149">
        <f t="shared" ca="1" si="76"/>
        <v>0</v>
      </c>
      <c r="P322" s="32">
        <f t="shared" ca="1" si="77"/>
        <v>0</v>
      </c>
      <c r="Q322" s="32">
        <f t="shared" ca="1" si="78"/>
        <v>0</v>
      </c>
      <c r="R322">
        <f t="shared" ca="1" si="79"/>
        <v>5.3961113175567078E-4</v>
      </c>
    </row>
    <row r="323" spans="1:18">
      <c r="A323" s="146"/>
      <c r="B323" s="146"/>
      <c r="C323" s="146"/>
      <c r="D323" s="148">
        <f t="shared" si="65"/>
        <v>0</v>
      </c>
      <c r="E323" s="148">
        <f t="shared" si="66"/>
        <v>0</v>
      </c>
      <c r="F323" s="32">
        <f t="shared" si="67"/>
        <v>0</v>
      </c>
      <c r="G323" s="32">
        <f t="shared" si="68"/>
        <v>0</v>
      </c>
      <c r="H323" s="32">
        <f t="shared" si="69"/>
        <v>0</v>
      </c>
      <c r="I323" s="32">
        <f t="shared" si="70"/>
        <v>0</v>
      </c>
      <c r="J323" s="32">
        <f t="shared" si="71"/>
        <v>0</v>
      </c>
      <c r="K323" s="32">
        <f t="shared" si="72"/>
        <v>0</v>
      </c>
      <c r="L323" s="32">
        <f t="shared" si="73"/>
        <v>0</v>
      </c>
      <c r="M323" s="32">
        <f t="shared" ca="1" si="74"/>
        <v>-5.3961113175567078E-4</v>
      </c>
      <c r="N323" s="32">
        <f t="shared" ca="1" si="75"/>
        <v>0</v>
      </c>
      <c r="O323" s="149">
        <f t="shared" ca="1" si="76"/>
        <v>0</v>
      </c>
      <c r="P323" s="32">
        <f t="shared" ca="1" si="77"/>
        <v>0</v>
      </c>
      <c r="Q323" s="32">
        <f t="shared" ca="1" si="78"/>
        <v>0</v>
      </c>
      <c r="R323">
        <f t="shared" ca="1" si="79"/>
        <v>5.3961113175567078E-4</v>
      </c>
    </row>
    <row r="324" spans="1:18">
      <c r="A324" s="146"/>
      <c r="B324" s="146"/>
      <c r="C324" s="146"/>
      <c r="D324" s="148">
        <f t="shared" si="65"/>
        <v>0</v>
      </c>
      <c r="E324" s="148">
        <f t="shared" si="66"/>
        <v>0</v>
      </c>
      <c r="F324" s="32">
        <f t="shared" si="67"/>
        <v>0</v>
      </c>
      <c r="G324" s="32">
        <f t="shared" si="68"/>
        <v>0</v>
      </c>
      <c r="H324" s="32">
        <f t="shared" si="69"/>
        <v>0</v>
      </c>
      <c r="I324" s="32">
        <f t="shared" si="70"/>
        <v>0</v>
      </c>
      <c r="J324" s="32">
        <f t="shared" si="71"/>
        <v>0</v>
      </c>
      <c r="K324" s="32">
        <f t="shared" si="72"/>
        <v>0</v>
      </c>
      <c r="L324" s="32">
        <f t="shared" si="73"/>
        <v>0</v>
      </c>
      <c r="M324" s="32">
        <f t="shared" ca="1" si="74"/>
        <v>-5.3961113175567078E-4</v>
      </c>
      <c r="N324" s="32">
        <f t="shared" ca="1" si="75"/>
        <v>0</v>
      </c>
      <c r="O324" s="149">
        <f t="shared" ca="1" si="76"/>
        <v>0</v>
      </c>
      <c r="P324" s="32">
        <f t="shared" ca="1" si="77"/>
        <v>0</v>
      </c>
      <c r="Q324" s="32">
        <f t="shared" ca="1" si="78"/>
        <v>0</v>
      </c>
      <c r="R324">
        <f t="shared" ca="1" si="79"/>
        <v>5.3961113175567078E-4</v>
      </c>
    </row>
    <row r="325" spans="1:18">
      <c r="A325" s="146"/>
      <c r="B325" s="146"/>
      <c r="C325" s="146"/>
      <c r="D325" s="148">
        <f t="shared" si="65"/>
        <v>0</v>
      </c>
      <c r="E325" s="148">
        <f t="shared" si="66"/>
        <v>0</v>
      </c>
      <c r="F325" s="32">
        <f t="shared" si="67"/>
        <v>0</v>
      </c>
      <c r="G325" s="32">
        <f t="shared" si="68"/>
        <v>0</v>
      </c>
      <c r="H325" s="32">
        <f t="shared" si="69"/>
        <v>0</v>
      </c>
      <c r="I325" s="32">
        <f t="shared" si="70"/>
        <v>0</v>
      </c>
      <c r="J325" s="32">
        <f t="shared" si="71"/>
        <v>0</v>
      </c>
      <c r="K325" s="32">
        <f t="shared" si="72"/>
        <v>0</v>
      </c>
      <c r="L325" s="32">
        <f t="shared" si="73"/>
        <v>0</v>
      </c>
      <c r="M325" s="32">
        <f t="shared" ca="1" si="74"/>
        <v>-5.3961113175567078E-4</v>
      </c>
      <c r="N325" s="32">
        <f t="shared" ca="1" si="75"/>
        <v>0</v>
      </c>
      <c r="O325" s="149">
        <f t="shared" ca="1" si="76"/>
        <v>0</v>
      </c>
      <c r="P325" s="32">
        <f t="shared" ca="1" si="77"/>
        <v>0</v>
      </c>
      <c r="Q325" s="32">
        <f t="shared" ca="1" si="78"/>
        <v>0</v>
      </c>
      <c r="R325">
        <f t="shared" ca="1" si="79"/>
        <v>5.3961113175567078E-4</v>
      </c>
    </row>
    <row r="326" spans="1:18">
      <c r="A326" s="146"/>
      <c r="B326" s="146"/>
      <c r="C326" s="146"/>
      <c r="D326" s="148">
        <f t="shared" si="65"/>
        <v>0</v>
      </c>
      <c r="E326" s="148">
        <f t="shared" si="66"/>
        <v>0</v>
      </c>
      <c r="F326" s="32">
        <f t="shared" si="67"/>
        <v>0</v>
      </c>
      <c r="G326" s="32">
        <f t="shared" si="68"/>
        <v>0</v>
      </c>
      <c r="H326" s="32">
        <f t="shared" si="69"/>
        <v>0</v>
      </c>
      <c r="I326" s="32">
        <f t="shared" si="70"/>
        <v>0</v>
      </c>
      <c r="J326" s="32">
        <f t="shared" si="71"/>
        <v>0</v>
      </c>
      <c r="K326" s="32">
        <f t="shared" si="72"/>
        <v>0</v>
      </c>
      <c r="L326" s="32">
        <f t="shared" si="73"/>
        <v>0</v>
      </c>
      <c r="M326" s="32">
        <f t="shared" ca="1" si="74"/>
        <v>-5.3961113175567078E-4</v>
      </c>
      <c r="N326" s="32">
        <f t="shared" ca="1" si="75"/>
        <v>0</v>
      </c>
      <c r="O326" s="149">
        <f t="shared" ca="1" si="76"/>
        <v>0</v>
      </c>
      <c r="P326" s="32">
        <f t="shared" ca="1" si="77"/>
        <v>0</v>
      </c>
      <c r="Q326" s="32">
        <f t="shared" ca="1" si="78"/>
        <v>0</v>
      </c>
      <c r="R326">
        <f t="shared" ca="1" si="79"/>
        <v>5.3961113175567078E-4</v>
      </c>
    </row>
    <row r="327" spans="1:18">
      <c r="A327" s="146"/>
      <c r="B327" s="146"/>
      <c r="C327" s="146"/>
      <c r="D327" s="148">
        <f t="shared" si="65"/>
        <v>0</v>
      </c>
      <c r="E327" s="148">
        <f t="shared" si="66"/>
        <v>0</v>
      </c>
      <c r="F327" s="32">
        <f t="shared" si="67"/>
        <v>0</v>
      </c>
      <c r="G327" s="32">
        <f t="shared" si="68"/>
        <v>0</v>
      </c>
      <c r="H327" s="32">
        <f t="shared" si="69"/>
        <v>0</v>
      </c>
      <c r="I327" s="32">
        <f t="shared" si="70"/>
        <v>0</v>
      </c>
      <c r="J327" s="32">
        <f t="shared" si="71"/>
        <v>0</v>
      </c>
      <c r="K327" s="32">
        <f t="shared" si="72"/>
        <v>0</v>
      </c>
      <c r="L327" s="32">
        <f t="shared" si="73"/>
        <v>0</v>
      </c>
      <c r="M327" s="32">
        <f t="shared" ca="1" si="74"/>
        <v>-5.3961113175567078E-4</v>
      </c>
      <c r="N327" s="32">
        <f t="shared" ca="1" si="75"/>
        <v>0</v>
      </c>
      <c r="O327" s="149">
        <f t="shared" ca="1" si="76"/>
        <v>0</v>
      </c>
      <c r="P327" s="32">
        <f t="shared" ca="1" si="77"/>
        <v>0</v>
      </c>
      <c r="Q327" s="32">
        <f t="shared" ca="1" si="78"/>
        <v>0</v>
      </c>
      <c r="R327">
        <f t="shared" ca="1" si="79"/>
        <v>5.3961113175567078E-4</v>
      </c>
    </row>
    <row r="328" spans="1:18">
      <c r="A328" s="146"/>
      <c r="B328" s="146"/>
      <c r="C328" s="146"/>
      <c r="D328" s="148">
        <f t="shared" si="65"/>
        <v>0</v>
      </c>
      <c r="E328" s="148">
        <f t="shared" si="66"/>
        <v>0</v>
      </c>
      <c r="F328" s="32">
        <f t="shared" si="67"/>
        <v>0</v>
      </c>
      <c r="G328" s="32">
        <f t="shared" si="68"/>
        <v>0</v>
      </c>
      <c r="H328" s="32">
        <f t="shared" si="69"/>
        <v>0</v>
      </c>
      <c r="I328" s="32">
        <f t="shared" si="70"/>
        <v>0</v>
      </c>
      <c r="J328" s="32">
        <f t="shared" si="71"/>
        <v>0</v>
      </c>
      <c r="K328" s="32">
        <f t="shared" si="72"/>
        <v>0</v>
      </c>
      <c r="L328" s="32">
        <f t="shared" si="73"/>
        <v>0</v>
      </c>
      <c r="M328" s="32">
        <f t="shared" ca="1" si="74"/>
        <v>-5.3961113175567078E-4</v>
      </c>
      <c r="N328" s="32">
        <f t="shared" ca="1" si="75"/>
        <v>0</v>
      </c>
      <c r="O328" s="149">
        <f t="shared" ca="1" si="76"/>
        <v>0</v>
      </c>
      <c r="P328" s="32">
        <f t="shared" ca="1" si="77"/>
        <v>0</v>
      </c>
      <c r="Q328" s="32">
        <f t="shared" ca="1" si="78"/>
        <v>0</v>
      </c>
      <c r="R328">
        <f t="shared" ca="1" si="79"/>
        <v>5.3961113175567078E-4</v>
      </c>
    </row>
    <row r="329" spans="1:18">
      <c r="A329" s="146"/>
      <c r="B329" s="146"/>
      <c r="C329" s="146"/>
      <c r="D329" s="148">
        <f t="shared" si="65"/>
        <v>0</v>
      </c>
      <c r="E329" s="148">
        <f t="shared" si="66"/>
        <v>0</v>
      </c>
      <c r="F329" s="32">
        <f t="shared" si="67"/>
        <v>0</v>
      </c>
      <c r="G329" s="32">
        <f t="shared" si="68"/>
        <v>0</v>
      </c>
      <c r="H329" s="32">
        <f t="shared" si="69"/>
        <v>0</v>
      </c>
      <c r="I329" s="32">
        <f t="shared" si="70"/>
        <v>0</v>
      </c>
      <c r="J329" s="32">
        <f t="shared" si="71"/>
        <v>0</v>
      </c>
      <c r="K329" s="32">
        <f t="shared" si="72"/>
        <v>0</v>
      </c>
      <c r="L329" s="32">
        <f t="shared" si="73"/>
        <v>0</v>
      </c>
      <c r="M329" s="32">
        <f t="shared" ca="1" si="74"/>
        <v>-5.3961113175567078E-4</v>
      </c>
      <c r="N329" s="32">
        <f t="shared" ca="1" si="75"/>
        <v>0</v>
      </c>
      <c r="O329" s="149">
        <f t="shared" ca="1" si="76"/>
        <v>0</v>
      </c>
      <c r="P329" s="32">
        <f t="shared" ca="1" si="77"/>
        <v>0</v>
      </c>
      <c r="Q329" s="32">
        <f t="shared" ca="1" si="78"/>
        <v>0</v>
      </c>
      <c r="R329">
        <f t="shared" ca="1" si="79"/>
        <v>5.3961113175567078E-4</v>
      </c>
    </row>
    <row r="330" spans="1:18">
      <c r="A330" s="146"/>
      <c r="B330" s="146"/>
      <c r="C330" s="146"/>
      <c r="D330" s="148">
        <f t="shared" si="65"/>
        <v>0</v>
      </c>
      <c r="E330" s="148">
        <f t="shared" si="66"/>
        <v>0</v>
      </c>
      <c r="F330" s="32">
        <f t="shared" si="67"/>
        <v>0</v>
      </c>
      <c r="G330" s="32">
        <f t="shared" si="68"/>
        <v>0</v>
      </c>
      <c r="H330" s="32">
        <f t="shared" si="69"/>
        <v>0</v>
      </c>
      <c r="I330" s="32">
        <f t="shared" si="70"/>
        <v>0</v>
      </c>
      <c r="J330" s="32">
        <f t="shared" si="71"/>
        <v>0</v>
      </c>
      <c r="K330" s="32">
        <f t="shared" si="72"/>
        <v>0</v>
      </c>
      <c r="L330" s="32">
        <f t="shared" si="73"/>
        <v>0</v>
      </c>
      <c r="M330" s="32">
        <f t="shared" ca="1" si="74"/>
        <v>-5.3961113175567078E-4</v>
      </c>
      <c r="N330" s="32">
        <f t="shared" ca="1" si="75"/>
        <v>0</v>
      </c>
      <c r="O330" s="149">
        <f t="shared" ca="1" si="76"/>
        <v>0</v>
      </c>
      <c r="P330" s="32">
        <f t="shared" ca="1" si="77"/>
        <v>0</v>
      </c>
      <c r="Q330" s="32">
        <f t="shared" ca="1" si="78"/>
        <v>0</v>
      </c>
      <c r="R330">
        <f t="shared" ca="1" si="79"/>
        <v>5.3961113175567078E-4</v>
      </c>
    </row>
    <row r="331" spans="1:18">
      <c r="A331" s="146"/>
      <c r="B331" s="146"/>
      <c r="C331" s="146"/>
      <c r="D331" s="148">
        <f t="shared" si="65"/>
        <v>0</v>
      </c>
      <c r="E331" s="148">
        <f t="shared" si="66"/>
        <v>0</v>
      </c>
      <c r="F331" s="32">
        <f t="shared" si="67"/>
        <v>0</v>
      </c>
      <c r="G331" s="32">
        <f t="shared" si="68"/>
        <v>0</v>
      </c>
      <c r="H331" s="32">
        <f t="shared" si="69"/>
        <v>0</v>
      </c>
      <c r="I331" s="32">
        <f t="shared" si="70"/>
        <v>0</v>
      </c>
      <c r="J331" s="32">
        <f t="shared" si="71"/>
        <v>0</v>
      </c>
      <c r="K331" s="32">
        <f t="shared" si="72"/>
        <v>0</v>
      </c>
      <c r="L331" s="32">
        <f t="shared" si="73"/>
        <v>0</v>
      </c>
      <c r="M331" s="32">
        <f t="shared" ca="1" si="74"/>
        <v>-5.3961113175567078E-4</v>
      </c>
      <c r="N331" s="32">
        <f t="shared" ca="1" si="75"/>
        <v>0</v>
      </c>
      <c r="O331" s="149">
        <f t="shared" ca="1" si="76"/>
        <v>0</v>
      </c>
      <c r="P331" s="32">
        <f t="shared" ca="1" si="77"/>
        <v>0</v>
      </c>
      <c r="Q331" s="32">
        <f t="shared" ca="1" si="78"/>
        <v>0</v>
      </c>
      <c r="R331">
        <f t="shared" ca="1" si="79"/>
        <v>5.3961113175567078E-4</v>
      </c>
    </row>
    <row r="332" spans="1:18">
      <c r="A332" s="146"/>
      <c r="B332" s="146"/>
      <c r="C332" s="146"/>
      <c r="D332" s="148">
        <f t="shared" si="65"/>
        <v>0</v>
      </c>
      <c r="E332" s="148">
        <f t="shared" si="66"/>
        <v>0</v>
      </c>
      <c r="F332" s="32">
        <f t="shared" si="67"/>
        <v>0</v>
      </c>
      <c r="G332" s="32">
        <f t="shared" si="68"/>
        <v>0</v>
      </c>
      <c r="H332" s="32">
        <f t="shared" si="69"/>
        <v>0</v>
      </c>
      <c r="I332" s="32">
        <f t="shared" si="70"/>
        <v>0</v>
      </c>
      <c r="J332" s="32">
        <f t="shared" si="71"/>
        <v>0</v>
      </c>
      <c r="K332" s="32">
        <f t="shared" si="72"/>
        <v>0</v>
      </c>
      <c r="L332" s="32">
        <f t="shared" si="73"/>
        <v>0</v>
      </c>
      <c r="M332" s="32">
        <f t="shared" ca="1" si="74"/>
        <v>-5.3961113175567078E-4</v>
      </c>
      <c r="N332" s="32">
        <f t="shared" ca="1" si="75"/>
        <v>0</v>
      </c>
      <c r="O332" s="149">
        <f t="shared" ca="1" si="76"/>
        <v>0</v>
      </c>
      <c r="P332" s="32">
        <f t="shared" ca="1" si="77"/>
        <v>0</v>
      </c>
      <c r="Q332" s="32">
        <f t="shared" ca="1" si="78"/>
        <v>0</v>
      </c>
      <c r="R332">
        <f t="shared" ca="1" si="79"/>
        <v>5.3961113175567078E-4</v>
      </c>
    </row>
    <row r="333" spans="1:18">
      <c r="A333" s="146"/>
      <c r="B333" s="146"/>
      <c r="C333" s="146"/>
      <c r="D333" s="148">
        <f t="shared" si="65"/>
        <v>0</v>
      </c>
      <c r="E333" s="148">
        <f t="shared" si="66"/>
        <v>0</v>
      </c>
      <c r="F333" s="32">
        <f t="shared" si="67"/>
        <v>0</v>
      </c>
      <c r="G333" s="32">
        <f t="shared" si="68"/>
        <v>0</v>
      </c>
      <c r="H333" s="32">
        <f t="shared" si="69"/>
        <v>0</v>
      </c>
      <c r="I333" s="32">
        <f t="shared" si="70"/>
        <v>0</v>
      </c>
      <c r="J333" s="32">
        <f t="shared" si="71"/>
        <v>0</v>
      </c>
      <c r="K333" s="32">
        <f t="shared" si="72"/>
        <v>0</v>
      </c>
      <c r="L333" s="32">
        <f t="shared" si="73"/>
        <v>0</v>
      </c>
      <c r="M333" s="32">
        <f t="shared" ca="1" si="74"/>
        <v>-5.3961113175567078E-4</v>
      </c>
      <c r="N333" s="32">
        <f t="shared" ca="1" si="75"/>
        <v>0</v>
      </c>
      <c r="O333" s="149">
        <f t="shared" ca="1" si="76"/>
        <v>0</v>
      </c>
      <c r="P333" s="32">
        <f t="shared" ca="1" si="77"/>
        <v>0</v>
      </c>
      <c r="Q333" s="32">
        <f t="shared" ca="1" si="78"/>
        <v>0</v>
      </c>
      <c r="R333">
        <f t="shared" ca="1" si="79"/>
        <v>5.3961113175567078E-4</v>
      </c>
    </row>
    <row r="334" spans="1:18">
      <c r="A334" s="146"/>
      <c r="B334" s="146"/>
      <c r="C334" s="146"/>
      <c r="D334" s="148">
        <f t="shared" si="65"/>
        <v>0</v>
      </c>
      <c r="E334" s="148">
        <f t="shared" si="66"/>
        <v>0</v>
      </c>
      <c r="F334" s="32">
        <f t="shared" si="67"/>
        <v>0</v>
      </c>
      <c r="G334" s="32">
        <f t="shared" si="68"/>
        <v>0</v>
      </c>
      <c r="H334" s="32">
        <f t="shared" si="69"/>
        <v>0</v>
      </c>
      <c r="I334" s="32">
        <f t="shared" si="70"/>
        <v>0</v>
      </c>
      <c r="J334" s="32">
        <f t="shared" si="71"/>
        <v>0</v>
      </c>
      <c r="K334" s="32">
        <f t="shared" si="72"/>
        <v>0</v>
      </c>
      <c r="L334" s="32">
        <f t="shared" si="73"/>
        <v>0</v>
      </c>
      <c r="M334" s="32">
        <f t="shared" ca="1" si="74"/>
        <v>-5.3961113175567078E-4</v>
      </c>
      <c r="N334" s="32">
        <f t="shared" ca="1" si="75"/>
        <v>0</v>
      </c>
      <c r="O334" s="149">
        <f t="shared" ca="1" si="76"/>
        <v>0</v>
      </c>
      <c r="P334" s="32">
        <f t="shared" ca="1" si="77"/>
        <v>0</v>
      </c>
      <c r="Q334" s="32">
        <f t="shared" ca="1" si="78"/>
        <v>0</v>
      </c>
      <c r="R334">
        <f t="shared" ca="1" si="79"/>
        <v>5.3961113175567078E-4</v>
      </c>
    </row>
    <row r="335" spans="1:18">
      <c r="A335" s="146"/>
      <c r="B335" s="146"/>
      <c r="C335" s="146"/>
      <c r="D335" s="148">
        <f t="shared" si="65"/>
        <v>0</v>
      </c>
      <c r="E335" s="148">
        <f t="shared" si="66"/>
        <v>0</v>
      </c>
      <c r="F335" s="32">
        <f t="shared" si="67"/>
        <v>0</v>
      </c>
      <c r="G335" s="32">
        <f t="shared" si="68"/>
        <v>0</v>
      </c>
      <c r="H335" s="32">
        <f t="shared" si="69"/>
        <v>0</v>
      </c>
      <c r="I335" s="32">
        <f t="shared" si="70"/>
        <v>0</v>
      </c>
      <c r="J335" s="32">
        <f t="shared" si="71"/>
        <v>0</v>
      </c>
      <c r="K335" s="32">
        <f t="shared" si="72"/>
        <v>0</v>
      </c>
      <c r="L335" s="32">
        <f t="shared" si="73"/>
        <v>0</v>
      </c>
      <c r="M335" s="32">
        <f t="shared" ca="1" si="74"/>
        <v>-5.3961113175567078E-4</v>
      </c>
      <c r="N335" s="32">
        <f t="shared" ca="1" si="75"/>
        <v>0</v>
      </c>
      <c r="O335" s="149">
        <f t="shared" ca="1" si="76"/>
        <v>0</v>
      </c>
      <c r="P335" s="32">
        <f t="shared" ca="1" si="77"/>
        <v>0</v>
      </c>
      <c r="Q335" s="32">
        <f t="shared" ca="1" si="78"/>
        <v>0</v>
      </c>
      <c r="R335">
        <f t="shared" ca="1" si="79"/>
        <v>5.3961113175567078E-4</v>
      </c>
    </row>
    <row r="336" spans="1:18">
      <c r="A336" s="146"/>
      <c r="B336" s="146"/>
      <c r="C336" s="146"/>
      <c r="D336" s="148">
        <f t="shared" si="65"/>
        <v>0</v>
      </c>
      <c r="E336" s="148">
        <f t="shared" si="66"/>
        <v>0</v>
      </c>
      <c r="F336" s="32">
        <f t="shared" si="67"/>
        <v>0</v>
      </c>
      <c r="G336" s="32">
        <f t="shared" si="68"/>
        <v>0</v>
      </c>
      <c r="H336" s="32">
        <f t="shared" si="69"/>
        <v>0</v>
      </c>
      <c r="I336" s="32">
        <f t="shared" si="70"/>
        <v>0</v>
      </c>
      <c r="J336" s="32">
        <f t="shared" si="71"/>
        <v>0</v>
      </c>
      <c r="K336" s="32">
        <f t="shared" si="72"/>
        <v>0</v>
      </c>
      <c r="L336" s="32">
        <f t="shared" si="73"/>
        <v>0</v>
      </c>
      <c r="M336" s="32">
        <f t="shared" ca="1" si="74"/>
        <v>-5.3961113175567078E-4</v>
      </c>
      <c r="N336" s="32">
        <f t="shared" ca="1" si="75"/>
        <v>0</v>
      </c>
      <c r="O336" s="149">
        <f t="shared" ca="1" si="76"/>
        <v>0</v>
      </c>
      <c r="P336" s="32">
        <f t="shared" ca="1" si="77"/>
        <v>0</v>
      </c>
      <c r="Q336" s="32">
        <f t="shared" ca="1" si="78"/>
        <v>0</v>
      </c>
      <c r="R336">
        <f t="shared" ca="1" si="79"/>
        <v>5.3961113175567078E-4</v>
      </c>
    </row>
    <row r="337" spans="1:18">
      <c r="A337" s="146"/>
      <c r="B337" s="146"/>
      <c r="C337" s="146"/>
      <c r="D337" s="148">
        <f t="shared" si="65"/>
        <v>0</v>
      </c>
      <c r="E337" s="148">
        <f t="shared" si="66"/>
        <v>0</v>
      </c>
      <c r="F337" s="32">
        <f t="shared" si="67"/>
        <v>0</v>
      </c>
      <c r="G337" s="32">
        <f t="shared" si="68"/>
        <v>0</v>
      </c>
      <c r="H337" s="32">
        <f t="shared" si="69"/>
        <v>0</v>
      </c>
      <c r="I337" s="32">
        <f t="shared" si="70"/>
        <v>0</v>
      </c>
      <c r="J337" s="32">
        <f t="shared" si="71"/>
        <v>0</v>
      </c>
      <c r="K337" s="32">
        <f t="shared" si="72"/>
        <v>0</v>
      </c>
      <c r="L337" s="32">
        <f t="shared" si="73"/>
        <v>0</v>
      </c>
      <c r="M337" s="32">
        <f t="shared" ca="1" si="74"/>
        <v>-5.3961113175567078E-4</v>
      </c>
      <c r="N337" s="32">
        <f t="shared" ca="1" si="75"/>
        <v>0</v>
      </c>
      <c r="O337" s="149">
        <f t="shared" ca="1" si="76"/>
        <v>0</v>
      </c>
      <c r="P337" s="32">
        <f t="shared" ca="1" si="77"/>
        <v>0</v>
      </c>
      <c r="Q337" s="32">
        <f t="shared" ca="1" si="78"/>
        <v>0</v>
      </c>
      <c r="R337">
        <f t="shared" ca="1" si="79"/>
        <v>5.3961113175567078E-4</v>
      </c>
    </row>
    <row r="338" spans="1:18">
      <c r="A338" s="146"/>
      <c r="B338" s="146"/>
      <c r="C338" s="146"/>
      <c r="D338" s="148">
        <f t="shared" si="65"/>
        <v>0</v>
      </c>
      <c r="E338" s="148">
        <f t="shared" si="66"/>
        <v>0</v>
      </c>
      <c r="F338" s="32">
        <f t="shared" si="67"/>
        <v>0</v>
      </c>
      <c r="G338" s="32">
        <f t="shared" si="68"/>
        <v>0</v>
      </c>
      <c r="H338" s="32">
        <f t="shared" si="69"/>
        <v>0</v>
      </c>
      <c r="I338" s="32">
        <f t="shared" si="70"/>
        <v>0</v>
      </c>
      <c r="J338" s="32">
        <f t="shared" si="71"/>
        <v>0</v>
      </c>
      <c r="K338" s="32">
        <f t="shared" si="72"/>
        <v>0</v>
      </c>
      <c r="L338" s="32">
        <f t="shared" si="73"/>
        <v>0</v>
      </c>
      <c r="M338" s="32">
        <f t="shared" ca="1" si="74"/>
        <v>-5.3961113175567078E-4</v>
      </c>
      <c r="N338" s="32">
        <f ca="1">C338*(M338-E338)^2</f>
        <v>0</v>
      </c>
      <c r="O338" s="149">
        <f t="shared" ca="1" si="76"/>
        <v>0</v>
      </c>
      <c r="P338" s="32">
        <f ca="1">(-C338*O$2+O$4*F338-O$5*H338)^2</f>
        <v>0</v>
      </c>
      <c r="Q338" s="32">
        <f t="shared" ca="1" si="78"/>
        <v>0</v>
      </c>
      <c r="R338">
        <f t="shared" ca="1" si="79"/>
        <v>5.3961113175567078E-4</v>
      </c>
    </row>
    <row r="339" spans="1:18">
      <c r="A339" s="146"/>
      <c r="B339" s="146"/>
      <c r="C339" s="146"/>
      <c r="D339" s="148">
        <f t="shared" si="65"/>
        <v>0</v>
      </c>
      <c r="E339" s="148">
        <f t="shared" si="66"/>
        <v>0</v>
      </c>
      <c r="F339" s="32">
        <f t="shared" si="67"/>
        <v>0</v>
      </c>
      <c r="G339" s="32">
        <f t="shared" si="68"/>
        <v>0</v>
      </c>
      <c r="H339" s="32">
        <f t="shared" si="69"/>
        <v>0</v>
      </c>
      <c r="I339" s="32">
        <f t="shared" si="70"/>
        <v>0</v>
      </c>
      <c r="J339" s="32">
        <f t="shared" si="71"/>
        <v>0</v>
      </c>
      <c r="K339" s="32">
        <f t="shared" si="72"/>
        <v>0</v>
      </c>
      <c r="L339" s="32">
        <f t="shared" si="73"/>
        <v>0</v>
      </c>
      <c r="M339" s="32">
        <f t="shared" ca="1" si="74"/>
        <v>-5.3961113175567078E-4</v>
      </c>
      <c r="N339" s="32">
        <f ca="1">C339*(M339-E339)^2</f>
        <v>0</v>
      </c>
      <c r="O339" s="149">
        <f t="shared" ca="1" si="76"/>
        <v>0</v>
      </c>
      <c r="P339" s="32">
        <f ca="1">(-C339*O$2+O$4*F339-O$5*H339)^2</f>
        <v>0</v>
      </c>
      <c r="Q339" s="32">
        <f t="shared" ca="1" si="78"/>
        <v>0</v>
      </c>
      <c r="R339">
        <f t="shared" ca="1" si="79"/>
        <v>5.3961113175567078E-4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BC60"/>
  <sheetViews>
    <sheetView topLeftCell="A13" workbookViewId="0">
      <selection activeCell="Q60" sqref="Q6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-40000</v>
      </c>
      <c r="Y2" s="6">
        <f t="shared" ref="Y2:Y34" si="0">+D$11+D$12*X2+D$13*X2^2</f>
        <v>5.6568733077905831E-2</v>
      </c>
    </row>
    <row r="3" spans="1:25">
      <c r="A3" s="132" t="s">
        <v>299</v>
      </c>
      <c r="B3" s="4"/>
      <c r="C3" s="7"/>
      <c r="D3" s="7"/>
      <c r="X3" s="1">
        <v>-37500</v>
      </c>
      <c r="Y3" s="6">
        <f t="shared" si="0"/>
        <v>4.7999438698215852E-2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-35000</v>
      </c>
      <c r="Y4" s="6">
        <f t="shared" si="0"/>
        <v>4.0090775638342166E-2</v>
      </c>
    </row>
    <row r="5" spans="1:25">
      <c r="A5" s="13" t="s">
        <v>10</v>
      </c>
      <c r="B5"/>
      <c r="C5" s="14">
        <v>8</v>
      </c>
      <c r="D5" t="s">
        <v>11</v>
      </c>
      <c r="E5"/>
      <c r="X5" s="5">
        <v>-32500</v>
      </c>
      <c r="Y5" s="6">
        <f t="shared" si="0"/>
        <v>3.2842743898284732E-2</v>
      </c>
    </row>
    <row r="6" spans="1:25">
      <c r="A6" s="8" t="s">
        <v>12</v>
      </c>
      <c r="B6" s="4"/>
      <c r="X6" s="1">
        <v>-30000</v>
      </c>
      <c r="Y6" s="6">
        <f t="shared" si="0"/>
        <v>2.6255343478043574E-2</v>
      </c>
    </row>
    <row r="7" spans="1:25">
      <c r="A7" t="s">
        <v>13</v>
      </c>
      <c r="B7" s="4"/>
      <c r="C7" s="15">
        <v>37676.574999999997</v>
      </c>
      <c r="D7" s="132" t="s">
        <v>299</v>
      </c>
      <c r="E7" s="16"/>
      <c r="X7" s="5">
        <v>-27500</v>
      </c>
      <c r="Y7" s="6">
        <f t="shared" si="0"/>
        <v>2.0328574377618685E-2</v>
      </c>
    </row>
    <row r="8" spans="1:25">
      <c r="A8" t="s">
        <v>14</v>
      </c>
      <c r="B8" s="4"/>
      <c r="C8" s="15">
        <v>0.41567300000000001</v>
      </c>
      <c r="D8" s="132" t="s">
        <v>299</v>
      </c>
      <c r="E8" s="15"/>
      <c r="X8" s="5">
        <v>-25000</v>
      </c>
      <c r="Y8" s="6">
        <f t="shared" si="0"/>
        <v>1.5062436597010068E-2</v>
      </c>
    </row>
    <row r="9" spans="1:25">
      <c r="A9" s="13" t="s">
        <v>15</v>
      </c>
      <c r="B9" s="13"/>
      <c r="C9" s="13">
        <v>43</v>
      </c>
      <c r="D9" s="13" t="str">
        <f>"F"&amp;C9</f>
        <v>F43</v>
      </c>
      <c r="E9" s="13" t="str">
        <f>"G"&amp;C9</f>
        <v>G43</v>
      </c>
      <c r="X9" s="1">
        <v>-22500</v>
      </c>
      <c r="Y9" s="6">
        <f t="shared" si="0"/>
        <v>1.0456930136217724E-2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-20000</v>
      </c>
      <c r="Y10" s="6">
        <f t="shared" si="0"/>
        <v>6.5120549952416545E-3</v>
      </c>
    </row>
    <row r="11" spans="1:25">
      <c r="A11" t="s">
        <v>20</v>
      </c>
      <c r="B11" s="4"/>
      <c r="C11" s="19">
        <f ca="1">INTERCEPT(INDIRECT(E9):G319,INDIRECT(D9):$F319)</f>
        <v>-3.6841855767282994E-2</v>
      </c>
      <c r="D11" s="20">
        <f>+E11*F11</f>
        <v>-1.2642186191811552E-3</v>
      </c>
      <c r="E11" s="21">
        <v>-1.2642186191811552E-3</v>
      </c>
      <c r="F11" s="22">
        <v>1</v>
      </c>
      <c r="S11" s="5">
        <v>-1.1138539262131979E-3</v>
      </c>
      <c r="T11" s="5">
        <v>-9.7195672188018806E-4</v>
      </c>
      <c r="X11" s="5">
        <v>-17500</v>
      </c>
      <c r="Y11" s="6">
        <f t="shared" si="0"/>
        <v>3.2278111740818554E-3</v>
      </c>
    </row>
    <row r="12" spans="1:25">
      <c r="A12" t="s">
        <v>21</v>
      </c>
      <c r="C12" s="19">
        <f ca="1">SLOPE(INDIRECT(E9):G319,INDIRECT(D9):$F319)</f>
        <v>3.530213067689169E-6</v>
      </c>
      <c r="D12" s="20">
        <f>+E12*F12</f>
        <v>6.6819643098489358E-7</v>
      </c>
      <c r="E12" s="23">
        <v>6.681964309848935E-3</v>
      </c>
      <c r="F12" s="22">
        <v>1E-4</v>
      </c>
      <c r="S12" s="1">
        <v>2.4204571021780596E-2</v>
      </c>
      <c r="T12" s="1">
        <v>2.3983377599710358E-2</v>
      </c>
      <c r="X12" s="1">
        <v>-15000</v>
      </c>
      <c r="Y12" s="6">
        <f t="shared" si="0"/>
        <v>6.0419867273832535E-4</v>
      </c>
    </row>
    <row r="13" spans="1:25">
      <c r="A13" t="s">
        <v>22</v>
      </c>
      <c r="C13" s="4"/>
      <c r="D13" s="24">
        <f>+E13*F13</f>
        <v>5.2850505585301703E-11</v>
      </c>
      <c r="E13" s="25">
        <v>5.2850505585301704E-3</v>
      </c>
      <c r="F13" s="22">
        <v>1E-8</v>
      </c>
      <c r="S13" s="1">
        <v>5.4785582005491204E-3</v>
      </c>
      <c r="T13" s="1">
        <v>5.4116941618742318E-3</v>
      </c>
      <c r="X13" s="5">
        <v>-12500</v>
      </c>
      <c r="Y13" s="6">
        <f t="shared" si="0"/>
        <v>-1.3587825087889339E-3</v>
      </c>
    </row>
    <row r="14" spans="1:25">
      <c r="A14" t="s">
        <v>279</v>
      </c>
      <c r="C14" s="1" t="s">
        <v>291</v>
      </c>
      <c r="D14" s="64">
        <f>2*365.2422*D13/C8</f>
        <v>9.2877020788398016E-8</v>
      </c>
      <c r="E14" s="5">
        <f>SUM(U21:U8479)</f>
        <v>4.1143185176257884E-4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-2.6611323704999216E-3</v>
      </c>
    </row>
    <row r="15" spans="1:25">
      <c r="A15" s="8" t="s">
        <v>25</v>
      </c>
      <c r="B15"/>
      <c r="C15" s="31">
        <f ca="1">(C7+C11)+(C8+C12)*INT(MAX(F21:F2838))</f>
        <v>52620.109419304012</v>
      </c>
      <c r="D15" s="32">
        <f>+C7+INT(MAX(F21:F893))*C8+D11+D12*INT(MAX(F21:F3328))+D13*INT(MAX(F21:F3355)^2)</f>
        <v>52620.110413468588</v>
      </c>
      <c r="E15" s="19" t="s">
        <v>26</v>
      </c>
      <c r="F15" s="14">
        <v>1</v>
      </c>
      <c r="X15" s="1">
        <v>-7500</v>
      </c>
      <c r="Y15" s="6">
        <f t="shared" si="0"/>
        <v>-3.3028509123946359E-3</v>
      </c>
    </row>
    <row r="16" spans="1:25">
      <c r="A16" s="8" t="s">
        <v>28</v>
      </c>
      <c r="B16"/>
      <c r="C16" s="31">
        <f ca="1">+C8+C12</f>
        <v>0.41567653021306772</v>
      </c>
      <c r="D16" s="150">
        <f>+C8+D12+2*D13*MAX(F21:F420)</f>
        <v>0.41567746820063306</v>
      </c>
      <c r="E16" s="19" t="s">
        <v>29</v>
      </c>
      <c r="F16" s="189">
        <f ca="1">NOW()+15018.5+$C$5/24</f>
        <v>60174.562503240741</v>
      </c>
      <c r="X16" s="5">
        <v>-5000</v>
      </c>
      <c r="Y16" s="6">
        <f t="shared" si="0"/>
        <v>-3.2839381344730812E-3</v>
      </c>
    </row>
    <row r="17" spans="1:55">
      <c r="A17" t="s">
        <v>31</v>
      </c>
      <c r="B17"/>
      <c r="C17">
        <f>COUNT(C21:C54)</f>
        <v>34</v>
      </c>
      <c r="D17"/>
      <c r="E17" s="19" t="s">
        <v>32</v>
      </c>
      <c r="F17" s="32">
        <f ca="1">ROUND(2*(F16-$C$7)/$C$8,0)/2+F15</f>
        <v>54125</v>
      </c>
      <c r="T17" s="1">
        <f>COUNT(T21:T60)</f>
        <v>33</v>
      </c>
      <c r="X17" s="5">
        <v>-2500</v>
      </c>
      <c r="Y17" s="6">
        <f t="shared" si="0"/>
        <v>-2.6043940367352536E-3</v>
      </c>
    </row>
    <row r="18" spans="1:55">
      <c r="A18" s="8" t="s">
        <v>33</v>
      </c>
      <c r="B18"/>
      <c r="C18" s="39">
        <f ca="1">+C15</f>
        <v>52620.109419304012</v>
      </c>
      <c r="D18" s="40">
        <f ca="1">C16</f>
        <v>0.41567653021306772</v>
      </c>
      <c r="E18" s="19" t="s">
        <v>34</v>
      </c>
      <c r="F18" s="32">
        <f ca="1">ROUND(2*(F16-$C$15)/$C$16,0)/2+F15</f>
        <v>18175</v>
      </c>
      <c r="X18" s="1">
        <v>0</v>
      </c>
      <c r="Y18" s="6">
        <f t="shared" si="0"/>
        <v>-1.2642186191811552E-3</v>
      </c>
    </row>
    <row r="19" spans="1:55">
      <c r="A19" s="8" t="s">
        <v>35</v>
      </c>
      <c r="C19" s="41">
        <f>+D15</f>
        <v>52620.110413468588</v>
      </c>
      <c r="D19" s="42">
        <f>+D16</f>
        <v>0.41567746820063306</v>
      </c>
      <c r="E19" s="19" t="s">
        <v>36</v>
      </c>
      <c r="F19" s="43">
        <f ca="1">+$C$15+$C$16*F18-15018.5-$C$5/24</f>
        <v>45156.19702259318</v>
      </c>
      <c r="G19" s="1" t="s">
        <v>37</v>
      </c>
      <c r="O19" s="44" t="s">
        <v>38</v>
      </c>
      <c r="P19" s="44" t="s">
        <v>38</v>
      </c>
      <c r="X19" s="5">
        <v>2500</v>
      </c>
      <c r="Y19" s="6">
        <f t="shared" si="0"/>
        <v>7.3658811818921432E-4</v>
      </c>
    </row>
    <row r="20" spans="1:55" ht="14.25">
      <c r="A20" s="18" t="s">
        <v>39</v>
      </c>
      <c r="B20" s="4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151" t="s">
        <v>54</v>
      </c>
      <c r="S20" s="47" t="s">
        <v>55</v>
      </c>
      <c r="T20" s="47" t="s">
        <v>56</v>
      </c>
      <c r="U20" s="47" t="s">
        <v>57</v>
      </c>
      <c r="X20" s="5">
        <v>5000</v>
      </c>
      <c r="Y20" s="6">
        <f t="shared" si="0"/>
        <v>3.3980261753758555E-3</v>
      </c>
    </row>
    <row r="21" spans="1:55">
      <c r="A21" s="5" t="s">
        <v>58</v>
      </c>
      <c r="B21" s="190" t="s">
        <v>59</v>
      </c>
      <c r="C21" s="48">
        <v>21110.393</v>
      </c>
      <c r="D21" s="48" t="s">
        <v>47</v>
      </c>
      <c r="E21" s="5">
        <f t="shared" ref="E21:E60" si="1">(C21-C$7)/C$8</f>
        <v>-39853.880333820089</v>
      </c>
      <c r="F21" s="1">
        <f t="shared" ref="F21:F60" si="2">ROUND(2*E21,0)/2</f>
        <v>-39854</v>
      </c>
      <c r="G21" s="5">
        <f t="shared" ref="G21:G49" si="3">C21-(C$7+F21*C$8)</f>
        <v>4.9742000002879649E-2</v>
      </c>
      <c r="H21" s="5"/>
      <c r="J21" s="5"/>
      <c r="K21" s="5"/>
      <c r="L21" s="5"/>
      <c r="M21" s="5"/>
      <c r="N21" s="5">
        <f t="shared" ref="N21:N41" si="4">+G21</f>
        <v>4.9742000002879649E-2</v>
      </c>
      <c r="O21" s="5"/>
      <c r="Q21" s="49">
        <f t="shared" ref="Q21:Q60" si="5">+C21-15018.5</f>
        <v>6091.893</v>
      </c>
      <c r="R21" s="5"/>
      <c r="S21" s="1">
        <f>+(Y2-G21)^2</f>
        <v>4.6604284477656421E-5</v>
      </c>
      <c r="T21" s="1">
        <v>1</v>
      </c>
      <c r="U21" s="1">
        <f t="shared" ref="U21:U60" si="6">T21*S21</f>
        <v>4.6604284477656421E-5</v>
      </c>
      <c r="X21" s="1">
        <v>7500</v>
      </c>
      <c r="Y21" s="6">
        <f t="shared" si="0"/>
        <v>6.7200955523787674E-3</v>
      </c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44" t="s">
        <v>61</v>
      </c>
      <c r="C22" s="51">
        <v>24031.935099999999</v>
      </c>
      <c r="D22" s="48" t="s">
        <v>47</v>
      </c>
      <c r="E22" s="1">
        <f t="shared" si="1"/>
        <v>-32825.417816408568</v>
      </c>
      <c r="F22" s="1">
        <f t="shared" si="2"/>
        <v>-32825.5</v>
      </c>
      <c r="G22" s="1">
        <f t="shared" si="3"/>
        <v>3.4161500003392575E-2</v>
      </c>
      <c r="N22" s="1">
        <f t="shared" si="4"/>
        <v>3.4161500003392575E-2</v>
      </c>
      <c r="P22" s="6">
        <f t="shared" ref="P22:P60" si="7">+D$11+D$12*F22+D$13*F22^2</f>
        <v>3.3749030056199558E-2</v>
      </c>
      <c r="Q22" s="49">
        <f t="shared" si="5"/>
        <v>9013.4350999999988</v>
      </c>
      <c r="S22" s="1">
        <f t="shared" ref="S22:S49" si="8">+(P22-G22)^2</f>
        <v>1.7013145733741033E-7</v>
      </c>
      <c r="T22" s="1">
        <v>1</v>
      </c>
      <c r="U22" s="1">
        <f t="shared" si="6"/>
        <v>1.7013145733741033E-7</v>
      </c>
      <c r="X22" s="5">
        <v>10000</v>
      </c>
      <c r="Y22" s="6">
        <f t="shared" si="0"/>
        <v>1.0702796249197951E-2</v>
      </c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44" t="s">
        <v>61</v>
      </c>
      <c r="C23" s="51">
        <v>24177.4172</v>
      </c>
      <c r="D23" s="48" t="s">
        <v>47</v>
      </c>
      <c r="E23" s="1">
        <f t="shared" si="1"/>
        <v>-32475.42611620191</v>
      </c>
      <c r="F23" s="1">
        <f t="shared" si="2"/>
        <v>-32475.5</v>
      </c>
      <c r="G23" s="1">
        <f t="shared" si="3"/>
        <v>3.0711500003235415E-2</v>
      </c>
      <c r="N23" s="1">
        <f t="shared" si="4"/>
        <v>3.0711500003235415E-2</v>
      </c>
      <c r="P23" s="6">
        <f t="shared" si="7"/>
        <v>3.277498200421524E-2</v>
      </c>
      <c r="Q23" s="49">
        <f t="shared" si="5"/>
        <v>9158.9171999999999</v>
      </c>
      <c r="S23" s="1">
        <f t="shared" si="8"/>
        <v>4.257957968367706E-6</v>
      </c>
      <c r="T23" s="1">
        <v>1</v>
      </c>
      <c r="U23" s="1">
        <f t="shared" si="6"/>
        <v>4.257957968367706E-6</v>
      </c>
      <c r="X23" s="5">
        <v>12500</v>
      </c>
      <c r="Y23" s="6">
        <f t="shared" si="0"/>
        <v>1.5346128265833404E-2</v>
      </c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44" t="s">
        <v>61</v>
      </c>
      <c r="C24" s="51">
        <v>24535.313999999998</v>
      </c>
      <c r="D24" s="48" t="s">
        <v>47</v>
      </c>
      <c r="E24" s="1">
        <f t="shared" si="1"/>
        <v>-31614.4204699367</v>
      </c>
      <c r="F24" s="1">
        <f t="shared" si="2"/>
        <v>-31614.5</v>
      </c>
      <c r="G24" s="1">
        <f t="shared" si="3"/>
        <v>3.3058500001061475E-2</v>
      </c>
      <c r="N24" s="1">
        <f t="shared" si="4"/>
        <v>3.3058500001061475E-2</v>
      </c>
      <c r="P24" s="6">
        <f t="shared" si="7"/>
        <v>3.0433929485842962E-2</v>
      </c>
      <c r="Q24" s="49">
        <f t="shared" si="5"/>
        <v>9516.8139999999985</v>
      </c>
      <c r="S24" s="1">
        <f t="shared" si="8"/>
        <v>6.8883703893543724E-6</v>
      </c>
      <c r="T24" s="1">
        <v>1</v>
      </c>
      <c r="U24" s="1">
        <f t="shared" si="6"/>
        <v>6.8883703893543724E-6</v>
      </c>
      <c r="X24" s="1">
        <v>15000</v>
      </c>
      <c r="Y24" s="6">
        <f t="shared" si="0"/>
        <v>2.0650091602285134E-2</v>
      </c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44" t="s">
        <v>59</v>
      </c>
      <c r="C25" s="51">
        <v>25972.492699999999</v>
      </c>
      <c r="D25" s="48" t="s">
        <v>47</v>
      </c>
      <c r="E25" s="1">
        <f t="shared" si="1"/>
        <v>-28156.946205310418</v>
      </c>
      <c r="F25" s="1">
        <f t="shared" si="2"/>
        <v>-28157</v>
      </c>
      <c r="G25" s="1">
        <f t="shared" si="3"/>
        <v>2.2361000003002118E-2</v>
      </c>
      <c r="N25" s="1">
        <f t="shared" si="4"/>
        <v>2.2361000003002118E-2</v>
      </c>
      <c r="P25" s="6">
        <f t="shared" si="7"/>
        <v>2.1822135209671877E-2</v>
      </c>
      <c r="Q25" s="49">
        <f t="shared" si="5"/>
        <v>10953.992699999999</v>
      </c>
      <c r="S25" s="1">
        <f t="shared" si="8"/>
        <v>2.9037526549084417E-7</v>
      </c>
      <c r="T25" s="1">
        <v>1</v>
      </c>
      <c r="U25" s="1">
        <f t="shared" si="6"/>
        <v>2.9037526549084417E-7</v>
      </c>
      <c r="X25" s="5">
        <v>17500</v>
      </c>
      <c r="Y25" s="6">
        <f t="shared" si="0"/>
        <v>2.6614686258553129E-2</v>
      </c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44" t="s">
        <v>61</v>
      </c>
      <c r="C26" s="51">
        <v>26011.360000000001</v>
      </c>
      <c r="D26" s="48" t="s">
        <v>47</v>
      </c>
      <c r="E26" s="1">
        <f t="shared" si="1"/>
        <v>-28063.441695756028</v>
      </c>
      <c r="F26" s="1">
        <f t="shared" si="2"/>
        <v>-28063.5</v>
      </c>
      <c r="G26" s="1">
        <f t="shared" si="3"/>
        <v>2.423550000457908E-2</v>
      </c>
      <c r="N26" s="1">
        <f t="shared" si="4"/>
        <v>2.423550000457908E-2</v>
      </c>
      <c r="P26" s="6">
        <f t="shared" si="7"/>
        <v>2.1606796723063301E-2</v>
      </c>
      <c r="Q26" s="49">
        <f t="shared" si="5"/>
        <v>10992.86</v>
      </c>
      <c r="S26" s="1">
        <f t="shared" si="8"/>
        <v>6.9100809422518253E-6</v>
      </c>
      <c r="T26" s="1">
        <v>1</v>
      </c>
      <c r="U26" s="1">
        <f t="shared" si="6"/>
        <v>6.9100809422518253E-6</v>
      </c>
      <c r="X26" s="5">
        <v>20000</v>
      </c>
      <c r="Y26" s="6">
        <f t="shared" si="0"/>
        <v>3.3239912234637396E-2</v>
      </c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44" t="s">
        <v>61</v>
      </c>
      <c r="C27" s="51">
        <v>26016.345399999998</v>
      </c>
      <c r="D27" s="48" t="s">
        <v>47</v>
      </c>
      <c r="E27" s="1">
        <f t="shared" si="1"/>
        <v>-28051.448133508788</v>
      </c>
      <c r="F27" s="1">
        <f t="shared" si="2"/>
        <v>-28051.5</v>
      </c>
      <c r="G27" s="1">
        <f t="shared" si="3"/>
        <v>2.1559500000876142E-2</v>
      </c>
      <c r="N27" s="1">
        <f t="shared" si="4"/>
        <v>2.1559500000876142E-2</v>
      </c>
      <c r="P27" s="6">
        <f t="shared" si="7"/>
        <v>2.1579226606784088E-2</v>
      </c>
      <c r="Q27" s="49">
        <f t="shared" si="5"/>
        <v>10997.845399999998</v>
      </c>
      <c r="S27" s="1">
        <f t="shared" si="8"/>
        <v>3.8913898064742989E-10</v>
      </c>
      <c r="T27" s="1">
        <v>1</v>
      </c>
      <c r="U27" s="1">
        <f t="shared" si="6"/>
        <v>3.8913898064742989E-10</v>
      </c>
      <c r="X27" s="1">
        <v>22500</v>
      </c>
      <c r="Y27" s="6">
        <f t="shared" si="0"/>
        <v>4.0525769530537936E-2</v>
      </c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44" t="s">
        <v>59</v>
      </c>
      <c r="C28" s="152">
        <v>26017.386399999999</v>
      </c>
      <c r="D28" s="48" t="s">
        <v>47</v>
      </c>
      <c r="E28" s="1">
        <f t="shared" si="1"/>
        <v>-28048.94376108142</v>
      </c>
      <c r="F28" s="1">
        <f t="shared" si="2"/>
        <v>-28049</v>
      </c>
      <c r="G28" s="1">
        <f t="shared" si="3"/>
        <v>2.337700000134646E-2</v>
      </c>
      <c r="N28" s="1">
        <f t="shared" si="4"/>
        <v>2.337700000134646E-2</v>
      </c>
      <c r="P28" s="6">
        <f t="shared" si="7"/>
        <v>2.1573484748390079E-2</v>
      </c>
      <c r="Q28" s="49">
        <f t="shared" si="5"/>
        <v>10998.886399999999</v>
      </c>
      <c r="S28" s="1">
        <f t="shared" si="8"/>
        <v>3.252667267646316E-6</v>
      </c>
      <c r="T28" s="1">
        <v>1</v>
      </c>
      <c r="U28" s="1">
        <f t="shared" si="6"/>
        <v>3.252667267646316E-6</v>
      </c>
      <c r="X28" s="5">
        <v>25000</v>
      </c>
      <c r="Y28" s="6">
        <f t="shared" si="0"/>
        <v>4.8472258146254749E-2</v>
      </c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44" t="s">
        <v>61</v>
      </c>
      <c r="C29" s="51">
        <v>26030.475999999999</v>
      </c>
      <c r="D29" s="48" t="s">
        <v>47</v>
      </c>
      <c r="E29" s="1">
        <f t="shared" si="1"/>
        <v>-28017.453623401081</v>
      </c>
      <c r="F29" s="1">
        <f t="shared" si="2"/>
        <v>-28017.5</v>
      </c>
      <c r="G29" s="1">
        <f t="shared" si="3"/>
        <v>1.9277499999589054E-2</v>
      </c>
      <c r="N29" s="1">
        <f t="shared" si="4"/>
        <v>1.9277499999589054E-2</v>
      </c>
      <c r="P29" s="6">
        <f t="shared" si="7"/>
        <v>2.1501193935517054E-2</v>
      </c>
      <c r="Q29" s="49">
        <f t="shared" si="5"/>
        <v>11011.975999999999</v>
      </c>
      <c r="S29" s="1">
        <f t="shared" si="8"/>
        <v>4.9448147206829623E-6</v>
      </c>
      <c r="T29" s="1">
        <v>1</v>
      </c>
      <c r="U29" s="1">
        <f t="shared" si="6"/>
        <v>4.9448147206829623E-6</v>
      </c>
      <c r="X29" s="5">
        <v>27500</v>
      </c>
      <c r="Y29" s="6">
        <f t="shared" si="0"/>
        <v>5.7079378081787827E-2</v>
      </c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91" t="s">
        <v>63</v>
      </c>
      <c r="B30" s="44" t="s">
        <v>59</v>
      </c>
      <c r="C30" s="192">
        <v>26382.348999999998</v>
      </c>
      <c r="D30" s="48" t="s">
        <v>46</v>
      </c>
      <c r="E30" s="1">
        <f t="shared" si="1"/>
        <v>-27170.939656893755</v>
      </c>
      <c r="F30" s="1">
        <f t="shared" si="2"/>
        <v>-27171</v>
      </c>
      <c r="G30" s="1">
        <f t="shared" si="3"/>
        <v>2.5083000004087808E-2</v>
      </c>
      <c r="N30" s="1">
        <f t="shared" si="4"/>
        <v>2.5083000004087808E-2</v>
      </c>
      <c r="P30" s="6">
        <f t="shared" si="7"/>
        <v>1.9597801696421741E-2</v>
      </c>
      <c r="Q30" s="49">
        <f t="shared" si="5"/>
        <v>11363.848999999998</v>
      </c>
      <c r="S30" s="1">
        <f t="shared" si="8"/>
        <v>3.0087400474422679E-5</v>
      </c>
      <c r="T30" s="1">
        <v>0.1</v>
      </c>
      <c r="U30" s="1">
        <f t="shared" si="6"/>
        <v>3.0087400474422679E-6</v>
      </c>
      <c r="X30" s="1">
        <v>30000</v>
      </c>
      <c r="Y30" s="6">
        <f t="shared" si="0"/>
        <v>6.6347129337137184E-2</v>
      </c>
    </row>
    <row r="31" spans="1:55">
      <c r="A31" s="1" t="s">
        <v>58</v>
      </c>
      <c r="B31" s="44" t="s">
        <v>61</v>
      </c>
      <c r="C31" s="51">
        <v>27069.246299999999</v>
      </c>
      <c r="D31" s="48" t="s">
        <v>47</v>
      </c>
      <c r="E31" s="1">
        <f t="shared" si="1"/>
        <v>-25518.44526827578</v>
      </c>
      <c r="F31" s="1">
        <f t="shared" si="2"/>
        <v>-25518.5</v>
      </c>
      <c r="G31" s="1">
        <f t="shared" si="3"/>
        <v>2.2750500000256579E-2</v>
      </c>
      <c r="N31" s="1">
        <f t="shared" si="4"/>
        <v>2.2750500000256579E-2</v>
      </c>
      <c r="P31" s="6">
        <f t="shared" si="7"/>
        <v>1.6100334553678541E-2</v>
      </c>
      <c r="Q31" s="49">
        <f t="shared" si="5"/>
        <v>12050.746299999999</v>
      </c>
      <c r="S31" s="1">
        <f t="shared" si="8"/>
        <v>4.4224700466860475E-5</v>
      </c>
      <c r="T31" s="1">
        <v>1</v>
      </c>
      <c r="U31" s="1">
        <f t="shared" si="6"/>
        <v>4.4224700466860475E-5</v>
      </c>
      <c r="X31" s="5">
        <v>32500</v>
      </c>
      <c r="Y31" s="6">
        <f t="shared" si="0"/>
        <v>7.6275511912302807E-2</v>
      </c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91" t="s">
        <v>63</v>
      </c>
      <c r="B32" s="44" t="s">
        <v>61</v>
      </c>
      <c r="C32" s="192">
        <v>27344.418600000001</v>
      </c>
      <c r="D32" s="48" t="s">
        <v>46</v>
      </c>
      <c r="E32" s="1">
        <f t="shared" si="1"/>
        <v>-24856.453029183987</v>
      </c>
      <c r="F32" s="1">
        <f t="shared" si="2"/>
        <v>-24856.5</v>
      </c>
      <c r="G32" s="1">
        <f t="shared" si="3"/>
        <v>1.9524500003171852E-2</v>
      </c>
      <c r="N32" s="1">
        <f t="shared" si="4"/>
        <v>1.9524500003171852E-2</v>
      </c>
      <c r="P32" s="6">
        <f t="shared" si="7"/>
        <v>1.4780208718105505E-2</v>
      </c>
      <c r="Q32" s="49">
        <f t="shared" si="5"/>
        <v>12325.918600000001</v>
      </c>
      <c r="S32" s="1">
        <f t="shared" si="8"/>
        <v>2.2508299797556489E-5</v>
      </c>
      <c r="T32" s="1">
        <v>0.1</v>
      </c>
      <c r="U32" s="1">
        <f t="shared" si="6"/>
        <v>2.2508299797556488E-6</v>
      </c>
      <c r="X32" s="5">
        <v>35000</v>
      </c>
      <c r="Y32" s="6">
        <f t="shared" si="0"/>
        <v>8.6864525807284709E-2</v>
      </c>
    </row>
    <row r="33" spans="1:55">
      <c r="A33" s="191" t="s">
        <v>63</v>
      </c>
      <c r="B33" s="44" t="s">
        <v>59</v>
      </c>
      <c r="C33" s="192">
        <v>27398.25</v>
      </c>
      <c r="D33" s="48" t="s">
        <v>46</v>
      </c>
      <c r="E33" s="1">
        <f t="shared" si="1"/>
        <v>-24726.948827563967</v>
      </c>
      <c r="F33" s="1">
        <f t="shared" si="2"/>
        <v>-24727</v>
      </c>
      <c r="G33" s="1">
        <f t="shared" si="3"/>
        <v>2.1271000005071983E-2</v>
      </c>
      <c r="N33" s="1">
        <f t="shared" si="4"/>
        <v>2.1271000005071983E-2</v>
      </c>
      <c r="P33" s="6">
        <f t="shared" si="7"/>
        <v>1.4527383716760347E-2</v>
      </c>
      <c r="Q33" s="49">
        <f t="shared" si="5"/>
        <v>12379.75</v>
      </c>
      <c r="S33" s="1">
        <f t="shared" si="8"/>
        <v>4.5476360643982007E-5</v>
      </c>
      <c r="T33" s="1">
        <v>0.1</v>
      </c>
      <c r="U33" s="1">
        <f t="shared" si="6"/>
        <v>4.547636064398201E-6</v>
      </c>
      <c r="X33" s="1">
        <v>37500</v>
      </c>
      <c r="Y33" s="6">
        <f t="shared" si="0"/>
        <v>9.8114171022082877E-2</v>
      </c>
    </row>
    <row r="34" spans="1:55">
      <c r="A34" s="1" t="s">
        <v>58</v>
      </c>
      <c r="B34" s="44" t="s">
        <v>59</v>
      </c>
      <c r="C34" s="51">
        <v>33987.049599999998</v>
      </c>
      <c r="D34" s="48" t="s">
        <v>47</v>
      </c>
      <c r="E34" s="1">
        <f t="shared" si="1"/>
        <v>-8876.0285127973148</v>
      </c>
      <c r="F34" s="1">
        <f t="shared" si="2"/>
        <v>-8876</v>
      </c>
      <c r="G34" s="1">
        <f t="shared" si="3"/>
        <v>-1.1851999995997176E-2</v>
      </c>
      <c r="N34" s="1">
        <f t="shared" si="4"/>
        <v>-1.1851999995997176E-2</v>
      </c>
      <c r="P34" s="6">
        <f t="shared" si="7"/>
        <v>-3.0313888872861468E-3</v>
      </c>
      <c r="Q34" s="49">
        <f t="shared" si="5"/>
        <v>18968.549599999998</v>
      </c>
      <c r="S34" s="1">
        <f t="shared" si="8"/>
        <v>7.78031803311164E-5</v>
      </c>
      <c r="T34" s="1">
        <v>1</v>
      </c>
      <c r="U34" s="1">
        <f t="shared" si="6"/>
        <v>7.78031803311164E-5</v>
      </c>
      <c r="X34" s="5">
        <v>40000</v>
      </c>
      <c r="Y34" s="6">
        <f t="shared" si="0"/>
        <v>0.11002444755669731</v>
      </c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44" t="s">
        <v>61</v>
      </c>
      <c r="C35" s="51">
        <v>35462.491800000003</v>
      </c>
      <c r="D35" s="48" t="s">
        <v>47</v>
      </c>
      <c r="E35" s="1">
        <f t="shared" si="1"/>
        <v>-5326.502322739253</v>
      </c>
      <c r="F35" s="1">
        <f t="shared" si="2"/>
        <v>-5326.5</v>
      </c>
      <c r="G35" s="1">
        <f t="shared" si="3"/>
        <v>-9.6549999580020085E-4</v>
      </c>
      <c r="N35" s="1">
        <f t="shared" si="4"/>
        <v>-9.6549999580020085E-4</v>
      </c>
      <c r="P35" s="6">
        <f t="shared" si="7"/>
        <v>-3.3239133856446078E-3</v>
      </c>
      <c r="Q35" s="49">
        <f t="shared" si="5"/>
        <v>20443.991800000003</v>
      </c>
      <c r="S35" s="1">
        <f t="shared" si="8"/>
        <v>5.5621137173973865E-6</v>
      </c>
      <c r="T35" s="1">
        <v>1</v>
      </c>
      <c r="U35" s="1">
        <f t="shared" si="6"/>
        <v>5.5621137173973865E-6</v>
      </c>
      <c r="X35" s="5"/>
      <c r="Y35" s="6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44" t="s">
        <v>61</v>
      </c>
      <c r="C36" s="51">
        <v>35480.365700000002</v>
      </c>
      <c r="D36" s="48" t="s">
        <v>47</v>
      </c>
      <c r="E36" s="1">
        <f t="shared" si="1"/>
        <v>-5283.5024165630075</v>
      </c>
      <c r="F36" s="1">
        <f t="shared" si="2"/>
        <v>-5283.5</v>
      </c>
      <c r="G36" s="1">
        <f t="shared" si="3"/>
        <v>-1.0044999944511801E-3</v>
      </c>
      <c r="N36" s="1">
        <f t="shared" si="4"/>
        <v>-1.0044999944511801E-3</v>
      </c>
      <c r="P36" s="6">
        <f t="shared" si="7"/>
        <v>-3.3192929252754398E-3</v>
      </c>
      <c r="Q36" s="49">
        <f t="shared" si="5"/>
        <v>20461.865700000002</v>
      </c>
      <c r="S36" s="1">
        <f t="shared" si="8"/>
        <v>5.3582663125939655E-6</v>
      </c>
      <c r="T36" s="1">
        <v>1</v>
      </c>
      <c r="U36" s="1">
        <f t="shared" si="6"/>
        <v>5.3582663125939655E-6</v>
      </c>
      <c r="Y36" s="6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44" t="s">
        <v>59</v>
      </c>
      <c r="C37" s="51">
        <v>37639.580240000003</v>
      </c>
      <c r="D37" s="48" t="s">
        <v>47</v>
      </c>
      <c r="E37" s="1">
        <f t="shared" si="1"/>
        <v>-88.999670413989193</v>
      </c>
      <c r="F37" s="1">
        <f t="shared" si="2"/>
        <v>-89</v>
      </c>
      <c r="G37" s="1">
        <f t="shared" si="3"/>
        <v>1.3700000272365287E-4</v>
      </c>
      <c r="N37" s="1">
        <f t="shared" si="4"/>
        <v>1.3700000272365287E-4</v>
      </c>
      <c r="P37" s="6">
        <f t="shared" si="7"/>
        <v>-1.3232694726840696E-3</v>
      </c>
      <c r="Q37" s="49">
        <f t="shared" si="5"/>
        <v>22621.080240000003</v>
      </c>
      <c r="S37" s="1">
        <f t="shared" si="8"/>
        <v>2.1323869408075449E-6</v>
      </c>
      <c r="T37" s="1">
        <v>1</v>
      </c>
      <c r="U37" s="1">
        <f t="shared" si="6"/>
        <v>2.1323869408075449E-6</v>
      </c>
      <c r="X37" s="5"/>
      <c r="Y37" s="6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44" t="s">
        <v>61</v>
      </c>
      <c r="C38" s="51">
        <v>37639.788480000003</v>
      </c>
      <c r="D38" s="48" t="s">
        <v>47</v>
      </c>
      <c r="E38" s="1">
        <f t="shared" si="1"/>
        <v>-88.498699699028307</v>
      </c>
      <c r="F38" s="1">
        <f t="shared" si="2"/>
        <v>-88.5</v>
      </c>
      <c r="G38" s="1">
        <f t="shared" si="3"/>
        <v>5.405000047176145E-4</v>
      </c>
      <c r="N38" s="1">
        <f t="shared" si="4"/>
        <v>5.405000047176145E-4</v>
      </c>
      <c r="P38" s="6">
        <f t="shared" si="7"/>
        <v>-1.3229400649509477E-3</v>
      </c>
      <c r="Q38" s="49">
        <f t="shared" si="5"/>
        <v>22621.288480000003</v>
      </c>
      <c r="S38" s="1">
        <f t="shared" si="8"/>
        <v>3.472408893246376E-6</v>
      </c>
      <c r="T38" s="1">
        <v>1</v>
      </c>
      <c r="U38" s="1">
        <f t="shared" si="6"/>
        <v>3.472408893246376E-6</v>
      </c>
      <c r="X38" s="5"/>
      <c r="Y38" s="6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44" t="s">
        <v>61</v>
      </c>
      <c r="C39" s="51">
        <v>37640.61881</v>
      </c>
      <c r="D39" s="48" t="s">
        <v>47</v>
      </c>
      <c r="E39" s="1">
        <f t="shared" si="1"/>
        <v>-86.501143928032732</v>
      </c>
      <c r="F39" s="1">
        <f t="shared" si="2"/>
        <v>-86.5</v>
      </c>
      <c r="G39" s="1">
        <f t="shared" si="3"/>
        <v>-4.754999972647056E-4</v>
      </c>
      <c r="N39" s="1">
        <f t="shared" si="4"/>
        <v>-4.754999972647056E-4</v>
      </c>
      <c r="P39" s="6">
        <f t="shared" si="7"/>
        <v>-1.321622169765933E-3</v>
      </c>
      <c r="Q39" s="49">
        <f t="shared" si="5"/>
        <v>22622.11881</v>
      </c>
      <c r="S39" s="1">
        <f t="shared" si="8"/>
        <v>7.1592273079819692E-7</v>
      </c>
      <c r="T39" s="1">
        <v>1</v>
      </c>
      <c r="U39" s="1">
        <f t="shared" si="6"/>
        <v>7.1592273079819692E-7</v>
      </c>
      <c r="Y39" s="6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44" t="s">
        <v>61</v>
      </c>
      <c r="C40" s="51">
        <v>37642.69786</v>
      </c>
      <c r="D40" s="48" t="s">
        <v>47</v>
      </c>
      <c r="E40" s="1">
        <f t="shared" si="1"/>
        <v>-81.49949599804863</v>
      </c>
      <c r="F40" s="1">
        <f t="shared" si="2"/>
        <v>-81.5</v>
      </c>
      <c r="G40" s="1">
        <f t="shared" si="3"/>
        <v>2.0950000180164352E-4</v>
      </c>
      <c r="N40" s="1">
        <f t="shared" si="4"/>
        <v>2.0950000180164352E-4</v>
      </c>
      <c r="P40" s="6">
        <f t="shared" si="7"/>
        <v>-1.3183255820357E-3</v>
      </c>
      <c r="Q40" s="49">
        <f t="shared" si="5"/>
        <v>22624.19786</v>
      </c>
      <c r="S40" s="1">
        <f t="shared" si="8"/>
        <v>2.3342510146279197E-6</v>
      </c>
      <c r="T40" s="1">
        <v>1</v>
      </c>
      <c r="U40" s="1">
        <f t="shared" si="6"/>
        <v>2.3342510146279197E-6</v>
      </c>
      <c r="Y40" s="6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44" t="s">
        <v>59</v>
      </c>
      <c r="C41" s="51">
        <v>37676.574950000002</v>
      </c>
      <c r="D41" s="48" t="s">
        <v>47</v>
      </c>
      <c r="E41" s="1">
        <f t="shared" si="1"/>
        <v>-1.2028684831325332E-4</v>
      </c>
      <c r="F41" s="1">
        <f t="shared" si="2"/>
        <v>0</v>
      </c>
      <c r="G41" s="1">
        <f t="shared" si="3"/>
        <v>-4.9999995098914951E-5</v>
      </c>
      <c r="N41" s="1">
        <f t="shared" si="4"/>
        <v>-4.9999995098914951E-5</v>
      </c>
      <c r="P41" s="6">
        <f t="shared" si="7"/>
        <v>-1.2642186191811552E-3</v>
      </c>
      <c r="Q41" s="49">
        <f t="shared" si="5"/>
        <v>22658.074950000002</v>
      </c>
      <c r="S41" s="1">
        <f t="shared" si="8"/>
        <v>1.4743268670681687E-6</v>
      </c>
      <c r="T41" s="1">
        <v>1</v>
      </c>
      <c r="U41" s="1">
        <f t="shared" si="6"/>
        <v>1.4743268670681687E-6</v>
      </c>
      <c r="Y41" s="6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44"/>
      <c r="C42" s="51">
        <v>42844.642999999996</v>
      </c>
      <c r="D42" s="48"/>
      <c r="E42" s="1">
        <f t="shared" si="1"/>
        <v>12433.013450476694</v>
      </c>
      <c r="F42" s="1">
        <f t="shared" si="2"/>
        <v>12433</v>
      </c>
      <c r="G42" s="1">
        <f t="shared" si="3"/>
        <v>5.5910000010044314E-3</v>
      </c>
      <c r="J42" s="1">
        <f>G42</f>
        <v>5.5910000010044314E-3</v>
      </c>
      <c r="P42" s="6">
        <f t="shared" si="7"/>
        <v>1.5213071754021609E-2</v>
      </c>
      <c r="Q42" s="49">
        <f t="shared" si="5"/>
        <v>27826.142999999996</v>
      </c>
      <c r="S42" s="1">
        <f t="shared" si="8"/>
        <v>9.2584264820211055E-5</v>
      </c>
      <c r="T42" s="1">
        <v>1</v>
      </c>
      <c r="U42" s="1">
        <f t="shared" si="6"/>
        <v>9.2584264820211055E-5</v>
      </c>
      <c r="Y42" s="5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44"/>
      <c r="C43" s="51">
        <v>43129.806799999998</v>
      </c>
      <c r="D43" s="51"/>
      <c r="E43" s="1">
        <f t="shared" si="1"/>
        <v>13119.042612823063</v>
      </c>
      <c r="F43" s="1">
        <f t="shared" si="2"/>
        <v>13119</v>
      </c>
      <c r="G43" s="1">
        <f t="shared" si="3"/>
        <v>1.771300000109477E-2</v>
      </c>
      <c r="N43" s="1">
        <f>+G43</f>
        <v>1.771300000109477E-2</v>
      </c>
      <c r="P43" s="6">
        <f t="shared" si="7"/>
        <v>1.659785368311617E-2</v>
      </c>
      <c r="Q43" s="49">
        <f t="shared" si="5"/>
        <v>28111.306799999998</v>
      </c>
      <c r="S43" s="1">
        <f t="shared" si="8"/>
        <v>1.2435513105012271E-6</v>
      </c>
      <c r="T43" s="1">
        <v>1</v>
      </c>
      <c r="U43" s="1">
        <f t="shared" si="6"/>
        <v>1.2435513105012271E-6</v>
      </c>
      <c r="W43" s="1" t="s">
        <v>7</v>
      </c>
      <c r="Y43" s="5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53" t="s">
        <v>110</v>
      </c>
      <c r="B44" s="56"/>
      <c r="C44" s="54">
        <v>45347.844400000002</v>
      </c>
      <c r="D44" s="55"/>
      <c r="E44" s="1">
        <f t="shared" si="1"/>
        <v>18455.058182754245</v>
      </c>
      <c r="F44" s="1">
        <f t="shared" si="2"/>
        <v>18455</v>
      </c>
      <c r="G44" s="1">
        <f t="shared" si="3"/>
        <v>2.418500000203494E-2</v>
      </c>
      <c r="N44" s="1">
        <f>G44</f>
        <v>2.418500000203494E-2</v>
      </c>
      <c r="P44" s="6">
        <f t="shared" si="7"/>
        <v>2.906754298168885E-2</v>
      </c>
      <c r="Q44" s="49">
        <f t="shared" si="5"/>
        <v>30329.344400000002</v>
      </c>
      <c r="S44" s="1">
        <f t="shared" si="8"/>
        <v>2.3839225948167684E-5</v>
      </c>
      <c r="T44" s="1">
        <v>1</v>
      </c>
      <c r="U44" s="1">
        <f t="shared" si="6"/>
        <v>2.3839225948167684E-5</v>
      </c>
      <c r="Y44" s="5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53" t="s">
        <v>110</v>
      </c>
      <c r="B45" s="56"/>
      <c r="C45" s="54">
        <v>45348.675000000003</v>
      </c>
      <c r="D45" s="55"/>
      <c r="E45" s="1">
        <f t="shared" si="1"/>
        <v>18457.056388074292</v>
      </c>
      <c r="F45" s="1">
        <f t="shared" si="2"/>
        <v>18457</v>
      </c>
      <c r="G45" s="1">
        <f t="shared" si="3"/>
        <v>2.3439000004145782E-2</v>
      </c>
      <c r="N45" s="1">
        <f>G45</f>
        <v>2.3439000004145782E-2</v>
      </c>
      <c r="P45" s="6">
        <f t="shared" si="7"/>
        <v>2.9072781010275148E-2</v>
      </c>
      <c r="Q45" s="49">
        <f t="shared" si="5"/>
        <v>30330.175000000003</v>
      </c>
      <c r="S45" s="1">
        <f t="shared" si="8"/>
        <v>3.1739488425024006E-5</v>
      </c>
      <c r="T45" s="1">
        <v>1</v>
      </c>
      <c r="U45" s="1">
        <f t="shared" si="6"/>
        <v>3.1739488425024006E-5</v>
      </c>
      <c r="Y45" s="5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53" t="s">
        <v>110</v>
      </c>
      <c r="B46" s="56"/>
      <c r="C46" s="54">
        <v>45355.747300000003</v>
      </c>
      <c r="D46" s="54"/>
      <c r="E46" s="1">
        <f t="shared" si="1"/>
        <v>18474.07048328856</v>
      </c>
      <c r="F46" s="1">
        <f t="shared" si="2"/>
        <v>18474</v>
      </c>
      <c r="G46" s="1">
        <f t="shared" si="3"/>
        <v>2.9298000008566305E-2</v>
      </c>
      <c r="N46" s="1">
        <f>G46</f>
        <v>2.9298000008566305E-2</v>
      </c>
      <c r="P46" s="6">
        <f t="shared" si="7"/>
        <v>2.911732132397199E-2</v>
      </c>
      <c r="Q46" s="49">
        <f t="shared" si="5"/>
        <v>30337.247300000003</v>
      </c>
      <c r="S46" s="1">
        <f t="shared" si="8"/>
        <v>3.2644787066732088E-8</v>
      </c>
      <c r="T46" s="1">
        <v>1</v>
      </c>
      <c r="U46" s="1">
        <f t="shared" si="6"/>
        <v>3.2644787066732088E-8</v>
      </c>
      <c r="Y46" s="5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53" t="s">
        <v>119</v>
      </c>
      <c r="B47" s="56" t="s">
        <v>61</v>
      </c>
      <c r="C47" s="54">
        <v>47827.982799999998</v>
      </c>
      <c r="D47" s="54" t="s">
        <v>120</v>
      </c>
      <c r="E47" s="1">
        <f t="shared" si="1"/>
        <v>24421.619397940209</v>
      </c>
      <c r="F47" s="1">
        <f t="shared" si="2"/>
        <v>24421.5</v>
      </c>
      <c r="G47" s="1">
        <f t="shared" si="3"/>
        <v>4.9630499997874722E-2</v>
      </c>
      <c r="J47" s="1">
        <f>G47</f>
        <v>4.9630499997874722E-2</v>
      </c>
      <c r="P47" s="6">
        <f t="shared" si="7"/>
        <v>4.657469270598795E-2</v>
      </c>
      <c r="Q47" s="49">
        <f t="shared" si="5"/>
        <v>32809.482799999998</v>
      </c>
      <c r="S47" s="1">
        <f t="shared" si="8"/>
        <v>9.3379582051483689E-6</v>
      </c>
      <c r="T47" s="1">
        <v>1</v>
      </c>
      <c r="U47" s="1">
        <f t="shared" si="6"/>
        <v>9.3379582051483689E-6</v>
      </c>
      <c r="Y47" s="5"/>
    </row>
    <row r="48" spans="1:55">
      <c r="A48" s="53" t="s">
        <v>119</v>
      </c>
      <c r="B48" s="56" t="s">
        <v>61</v>
      </c>
      <c r="C48" s="54">
        <v>47828.814299999998</v>
      </c>
      <c r="D48" s="54" t="s">
        <v>120</v>
      </c>
      <c r="E48" s="1">
        <f t="shared" si="1"/>
        <v>24423.619768423738</v>
      </c>
      <c r="F48" s="1">
        <f t="shared" si="2"/>
        <v>24423.5</v>
      </c>
      <c r="G48" s="1">
        <f t="shared" si="3"/>
        <v>4.9784499999077525E-2</v>
      </c>
      <c r="J48" s="1">
        <f>G48</f>
        <v>4.9784499999077525E-2</v>
      </c>
      <c r="P48" s="6">
        <f t="shared" si="7"/>
        <v>4.6581192064740547E-2</v>
      </c>
      <c r="Q48" s="49">
        <f t="shared" si="5"/>
        <v>32810.314299999998</v>
      </c>
      <c r="S48" s="1">
        <f t="shared" si="8"/>
        <v>1.0261181722186239E-5</v>
      </c>
      <c r="T48" s="1">
        <v>1</v>
      </c>
      <c r="U48" s="1">
        <f t="shared" si="6"/>
        <v>1.0261181722186239E-5</v>
      </c>
      <c r="Y48" s="5"/>
    </row>
    <row r="49" spans="1:25">
      <c r="A49" s="53" t="s">
        <v>119</v>
      </c>
      <c r="B49" s="56" t="s">
        <v>61</v>
      </c>
      <c r="C49" s="54">
        <v>47835.879000000001</v>
      </c>
      <c r="D49" s="54" t="s">
        <v>120</v>
      </c>
      <c r="E49" s="1">
        <f t="shared" si="1"/>
        <v>24440.615580035275</v>
      </c>
      <c r="F49" s="1">
        <f t="shared" si="2"/>
        <v>24440.5</v>
      </c>
      <c r="G49" s="1">
        <f t="shared" si="3"/>
        <v>4.8043500006315298E-2</v>
      </c>
      <c r="J49" s="1">
        <f>G49</f>
        <v>4.8043500006315298E-2</v>
      </c>
      <c r="P49" s="6">
        <f t="shared" si="7"/>
        <v>4.6636453684850934E-2</v>
      </c>
      <c r="Q49" s="49">
        <f t="shared" si="5"/>
        <v>32817.379000000001</v>
      </c>
      <c r="S49" s="1">
        <f t="shared" si="8"/>
        <v>1.9797793507463986E-6</v>
      </c>
      <c r="T49" s="1">
        <v>1</v>
      </c>
      <c r="U49" s="1">
        <f t="shared" si="6"/>
        <v>1.9797793507463986E-6</v>
      </c>
      <c r="Y49" s="5"/>
    </row>
    <row r="50" spans="1:25">
      <c r="A50" s="191" t="s">
        <v>122</v>
      </c>
      <c r="B50" s="56" t="s">
        <v>61</v>
      </c>
      <c r="C50" s="192">
        <v>47835.955999999998</v>
      </c>
      <c r="D50" s="54" t="s">
        <v>47</v>
      </c>
      <c r="E50" s="1">
        <f t="shared" si="1"/>
        <v>24440.800821799829</v>
      </c>
      <c r="F50" s="1">
        <f t="shared" si="2"/>
        <v>24441</v>
      </c>
      <c r="P50" s="6">
        <f t="shared" si="7"/>
        <v>4.6638079489060805E-2</v>
      </c>
      <c r="Q50" s="49">
        <f t="shared" si="5"/>
        <v>32817.455999999998</v>
      </c>
      <c r="R50" s="1">
        <f>C50-(C$7+F50*C$8)</f>
        <v>-8.2793000001402106E-2</v>
      </c>
      <c r="S50" s="1">
        <f>+(P50-R50)^2</f>
        <v>1.6752404338066525E-2</v>
      </c>
      <c r="U50" s="1">
        <f t="shared" si="6"/>
        <v>0</v>
      </c>
      <c r="Y50" s="5"/>
    </row>
    <row r="51" spans="1:25">
      <c r="A51" s="82" t="s">
        <v>133</v>
      </c>
      <c r="B51" s="81" t="s">
        <v>59</v>
      </c>
      <c r="C51" s="57">
        <v>50824.386100000003</v>
      </c>
      <c r="D51" s="57">
        <v>2.0000000000000001E-4</v>
      </c>
      <c r="E51" s="1">
        <f t="shared" si="1"/>
        <v>31630.178289184059</v>
      </c>
      <c r="F51" s="1">
        <f t="shared" si="2"/>
        <v>31630</v>
      </c>
      <c r="G51" s="1">
        <f t="shared" ref="G51:G60" si="9">C51-(C$7+F51*C$8)</f>
        <v>7.4110000001383014E-2</v>
      </c>
      <c r="J51" s="1">
        <f>G51</f>
        <v>7.4110000001383014E-2</v>
      </c>
      <c r="O51" s="1">
        <f t="shared" ref="O51:O60" ca="1" si="10">+C$11+C$12*F51</f>
        <v>7.4818783563725427E-2</v>
      </c>
      <c r="P51" s="6">
        <f t="shared" si="7"/>
        <v>7.2745487474174655E-2</v>
      </c>
      <c r="Q51" s="49">
        <f t="shared" si="5"/>
        <v>35805.886100000003</v>
      </c>
      <c r="S51" s="1">
        <f t="shared" ref="S51:S60" si="11">+(P51-G51)^2</f>
        <v>1.8618944369085416E-6</v>
      </c>
      <c r="T51" s="1">
        <v>1</v>
      </c>
      <c r="U51" s="1">
        <f t="shared" si="6"/>
        <v>1.8618944369085416E-6</v>
      </c>
    </row>
    <row r="52" spans="1:25">
      <c r="A52" s="53" t="s">
        <v>133</v>
      </c>
      <c r="B52" s="65" t="s">
        <v>61</v>
      </c>
      <c r="C52" s="54">
        <v>50848.288200000003</v>
      </c>
      <c r="D52" s="54"/>
      <c r="E52" s="1">
        <f t="shared" si="1"/>
        <v>31687.680460361884</v>
      </c>
      <c r="F52" s="1">
        <f t="shared" si="2"/>
        <v>31687.5</v>
      </c>
      <c r="G52" s="1">
        <f t="shared" si="9"/>
        <v>7.5012500004959293E-2</v>
      </c>
      <c r="J52" s="1">
        <f>G52</f>
        <v>7.5012500004959293E-2</v>
      </c>
      <c r="O52" s="1">
        <f t="shared" ca="1" si="10"/>
        <v>7.5021770815117544E-2</v>
      </c>
      <c r="P52" s="6">
        <f t="shared" si="7"/>
        <v>7.2976324577481627E-2</v>
      </c>
      <c r="Q52" s="49">
        <f t="shared" si="5"/>
        <v>35829.788200000003</v>
      </c>
      <c r="S52" s="1">
        <f t="shared" si="11"/>
        <v>4.1460103714638541E-6</v>
      </c>
      <c r="T52" s="1">
        <v>1</v>
      </c>
      <c r="U52" s="1">
        <f t="shared" si="6"/>
        <v>4.1460103714638541E-6</v>
      </c>
    </row>
    <row r="53" spans="1:25">
      <c r="A53" s="88" t="s">
        <v>135</v>
      </c>
      <c r="B53" s="65"/>
      <c r="C53" s="54">
        <v>50872.805099999998</v>
      </c>
      <c r="D53" s="54">
        <v>2E-3</v>
      </c>
      <c r="E53" s="1">
        <f t="shared" si="1"/>
        <v>31746.661678771536</v>
      </c>
      <c r="F53" s="1">
        <f t="shared" si="2"/>
        <v>31746.5</v>
      </c>
      <c r="G53" s="1">
        <f t="shared" si="9"/>
        <v>6.7205500003183261E-2</v>
      </c>
      <c r="K53" s="1">
        <f>+G53</f>
        <v>6.7205500003183261E-2</v>
      </c>
      <c r="O53" s="1">
        <f t="shared" ca="1" si="10"/>
        <v>7.5230053386111218E-2</v>
      </c>
      <c r="P53" s="6">
        <f t="shared" si="7"/>
        <v>7.3213546786216332E-2</v>
      </c>
      <c r="Q53" s="49">
        <f t="shared" si="5"/>
        <v>35854.305099999998</v>
      </c>
      <c r="S53" s="1">
        <f t="shared" si="11"/>
        <v>3.6096626147114045E-5</v>
      </c>
      <c r="T53" s="1">
        <v>0.2</v>
      </c>
      <c r="U53" s="1">
        <f t="shared" si="6"/>
        <v>7.2193252294228096E-6</v>
      </c>
    </row>
    <row r="54" spans="1:25">
      <c r="A54" s="197" t="s">
        <v>133</v>
      </c>
      <c r="B54" s="198" t="s">
        <v>61</v>
      </c>
      <c r="C54" s="199">
        <v>51155.472500000003</v>
      </c>
      <c r="D54" s="199"/>
      <c r="E54" s="67">
        <f t="shared" si="1"/>
        <v>32426.685158766642</v>
      </c>
      <c r="F54" s="67">
        <f t="shared" si="2"/>
        <v>32426.5</v>
      </c>
      <c r="G54" s="67">
        <f t="shared" si="9"/>
        <v>7.6965500004007481E-2</v>
      </c>
      <c r="H54" s="67"/>
      <c r="I54" s="67"/>
      <c r="J54" s="67">
        <f>G54</f>
        <v>7.6965500004007481E-2</v>
      </c>
      <c r="K54" s="67"/>
      <c r="L54" s="67"/>
      <c r="M54" s="67"/>
      <c r="N54" s="67"/>
      <c r="O54" s="1">
        <f t="shared" ca="1" si="10"/>
        <v>7.7630598272139847E-2</v>
      </c>
      <c r="P54" s="6">
        <f t="shared" si="7"/>
        <v>7.5974191695835441E-2</v>
      </c>
      <c r="Q54" s="49">
        <f t="shared" si="5"/>
        <v>36136.972500000003</v>
      </c>
      <c r="S54" s="1">
        <f t="shared" si="11"/>
        <v>9.8269216185091169E-7</v>
      </c>
      <c r="T54" s="1">
        <v>1</v>
      </c>
      <c r="U54" s="1">
        <f t="shared" si="6"/>
        <v>9.8269216185091169E-7</v>
      </c>
    </row>
    <row r="55" spans="1:25">
      <c r="A55" s="200" t="s">
        <v>137</v>
      </c>
      <c r="B55" s="201" t="s">
        <v>59</v>
      </c>
      <c r="C55" s="200">
        <v>51586.322</v>
      </c>
      <c r="D55" s="200">
        <v>2.9999999999999997E-4</v>
      </c>
      <c r="E55" s="5">
        <f t="shared" si="1"/>
        <v>33463.195829413991</v>
      </c>
      <c r="F55" s="5">
        <f t="shared" si="2"/>
        <v>33463</v>
      </c>
      <c r="G55" s="5">
        <f t="shared" si="9"/>
        <v>8.1401000003097579E-2</v>
      </c>
      <c r="H55" s="5"/>
      <c r="I55" s="5"/>
      <c r="J55" s="5"/>
      <c r="K55" s="5"/>
      <c r="L55" s="5"/>
      <c r="M55" s="5"/>
      <c r="N55" s="5"/>
      <c r="O55" s="1">
        <f t="shared" ca="1" si="10"/>
        <v>8.1289664116799665E-2</v>
      </c>
      <c r="P55" s="6">
        <f t="shared" si="7"/>
        <v>8.0276174392967359E-2</v>
      </c>
      <c r="Q55" s="49">
        <f t="shared" si="5"/>
        <v>36567.822</v>
      </c>
      <c r="S55" s="1">
        <f t="shared" si="11"/>
        <v>1.2652326532048218E-6</v>
      </c>
      <c r="U55" s="1">
        <f t="shared" si="6"/>
        <v>0</v>
      </c>
    </row>
    <row r="56" spans="1:25">
      <c r="A56" s="88" t="s">
        <v>141</v>
      </c>
      <c r="B56" s="44"/>
      <c r="C56" s="51">
        <v>52551.940999999999</v>
      </c>
      <c r="D56" s="51">
        <v>1E-3</v>
      </c>
      <c r="E56" s="1">
        <f t="shared" si="1"/>
        <v>35786.221380748815</v>
      </c>
      <c r="F56" s="1">
        <f t="shared" si="2"/>
        <v>35786</v>
      </c>
      <c r="G56" s="1">
        <f t="shared" si="9"/>
        <v>9.2022000004362781E-2</v>
      </c>
      <c r="O56" s="1">
        <f t="shared" ca="1" si="10"/>
        <v>8.9490349073041597E-2</v>
      </c>
      <c r="P56" s="6">
        <f t="shared" si="7"/>
        <v>9.0330213850290719E-2</v>
      </c>
      <c r="Q56" s="49">
        <f t="shared" si="5"/>
        <v>37533.440999999999</v>
      </c>
      <c r="S56" s="1">
        <f t="shared" si="11"/>
        <v>2.8621403911099366E-6</v>
      </c>
      <c r="U56" s="1">
        <f t="shared" si="6"/>
        <v>0</v>
      </c>
    </row>
    <row r="57" spans="1:25">
      <c r="A57" s="176" t="s">
        <v>144</v>
      </c>
      <c r="B57" s="81" t="s">
        <v>61</v>
      </c>
      <c r="C57" s="196">
        <v>52619.072</v>
      </c>
      <c r="D57" s="82" t="s">
        <v>47</v>
      </c>
      <c r="E57" s="1">
        <f t="shared" si="1"/>
        <v>35947.720924861613</v>
      </c>
      <c r="F57" s="1">
        <f t="shared" si="2"/>
        <v>35947.5</v>
      </c>
      <c r="G57" s="1">
        <f t="shared" si="9"/>
        <v>9.1832500002055895E-2</v>
      </c>
      <c r="O57" s="1">
        <f t="shared" ca="1" si="10"/>
        <v>9.00604784834734E-2</v>
      </c>
      <c r="P57" s="6">
        <f t="shared" si="7"/>
        <v>9.1050398580292888E-2</v>
      </c>
      <c r="Q57" s="49">
        <f t="shared" si="5"/>
        <v>37600.572</v>
      </c>
      <c r="S57" s="1">
        <f t="shared" si="11"/>
        <v>6.1168263392371664E-7</v>
      </c>
      <c r="U57" s="1">
        <f t="shared" si="6"/>
        <v>0</v>
      </c>
    </row>
    <row r="58" spans="1:25">
      <c r="A58" s="176" t="s">
        <v>144</v>
      </c>
      <c r="B58" s="81" t="s">
        <v>59</v>
      </c>
      <c r="C58" s="196">
        <v>52619.279199999997</v>
      </c>
      <c r="D58" s="82" t="s">
        <v>47</v>
      </c>
      <c r="E58" s="1">
        <f t="shared" si="1"/>
        <v>35948.219393609877</v>
      </c>
      <c r="F58" s="1">
        <f t="shared" si="2"/>
        <v>35948</v>
      </c>
      <c r="G58" s="1">
        <f t="shared" si="9"/>
        <v>9.1196000001218636E-2</v>
      </c>
      <c r="O58" s="1">
        <f t="shared" ca="1" si="10"/>
        <v>9.0062243590007252E-2</v>
      </c>
      <c r="P58" s="6">
        <f t="shared" si="7"/>
        <v>9.1052632535270545E-2</v>
      </c>
      <c r="Q58" s="49">
        <f t="shared" si="5"/>
        <v>37600.779199999997</v>
      </c>
      <c r="S58" s="1">
        <f t="shared" si="11"/>
        <v>2.055423029237704E-8</v>
      </c>
      <c r="U58" s="1">
        <f t="shared" si="6"/>
        <v>0</v>
      </c>
    </row>
    <row r="59" spans="1:25">
      <c r="A59" s="176" t="s">
        <v>144</v>
      </c>
      <c r="B59" s="81" t="s">
        <v>59</v>
      </c>
      <c r="C59" s="196">
        <v>52620.111599999997</v>
      </c>
      <c r="D59" s="82" t="s">
        <v>47</v>
      </c>
      <c r="E59" s="1">
        <f t="shared" si="1"/>
        <v>35950.221929256892</v>
      </c>
      <c r="F59" s="1">
        <f t="shared" si="2"/>
        <v>35950</v>
      </c>
      <c r="G59" s="1">
        <f t="shared" si="9"/>
        <v>9.2250000001513399E-2</v>
      </c>
      <c r="O59" s="1">
        <f t="shared" ca="1" si="10"/>
        <v>9.0069304016142632E-2</v>
      </c>
      <c r="P59" s="6">
        <f t="shared" si="7"/>
        <v>9.1061568619433653E-2</v>
      </c>
      <c r="Q59" s="49">
        <f t="shared" si="5"/>
        <v>37601.611599999997</v>
      </c>
      <c r="S59" s="1">
        <f t="shared" si="11"/>
        <v>1.4123691499119765E-6</v>
      </c>
      <c r="U59" s="1">
        <f t="shared" si="6"/>
        <v>0</v>
      </c>
    </row>
    <row r="60" spans="1:25">
      <c r="A60" s="176" t="s">
        <v>144</v>
      </c>
      <c r="B60" s="81" t="s">
        <v>61</v>
      </c>
      <c r="C60" s="196">
        <v>52620.319499999998</v>
      </c>
      <c r="D60" s="82" t="s">
        <v>47</v>
      </c>
      <c r="E60" s="1">
        <f t="shared" si="1"/>
        <v>35950.722082021202</v>
      </c>
      <c r="F60" s="1">
        <f t="shared" si="2"/>
        <v>35950.5</v>
      </c>
      <c r="G60" s="1">
        <f t="shared" si="9"/>
        <v>9.2313499997544568E-2</v>
      </c>
      <c r="O60" s="1">
        <f t="shared" ca="1" si="10"/>
        <v>9.0071069122676484E-2</v>
      </c>
      <c r="P60" s="6">
        <f t="shared" si="7"/>
        <v>9.1063802706537564E-2</v>
      </c>
      <c r="Q60" s="49">
        <f t="shared" si="5"/>
        <v>37601.819499999998</v>
      </c>
      <c r="S60" s="1">
        <f t="shared" si="11"/>
        <v>1.5617433191502449E-6</v>
      </c>
      <c r="U60" s="1">
        <f t="shared" si="6"/>
        <v>0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B340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6" max="6" width="12.42578125" customWidth="1"/>
    <col min="7" max="7" width="10.7109375" customWidth="1"/>
    <col min="8" max="8" width="12.42578125" customWidth="1"/>
    <col min="14" max="14" width="12.140625" customWidth="1"/>
    <col min="15" max="15" width="11" customWidth="1"/>
  </cols>
  <sheetData>
    <row r="1" spans="1:28" ht="18">
      <c r="A1" s="112" t="s">
        <v>193</v>
      </c>
      <c r="D1" s="8" t="s">
        <v>194</v>
      </c>
      <c r="M1" s="113" t="s">
        <v>195</v>
      </c>
      <c r="N1" t="s">
        <v>196</v>
      </c>
      <c r="O1">
        <f ca="1">H18*J18-I18*I18</f>
        <v>212403.32651281226</v>
      </c>
      <c r="P1" t="s">
        <v>197</v>
      </c>
      <c r="U1" s="47" t="s">
        <v>198</v>
      </c>
      <c r="V1" s="114" t="s">
        <v>199</v>
      </c>
      <c r="AA1">
        <v>1</v>
      </c>
      <c r="AB1" t="s">
        <v>78</v>
      </c>
    </row>
    <row r="2" spans="1:28">
      <c r="A2" s="132" t="s">
        <v>299</v>
      </c>
      <c r="M2" s="113" t="s">
        <v>200</v>
      </c>
      <c r="N2" t="s">
        <v>201</v>
      </c>
      <c r="O2">
        <f ca="1">+F18*J18-H18*I18</f>
        <v>9851.9998697215487</v>
      </c>
      <c r="P2" t="s">
        <v>202</v>
      </c>
      <c r="U2">
        <v>-5</v>
      </c>
      <c r="V2">
        <f t="shared" ref="V2:V20" ca="1" si="0">+E$4+E$5*U2+E$6*U2^2</f>
        <v>9.7702004596430914E-2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115" t="s">
        <v>205</v>
      </c>
      <c r="F3" s="115" t="s">
        <v>206</v>
      </c>
      <c r="G3" s="115" t="s">
        <v>207</v>
      </c>
      <c r="H3" s="115" t="s">
        <v>208</v>
      </c>
      <c r="M3" s="113" t="s">
        <v>209</v>
      </c>
      <c r="N3" t="s">
        <v>210</v>
      </c>
      <c r="O3">
        <f ca="1">+F18*I18-H18*H18</f>
        <v>-24787.819956710438</v>
      </c>
      <c r="P3" t="s">
        <v>211</v>
      </c>
      <c r="U3">
        <v>-4.5</v>
      </c>
      <c r="V3">
        <f t="shared" ca="1" si="0"/>
        <v>7.5887398354048285E-2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116" t="s">
        <v>215</v>
      </c>
      <c r="E4" s="117">
        <f ca="1">(G18*O1-K18*O2+L18*O3)/O7</f>
        <v>-1.303329720223693E-3</v>
      </c>
      <c r="F4" s="118">
        <f ca="1">+E7/O7*O18</f>
        <v>1.0984211237379214E-3</v>
      </c>
      <c r="G4" s="119">
        <f>+B18</f>
        <v>1</v>
      </c>
      <c r="H4" s="120">
        <f ca="1">ABS(F4/E4)</f>
        <v>0.84278069217158447</v>
      </c>
      <c r="M4" s="113" t="s">
        <v>216</v>
      </c>
      <c r="N4" t="s">
        <v>217</v>
      </c>
      <c r="O4">
        <f ca="1">+C18*J18-H18*H18</f>
        <v>16307.636395139521</v>
      </c>
      <c r="P4" t="s">
        <v>218</v>
      </c>
      <c r="U4">
        <v>-4</v>
      </c>
      <c r="V4">
        <f t="shared" ca="1" si="0"/>
        <v>5.6720363847380564E-2</v>
      </c>
      <c r="AA4">
        <v>4</v>
      </c>
      <c r="AB4" t="s">
        <v>219</v>
      </c>
    </row>
    <row r="5" spans="1:28">
      <c r="A5" t="s">
        <v>220</v>
      </c>
      <c r="B5" s="121">
        <v>40323</v>
      </c>
      <c r="D5" s="122" t="s">
        <v>221</v>
      </c>
      <c r="E5" s="123">
        <f ca="1">+(-G18*O2+K18*O4-L18*O5)/O7</f>
        <v>6.6746504938183645E-3</v>
      </c>
      <c r="F5" s="124">
        <f ca="1">P18*E7/O7</f>
        <v>3.0083610751377259E-4</v>
      </c>
      <c r="G5" s="125">
        <f>+B18/A18</f>
        <v>1E-4</v>
      </c>
      <c r="H5" s="120">
        <f ca="1">ABS(F5/E5)</f>
        <v>4.5071439739412245E-2</v>
      </c>
      <c r="M5" s="113" t="s">
        <v>222</v>
      </c>
      <c r="N5" t="s">
        <v>223</v>
      </c>
      <c r="O5">
        <f ca="1">+C18*I18-F18*H18</f>
        <v>-2562.5585820542665</v>
      </c>
      <c r="P5" t="s">
        <v>224</v>
      </c>
      <c r="U5">
        <v>-3.5</v>
      </c>
      <c r="V5">
        <f t="shared" ca="1" si="0"/>
        <v>4.0200901076427792E-2</v>
      </c>
      <c r="AA5">
        <v>5</v>
      </c>
      <c r="AB5" t="s">
        <v>225</v>
      </c>
    </row>
    <row r="6" spans="1:28">
      <c r="D6" s="126" t="s">
        <v>226</v>
      </c>
      <c r="E6" s="127">
        <f ca="1">+(G18*O3-K18*O5+L18*O6)/O7</f>
        <v>5.2951434714298574E-3</v>
      </c>
      <c r="F6" s="128">
        <f ca="1">Q18*E7/O7</f>
        <v>1.6225790972100639E-4</v>
      </c>
      <c r="G6" s="129">
        <f>+B18/A18^2</f>
        <v>1E-8</v>
      </c>
      <c r="H6" s="120">
        <f ca="1">ABS(F6/E6)</f>
        <v>3.0642778726671892E-2</v>
      </c>
      <c r="M6" s="130" t="s">
        <v>227</v>
      </c>
      <c r="N6" s="131" t="s">
        <v>228</v>
      </c>
      <c r="O6" s="131">
        <f ca="1">+C18*H18-F18*F18</f>
        <v>4677.0474953556486</v>
      </c>
      <c r="P6" t="s">
        <v>229</v>
      </c>
      <c r="U6">
        <v>-3</v>
      </c>
      <c r="V6">
        <f t="shared" ca="1" si="0"/>
        <v>2.632901004118993E-2</v>
      </c>
      <c r="AA6">
        <v>6</v>
      </c>
      <c r="AB6" t="s">
        <v>230</v>
      </c>
    </row>
    <row r="7" spans="1:28">
      <c r="D7" s="8" t="s">
        <v>231</v>
      </c>
      <c r="E7" s="132">
        <f ca="1">SQRT(N18/(B15-3))</f>
        <v>3.6721166756642906E-3</v>
      </c>
      <c r="G7" s="133">
        <f>+B22</f>
        <v>3.4161500003392575E-2</v>
      </c>
      <c r="M7" s="113" t="s">
        <v>232</v>
      </c>
      <c r="N7" t="s">
        <v>233</v>
      </c>
      <c r="O7">
        <f ca="1">+C18*O1-F18*O2+H18*O3</f>
        <v>2362877.4057829813</v>
      </c>
      <c r="U7">
        <v>-2.5</v>
      </c>
      <c r="V7">
        <f t="shared" ca="1" si="0"/>
        <v>1.5104690741667006E-2</v>
      </c>
      <c r="AA7">
        <v>7</v>
      </c>
      <c r="AB7" t="s">
        <v>234</v>
      </c>
    </row>
    <row r="8" spans="1:28">
      <c r="A8" s="32">
        <v>21</v>
      </c>
      <c r="B8" t="s">
        <v>235</v>
      </c>
      <c r="C8" s="134">
        <v>21</v>
      </c>
      <c r="D8" s="8" t="s">
        <v>236</v>
      </c>
      <c r="F8" s="135">
        <f ca="1">CORREL(INDIRECT(E12):INDIRECT(E13),INDIRECT(M12):INDIRECT(M13))</f>
        <v>0.98592608347638711</v>
      </c>
      <c r="G8" s="132"/>
      <c r="K8" s="133"/>
      <c r="U8">
        <v>-2</v>
      </c>
      <c r="V8">
        <f t="shared" ca="1" si="0"/>
        <v>6.5279431778590066E-3</v>
      </c>
      <c r="AA8">
        <v>8</v>
      </c>
      <c r="AB8" t="s">
        <v>237</v>
      </c>
    </row>
    <row r="9" spans="1:28">
      <c r="A9" s="32">
        <f>20+COUNT(A21:A1447)</f>
        <v>53</v>
      </c>
      <c r="B9" t="s">
        <v>238</v>
      </c>
      <c r="C9" s="134">
        <f>A9</f>
        <v>53</v>
      </c>
      <c r="E9" s="136">
        <f ca="1">E6*G6</f>
        <v>5.2951434714298573E-11</v>
      </c>
      <c r="F9" s="137">
        <f ca="1">H6</f>
        <v>3.0642778726671892E-2</v>
      </c>
      <c r="G9" s="138">
        <f ca="1">F8</f>
        <v>0.98592608347638711</v>
      </c>
      <c r="K9" s="133"/>
      <c r="U9">
        <v>-1.5</v>
      </c>
      <c r="V9">
        <f t="shared" ca="1" si="0"/>
        <v>5.9876734976593848E-4</v>
      </c>
      <c r="AA9">
        <v>9</v>
      </c>
      <c r="AB9" t="s">
        <v>59</v>
      </c>
    </row>
    <row r="10" spans="1:28">
      <c r="A10" s="139" t="s">
        <v>14</v>
      </c>
      <c r="B10" s="140">
        <f>Active!C8</f>
        <v>0.41567470000000001</v>
      </c>
      <c r="D10" t="s">
        <v>239</v>
      </c>
      <c r="E10">
        <f ca="1">2*E9*365.2422/B10</f>
        <v>9.305400837821875E-8</v>
      </c>
      <c r="F10">
        <f ca="1">+F9*E10</f>
        <v>2.8514333883636295E-9</v>
      </c>
      <c r="G10" t="s">
        <v>240</v>
      </c>
      <c r="H10">
        <f ca="1">F9*E10</f>
        <v>2.8514333883636295E-9</v>
      </c>
      <c r="U10">
        <v>-1</v>
      </c>
      <c r="V10">
        <f t="shared" ca="1" si="0"/>
        <v>-2.6828367426122001E-3</v>
      </c>
      <c r="AA10">
        <v>10</v>
      </c>
      <c r="AB10" t="s">
        <v>241</v>
      </c>
    </row>
    <row r="11" spans="1:28">
      <c r="U11">
        <v>-0.5</v>
      </c>
      <c r="V11">
        <f t="shared" ca="1" si="0"/>
        <v>-3.3168690992754104E-3</v>
      </c>
      <c r="AA11">
        <v>11</v>
      </c>
      <c r="AB11" t="s">
        <v>76</v>
      </c>
    </row>
    <row r="12" spans="1:28">
      <c r="C12" s="141" t="str">
        <f t="shared" ref="C12:F13" si="1">C$15&amp;$C8</f>
        <v>C21</v>
      </c>
      <c r="D12" s="141" t="str">
        <f t="shared" si="1"/>
        <v>D21</v>
      </c>
      <c r="E12" s="141" t="str">
        <f t="shared" si="1"/>
        <v>E21</v>
      </c>
      <c r="F12" s="141" t="str">
        <f t="shared" si="1"/>
        <v>F21</v>
      </c>
      <c r="G12" s="141" t="str">
        <f t="shared" ref="G12:Q12" si="2">G15&amp;$C8</f>
        <v>G21</v>
      </c>
      <c r="H12" s="141" t="str">
        <f t="shared" si="2"/>
        <v>H21</v>
      </c>
      <c r="I12" s="141" t="str">
        <f t="shared" si="2"/>
        <v>I21</v>
      </c>
      <c r="J12" s="141" t="str">
        <f t="shared" si="2"/>
        <v>J21</v>
      </c>
      <c r="K12" s="141" t="str">
        <f t="shared" si="2"/>
        <v>K21</v>
      </c>
      <c r="L12" s="141" t="str">
        <f t="shared" si="2"/>
        <v>L21</v>
      </c>
      <c r="M12" s="141" t="str">
        <f t="shared" si="2"/>
        <v>M21</v>
      </c>
      <c r="N12" s="141" t="str">
        <f t="shared" si="2"/>
        <v>N21</v>
      </c>
      <c r="O12" s="141" t="str">
        <f t="shared" si="2"/>
        <v>O21</v>
      </c>
      <c r="P12" s="141" t="str">
        <f t="shared" si="2"/>
        <v>P21</v>
      </c>
      <c r="Q12" s="141" t="str">
        <f t="shared" si="2"/>
        <v>Q21</v>
      </c>
      <c r="U12">
        <v>0</v>
      </c>
      <c r="V12">
        <f t="shared" ca="1" si="0"/>
        <v>-1.303329720223693E-3</v>
      </c>
      <c r="AA12">
        <v>12</v>
      </c>
      <c r="AB12" t="s">
        <v>242</v>
      </c>
    </row>
    <row r="13" spans="1:28">
      <c r="C13" s="141" t="str">
        <f t="shared" si="1"/>
        <v>C53</v>
      </c>
      <c r="D13" s="141" t="str">
        <f t="shared" si="1"/>
        <v>D53</v>
      </c>
      <c r="E13" s="141" t="str">
        <f t="shared" si="1"/>
        <v>E53</v>
      </c>
      <c r="F13" s="141" t="str">
        <f t="shared" si="1"/>
        <v>F53</v>
      </c>
      <c r="G13" s="141" t="str">
        <f t="shared" ref="G13:Q13" si="3">G$15&amp;$C9</f>
        <v>G53</v>
      </c>
      <c r="H13" s="141" t="str">
        <f t="shared" si="3"/>
        <v>H53</v>
      </c>
      <c r="I13" s="141" t="str">
        <f t="shared" si="3"/>
        <v>I53</v>
      </c>
      <c r="J13" s="141" t="str">
        <f t="shared" si="3"/>
        <v>J53</v>
      </c>
      <c r="K13" s="141" t="str">
        <f t="shared" si="3"/>
        <v>K53</v>
      </c>
      <c r="L13" s="141" t="str">
        <f t="shared" si="3"/>
        <v>L53</v>
      </c>
      <c r="M13" s="141" t="str">
        <f t="shared" si="3"/>
        <v>M53</v>
      </c>
      <c r="N13" s="141" t="str">
        <f t="shared" si="3"/>
        <v>N53</v>
      </c>
      <c r="O13" s="141" t="str">
        <f t="shared" si="3"/>
        <v>O53</v>
      </c>
      <c r="P13" s="141" t="str">
        <f t="shared" si="3"/>
        <v>P53</v>
      </c>
      <c r="Q13" s="141" t="str">
        <f t="shared" si="3"/>
        <v>Q53</v>
      </c>
      <c r="U13">
        <v>0.5</v>
      </c>
      <c r="V13">
        <f t="shared" ca="1" si="0"/>
        <v>3.3577813945429536E-3</v>
      </c>
      <c r="AA13">
        <v>13</v>
      </c>
      <c r="AB13" t="s">
        <v>243</v>
      </c>
    </row>
    <row r="14" spans="1:28">
      <c r="U14">
        <v>1</v>
      </c>
      <c r="V14">
        <f t="shared" ca="1" si="0"/>
        <v>1.0666464245024529E-2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33</v>
      </c>
      <c r="C15" s="141" t="str">
        <f t="shared" ref="C15:Q15" si="4">VLOOKUP(C16,$AA1:$AB26,2,FALSE)</f>
        <v>C</v>
      </c>
      <c r="D15" s="141" t="str">
        <f t="shared" si="4"/>
        <v>D</v>
      </c>
      <c r="E15" s="141" t="str">
        <f t="shared" si="4"/>
        <v>E</v>
      </c>
      <c r="F15" s="141" t="str">
        <f t="shared" si="4"/>
        <v>F</v>
      </c>
      <c r="G15" s="141" t="str">
        <f t="shared" si="4"/>
        <v>G</v>
      </c>
      <c r="H15" s="141" t="str">
        <f t="shared" si="4"/>
        <v>H</v>
      </c>
      <c r="I15" s="141" t="str">
        <f t="shared" si="4"/>
        <v>I</v>
      </c>
      <c r="J15" s="141" t="str">
        <f t="shared" si="4"/>
        <v>J</v>
      </c>
      <c r="K15" s="141" t="str">
        <f t="shared" si="4"/>
        <v>K</v>
      </c>
      <c r="L15" s="141" t="str">
        <f t="shared" si="4"/>
        <v>L</v>
      </c>
      <c r="M15" s="141" t="str">
        <f t="shared" si="4"/>
        <v>M</v>
      </c>
      <c r="N15" s="141" t="str">
        <f t="shared" si="4"/>
        <v>N</v>
      </c>
      <c r="O15" s="141" t="str">
        <f t="shared" si="4"/>
        <v>O</v>
      </c>
      <c r="P15" s="141" t="str">
        <f t="shared" si="4"/>
        <v>P</v>
      </c>
      <c r="Q15" s="141" t="str">
        <f t="shared" si="4"/>
        <v>Q</v>
      </c>
      <c r="U15">
        <v>1.5</v>
      </c>
      <c r="V15">
        <f t="shared" ca="1" si="0"/>
        <v>2.0622718831221031E-2</v>
      </c>
      <c r="AA15">
        <v>15</v>
      </c>
      <c r="AB15" t="s">
        <v>246</v>
      </c>
    </row>
    <row r="16" spans="1:28">
      <c r="A16" s="141"/>
      <c r="C16" s="141">
        <f>COLUMN()</f>
        <v>3</v>
      </c>
      <c r="D16" s="141">
        <f>COLUMN()</f>
        <v>4</v>
      </c>
      <c r="E16" s="141">
        <f>COLUMN()</f>
        <v>5</v>
      </c>
      <c r="F16" s="141">
        <f>COLUMN()</f>
        <v>6</v>
      </c>
      <c r="G16" s="141">
        <f>COLUMN()</f>
        <v>7</v>
      </c>
      <c r="H16" s="141">
        <f>COLUMN()</f>
        <v>8</v>
      </c>
      <c r="I16" s="141">
        <f>COLUMN()</f>
        <v>9</v>
      </c>
      <c r="J16" s="141">
        <f>COLUMN()</f>
        <v>10</v>
      </c>
      <c r="K16" s="141">
        <f>COLUMN()</f>
        <v>11</v>
      </c>
      <c r="L16" s="141">
        <f>COLUMN()</f>
        <v>12</v>
      </c>
      <c r="M16" s="141">
        <f>COLUMN()</f>
        <v>13</v>
      </c>
      <c r="N16" s="141">
        <f>COLUMN()</f>
        <v>14</v>
      </c>
      <c r="O16" s="141">
        <f>COLUMN()</f>
        <v>15</v>
      </c>
      <c r="P16" s="141">
        <f>COLUMN()</f>
        <v>16</v>
      </c>
      <c r="Q16" s="141">
        <f>COLUMN()</f>
        <v>17</v>
      </c>
      <c r="U16">
        <v>2</v>
      </c>
      <c r="V16">
        <f t="shared" ca="1" si="0"/>
        <v>3.3226545153132461E-2</v>
      </c>
      <c r="AA16">
        <v>16</v>
      </c>
      <c r="AB16" t="s">
        <v>247</v>
      </c>
    </row>
    <row r="17" spans="1:28">
      <c r="A17" s="8" t="s">
        <v>248</v>
      </c>
      <c r="U17">
        <v>2.5</v>
      </c>
      <c r="V17">
        <f t="shared" ca="1" si="0"/>
        <v>4.8477943210758823E-2</v>
      </c>
      <c r="AA17">
        <v>17</v>
      </c>
      <c r="AB17" t="s">
        <v>249</v>
      </c>
    </row>
    <row r="18" spans="1:28">
      <c r="A18" s="142">
        <v>10000</v>
      </c>
      <c r="B18" s="142">
        <v>1</v>
      </c>
      <c r="C18">
        <f ca="1">SUM(INDIRECT(C12):INDIRECT(C13))</f>
        <v>29.499999999999996</v>
      </c>
      <c r="D18" s="143">
        <f ca="1">SUM(INDIRECT(D12):INDIRECT(D13))</f>
        <v>-11.74985</v>
      </c>
      <c r="E18" s="143">
        <f ca="1">SUM(INDIRECT(E12):INDIRECT(E13))</f>
        <v>0.87463050009682775</v>
      </c>
      <c r="F18" s="8">
        <f ca="1">SUM(INDIRECT(F12):INDIRECT(F13))</f>
        <v>-7.3816649999999928</v>
      </c>
      <c r="G18" s="8">
        <f ca="1">SUM(INDIRECT(G12):INDIRECT(G13))</f>
        <v>0.76157545008318273</v>
      </c>
      <c r="H18" s="8">
        <f ca="1">SUM(INDIRECT(H12):INDIRECT(H13))</f>
        <v>160.39106689924998</v>
      </c>
      <c r="I18" s="8">
        <f ca="1">SUM(INDIRECT(I12):INDIRECT(I13))</f>
        <v>-127.00039684397011</v>
      </c>
      <c r="J18" s="8">
        <f ca="1">SUM(INDIRECT(J12):INDIRECT(J13))</f>
        <v>1424.845109702346</v>
      </c>
      <c r="K18" s="8">
        <f ca="1">SUM(INDIRECT(K12):INDIRECT(K13))</f>
        <v>0.40768973504501871</v>
      </c>
      <c r="L18" s="8">
        <f ca="1">SUM(INDIRECT(L12):INDIRECT(L13))</f>
        <v>6.4880335745812268</v>
      </c>
      <c r="N18">
        <f ca="1">SUM(INDIRECT(N12):INDIRECT(N13))</f>
        <v>4.0453322639075282E-4</v>
      </c>
      <c r="O18">
        <f ca="1">SQRT(SUM(INDIRECT(O12):INDIRECT(O13)))</f>
        <v>706795.20411632059</v>
      </c>
      <c r="P18">
        <f ca="1">SQRT(SUM(INDIRECT(P12):INDIRECT(P13)))</f>
        <v>193577.4116325978</v>
      </c>
      <c r="Q18">
        <f ca="1">SQRT(SUM(INDIRECT(Q12):INDIRECT(Q13)))</f>
        <v>104407.23502337627</v>
      </c>
      <c r="U18">
        <v>3</v>
      </c>
      <c r="V18">
        <f t="shared" ca="1" si="0"/>
        <v>6.6376913004100119E-2</v>
      </c>
      <c r="AA18">
        <v>18</v>
      </c>
      <c r="AB18" t="s">
        <v>250</v>
      </c>
    </row>
    <row r="19" spans="1:28">
      <c r="A19" s="144" t="s">
        <v>251</v>
      </c>
      <c r="F19" s="145" t="s">
        <v>252</v>
      </c>
      <c r="G19" s="145" t="s">
        <v>253</v>
      </c>
      <c r="H19" s="145" t="s">
        <v>254</v>
      </c>
      <c r="I19" s="145" t="s">
        <v>255</v>
      </c>
      <c r="J19" s="145" t="s">
        <v>256</v>
      </c>
      <c r="K19" s="145" t="s">
        <v>257</v>
      </c>
      <c r="L19" s="145" t="s">
        <v>258</v>
      </c>
      <c r="U19">
        <v>3.5</v>
      </c>
      <c r="V19">
        <f t="shared" ca="1" si="0"/>
        <v>8.6923454533156336E-2</v>
      </c>
      <c r="AA19">
        <v>19</v>
      </c>
      <c r="AB19" t="s">
        <v>259</v>
      </c>
    </row>
    <row r="20" spans="1:28" ht="14.25">
      <c r="A20" s="47" t="s">
        <v>198</v>
      </c>
      <c r="B20" s="47" t="s">
        <v>260</v>
      </c>
      <c r="C20" s="47" t="s">
        <v>261</v>
      </c>
      <c r="D20" s="47" t="s">
        <v>198</v>
      </c>
      <c r="E20" s="47" t="s">
        <v>260</v>
      </c>
      <c r="F20" s="47" t="s">
        <v>262</v>
      </c>
      <c r="G20" s="47" t="s">
        <v>263</v>
      </c>
      <c r="H20" s="47" t="s">
        <v>264</v>
      </c>
      <c r="I20" s="47" t="s">
        <v>265</v>
      </c>
      <c r="J20" s="47" t="s">
        <v>266</v>
      </c>
      <c r="K20" s="47" t="s">
        <v>267</v>
      </c>
      <c r="L20" s="47" t="s">
        <v>268</v>
      </c>
      <c r="M20" s="114" t="s">
        <v>199</v>
      </c>
      <c r="N20" s="47" t="s">
        <v>269</v>
      </c>
      <c r="O20" s="47" t="s">
        <v>270</v>
      </c>
      <c r="P20" s="47" t="s">
        <v>271</v>
      </c>
      <c r="Q20" s="47" t="s">
        <v>272</v>
      </c>
      <c r="R20" s="115" t="s">
        <v>273</v>
      </c>
      <c r="U20">
        <v>4</v>
      </c>
      <c r="V20">
        <f t="shared" ca="1" si="0"/>
        <v>0.11011756779792749</v>
      </c>
      <c r="AA20">
        <v>20</v>
      </c>
      <c r="AB20" t="s">
        <v>274</v>
      </c>
    </row>
    <row r="21" spans="1:28">
      <c r="A21" s="146">
        <v>-39854</v>
      </c>
      <c r="B21" s="146">
        <v>4.9742000002879649E-2</v>
      </c>
      <c r="C21" s="147">
        <v>1</v>
      </c>
      <c r="D21" s="148">
        <f t="shared" ref="D21:D83" si="5">A21/A$18</f>
        <v>-3.9853999999999998</v>
      </c>
      <c r="E21" s="148">
        <f t="shared" ref="E21:E83" si="6">B21/B$18</f>
        <v>4.9742000002879649E-2</v>
      </c>
      <c r="F21" s="32">
        <f t="shared" ref="F21:F83" si="7">$C21*D21</f>
        <v>-3.9853999999999998</v>
      </c>
      <c r="G21" s="32">
        <f t="shared" ref="G21:G83" si="8">$C21*E21</f>
        <v>4.9742000002879649E-2</v>
      </c>
      <c r="H21" s="32">
        <f t="shared" ref="H21:H83" si="9">C21*D21*D21</f>
        <v>15.883413159999998</v>
      </c>
      <c r="I21" s="32">
        <f t="shared" ref="I21:I83" si="10">C21*D21*D21*D21</f>
        <v>-63.301754807863993</v>
      </c>
      <c r="J21" s="32">
        <f t="shared" ref="J21:J83" si="11">C21*D21*D21*D21*D21</f>
        <v>252.28281361126116</v>
      </c>
      <c r="K21" s="32">
        <f t="shared" ref="K21:K83" si="12">C21*E21*D21</f>
        <v>-0.19824176681147654</v>
      </c>
      <c r="L21" s="32">
        <f t="shared" ref="L21:L83" si="13">C21*E21*D21*D21</f>
        <v>0.79007273745045858</v>
      </c>
      <c r="M21" s="32">
        <f t="shared" ref="M21:M83" ca="1" si="14">+E$4+E$5*D21+E$6*D21^2</f>
        <v>5.6200469699909661E-2</v>
      </c>
      <c r="N21" s="32">
        <f t="shared" ref="N21:N83" ca="1" si="15">C21*(M21-E21)^2</f>
        <v>4.1711830827454931E-5</v>
      </c>
      <c r="O21" s="149">
        <f t="shared" ref="O21:O83" ca="1" si="16">(C21*O$1-O$2*F21+O$3*H21)^2</f>
        <v>20177548766.911449</v>
      </c>
      <c r="P21" s="32">
        <f t="shared" ref="P21:P83" ca="1" si="17">(-C21*O$2+O$4*F21-O$5*H21)^2</f>
        <v>1165695096.0506933</v>
      </c>
      <c r="Q21" s="32">
        <f t="shared" ref="Q21:Q83" ca="1" si="18">+(C21*O$3-F21*O$5+H21*O$6)^2</f>
        <v>1543455546.3821499</v>
      </c>
      <c r="R21">
        <f t="shared" ref="R21:R83" ca="1" si="19">+E21-M21</f>
        <v>-6.4584696970300115E-3</v>
      </c>
      <c r="AA21">
        <v>21</v>
      </c>
      <c r="AB21" t="s">
        <v>275</v>
      </c>
    </row>
    <row r="22" spans="1:28">
      <c r="A22" s="146">
        <v>-32825.5</v>
      </c>
      <c r="B22" s="146">
        <v>3.4161500003392575E-2</v>
      </c>
      <c r="C22" s="146">
        <v>1</v>
      </c>
      <c r="D22" s="148">
        <f t="shared" si="5"/>
        <v>-3.2825500000000001</v>
      </c>
      <c r="E22" s="148">
        <f t="shared" si="6"/>
        <v>3.4161500003392575E-2</v>
      </c>
      <c r="F22" s="32">
        <f t="shared" si="7"/>
        <v>-3.2825500000000001</v>
      </c>
      <c r="G22" s="32">
        <f t="shared" si="8"/>
        <v>3.4161500003392575E-2</v>
      </c>
      <c r="H22" s="32">
        <f t="shared" si="9"/>
        <v>10.7751345025</v>
      </c>
      <c r="I22" s="32">
        <f t="shared" si="10"/>
        <v>-35.369917761181377</v>
      </c>
      <c r="J22" s="32">
        <f t="shared" si="11"/>
        <v>116.10352354696593</v>
      </c>
      <c r="K22" s="32">
        <f t="shared" si="12"/>
        <v>-0.11213683183613631</v>
      </c>
      <c r="L22" s="32">
        <f t="shared" si="13"/>
        <v>0.36809475734370922</v>
      </c>
      <c r="M22" s="32">
        <f t="shared" ca="1" si="14"/>
        <v>3.3842679415984317E-2</v>
      </c>
      <c r="N22" s="32">
        <f t="shared" ca="1" si="15"/>
        <v>1.0164656695534691E-7</v>
      </c>
      <c r="O22" s="149">
        <f t="shared" ca="1" si="16"/>
        <v>499481616.97129017</v>
      </c>
      <c r="P22" s="32">
        <f t="shared" ca="1" si="17"/>
        <v>1279544289.587821</v>
      </c>
      <c r="Q22" s="32">
        <f t="shared" ca="1" si="18"/>
        <v>295711674.63291645</v>
      </c>
      <c r="R22">
        <f t="shared" ca="1" si="19"/>
        <v>3.1882058740825836E-4</v>
      </c>
      <c r="AA22">
        <v>22</v>
      </c>
      <c r="AB22" t="s">
        <v>187</v>
      </c>
    </row>
    <row r="23" spans="1:28">
      <c r="A23" s="146">
        <v>-32475.5</v>
      </c>
      <c r="B23" s="146">
        <v>3.0711500003235415E-2</v>
      </c>
      <c r="C23" s="146">
        <v>1</v>
      </c>
      <c r="D23" s="148">
        <f t="shared" si="5"/>
        <v>-3.2475499999999999</v>
      </c>
      <c r="E23" s="148">
        <f t="shared" si="6"/>
        <v>3.0711500003235415E-2</v>
      </c>
      <c r="F23" s="32">
        <f t="shared" si="7"/>
        <v>-3.2475499999999999</v>
      </c>
      <c r="G23" s="32">
        <f t="shared" si="8"/>
        <v>3.0711500003235415E-2</v>
      </c>
      <c r="H23" s="32">
        <f t="shared" si="9"/>
        <v>10.5465810025</v>
      </c>
      <c r="I23" s="32">
        <f t="shared" si="10"/>
        <v>-34.250549134668873</v>
      </c>
      <c r="J23" s="32">
        <f t="shared" si="11"/>
        <v>111.23037084229389</v>
      </c>
      <c r="K23" s="32">
        <f t="shared" si="12"/>
        <v>-9.973713183550717E-2</v>
      </c>
      <c r="L23" s="32">
        <f t="shared" si="13"/>
        <v>0.32390132249240128</v>
      </c>
      <c r="M23" s="32">
        <f t="shared" ca="1" si="14"/>
        <v>3.2866068609870513E-2</v>
      </c>
      <c r="N23" s="32">
        <f t="shared" ca="1" si="15"/>
        <v>4.6421658806975114E-6</v>
      </c>
      <c r="O23" s="149">
        <f t="shared" ca="1" si="16"/>
        <v>289971936.01796961</v>
      </c>
      <c r="P23" s="32">
        <f t="shared" ca="1" si="17"/>
        <v>1280611513.856508</v>
      </c>
      <c r="Q23" s="32">
        <f t="shared" ca="1" si="18"/>
        <v>262991192.21950647</v>
      </c>
      <c r="R23">
        <f t="shared" ca="1" si="19"/>
        <v>-2.1545686066350989E-3</v>
      </c>
      <c r="AA23">
        <v>23</v>
      </c>
      <c r="AB23" t="s">
        <v>276</v>
      </c>
    </row>
    <row r="24" spans="1:28">
      <c r="A24" s="146">
        <v>-31614.5</v>
      </c>
      <c r="B24" s="146">
        <v>3.3058500001061475E-2</v>
      </c>
      <c r="C24" s="146">
        <v>1</v>
      </c>
      <c r="D24" s="148">
        <f t="shared" si="5"/>
        <v>-3.1614499999999999</v>
      </c>
      <c r="E24" s="148">
        <f t="shared" si="6"/>
        <v>3.3058500001061475E-2</v>
      </c>
      <c r="F24" s="32">
        <f t="shared" si="7"/>
        <v>-3.1614499999999999</v>
      </c>
      <c r="G24" s="32">
        <f t="shared" si="8"/>
        <v>3.3058500001061475E-2</v>
      </c>
      <c r="H24" s="32">
        <f t="shared" si="9"/>
        <v>9.9947661024999999</v>
      </c>
      <c r="I24" s="32">
        <f t="shared" si="10"/>
        <v>-31.597953294748624</v>
      </c>
      <c r="J24" s="32">
        <f t="shared" si="11"/>
        <v>99.895349443683031</v>
      </c>
      <c r="K24" s="32">
        <f t="shared" si="12"/>
        <v>-0.10451279482835579</v>
      </c>
      <c r="L24" s="32">
        <f t="shared" si="13"/>
        <v>0.3304119752101054</v>
      </c>
      <c r="M24" s="32">
        <f t="shared" ca="1" si="14"/>
        <v>3.0518816952215557E-2</v>
      </c>
      <c r="N24" s="32">
        <f t="shared" ca="1" si="15"/>
        <v>6.4499899885952962E-6</v>
      </c>
      <c r="O24" s="149">
        <f t="shared" ca="1" si="16"/>
        <v>17627663.878475208</v>
      </c>
      <c r="P24" s="32">
        <f t="shared" ca="1" si="17"/>
        <v>1281325215.5786788</v>
      </c>
      <c r="Q24" s="32">
        <f t="shared" ca="1" si="18"/>
        <v>192010212.85791785</v>
      </c>
      <c r="R24">
        <f t="shared" ca="1" si="19"/>
        <v>2.5396830488459178E-3</v>
      </c>
      <c r="AA24">
        <v>24</v>
      </c>
      <c r="AB24" t="s">
        <v>198</v>
      </c>
    </row>
    <row r="25" spans="1:28">
      <c r="A25" s="146">
        <v>-28157</v>
      </c>
      <c r="B25" s="146">
        <v>2.2361000003002118E-2</v>
      </c>
      <c r="C25" s="146">
        <v>1</v>
      </c>
      <c r="D25" s="148">
        <f t="shared" si="5"/>
        <v>-2.8157000000000001</v>
      </c>
      <c r="E25" s="148">
        <f t="shared" si="6"/>
        <v>2.2361000003002118E-2</v>
      </c>
      <c r="F25" s="32">
        <f t="shared" si="7"/>
        <v>-2.8157000000000001</v>
      </c>
      <c r="G25" s="32">
        <f t="shared" si="8"/>
        <v>2.2361000003002118E-2</v>
      </c>
      <c r="H25" s="32">
        <f t="shared" si="9"/>
        <v>7.9281664900000006</v>
      </c>
      <c r="I25" s="32">
        <f t="shared" si="10"/>
        <v>-22.323338385893003</v>
      </c>
      <c r="J25" s="32">
        <f t="shared" si="11"/>
        <v>62.855823893158927</v>
      </c>
      <c r="K25" s="32">
        <f t="shared" si="12"/>
        <v>-6.2961867708453065E-2</v>
      </c>
      <c r="L25" s="32">
        <f t="shared" si="13"/>
        <v>0.1772817309066913</v>
      </c>
      <c r="M25" s="32">
        <f t="shared" ca="1" si="14"/>
        <v>2.1883635914264406E-2</v>
      </c>
      <c r="N25" s="32">
        <f t="shared" ca="1" si="15"/>
        <v>2.2787647321638673E-7</v>
      </c>
      <c r="O25" s="149">
        <f t="shared" ca="1" si="16"/>
        <v>1902847389.4862247</v>
      </c>
      <c r="P25" s="32">
        <f t="shared" ca="1" si="17"/>
        <v>1256916668.8565006</v>
      </c>
      <c r="Q25" s="32">
        <f t="shared" ca="1" si="18"/>
        <v>25777909.764783189</v>
      </c>
      <c r="R25">
        <f t="shared" ca="1" si="19"/>
        <v>4.7736408873771258E-4</v>
      </c>
      <c r="AA25">
        <v>25</v>
      </c>
      <c r="AB25" t="s">
        <v>260</v>
      </c>
    </row>
    <row r="26" spans="1:28">
      <c r="A26" s="146">
        <v>-28063.5</v>
      </c>
      <c r="B26" s="146">
        <v>2.423550000457908E-2</v>
      </c>
      <c r="C26" s="146">
        <v>1</v>
      </c>
      <c r="D26" s="148">
        <f t="shared" si="5"/>
        <v>-2.8063500000000001</v>
      </c>
      <c r="E26" s="148">
        <f t="shared" si="6"/>
        <v>2.423550000457908E-2</v>
      </c>
      <c r="F26" s="32">
        <f t="shared" si="7"/>
        <v>-2.8063500000000001</v>
      </c>
      <c r="G26" s="32">
        <f t="shared" si="8"/>
        <v>2.423550000457908E-2</v>
      </c>
      <c r="H26" s="32">
        <f t="shared" si="9"/>
        <v>7.8756003225000004</v>
      </c>
      <c r="I26" s="32">
        <f t="shared" si="10"/>
        <v>-22.101690965047876</v>
      </c>
      <c r="J26" s="32">
        <f t="shared" si="11"/>
        <v>62.025080439762107</v>
      </c>
      <c r="K26" s="32">
        <f t="shared" si="12"/>
        <v>-6.8013295437850507E-2</v>
      </c>
      <c r="L26" s="32">
        <f t="shared" si="13"/>
        <v>0.19086911165201179</v>
      </c>
      <c r="M26" s="32">
        <f t="shared" ca="1" si="14"/>
        <v>2.1667698497725898E-2</v>
      </c>
      <c r="N26" s="32">
        <f t="shared" ca="1" si="15"/>
        <v>6.5936045785974743E-6</v>
      </c>
      <c r="O26" s="149">
        <f t="shared" ca="1" si="16"/>
        <v>2009955163.5631804</v>
      </c>
      <c r="P26" s="32">
        <f t="shared" ca="1" si="17"/>
        <v>1255656805.9220271</v>
      </c>
      <c r="Q26" s="32">
        <f t="shared" ca="1" si="18"/>
        <v>23573943.229940642</v>
      </c>
      <c r="R26">
        <f t="shared" ca="1" si="19"/>
        <v>2.5678015068531825E-3</v>
      </c>
      <c r="AA26">
        <v>26</v>
      </c>
      <c r="AB26" t="s">
        <v>277</v>
      </c>
    </row>
    <row r="27" spans="1:28">
      <c r="A27" s="146">
        <v>-28051.5</v>
      </c>
      <c r="B27" s="146">
        <v>2.1559500000876142E-2</v>
      </c>
      <c r="C27" s="146">
        <v>1</v>
      </c>
      <c r="D27" s="148">
        <f t="shared" si="5"/>
        <v>-2.8051499999999998</v>
      </c>
      <c r="E27" s="148">
        <f t="shared" si="6"/>
        <v>2.1559500000876142E-2</v>
      </c>
      <c r="F27" s="32">
        <f t="shared" si="7"/>
        <v>-2.8051499999999998</v>
      </c>
      <c r="G27" s="32">
        <f t="shared" si="8"/>
        <v>2.1559500000876142E-2</v>
      </c>
      <c r="H27" s="32">
        <f t="shared" si="9"/>
        <v>7.8688665224999985</v>
      </c>
      <c r="I27" s="32">
        <f t="shared" si="10"/>
        <v>-22.073350925590869</v>
      </c>
      <c r="J27" s="32">
        <f t="shared" si="11"/>
        <v>61.919060348921221</v>
      </c>
      <c r="K27" s="32">
        <f t="shared" si="12"/>
        <v>-6.0477631427457705E-2</v>
      </c>
      <c r="L27" s="32">
        <f t="shared" si="13"/>
        <v>0.16964882779873297</v>
      </c>
      <c r="M27" s="32">
        <f t="shared" ca="1" si="14"/>
        <v>2.1640051641210554E-2</v>
      </c>
      <c r="N27" s="32">
        <f t="shared" ca="1" si="15"/>
        <v>6.4885667605644888E-9</v>
      </c>
      <c r="O27" s="149">
        <f t="shared" ca="1" si="16"/>
        <v>2023885712.5127575</v>
      </c>
      <c r="P27" s="32">
        <f t="shared" ca="1" si="17"/>
        <v>1255492858.9936671</v>
      </c>
      <c r="Q27" s="32">
        <f t="shared" ca="1" si="18"/>
        <v>23298783.057129506</v>
      </c>
      <c r="R27">
        <f t="shared" ca="1" si="19"/>
        <v>-8.0551640334412117E-5</v>
      </c>
    </row>
    <row r="28" spans="1:28">
      <c r="A28" s="146">
        <v>-28049</v>
      </c>
      <c r="B28" s="146">
        <v>2.337700000134646E-2</v>
      </c>
      <c r="C28" s="146">
        <v>1</v>
      </c>
      <c r="D28" s="148">
        <f t="shared" si="5"/>
        <v>-2.8048999999999999</v>
      </c>
      <c r="E28" s="148">
        <f t="shared" si="6"/>
        <v>2.337700000134646E-2</v>
      </c>
      <c r="F28" s="32">
        <f t="shared" si="7"/>
        <v>-2.8048999999999999</v>
      </c>
      <c r="G28" s="32">
        <f t="shared" si="8"/>
        <v>2.337700000134646E-2</v>
      </c>
      <c r="H28" s="32">
        <f t="shared" si="9"/>
        <v>7.86746401</v>
      </c>
      <c r="I28" s="32">
        <f t="shared" si="10"/>
        <v>-22.067449801648998</v>
      </c>
      <c r="J28" s="32">
        <f t="shared" si="11"/>
        <v>61.89698994864527</v>
      </c>
      <c r="K28" s="32">
        <f t="shared" si="12"/>
        <v>-6.557014730377668E-2</v>
      </c>
      <c r="L28" s="32">
        <f t="shared" si="13"/>
        <v>0.18391770617236319</v>
      </c>
      <c r="M28" s="32">
        <f t="shared" ca="1" si="14"/>
        <v>2.1634293798926046E-2</v>
      </c>
      <c r="N28" s="32">
        <f t="shared" ca="1" si="15"/>
        <v>3.0370249079545804E-6</v>
      </c>
      <c r="O28" s="149">
        <f t="shared" ca="1" si="16"/>
        <v>2026793156.4338963</v>
      </c>
      <c r="P28" s="32">
        <f t="shared" ca="1" si="17"/>
        <v>1255458638.9024889</v>
      </c>
      <c r="Q28" s="32">
        <f t="shared" ca="1" si="18"/>
        <v>23241677.683693513</v>
      </c>
      <c r="R28">
        <f t="shared" ca="1" si="19"/>
        <v>1.7427062024204139E-3</v>
      </c>
    </row>
    <row r="29" spans="1:28">
      <c r="A29" s="146">
        <v>-28017.5</v>
      </c>
      <c r="B29" s="146">
        <v>1.9277499999589054E-2</v>
      </c>
      <c r="C29" s="146">
        <v>1</v>
      </c>
      <c r="D29" s="148">
        <f t="shared" si="5"/>
        <v>-2.8017500000000002</v>
      </c>
      <c r="E29" s="148">
        <f t="shared" si="6"/>
        <v>1.9277499999589054E-2</v>
      </c>
      <c r="F29" s="32">
        <f t="shared" si="7"/>
        <v>-2.8017500000000002</v>
      </c>
      <c r="G29" s="32">
        <f t="shared" si="8"/>
        <v>1.9277499999589054E-2</v>
      </c>
      <c r="H29" s="32">
        <f t="shared" si="9"/>
        <v>7.8498030625000013</v>
      </c>
      <c r="I29" s="32">
        <f t="shared" si="10"/>
        <v>-21.993185730359379</v>
      </c>
      <c r="J29" s="32">
        <f t="shared" si="11"/>
        <v>61.619408120034393</v>
      </c>
      <c r="K29" s="32">
        <f t="shared" si="12"/>
        <v>-5.4010735623848637E-2</v>
      </c>
      <c r="L29" s="32">
        <f t="shared" si="13"/>
        <v>0.15132457853411793</v>
      </c>
      <c r="M29" s="32">
        <f t="shared" ca="1" si="14"/>
        <v>2.1561801697127684E-2</v>
      </c>
      <c r="N29" s="32">
        <f t="shared" ca="1" si="15"/>
        <v>5.2180342453778668E-6</v>
      </c>
      <c r="O29" s="149">
        <f t="shared" ca="1" si="16"/>
        <v>2063581633.083621</v>
      </c>
      <c r="P29" s="32">
        <f t="shared" ca="1" si="17"/>
        <v>1255025561.1588917</v>
      </c>
      <c r="Q29" s="32">
        <f t="shared" ca="1" si="18"/>
        <v>22528628.962368418</v>
      </c>
      <c r="R29">
        <f t="shared" ca="1" si="19"/>
        <v>-2.28430169753863E-3</v>
      </c>
    </row>
    <row r="30" spans="1:28">
      <c r="A30" s="146">
        <v>-27171</v>
      </c>
      <c r="B30" s="146">
        <v>2.5083000004087808E-2</v>
      </c>
      <c r="C30" s="146">
        <v>0.1</v>
      </c>
      <c r="D30" s="148">
        <f t="shared" si="5"/>
        <v>-2.7170999999999998</v>
      </c>
      <c r="E30" s="148">
        <f t="shared" si="6"/>
        <v>2.5083000004087808E-2</v>
      </c>
      <c r="F30" s="32">
        <f t="shared" si="7"/>
        <v>-0.27171000000000001</v>
      </c>
      <c r="G30" s="32">
        <f t="shared" si="8"/>
        <v>2.5083000004087808E-3</v>
      </c>
      <c r="H30" s="32">
        <f t="shared" si="9"/>
        <v>0.73826324099999996</v>
      </c>
      <c r="I30" s="32">
        <f t="shared" si="10"/>
        <v>-2.0059350521210999</v>
      </c>
      <c r="J30" s="32">
        <f t="shared" si="11"/>
        <v>5.4503261301182402</v>
      </c>
      <c r="K30" s="32">
        <f t="shared" si="12"/>
        <v>-6.8153019311106983E-3</v>
      </c>
      <c r="L30" s="32">
        <f t="shared" si="13"/>
        <v>1.8517856877020879E-2</v>
      </c>
      <c r="M30" s="32">
        <f t="shared" ca="1" si="14"/>
        <v>1.9653075230800399E-2</v>
      </c>
      <c r="N30" s="32">
        <f t="shared" ca="1" si="15"/>
        <v>2.9484083043560322E-6</v>
      </c>
      <c r="O30" s="149">
        <f t="shared" ca="1" si="16"/>
        <v>31553870.968250878</v>
      </c>
      <c r="P30" s="32">
        <f t="shared" ca="1" si="17"/>
        <v>12420726.211313842</v>
      </c>
      <c r="Q30" s="32">
        <f t="shared" ca="1" si="18"/>
        <v>77193.650973665513</v>
      </c>
      <c r="R30">
        <f t="shared" ca="1" si="19"/>
        <v>5.429924773287409E-3</v>
      </c>
    </row>
    <row r="31" spans="1:28">
      <c r="A31" s="146">
        <v>-25518.5</v>
      </c>
      <c r="B31" s="146">
        <v>2.2750500000256579E-2</v>
      </c>
      <c r="C31" s="146">
        <v>1</v>
      </c>
      <c r="D31" s="148">
        <f t="shared" si="5"/>
        <v>-2.55185</v>
      </c>
      <c r="E31" s="148">
        <f t="shared" si="6"/>
        <v>2.2750500000256579E-2</v>
      </c>
      <c r="F31" s="32">
        <f t="shared" si="7"/>
        <v>-2.55185</v>
      </c>
      <c r="G31" s="32">
        <f t="shared" si="8"/>
        <v>2.2750500000256579E-2</v>
      </c>
      <c r="H31" s="32">
        <f t="shared" si="9"/>
        <v>6.5119384225000001</v>
      </c>
      <c r="I31" s="32">
        <f t="shared" si="10"/>
        <v>-16.617490063456625</v>
      </c>
      <c r="J31" s="32">
        <f t="shared" si="11"/>
        <v>42.405342018431789</v>
      </c>
      <c r="K31" s="32">
        <f t="shared" si="12"/>
        <v>-5.8055863425654754E-2</v>
      </c>
      <c r="L31" s="32">
        <f t="shared" si="13"/>
        <v>0.14814985508275708</v>
      </c>
      <c r="M31" s="32">
        <f t="shared" ca="1" si="14"/>
        <v>1.6145611641380033E-2</v>
      </c>
      <c r="N31" s="32">
        <f t="shared" ca="1" si="15"/>
        <v>4.3624550233222918E-5</v>
      </c>
      <c r="O31" s="149">
        <f t="shared" ca="1" si="16"/>
        <v>5795380299.0609398</v>
      </c>
      <c r="P31" s="32">
        <f t="shared" ca="1" si="17"/>
        <v>1209607924.3673537</v>
      </c>
      <c r="Q31" s="32">
        <f t="shared" ca="1" si="18"/>
        <v>757665.42011474655</v>
      </c>
      <c r="R31">
        <f t="shared" ca="1" si="19"/>
        <v>6.6048883588765463E-3</v>
      </c>
    </row>
    <row r="32" spans="1:28">
      <c r="A32" s="146">
        <v>-24856.5</v>
      </c>
      <c r="B32" s="146">
        <v>1.9524500003171852E-2</v>
      </c>
      <c r="C32" s="146">
        <v>0.1</v>
      </c>
      <c r="D32" s="148">
        <f t="shared" si="5"/>
        <v>-2.4856500000000001</v>
      </c>
      <c r="E32" s="148">
        <f t="shared" si="6"/>
        <v>1.9524500003171852E-2</v>
      </c>
      <c r="F32" s="32">
        <f t="shared" si="7"/>
        <v>-0.24856500000000004</v>
      </c>
      <c r="G32" s="32">
        <f t="shared" si="8"/>
        <v>1.9524500003171852E-3</v>
      </c>
      <c r="H32" s="32">
        <f t="shared" si="9"/>
        <v>0.61784559225000013</v>
      </c>
      <c r="I32" s="32">
        <f t="shared" si="10"/>
        <v>-1.535747896376213</v>
      </c>
      <c r="J32" s="32">
        <f t="shared" si="11"/>
        <v>3.8173317586275339</v>
      </c>
      <c r="K32" s="32">
        <f t="shared" si="12"/>
        <v>-4.8531073432884113E-3</v>
      </c>
      <c r="L32" s="32">
        <f t="shared" si="13"/>
        <v>1.206312626784484E-2</v>
      </c>
      <c r="M32" s="32">
        <f t="shared" ca="1" si="14"/>
        <v>1.4821635821359706E-2</v>
      </c>
      <c r="N32" s="32">
        <f t="shared" ca="1" si="15"/>
        <v>2.2116931512571628E-6</v>
      </c>
      <c r="O32" s="149">
        <f t="shared" ca="1" si="16"/>
        <v>70126383.150418639</v>
      </c>
      <c r="P32" s="32">
        <f t="shared" ca="1" si="17"/>
        <v>11940080.12528714</v>
      </c>
      <c r="Q32" s="32">
        <f t="shared" ca="1" si="18"/>
        <v>51099.140441630523</v>
      </c>
      <c r="R32">
        <f t="shared" ca="1" si="19"/>
        <v>4.7028641818121462E-3</v>
      </c>
    </row>
    <row r="33" spans="1:18">
      <c r="A33" s="146">
        <v>-24727</v>
      </c>
      <c r="B33" s="146">
        <v>2.1271000005071983E-2</v>
      </c>
      <c r="C33" s="146">
        <v>0.1</v>
      </c>
      <c r="D33" s="148">
        <f t="shared" si="5"/>
        <v>-2.4727000000000001</v>
      </c>
      <c r="E33" s="148">
        <f t="shared" si="6"/>
        <v>2.1271000005071983E-2</v>
      </c>
      <c r="F33" s="32">
        <f t="shared" si="7"/>
        <v>-0.24727000000000002</v>
      </c>
      <c r="G33" s="32">
        <f t="shared" si="8"/>
        <v>2.1271000005071983E-3</v>
      </c>
      <c r="H33" s="32">
        <f t="shared" si="9"/>
        <v>0.61142452900000011</v>
      </c>
      <c r="I33" s="32">
        <f t="shared" si="10"/>
        <v>-1.5118694328583004</v>
      </c>
      <c r="J33" s="32">
        <f t="shared" si="11"/>
        <v>3.7383995466287199</v>
      </c>
      <c r="K33" s="32">
        <f t="shared" si="12"/>
        <v>-5.2596801712541498E-3</v>
      </c>
      <c r="L33" s="32">
        <f t="shared" si="13"/>
        <v>1.3005611159460136E-2</v>
      </c>
      <c r="M33" s="32">
        <f t="shared" ca="1" si="14"/>
        <v>1.4568068033775895E-2</v>
      </c>
      <c r="N33" s="32">
        <f t="shared" ca="1" si="15"/>
        <v>4.4929297011823254E-6</v>
      </c>
      <c r="O33" s="149">
        <f t="shared" ca="1" si="16"/>
        <v>72599866.319962695</v>
      </c>
      <c r="P33" s="32">
        <f t="shared" ca="1" si="17"/>
        <v>11907869.249267083</v>
      </c>
      <c r="Q33" s="32">
        <f t="shared" ca="1" si="18"/>
        <v>63889.788471533582</v>
      </c>
      <c r="R33">
        <f t="shared" ca="1" si="19"/>
        <v>6.7029319712960875E-3</v>
      </c>
    </row>
    <row r="34" spans="1:18">
      <c r="A34" s="146">
        <v>-8876</v>
      </c>
      <c r="B34" s="146">
        <v>-1.1851999995997176E-2</v>
      </c>
      <c r="C34" s="146">
        <v>1</v>
      </c>
      <c r="D34" s="148">
        <f t="shared" si="5"/>
        <v>-0.88759999999999994</v>
      </c>
      <c r="E34" s="148">
        <f t="shared" si="6"/>
        <v>-1.1851999995997176E-2</v>
      </c>
      <c r="F34" s="32">
        <f t="shared" si="7"/>
        <v>-0.88759999999999994</v>
      </c>
      <c r="G34" s="32">
        <f t="shared" si="8"/>
        <v>-1.1851999995997176E-2</v>
      </c>
      <c r="H34" s="32">
        <f t="shared" si="9"/>
        <v>0.78783375999999994</v>
      </c>
      <c r="I34" s="32">
        <f t="shared" si="10"/>
        <v>-0.69928124537599989</v>
      </c>
      <c r="J34" s="32">
        <f t="shared" si="11"/>
        <v>0.62068203339573746</v>
      </c>
      <c r="K34" s="32">
        <f t="shared" si="12"/>
        <v>1.0519835196447093E-2</v>
      </c>
      <c r="L34" s="32">
        <f t="shared" si="13"/>
        <v>-9.3374057203664384E-3</v>
      </c>
      <c r="M34" s="32">
        <f t="shared" ca="1" si="14"/>
        <v>-3.056056707700836E-3</v>
      </c>
      <c r="N34" s="32">
        <f t="shared" ca="1" si="15"/>
        <v>7.7368618330925411E-5</v>
      </c>
      <c r="O34" s="149">
        <f t="shared" ca="1" si="16"/>
        <v>40650334147.752747</v>
      </c>
      <c r="P34" s="32">
        <f t="shared" ca="1" si="17"/>
        <v>497637395.24165702</v>
      </c>
      <c r="Q34" s="32">
        <f t="shared" ca="1" si="18"/>
        <v>546512697.94581413</v>
      </c>
      <c r="R34">
        <f t="shared" ca="1" si="19"/>
        <v>-8.7959432882963387E-3</v>
      </c>
    </row>
    <row r="35" spans="1:18">
      <c r="A35" s="146">
        <v>-5326.5</v>
      </c>
      <c r="B35" s="146">
        <v>-9.6549999580020085E-4</v>
      </c>
      <c r="C35" s="146">
        <v>1</v>
      </c>
      <c r="D35" s="148">
        <f t="shared" si="5"/>
        <v>-0.53264999999999996</v>
      </c>
      <c r="E35" s="148">
        <f t="shared" si="6"/>
        <v>-9.6549999580020085E-4</v>
      </c>
      <c r="F35" s="32">
        <f t="shared" si="7"/>
        <v>-0.53264999999999996</v>
      </c>
      <c r="G35" s="32">
        <f t="shared" si="8"/>
        <v>-9.6549999580020085E-4</v>
      </c>
      <c r="H35" s="32">
        <f t="shared" si="9"/>
        <v>0.28371602249999994</v>
      </c>
      <c r="I35" s="32">
        <f t="shared" si="10"/>
        <v>-0.15112133938462496</v>
      </c>
      <c r="J35" s="32">
        <f t="shared" si="11"/>
        <v>8.0494781423220474E-2</v>
      </c>
      <c r="K35" s="32">
        <f t="shared" si="12"/>
        <v>5.142735727629769E-4</v>
      </c>
      <c r="L35" s="32">
        <f t="shared" si="13"/>
        <v>-2.7392781853219963E-4</v>
      </c>
      <c r="M35" s="32">
        <f t="shared" ca="1" si="14"/>
        <v>-3.3562652614751226E-3</v>
      </c>
      <c r="N35" s="32">
        <f t="shared" ca="1" si="15"/>
        <v>5.715758555557679E-6</v>
      </c>
      <c r="O35" s="149">
        <f t="shared" ca="1" si="16"/>
        <v>44360065160.407616</v>
      </c>
      <c r="P35" s="32">
        <f t="shared" ca="1" si="17"/>
        <v>317239681.40099168</v>
      </c>
      <c r="Q35" s="32">
        <f t="shared" ca="1" si="18"/>
        <v>616321014.59697032</v>
      </c>
      <c r="R35">
        <f t="shared" ca="1" si="19"/>
        <v>2.3907652656749217E-3</v>
      </c>
    </row>
    <row r="36" spans="1:18">
      <c r="A36" s="146">
        <v>-5283.5</v>
      </c>
      <c r="B36" s="146">
        <v>-1.0044999944511801E-3</v>
      </c>
      <c r="C36" s="146">
        <v>1</v>
      </c>
      <c r="D36" s="148">
        <f t="shared" si="5"/>
        <v>-0.52834999999999999</v>
      </c>
      <c r="E36" s="148">
        <f t="shared" si="6"/>
        <v>-1.0044999944511801E-3</v>
      </c>
      <c r="F36" s="32">
        <f t="shared" si="7"/>
        <v>-0.52834999999999999</v>
      </c>
      <c r="G36" s="32">
        <f t="shared" si="8"/>
        <v>-1.0044999944511801E-3</v>
      </c>
      <c r="H36" s="32">
        <f t="shared" si="9"/>
        <v>0.27915372249999998</v>
      </c>
      <c r="I36" s="32">
        <f t="shared" si="10"/>
        <v>-0.147490869282875</v>
      </c>
      <c r="J36" s="32">
        <f t="shared" si="11"/>
        <v>7.7926800785607001E-2</v>
      </c>
      <c r="K36" s="32">
        <f t="shared" si="12"/>
        <v>5.3072757206828103E-4</v>
      </c>
      <c r="L36" s="32">
        <f t="shared" si="13"/>
        <v>-2.804099127022763E-4</v>
      </c>
      <c r="M36" s="32">
        <f t="shared" ca="1" si="14"/>
        <v>-3.3517222974114086E-3</v>
      </c>
      <c r="N36" s="32">
        <f t="shared" ca="1" si="15"/>
        <v>5.5094525395139189E-6</v>
      </c>
      <c r="O36" s="149">
        <f t="shared" ca="1" si="16"/>
        <v>44389862487.167175</v>
      </c>
      <c r="P36" s="32">
        <f t="shared" ca="1" si="17"/>
        <v>315161616.40260178</v>
      </c>
      <c r="Q36" s="32">
        <f t="shared" ca="1" si="18"/>
        <v>616833480.78133488</v>
      </c>
      <c r="R36">
        <f t="shared" ca="1" si="19"/>
        <v>2.3472223029602285E-3</v>
      </c>
    </row>
    <row r="37" spans="1:18">
      <c r="A37" s="146">
        <v>-89</v>
      </c>
      <c r="B37" s="146">
        <v>1.3700000272365287E-4</v>
      </c>
      <c r="C37" s="146">
        <v>1</v>
      </c>
      <c r="D37" s="148">
        <f t="shared" si="5"/>
        <v>-8.8999999999999999E-3</v>
      </c>
      <c r="E37" s="148">
        <f t="shared" si="6"/>
        <v>1.3700000272365287E-4</v>
      </c>
      <c r="F37" s="32">
        <f t="shared" si="7"/>
        <v>-8.8999999999999999E-3</v>
      </c>
      <c r="G37" s="32">
        <f t="shared" si="8"/>
        <v>1.3700000272365287E-4</v>
      </c>
      <c r="H37" s="32">
        <f t="shared" si="9"/>
        <v>7.9209999999999995E-5</v>
      </c>
      <c r="I37" s="32">
        <f t="shared" si="10"/>
        <v>-7.0496899999999991E-7</v>
      </c>
      <c r="J37" s="32">
        <f t="shared" si="11"/>
        <v>6.2742240999999991E-9</v>
      </c>
      <c r="K37" s="32">
        <f t="shared" si="12"/>
        <v>-1.2193000242405106E-6</v>
      </c>
      <c r="L37" s="32">
        <f t="shared" si="13"/>
        <v>1.0851770215740544E-8</v>
      </c>
      <c r="M37" s="32">
        <f t="shared" ca="1" si="14"/>
        <v>-1.3623146813043043E-3</v>
      </c>
      <c r="N37" s="32">
        <f t="shared" ca="1" si="15"/>
        <v>2.2479445217418532E-6</v>
      </c>
      <c r="O37" s="149">
        <f t="shared" ca="1" si="16"/>
        <v>45151594614.077454</v>
      </c>
      <c r="P37" s="32">
        <f t="shared" ca="1" si="17"/>
        <v>99938706.462583974</v>
      </c>
      <c r="Q37" s="32">
        <f t="shared" ca="1" si="18"/>
        <v>615548815.64511931</v>
      </c>
      <c r="R37">
        <f t="shared" ca="1" si="19"/>
        <v>1.4993146840279572E-3</v>
      </c>
    </row>
    <row r="38" spans="1:18">
      <c r="A38" s="146">
        <v>-88.5</v>
      </c>
      <c r="B38" s="146">
        <v>5.405000047176145E-4</v>
      </c>
      <c r="C38" s="146">
        <v>1</v>
      </c>
      <c r="D38" s="148">
        <f t="shared" si="5"/>
        <v>-8.8500000000000002E-3</v>
      </c>
      <c r="E38" s="148">
        <f t="shared" si="6"/>
        <v>5.405000047176145E-4</v>
      </c>
      <c r="F38" s="32">
        <f t="shared" si="7"/>
        <v>-8.8500000000000002E-3</v>
      </c>
      <c r="G38" s="32">
        <f t="shared" si="8"/>
        <v>5.405000047176145E-4</v>
      </c>
      <c r="H38" s="32">
        <f t="shared" si="9"/>
        <v>7.8322500000000008E-5</v>
      </c>
      <c r="I38" s="32">
        <f t="shared" si="10"/>
        <v>-6.9315412500000012E-7</v>
      </c>
      <c r="J38" s="32">
        <f t="shared" si="11"/>
        <v>6.1344140062500015E-9</v>
      </c>
      <c r="K38" s="32">
        <f t="shared" si="12"/>
        <v>-4.7834250417508883E-6</v>
      </c>
      <c r="L38" s="32">
        <f t="shared" si="13"/>
        <v>4.2333311619495363E-8</v>
      </c>
      <c r="M38" s="32">
        <f t="shared" ca="1" si="14"/>
        <v>-1.3619856482194445E-3</v>
      </c>
      <c r="N38" s="32">
        <f t="shared" ca="1" si="15"/>
        <v>3.6194516596313478E-6</v>
      </c>
      <c r="O38" s="149">
        <f t="shared" ca="1" si="16"/>
        <v>45151394619.267578</v>
      </c>
      <c r="P38" s="32">
        <f t="shared" ca="1" si="17"/>
        <v>99922449.957335293</v>
      </c>
      <c r="Q38" s="32">
        <f t="shared" ca="1" si="18"/>
        <v>615542663.85575521</v>
      </c>
      <c r="R38">
        <f t="shared" ca="1" si="19"/>
        <v>1.902485652937059E-3</v>
      </c>
    </row>
    <row r="39" spans="1:18">
      <c r="A39" s="146">
        <v>-86.5</v>
      </c>
      <c r="B39" s="146">
        <v>-4.754999972647056E-4</v>
      </c>
      <c r="C39" s="146">
        <v>1</v>
      </c>
      <c r="D39" s="148">
        <f t="shared" si="5"/>
        <v>-8.6499999999999997E-3</v>
      </c>
      <c r="E39" s="148">
        <f t="shared" si="6"/>
        <v>-4.754999972647056E-4</v>
      </c>
      <c r="F39" s="32">
        <f t="shared" si="7"/>
        <v>-8.6499999999999997E-3</v>
      </c>
      <c r="G39" s="32">
        <f t="shared" si="8"/>
        <v>-4.754999972647056E-4</v>
      </c>
      <c r="H39" s="32">
        <f t="shared" si="9"/>
        <v>7.482249999999999E-5</v>
      </c>
      <c r="I39" s="32">
        <f t="shared" si="10"/>
        <v>-6.4721462499999993E-7</v>
      </c>
      <c r="J39" s="32">
        <f t="shared" si="11"/>
        <v>5.5984065062499993E-9</v>
      </c>
      <c r="K39" s="32">
        <f t="shared" si="12"/>
        <v>4.1130749763397029E-6</v>
      </c>
      <c r="L39" s="32">
        <f t="shared" si="13"/>
        <v>-3.5578098545338427E-8</v>
      </c>
      <c r="M39" s="32">
        <f t="shared" ca="1" si="14"/>
        <v>-1.3606692511228308E-3</v>
      </c>
      <c r="N39" s="32">
        <f t="shared" ca="1" si="15"/>
        <v>7.8352460797574998E-7</v>
      </c>
      <c r="O39" s="149">
        <f t="shared" ca="1" si="16"/>
        <v>45150594117.749168</v>
      </c>
      <c r="P39" s="32">
        <f t="shared" ca="1" si="17"/>
        <v>99857434.598486915</v>
      </c>
      <c r="Q39" s="32">
        <f t="shared" ca="1" si="18"/>
        <v>615518045.40212083</v>
      </c>
      <c r="R39">
        <f t="shared" ca="1" si="19"/>
        <v>8.8516925385812516E-4</v>
      </c>
    </row>
    <row r="40" spans="1:18">
      <c r="A40" s="146">
        <v>-81.5</v>
      </c>
      <c r="B40" s="146">
        <v>2.0950000180164352E-4</v>
      </c>
      <c r="C40" s="146">
        <v>1</v>
      </c>
      <c r="D40" s="148">
        <f t="shared" si="5"/>
        <v>-8.1499999999999993E-3</v>
      </c>
      <c r="E40" s="148">
        <f t="shared" si="6"/>
        <v>2.0950000180164352E-4</v>
      </c>
      <c r="F40" s="32">
        <f t="shared" si="7"/>
        <v>-8.1499999999999993E-3</v>
      </c>
      <c r="G40" s="32">
        <f t="shared" si="8"/>
        <v>2.0950000180164352E-4</v>
      </c>
      <c r="H40" s="32">
        <f t="shared" si="9"/>
        <v>6.642249999999999E-5</v>
      </c>
      <c r="I40" s="32">
        <f t="shared" si="10"/>
        <v>-5.4134337499999991E-7</v>
      </c>
      <c r="J40" s="32">
        <f t="shared" si="11"/>
        <v>4.4119485062499991E-9</v>
      </c>
      <c r="K40" s="32">
        <f t="shared" si="12"/>
        <v>-1.7074250146833945E-6</v>
      </c>
      <c r="L40" s="32">
        <f t="shared" si="13"/>
        <v>1.3915513869669663E-8</v>
      </c>
      <c r="M40" s="32">
        <f t="shared" ca="1" si="14"/>
        <v>-1.3573764050810817E-3</v>
      </c>
      <c r="N40" s="32">
        <f t="shared" ca="1" si="15"/>
        <v>2.4551016744457197E-6</v>
      </c>
      <c r="O40" s="149">
        <f t="shared" ca="1" si="16"/>
        <v>45148589208.123589</v>
      </c>
      <c r="P40" s="32">
        <f t="shared" ca="1" si="17"/>
        <v>99694970.858270913</v>
      </c>
      <c r="Q40" s="32">
        <f t="shared" ca="1" si="18"/>
        <v>615456420.20087934</v>
      </c>
      <c r="R40">
        <f t="shared" ca="1" si="19"/>
        <v>1.5668764068827252E-3</v>
      </c>
    </row>
    <row r="41" spans="1:18">
      <c r="A41" s="146">
        <v>0</v>
      </c>
      <c r="B41" s="146">
        <v>-4.9999995098914951E-5</v>
      </c>
      <c r="C41" s="146">
        <v>1</v>
      </c>
      <c r="D41" s="148">
        <f t="shared" si="5"/>
        <v>0</v>
      </c>
      <c r="E41" s="148">
        <f t="shared" si="6"/>
        <v>-4.9999995098914951E-5</v>
      </c>
      <c r="F41" s="32">
        <f t="shared" si="7"/>
        <v>0</v>
      </c>
      <c r="G41" s="32">
        <f t="shared" si="8"/>
        <v>-4.9999995098914951E-5</v>
      </c>
      <c r="H41" s="32">
        <f t="shared" si="9"/>
        <v>0</v>
      </c>
      <c r="I41" s="32">
        <f t="shared" si="10"/>
        <v>0</v>
      </c>
      <c r="J41" s="32">
        <f t="shared" si="11"/>
        <v>0</v>
      </c>
      <c r="K41" s="32">
        <f t="shared" si="12"/>
        <v>0</v>
      </c>
      <c r="L41" s="32">
        <f t="shared" si="13"/>
        <v>0</v>
      </c>
      <c r="M41" s="32">
        <f t="shared" ca="1" si="14"/>
        <v>-1.303329720223693E-3</v>
      </c>
      <c r="N41" s="32">
        <f t="shared" ca="1" si="15"/>
        <v>1.5708353998813516E-6</v>
      </c>
      <c r="O41" s="149">
        <f t="shared" ca="1" si="16"/>
        <v>45115173113.708336</v>
      </c>
      <c r="P41" s="32">
        <f t="shared" ca="1" si="17"/>
        <v>97061901.432993412</v>
      </c>
      <c r="Q41" s="32">
        <f t="shared" ca="1" si="18"/>
        <v>614436018.20629227</v>
      </c>
      <c r="R41">
        <f t="shared" ca="1" si="19"/>
        <v>1.253329725124778E-3</v>
      </c>
    </row>
    <row r="42" spans="1:18">
      <c r="A42" s="146">
        <v>12433</v>
      </c>
      <c r="B42" s="146">
        <v>5.5910000010044314E-3</v>
      </c>
      <c r="C42" s="146">
        <v>1</v>
      </c>
      <c r="D42" s="148">
        <f t="shared" si="5"/>
        <v>1.2433000000000001</v>
      </c>
      <c r="E42" s="148">
        <f t="shared" si="6"/>
        <v>5.5910000010044314E-3</v>
      </c>
      <c r="F42" s="32">
        <f t="shared" si="7"/>
        <v>1.2433000000000001</v>
      </c>
      <c r="G42" s="32">
        <f t="shared" si="8"/>
        <v>5.5910000010044314E-3</v>
      </c>
      <c r="H42" s="32">
        <f t="shared" si="9"/>
        <v>1.5457948900000003</v>
      </c>
      <c r="I42" s="32">
        <f t="shared" si="10"/>
        <v>1.9218867867370004</v>
      </c>
      <c r="J42" s="32">
        <f t="shared" si="11"/>
        <v>2.3894818419501127</v>
      </c>
      <c r="K42" s="32">
        <f t="shared" si="12"/>
        <v>6.9512903012488103E-3</v>
      </c>
      <c r="L42" s="32">
        <f t="shared" si="13"/>
        <v>8.6425392315426456E-3</v>
      </c>
      <c r="M42" s="32">
        <f t="shared" ca="1" si="14"/>
        <v>1.5180468958693818E-2</v>
      </c>
      <c r="N42" s="32">
        <f t="shared" ca="1" si="15"/>
        <v>9.1957914890488361E-5</v>
      </c>
      <c r="O42" s="149">
        <f t="shared" ca="1" si="16"/>
        <v>26191360109.690289</v>
      </c>
      <c r="P42" s="32">
        <f t="shared" ca="1" si="17"/>
        <v>206913104.39200968</v>
      </c>
      <c r="Q42" s="32">
        <f t="shared" ca="1" si="18"/>
        <v>206555382.94242597</v>
      </c>
      <c r="R42">
        <f t="shared" ca="1" si="19"/>
        <v>-9.5894689576893864E-3</v>
      </c>
    </row>
    <row r="43" spans="1:18">
      <c r="A43" s="146">
        <v>13119</v>
      </c>
      <c r="B43" s="146">
        <v>1.771300000109477E-2</v>
      </c>
      <c r="C43" s="146">
        <v>1</v>
      </c>
      <c r="D43" s="148">
        <f t="shared" si="5"/>
        <v>1.3119000000000001</v>
      </c>
      <c r="E43" s="148">
        <f t="shared" si="6"/>
        <v>1.771300000109477E-2</v>
      </c>
      <c r="F43" s="32">
        <f t="shared" si="7"/>
        <v>1.3119000000000001</v>
      </c>
      <c r="G43" s="32">
        <f t="shared" si="8"/>
        <v>1.771300000109477E-2</v>
      </c>
      <c r="H43" s="32">
        <f t="shared" si="9"/>
        <v>1.7210816100000002</v>
      </c>
      <c r="I43" s="32">
        <f t="shared" si="10"/>
        <v>2.2578869641590003</v>
      </c>
      <c r="J43" s="32">
        <f t="shared" si="11"/>
        <v>2.9621219082801926</v>
      </c>
      <c r="K43" s="32">
        <f t="shared" si="12"/>
        <v>2.323768470143623E-2</v>
      </c>
      <c r="L43" s="32">
        <f t="shared" si="13"/>
        <v>3.0485518559814191E-2</v>
      </c>
      <c r="M43" s="32">
        <f t="shared" ca="1" si="14"/>
        <v>1.6566518313606109E-2</v>
      </c>
      <c r="N43" s="32">
        <f t="shared" ca="1" si="15"/>
        <v>1.3144202597468478E-6</v>
      </c>
      <c r="O43" s="149">
        <f t="shared" ca="1" si="16"/>
        <v>24591454442.260044</v>
      </c>
      <c r="P43" s="32">
        <f t="shared" ca="1" si="17"/>
        <v>254477814.04636785</v>
      </c>
      <c r="Q43" s="32">
        <f t="shared" ca="1" si="18"/>
        <v>178928583.11157015</v>
      </c>
      <c r="R43">
        <f t="shared" ca="1" si="19"/>
        <v>1.146481687488661E-3</v>
      </c>
    </row>
    <row r="44" spans="1:18">
      <c r="A44" s="146">
        <v>18455</v>
      </c>
      <c r="B44" s="146">
        <v>2.418500000203494E-2</v>
      </c>
      <c r="C44" s="146">
        <v>1</v>
      </c>
      <c r="D44" s="148">
        <f t="shared" si="5"/>
        <v>1.8454999999999999</v>
      </c>
      <c r="E44" s="148">
        <f t="shared" si="6"/>
        <v>2.418500000203494E-2</v>
      </c>
      <c r="F44" s="32">
        <f t="shared" si="7"/>
        <v>1.8454999999999999</v>
      </c>
      <c r="G44" s="32">
        <f t="shared" si="8"/>
        <v>2.418500000203494E-2</v>
      </c>
      <c r="H44" s="32">
        <f t="shared" si="9"/>
        <v>3.4058702499999995</v>
      </c>
      <c r="I44" s="32">
        <f t="shared" si="10"/>
        <v>6.2855335463749986</v>
      </c>
      <c r="J44" s="32">
        <f t="shared" si="11"/>
        <v>11.599952159835059</v>
      </c>
      <c r="K44" s="32">
        <f t="shared" si="12"/>
        <v>4.4633417503755476E-2</v>
      </c>
      <c r="L44" s="32">
        <f t="shared" si="13"/>
        <v>8.2370972003180734E-2</v>
      </c>
      <c r="M44" s="32">
        <f t="shared" ca="1" si="14"/>
        <v>2.9049309384942774E-2</v>
      </c>
      <c r="N44" s="32">
        <f t="shared" ca="1" si="15"/>
        <v>2.36615057726452E-5</v>
      </c>
      <c r="O44" s="149">
        <f t="shared" ca="1" si="16"/>
        <v>12055460746.149311</v>
      </c>
      <c r="P44" s="32">
        <f t="shared" ca="1" si="17"/>
        <v>839346950.98600447</v>
      </c>
      <c r="Q44" s="32">
        <f t="shared" ca="1" si="18"/>
        <v>17050302.312738888</v>
      </c>
      <c r="R44">
        <f t="shared" ca="1" si="19"/>
        <v>-4.8643093829078346E-3</v>
      </c>
    </row>
    <row r="45" spans="1:18">
      <c r="A45" s="146">
        <v>18457</v>
      </c>
      <c r="B45" s="146">
        <v>2.3439000004145782E-2</v>
      </c>
      <c r="C45" s="146">
        <v>1</v>
      </c>
      <c r="D45" s="148">
        <f t="shared" si="5"/>
        <v>1.8456999999999999</v>
      </c>
      <c r="E45" s="148">
        <f t="shared" si="6"/>
        <v>2.3439000004145782E-2</v>
      </c>
      <c r="F45" s="32">
        <f t="shared" si="7"/>
        <v>1.8456999999999999</v>
      </c>
      <c r="G45" s="32">
        <f t="shared" si="8"/>
        <v>2.3439000004145782E-2</v>
      </c>
      <c r="H45" s="32">
        <f t="shared" si="9"/>
        <v>3.4066084899999995</v>
      </c>
      <c r="I45" s="32">
        <f t="shared" si="10"/>
        <v>6.2875772899929991</v>
      </c>
      <c r="J45" s="32">
        <f t="shared" si="11"/>
        <v>11.604981404140078</v>
      </c>
      <c r="K45" s="32">
        <f t="shared" si="12"/>
        <v>4.3261362307651867E-2</v>
      </c>
      <c r="L45" s="32">
        <f t="shared" si="13"/>
        <v>7.9847496411233052E-2</v>
      </c>
      <c r="M45" s="32">
        <f t="shared" ca="1" si="14"/>
        <v>2.9054553401757881E-2</v>
      </c>
      <c r="N45" s="32">
        <f t="shared" ca="1" si="15"/>
        <v>3.1534439961432784E-5</v>
      </c>
      <c r="O45" s="149">
        <f t="shared" ca="1" si="16"/>
        <v>12051010024.612362</v>
      </c>
      <c r="P45" s="32">
        <f t="shared" ca="1" si="17"/>
        <v>839645575.66126168</v>
      </c>
      <c r="Q45" s="32">
        <f t="shared" ca="1" si="18"/>
        <v>17017571.032646511</v>
      </c>
      <c r="R45">
        <f t="shared" ca="1" si="19"/>
        <v>-5.6155533976120983E-3</v>
      </c>
    </row>
    <row r="46" spans="1:18">
      <c r="A46" s="146">
        <v>18474</v>
      </c>
      <c r="B46" s="146">
        <v>2.9298000008566305E-2</v>
      </c>
      <c r="C46" s="146">
        <v>1</v>
      </c>
      <c r="D46" s="148">
        <f t="shared" si="5"/>
        <v>1.8473999999999999</v>
      </c>
      <c r="E46" s="148">
        <f t="shared" si="6"/>
        <v>2.9298000008566305E-2</v>
      </c>
      <c r="F46" s="32">
        <f t="shared" si="7"/>
        <v>1.8473999999999999</v>
      </c>
      <c r="G46" s="32">
        <f t="shared" si="8"/>
        <v>2.9298000008566305E-2</v>
      </c>
      <c r="H46" s="32">
        <f t="shared" si="9"/>
        <v>3.4128867599999997</v>
      </c>
      <c r="I46" s="32">
        <f t="shared" si="10"/>
        <v>6.304967000423999</v>
      </c>
      <c r="J46" s="32">
        <f t="shared" si="11"/>
        <v>11.647796036583296</v>
      </c>
      <c r="K46" s="32">
        <f t="shared" si="12"/>
        <v>5.4125125215825388E-2</v>
      </c>
      <c r="L46" s="32">
        <f t="shared" si="13"/>
        <v>9.9990756323715818E-2</v>
      </c>
      <c r="M46" s="32">
        <f t="shared" ca="1" si="14"/>
        <v>2.9099144647999748E-2</v>
      </c>
      <c r="N46" s="32">
        <f t="shared" ca="1" si="15"/>
        <v>3.9543454426055406E-8</v>
      </c>
      <c r="O46" s="149">
        <f t="shared" ca="1" si="16"/>
        <v>12013194517.814621</v>
      </c>
      <c r="P46" s="32">
        <f t="shared" ca="1" si="17"/>
        <v>842186510.25534153</v>
      </c>
      <c r="Q46" s="32">
        <f t="shared" ca="1" si="18"/>
        <v>16740501.209688073</v>
      </c>
      <c r="R46">
        <f t="shared" ca="1" si="19"/>
        <v>1.9885536056655703E-4</v>
      </c>
    </row>
    <row r="47" spans="1:18">
      <c r="A47" s="146">
        <v>24421.5</v>
      </c>
      <c r="B47" s="146">
        <v>4.9630499997874722E-2</v>
      </c>
      <c r="C47" s="146">
        <v>1</v>
      </c>
      <c r="D47" s="148">
        <f t="shared" si="5"/>
        <v>2.4421499999999998</v>
      </c>
      <c r="E47" s="148">
        <f t="shared" si="6"/>
        <v>4.9630499997874722E-2</v>
      </c>
      <c r="F47" s="32">
        <f t="shared" si="7"/>
        <v>2.4421499999999998</v>
      </c>
      <c r="G47" s="32">
        <f t="shared" si="8"/>
        <v>4.9630499997874722E-2</v>
      </c>
      <c r="H47" s="32">
        <f t="shared" si="9"/>
        <v>5.9640966224999987</v>
      </c>
      <c r="I47" s="32">
        <f t="shared" si="10"/>
        <v>14.565218566638372</v>
      </c>
      <c r="J47" s="32">
        <f t="shared" si="11"/>
        <v>35.570448522515896</v>
      </c>
      <c r="K47" s="32">
        <f t="shared" si="12"/>
        <v>0.12120512556980974</v>
      </c>
      <c r="L47" s="32">
        <f t="shared" si="13"/>
        <v>0.29600109741031083</v>
      </c>
      <c r="M47" s="32">
        <f t="shared" ca="1" si="14"/>
        <v>4.6577915276862558E-2</v>
      </c>
      <c r="N47" s="32">
        <f t="shared" ca="1" si="15"/>
        <v>9.3182734789569091E-6</v>
      </c>
      <c r="O47" s="149">
        <f t="shared" ca="1" si="16"/>
        <v>1640761291.4275403</v>
      </c>
      <c r="P47" s="32">
        <f t="shared" ca="1" si="17"/>
        <v>2048199790.565953</v>
      </c>
      <c r="Q47" s="32">
        <f t="shared" ca="1" si="18"/>
        <v>87697524.706582233</v>
      </c>
      <c r="R47">
        <f t="shared" ca="1" si="19"/>
        <v>3.0525847210121637E-3</v>
      </c>
    </row>
    <row r="48" spans="1:18">
      <c r="A48" s="146">
        <v>24423.5</v>
      </c>
      <c r="B48" s="146">
        <v>4.9784499999077525E-2</v>
      </c>
      <c r="C48" s="146">
        <v>1</v>
      </c>
      <c r="D48" s="148">
        <f t="shared" si="5"/>
        <v>2.4423499999999998</v>
      </c>
      <c r="E48" s="148">
        <f t="shared" si="6"/>
        <v>4.9784499999077525E-2</v>
      </c>
      <c r="F48" s="32">
        <f t="shared" si="7"/>
        <v>2.4423499999999998</v>
      </c>
      <c r="G48" s="32">
        <f t="shared" si="8"/>
        <v>4.9784499999077525E-2</v>
      </c>
      <c r="H48" s="32">
        <f t="shared" si="9"/>
        <v>5.9650735224999991</v>
      </c>
      <c r="I48" s="32">
        <f t="shared" si="10"/>
        <v>14.568797317677872</v>
      </c>
      <c r="J48" s="32">
        <f t="shared" si="11"/>
        <v>35.582102128830549</v>
      </c>
      <c r="K48" s="32">
        <f t="shared" si="12"/>
        <v>0.12159117357274699</v>
      </c>
      <c r="L48" s="32">
        <f t="shared" si="13"/>
        <v>0.29696820277539859</v>
      </c>
      <c r="M48" s="32">
        <f t="shared" ca="1" si="14"/>
        <v>4.658442303261856E-2</v>
      </c>
      <c r="N48" s="32">
        <f t="shared" ca="1" si="15"/>
        <v>1.0240492591261209E-5</v>
      </c>
      <c r="O48" s="149">
        <f t="shared" ca="1" si="16"/>
        <v>1638640611.2357519</v>
      </c>
      <c r="P48" s="32">
        <f t="shared" ca="1" si="17"/>
        <v>2048721627.5985785</v>
      </c>
      <c r="Q48" s="32">
        <f t="shared" ca="1" si="18"/>
        <v>87792724.293985367</v>
      </c>
      <c r="R48">
        <f t="shared" ca="1" si="19"/>
        <v>3.2000769664589646E-3</v>
      </c>
    </row>
    <row r="49" spans="1:18">
      <c r="A49" s="146">
        <v>24440.5</v>
      </c>
      <c r="B49" s="146">
        <v>4.8043500006315298E-2</v>
      </c>
      <c r="C49" s="146">
        <v>1</v>
      </c>
      <c r="D49" s="148">
        <f t="shared" si="5"/>
        <v>2.4440499999999998</v>
      </c>
      <c r="E49" s="148">
        <f t="shared" si="6"/>
        <v>4.8043500006315298E-2</v>
      </c>
      <c r="F49" s="32">
        <f t="shared" si="7"/>
        <v>2.4440499999999998</v>
      </c>
      <c r="G49" s="32">
        <f t="shared" si="8"/>
        <v>4.8043500006315298E-2</v>
      </c>
      <c r="H49" s="32">
        <f t="shared" si="9"/>
        <v>5.9733804024999992</v>
      </c>
      <c r="I49" s="32">
        <f t="shared" si="10"/>
        <v>14.599240372730122</v>
      </c>
      <c r="J49" s="32">
        <f t="shared" si="11"/>
        <v>35.681273432971054</v>
      </c>
      <c r="K49" s="32">
        <f t="shared" si="12"/>
        <v>0.1174207161904349</v>
      </c>
      <c r="L49" s="32">
        <f t="shared" si="13"/>
        <v>0.28698210140523239</v>
      </c>
      <c r="M49" s="32">
        <f t="shared" ca="1" si="14"/>
        <v>4.6639756059858005E-2</v>
      </c>
      <c r="N49" s="32">
        <f t="shared" ca="1" si="15"/>
        <v>1.9704970672154967E-6</v>
      </c>
      <c r="O49" s="149">
        <f t="shared" ca="1" si="16"/>
        <v>1620663752.4043193</v>
      </c>
      <c r="P49" s="32">
        <f t="shared" ca="1" si="17"/>
        <v>2053160676.1161571</v>
      </c>
      <c r="Q49" s="32">
        <f t="shared" ca="1" si="18"/>
        <v>88604290.301591665</v>
      </c>
      <c r="R49">
        <f t="shared" ca="1" si="19"/>
        <v>1.4037439464572934E-3</v>
      </c>
    </row>
    <row r="50" spans="1:18">
      <c r="A50" s="146">
        <v>31630</v>
      </c>
      <c r="B50" s="146">
        <v>7.4110000001383014E-2</v>
      </c>
      <c r="C50" s="146">
        <v>1</v>
      </c>
      <c r="D50" s="148">
        <f t="shared" si="5"/>
        <v>3.1629999999999998</v>
      </c>
      <c r="E50" s="148">
        <f t="shared" si="6"/>
        <v>7.4110000001383014E-2</v>
      </c>
      <c r="F50" s="32">
        <f t="shared" si="7"/>
        <v>3.1629999999999998</v>
      </c>
      <c r="G50" s="32">
        <f t="shared" si="8"/>
        <v>7.4110000001383014E-2</v>
      </c>
      <c r="H50" s="32">
        <f t="shared" si="9"/>
        <v>10.004568999999998</v>
      </c>
      <c r="I50" s="32">
        <f t="shared" si="10"/>
        <v>31.644451746999994</v>
      </c>
      <c r="J50" s="32">
        <f t="shared" si="11"/>
        <v>100.09140087576098</v>
      </c>
      <c r="K50" s="32">
        <f t="shared" si="12"/>
        <v>0.23440993000437446</v>
      </c>
      <c r="L50" s="32">
        <f t="shared" si="13"/>
        <v>0.74143860860383637</v>
      </c>
      <c r="M50" s="32">
        <f t="shared" ca="1" si="14"/>
        <v>7.278421801654332E-2</v>
      </c>
      <c r="N50" s="32">
        <f t="shared" ca="1" si="15"/>
        <v>1.7576978713254787E-6</v>
      </c>
      <c r="O50" s="149">
        <f t="shared" ca="1" si="16"/>
        <v>4455563059.5790901</v>
      </c>
      <c r="P50" s="32">
        <f t="shared" ca="1" si="17"/>
        <v>4538224869.6431522</v>
      </c>
      <c r="Q50" s="32">
        <f t="shared" ca="1" si="18"/>
        <v>906575801.06555498</v>
      </c>
      <c r="R50">
        <f t="shared" ca="1" si="19"/>
        <v>1.325781984839694E-3</v>
      </c>
    </row>
    <row r="51" spans="1:18">
      <c r="A51" s="146">
        <v>31687.5</v>
      </c>
      <c r="B51" s="146">
        <v>7.5012500004959293E-2</v>
      </c>
      <c r="C51" s="146">
        <v>1</v>
      </c>
      <c r="D51" s="148">
        <f t="shared" si="5"/>
        <v>3.1687500000000002</v>
      </c>
      <c r="E51" s="148">
        <f t="shared" si="6"/>
        <v>7.5012500004959293E-2</v>
      </c>
      <c r="F51" s="32">
        <f t="shared" si="7"/>
        <v>3.1687500000000002</v>
      </c>
      <c r="G51" s="32">
        <f t="shared" si="8"/>
        <v>7.5012500004959293E-2</v>
      </c>
      <c r="H51" s="32">
        <f t="shared" si="9"/>
        <v>10.040976562500001</v>
      </c>
      <c r="I51" s="32">
        <f t="shared" si="10"/>
        <v>31.817344482421881</v>
      </c>
      <c r="J51" s="32">
        <f t="shared" si="11"/>
        <v>100.82121032867434</v>
      </c>
      <c r="K51" s="32">
        <f t="shared" si="12"/>
        <v>0.23769585939071478</v>
      </c>
      <c r="L51" s="32">
        <f t="shared" si="13"/>
        <v>0.75319875444432749</v>
      </c>
      <c r="M51" s="32">
        <f t="shared" ca="1" si="14"/>
        <v>7.3015380523765341E-2</v>
      </c>
      <c r="N51" s="32">
        <f t="shared" ca="1" si="15"/>
        <v>3.9884862221643975E-6</v>
      </c>
      <c r="O51" s="149">
        <f t="shared" ca="1" si="16"/>
        <v>4584524564.890707</v>
      </c>
      <c r="P51" s="32">
        <f t="shared" ca="1" si="17"/>
        <v>4563463691.6900692</v>
      </c>
      <c r="Q51" s="32">
        <f t="shared" ca="1" si="18"/>
        <v>917751388.29162204</v>
      </c>
      <c r="R51">
        <f t="shared" ca="1" si="19"/>
        <v>1.9971194811939513E-3</v>
      </c>
    </row>
    <row r="52" spans="1:18">
      <c r="A52" s="146">
        <v>31746.5</v>
      </c>
      <c r="B52" s="146">
        <v>6.7205500003183261E-2</v>
      </c>
      <c r="C52" s="146">
        <v>0.2</v>
      </c>
      <c r="D52" s="148">
        <f t="shared" si="5"/>
        <v>3.1746500000000002</v>
      </c>
      <c r="E52" s="148">
        <f t="shared" si="6"/>
        <v>6.7205500003183261E-2</v>
      </c>
      <c r="F52" s="32">
        <f t="shared" si="7"/>
        <v>0.63493000000000011</v>
      </c>
      <c r="G52" s="32">
        <f t="shared" si="8"/>
        <v>1.3441100000636653E-2</v>
      </c>
      <c r="H52" s="32">
        <f t="shared" si="9"/>
        <v>2.0156805245000005</v>
      </c>
      <c r="I52" s="32">
        <f t="shared" si="10"/>
        <v>6.3990801771039267</v>
      </c>
      <c r="J52" s="32">
        <f t="shared" si="11"/>
        <v>20.314839884242982</v>
      </c>
      <c r="K52" s="32">
        <f t="shared" si="12"/>
        <v>4.2670788117021151E-2</v>
      </c>
      <c r="L52" s="32">
        <f t="shared" si="13"/>
        <v>0.13546481749570122</v>
      </c>
      <c r="M52" s="32">
        <f t="shared" ca="1" si="14"/>
        <v>7.3252937318949218E-2</v>
      </c>
      <c r="N52" s="32">
        <f t="shared" ca="1" si="15"/>
        <v>7.3142996176237155E-6</v>
      </c>
      <c r="O52" s="149">
        <f t="shared" ca="1" si="16"/>
        <v>188759871.1226666</v>
      </c>
      <c r="P52" s="32">
        <f t="shared" ca="1" si="17"/>
        <v>183578301.28759903</v>
      </c>
      <c r="Q52" s="32">
        <f t="shared" ca="1" si="18"/>
        <v>37172371.026060008</v>
      </c>
      <c r="R52">
        <f t="shared" ca="1" si="19"/>
        <v>-6.0474373157659578E-3</v>
      </c>
    </row>
    <row r="53" spans="1:18">
      <c r="A53" s="146">
        <v>32426.5</v>
      </c>
      <c r="B53" s="146">
        <v>7.6965500004007481E-2</v>
      </c>
      <c r="C53" s="146">
        <v>1</v>
      </c>
      <c r="D53" s="148">
        <f t="shared" si="5"/>
        <v>3.2426499999999998</v>
      </c>
      <c r="E53" s="148">
        <f t="shared" si="6"/>
        <v>7.6965500004007481E-2</v>
      </c>
      <c r="F53" s="32">
        <f t="shared" si="7"/>
        <v>3.2426499999999998</v>
      </c>
      <c r="G53" s="32">
        <f t="shared" si="8"/>
        <v>7.6965500004007481E-2</v>
      </c>
      <c r="H53" s="32">
        <f t="shared" si="9"/>
        <v>10.514779022499999</v>
      </c>
      <c r="I53" s="32">
        <f t="shared" si="10"/>
        <v>34.095748197309618</v>
      </c>
      <c r="J53" s="32">
        <f t="shared" si="11"/>
        <v>110.56057789200602</v>
      </c>
      <c r="K53" s="32">
        <f t="shared" si="12"/>
        <v>0.24957217858799485</v>
      </c>
      <c r="L53" s="32">
        <f t="shared" si="13"/>
        <v>0.80927522489836146</v>
      </c>
      <c r="M53" s="32">
        <f t="shared" ca="1" si="14"/>
        <v>7.6017489198074911E-2</v>
      </c>
      <c r="N53" s="32">
        <f t="shared" ca="1" si="15"/>
        <v>8.9872448816492056E-7</v>
      </c>
      <c r="O53" s="149">
        <f t="shared" ca="1" si="16"/>
        <v>6429106644.0324802</v>
      </c>
      <c r="P53" s="32">
        <f t="shared" ca="1" si="17"/>
        <v>4896177976.918294</v>
      </c>
      <c r="Q53" s="32">
        <f t="shared" ca="1" si="18"/>
        <v>1069275711.5073705</v>
      </c>
      <c r="R53">
        <f t="shared" ca="1" si="19"/>
        <v>9.4801080593256981E-4</v>
      </c>
    </row>
    <row r="54" spans="1:18">
      <c r="A54" s="146"/>
      <c r="B54" s="146"/>
      <c r="C54" s="146"/>
      <c r="D54" s="148">
        <f t="shared" si="5"/>
        <v>0</v>
      </c>
      <c r="E54" s="148">
        <f t="shared" si="6"/>
        <v>0</v>
      </c>
      <c r="F54" s="32">
        <f t="shared" si="7"/>
        <v>0</v>
      </c>
      <c r="G54" s="32">
        <f t="shared" si="8"/>
        <v>0</v>
      </c>
      <c r="H54" s="32">
        <f t="shared" si="9"/>
        <v>0</v>
      </c>
      <c r="I54" s="32">
        <f t="shared" si="10"/>
        <v>0</v>
      </c>
      <c r="J54" s="32">
        <f t="shared" si="11"/>
        <v>0</v>
      </c>
      <c r="K54" s="32">
        <f t="shared" si="12"/>
        <v>0</v>
      </c>
      <c r="L54" s="32">
        <f t="shared" si="13"/>
        <v>0</v>
      </c>
      <c r="M54" s="32">
        <f t="shared" ca="1" si="14"/>
        <v>-1.303329720223693E-3</v>
      </c>
      <c r="N54" s="32">
        <f t="shared" ca="1" si="15"/>
        <v>0</v>
      </c>
      <c r="O54" s="149">
        <f t="shared" ca="1" si="16"/>
        <v>0</v>
      </c>
      <c r="P54" s="32">
        <f t="shared" ca="1" si="17"/>
        <v>0</v>
      </c>
      <c r="Q54" s="32">
        <f t="shared" ca="1" si="18"/>
        <v>0</v>
      </c>
      <c r="R54">
        <f t="shared" ca="1" si="19"/>
        <v>1.303329720223693E-3</v>
      </c>
    </row>
    <row r="55" spans="1:18">
      <c r="A55" s="146"/>
      <c r="B55" s="146"/>
      <c r="C55" s="146"/>
      <c r="D55" s="148">
        <f t="shared" si="5"/>
        <v>0</v>
      </c>
      <c r="E55" s="148">
        <f t="shared" si="6"/>
        <v>0</v>
      </c>
      <c r="F55" s="32">
        <f t="shared" si="7"/>
        <v>0</v>
      </c>
      <c r="G55" s="32">
        <f t="shared" si="8"/>
        <v>0</v>
      </c>
      <c r="H55" s="32">
        <f t="shared" si="9"/>
        <v>0</v>
      </c>
      <c r="I55" s="32">
        <f t="shared" si="10"/>
        <v>0</v>
      </c>
      <c r="J55" s="32">
        <f t="shared" si="11"/>
        <v>0</v>
      </c>
      <c r="K55" s="32">
        <f t="shared" si="12"/>
        <v>0</v>
      </c>
      <c r="L55" s="32">
        <f t="shared" si="13"/>
        <v>0</v>
      </c>
      <c r="M55" s="32">
        <f t="shared" ca="1" si="14"/>
        <v>-1.303329720223693E-3</v>
      </c>
      <c r="N55" s="32">
        <f t="shared" ca="1" si="15"/>
        <v>0</v>
      </c>
      <c r="O55" s="149">
        <f t="shared" ca="1" si="16"/>
        <v>0</v>
      </c>
      <c r="P55" s="32">
        <f t="shared" ca="1" si="17"/>
        <v>0</v>
      </c>
      <c r="Q55" s="32">
        <f t="shared" ca="1" si="18"/>
        <v>0</v>
      </c>
      <c r="R55">
        <f t="shared" ca="1" si="19"/>
        <v>1.303329720223693E-3</v>
      </c>
    </row>
    <row r="56" spans="1:18">
      <c r="A56" s="146"/>
      <c r="B56" s="146"/>
      <c r="C56" s="146"/>
      <c r="D56" s="148">
        <f t="shared" si="5"/>
        <v>0</v>
      </c>
      <c r="E56" s="148">
        <f t="shared" si="6"/>
        <v>0</v>
      </c>
      <c r="F56" s="32">
        <f t="shared" si="7"/>
        <v>0</v>
      </c>
      <c r="G56" s="32">
        <f t="shared" si="8"/>
        <v>0</v>
      </c>
      <c r="H56" s="32">
        <f t="shared" si="9"/>
        <v>0</v>
      </c>
      <c r="I56" s="32">
        <f t="shared" si="10"/>
        <v>0</v>
      </c>
      <c r="J56" s="32">
        <f t="shared" si="11"/>
        <v>0</v>
      </c>
      <c r="K56" s="32">
        <f t="shared" si="12"/>
        <v>0</v>
      </c>
      <c r="L56" s="32">
        <f t="shared" si="13"/>
        <v>0</v>
      </c>
      <c r="M56" s="32">
        <f t="shared" ca="1" si="14"/>
        <v>-1.303329720223693E-3</v>
      </c>
      <c r="N56" s="32">
        <f t="shared" ca="1" si="15"/>
        <v>0</v>
      </c>
      <c r="O56" s="149">
        <f t="shared" ca="1" si="16"/>
        <v>0</v>
      </c>
      <c r="P56" s="32">
        <f t="shared" ca="1" si="17"/>
        <v>0</v>
      </c>
      <c r="Q56" s="32">
        <f t="shared" ca="1" si="18"/>
        <v>0</v>
      </c>
      <c r="R56">
        <f t="shared" ca="1" si="19"/>
        <v>1.303329720223693E-3</v>
      </c>
    </row>
    <row r="57" spans="1:18">
      <c r="A57" s="146"/>
      <c r="B57" s="146"/>
      <c r="C57" s="146"/>
      <c r="D57" s="148">
        <f t="shared" si="5"/>
        <v>0</v>
      </c>
      <c r="E57" s="148">
        <f t="shared" si="6"/>
        <v>0</v>
      </c>
      <c r="F57" s="32">
        <f t="shared" si="7"/>
        <v>0</v>
      </c>
      <c r="G57" s="32">
        <f t="shared" si="8"/>
        <v>0</v>
      </c>
      <c r="H57" s="32">
        <f t="shared" si="9"/>
        <v>0</v>
      </c>
      <c r="I57" s="32">
        <f t="shared" si="10"/>
        <v>0</v>
      </c>
      <c r="J57" s="32">
        <f t="shared" si="11"/>
        <v>0</v>
      </c>
      <c r="K57" s="32">
        <f t="shared" si="12"/>
        <v>0</v>
      </c>
      <c r="L57" s="32">
        <f t="shared" si="13"/>
        <v>0</v>
      </c>
      <c r="M57" s="32">
        <f t="shared" ca="1" si="14"/>
        <v>-1.303329720223693E-3</v>
      </c>
      <c r="N57" s="32">
        <f t="shared" ca="1" si="15"/>
        <v>0</v>
      </c>
      <c r="O57" s="149">
        <f t="shared" ca="1" si="16"/>
        <v>0</v>
      </c>
      <c r="P57" s="32">
        <f t="shared" ca="1" si="17"/>
        <v>0</v>
      </c>
      <c r="Q57" s="32">
        <f t="shared" ca="1" si="18"/>
        <v>0</v>
      </c>
      <c r="R57">
        <f t="shared" ca="1" si="19"/>
        <v>1.303329720223693E-3</v>
      </c>
    </row>
    <row r="58" spans="1:18">
      <c r="A58" s="146"/>
      <c r="B58" s="146"/>
      <c r="C58" s="146"/>
      <c r="D58" s="148">
        <f t="shared" si="5"/>
        <v>0</v>
      </c>
      <c r="E58" s="148">
        <f t="shared" si="6"/>
        <v>0</v>
      </c>
      <c r="F58" s="32">
        <f t="shared" si="7"/>
        <v>0</v>
      </c>
      <c r="G58" s="32">
        <f t="shared" si="8"/>
        <v>0</v>
      </c>
      <c r="H58" s="32">
        <f t="shared" si="9"/>
        <v>0</v>
      </c>
      <c r="I58" s="32">
        <f t="shared" si="10"/>
        <v>0</v>
      </c>
      <c r="J58" s="32">
        <f t="shared" si="11"/>
        <v>0</v>
      </c>
      <c r="K58" s="32">
        <f t="shared" si="12"/>
        <v>0</v>
      </c>
      <c r="L58" s="32">
        <f t="shared" si="13"/>
        <v>0</v>
      </c>
      <c r="M58" s="32">
        <f t="shared" ca="1" si="14"/>
        <v>-1.303329720223693E-3</v>
      </c>
      <c r="N58" s="32">
        <f t="shared" ca="1" si="15"/>
        <v>0</v>
      </c>
      <c r="O58" s="149">
        <f t="shared" ca="1" si="16"/>
        <v>0</v>
      </c>
      <c r="P58" s="32">
        <f t="shared" ca="1" si="17"/>
        <v>0</v>
      </c>
      <c r="Q58" s="32">
        <f t="shared" ca="1" si="18"/>
        <v>0</v>
      </c>
      <c r="R58">
        <f t="shared" ca="1" si="19"/>
        <v>1.303329720223693E-3</v>
      </c>
    </row>
    <row r="59" spans="1:18">
      <c r="A59" s="146"/>
      <c r="B59" s="146"/>
      <c r="C59" s="146"/>
      <c r="D59" s="148">
        <f t="shared" si="5"/>
        <v>0</v>
      </c>
      <c r="E59" s="148">
        <f t="shared" si="6"/>
        <v>0</v>
      </c>
      <c r="F59" s="32">
        <f t="shared" si="7"/>
        <v>0</v>
      </c>
      <c r="G59" s="32">
        <f t="shared" si="8"/>
        <v>0</v>
      </c>
      <c r="H59" s="32">
        <f t="shared" si="9"/>
        <v>0</v>
      </c>
      <c r="I59" s="32">
        <f t="shared" si="10"/>
        <v>0</v>
      </c>
      <c r="J59" s="32">
        <f t="shared" si="11"/>
        <v>0</v>
      </c>
      <c r="K59" s="32">
        <f t="shared" si="12"/>
        <v>0</v>
      </c>
      <c r="L59" s="32">
        <f t="shared" si="13"/>
        <v>0</v>
      </c>
      <c r="M59" s="32">
        <f t="shared" ca="1" si="14"/>
        <v>-1.303329720223693E-3</v>
      </c>
      <c r="N59" s="32">
        <f t="shared" ca="1" si="15"/>
        <v>0</v>
      </c>
      <c r="O59" s="149">
        <f t="shared" ca="1" si="16"/>
        <v>0</v>
      </c>
      <c r="P59" s="32">
        <f t="shared" ca="1" si="17"/>
        <v>0</v>
      </c>
      <c r="Q59" s="32">
        <f t="shared" ca="1" si="18"/>
        <v>0</v>
      </c>
      <c r="R59">
        <f t="shared" ca="1" si="19"/>
        <v>1.303329720223693E-3</v>
      </c>
    </row>
    <row r="60" spans="1:18">
      <c r="A60" s="146"/>
      <c r="B60" s="146"/>
      <c r="C60" s="146"/>
      <c r="D60" s="148">
        <f t="shared" si="5"/>
        <v>0</v>
      </c>
      <c r="E60" s="148">
        <f t="shared" si="6"/>
        <v>0</v>
      </c>
      <c r="F60" s="32">
        <f t="shared" si="7"/>
        <v>0</v>
      </c>
      <c r="G60" s="32">
        <f t="shared" si="8"/>
        <v>0</v>
      </c>
      <c r="H60" s="32">
        <f t="shared" si="9"/>
        <v>0</v>
      </c>
      <c r="I60" s="32">
        <f t="shared" si="10"/>
        <v>0</v>
      </c>
      <c r="J60" s="32">
        <f t="shared" si="11"/>
        <v>0</v>
      </c>
      <c r="K60" s="32">
        <f t="shared" si="12"/>
        <v>0</v>
      </c>
      <c r="L60" s="32">
        <f t="shared" si="13"/>
        <v>0</v>
      </c>
      <c r="M60" s="32">
        <f t="shared" ca="1" si="14"/>
        <v>-1.303329720223693E-3</v>
      </c>
      <c r="N60" s="32">
        <f t="shared" ca="1" si="15"/>
        <v>0</v>
      </c>
      <c r="O60" s="149">
        <f t="shared" ca="1" si="16"/>
        <v>0</v>
      </c>
      <c r="P60" s="32">
        <f t="shared" ca="1" si="17"/>
        <v>0</v>
      </c>
      <c r="Q60" s="32">
        <f t="shared" ca="1" si="18"/>
        <v>0</v>
      </c>
      <c r="R60">
        <f t="shared" ca="1" si="19"/>
        <v>1.303329720223693E-3</v>
      </c>
    </row>
    <row r="61" spans="1:18">
      <c r="A61" s="146"/>
      <c r="B61" s="146"/>
      <c r="C61" s="146"/>
      <c r="D61" s="148">
        <f t="shared" si="5"/>
        <v>0</v>
      </c>
      <c r="E61" s="148">
        <f t="shared" si="6"/>
        <v>0</v>
      </c>
      <c r="F61" s="32">
        <f t="shared" si="7"/>
        <v>0</v>
      </c>
      <c r="G61" s="32">
        <f t="shared" si="8"/>
        <v>0</v>
      </c>
      <c r="H61" s="32">
        <f t="shared" si="9"/>
        <v>0</v>
      </c>
      <c r="I61" s="32">
        <f t="shared" si="10"/>
        <v>0</v>
      </c>
      <c r="J61" s="32">
        <f t="shared" si="11"/>
        <v>0</v>
      </c>
      <c r="K61" s="32">
        <f t="shared" si="12"/>
        <v>0</v>
      </c>
      <c r="L61" s="32">
        <f t="shared" si="13"/>
        <v>0</v>
      </c>
      <c r="M61" s="32">
        <f t="shared" ca="1" si="14"/>
        <v>-1.303329720223693E-3</v>
      </c>
      <c r="N61" s="32">
        <f t="shared" ca="1" si="15"/>
        <v>0</v>
      </c>
      <c r="O61" s="149">
        <f t="shared" ca="1" si="16"/>
        <v>0</v>
      </c>
      <c r="P61" s="32">
        <f t="shared" ca="1" si="17"/>
        <v>0</v>
      </c>
      <c r="Q61" s="32">
        <f t="shared" ca="1" si="18"/>
        <v>0</v>
      </c>
      <c r="R61">
        <f t="shared" ca="1" si="19"/>
        <v>1.303329720223693E-3</v>
      </c>
    </row>
    <row r="62" spans="1:18">
      <c r="A62" s="146"/>
      <c r="B62" s="146"/>
      <c r="C62" s="146"/>
      <c r="D62" s="148">
        <f t="shared" si="5"/>
        <v>0</v>
      </c>
      <c r="E62" s="148">
        <f t="shared" si="6"/>
        <v>0</v>
      </c>
      <c r="F62" s="32">
        <f t="shared" si="7"/>
        <v>0</v>
      </c>
      <c r="G62" s="32">
        <f t="shared" si="8"/>
        <v>0</v>
      </c>
      <c r="H62" s="32">
        <f t="shared" si="9"/>
        <v>0</v>
      </c>
      <c r="I62" s="32">
        <f t="shared" si="10"/>
        <v>0</v>
      </c>
      <c r="J62" s="32">
        <f t="shared" si="11"/>
        <v>0</v>
      </c>
      <c r="K62" s="32">
        <f t="shared" si="12"/>
        <v>0</v>
      </c>
      <c r="L62" s="32">
        <f t="shared" si="13"/>
        <v>0</v>
      </c>
      <c r="M62" s="32">
        <f t="shared" ca="1" si="14"/>
        <v>-1.303329720223693E-3</v>
      </c>
      <c r="N62" s="32">
        <f t="shared" ca="1" si="15"/>
        <v>0</v>
      </c>
      <c r="O62" s="149">
        <f t="shared" ca="1" si="16"/>
        <v>0</v>
      </c>
      <c r="P62" s="32">
        <f t="shared" ca="1" si="17"/>
        <v>0</v>
      </c>
      <c r="Q62" s="32">
        <f t="shared" ca="1" si="18"/>
        <v>0</v>
      </c>
      <c r="R62">
        <f t="shared" ca="1" si="19"/>
        <v>1.303329720223693E-3</v>
      </c>
    </row>
    <row r="63" spans="1:18">
      <c r="A63" s="146"/>
      <c r="B63" s="146"/>
      <c r="C63" s="146"/>
      <c r="D63" s="148">
        <f t="shared" si="5"/>
        <v>0</v>
      </c>
      <c r="E63" s="148">
        <f t="shared" si="6"/>
        <v>0</v>
      </c>
      <c r="F63" s="32">
        <f t="shared" si="7"/>
        <v>0</v>
      </c>
      <c r="G63" s="32">
        <f t="shared" si="8"/>
        <v>0</v>
      </c>
      <c r="H63" s="32">
        <f t="shared" si="9"/>
        <v>0</v>
      </c>
      <c r="I63" s="32">
        <f t="shared" si="10"/>
        <v>0</v>
      </c>
      <c r="J63" s="32">
        <f t="shared" si="11"/>
        <v>0</v>
      </c>
      <c r="K63" s="32">
        <f t="shared" si="12"/>
        <v>0</v>
      </c>
      <c r="L63" s="32">
        <f t="shared" si="13"/>
        <v>0</v>
      </c>
      <c r="M63" s="32">
        <f t="shared" ca="1" si="14"/>
        <v>-1.303329720223693E-3</v>
      </c>
      <c r="N63" s="32">
        <f t="shared" ca="1" si="15"/>
        <v>0</v>
      </c>
      <c r="O63" s="149">
        <f t="shared" ca="1" si="16"/>
        <v>0</v>
      </c>
      <c r="P63" s="32">
        <f t="shared" ca="1" si="17"/>
        <v>0</v>
      </c>
      <c r="Q63" s="32">
        <f t="shared" ca="1" si="18"/>
        <v>0</v>
      </c>
      <c r="R63">
        <f t="shared" ca="1" si="19"/>
        <v>1.303329720223693E-3</v>
      </c>
    </row>
    <row r="64" spans="1:18">
      <c r="A64" s="146"/>
      <c r="B64" s="146"/>
      <c r="C64" s="146"/>
      <c r="D64" s="148">
        <f t="shared" si="5"/>
        <v>0</v>
      </c>
      <c r="E64" s="148">
        <f t="shared" si="6"/>
        <v>0</v>
      </c>
      <c r="F64" s="32">
        <f t="shared" si="7"/>
        <v>0</v>
      </c>
      <c r="G64" s="32">
        <f t="shared" si="8"/>
        <v>0</v>
      </c>
      <c r="H64" s="32">
        <f t="shared" si="9"/>
        <v>0</v>
      </c>
      <c r="I64" s="32">
        <f t="shared" si="10"/>
        <v>0</v>
      </c>
      <c r="J64" s="32">
        <f t="shared" si="11"/>
        <v>0</v>
      </c>
      <c r="K64" s="32">
        <f t="shared" si="12"/>
        <v>0</v>
      </c>
      <c r="L64" s="32">
        <f t="shared" si="13"/>
        <v>0</v>
      </c>
      <c r="M64" s="32">
        <f t="shared" ca="1" si="14"/>
        <v>-1.303329720223693E-3</v>
      </c>
      <c r="N64" s="32">
        <f t="shared" ca="1" si="15"/>
        <v>0</v>
      </c>
      <c r="O64" s="149">
        <f t="shared" ca="1" si="16"/>
        <v>0</v>
      </c>
      <c r="P64" s="32">
        <f t="shared" ca="1" si="17"/>
        <v>0</v>
      </c>
      <c r="Q64" s="32">
        <f t="shared" ca="1" si="18"/>
        <v>0</v>
      </c>
      <c r="R64">
        <f t="shared" ca="1" si="19"/>
        <v>1.303329720223693E-3</v>
      </c>
    </row>
    <row r="65" spans="1:18">
      <c r="A65" s="146"/>
      <c r="B65" s="146"/>
      <c r="C65" s="146"/>
      <c r="D65" s="148">
        <f t="shared" si="5"/>
        <v>0</v>
      </c>
      <c r="E65" s="148">
        <f t="shared" si="6"/>
        <v>0</v>
      </c>
      <c r="F65" s="32">
        <f t="shared" si="7"/>
        <v>0</v>
      </c>
      <c r="G65" s="32">
        <f t="shared" si="8"/>
        <v>0</v>
      </c>
      <c r="H65" s="32">
        <f t="shared" si="9"/>
        <v>0</v>
      </c>
      <c r="I65" s="32">
        <f t="shared" si="10"/>
        <v>0</v>
      </c>
      <c r="J65" s="32">
        <f t="shared" si="11"/>
        <v>0</v>
      </c>
      <c r="K65" s="32">
        <f t="shared" si="12"/>
        <v>0</v>
      </c>
      <c r="L65" s="32">
        <f t="shared" si="13"/>
        <v>0</v>
      </c>
      <c r="M65" s="32">
        <f t="shared" ca="1" si="14"/>
        <v>-1.303329720223693E-3</v>
      </c>
      <c r="N65" s="32">
        <f t="shared" ca="1" si="15"/>
        <v>0</v>
      </c>
      <c r="O65" s="149">
        <f t="shared" ca="1" si="16"/>
        <v>0</v>
      </c>
      <c r="P65" s="32">
        <f t="shared" ca="1" si="17"/>
        <v>0</v>
      </c>
      <c r="Q65" s="32">
        <f t="shared" ca="1" si="18"/>
        <v>0</v>
      </c>
      <c r="R65">
        <f t="shared" ca="1" si="19"/>
        <v>1.303329720223693E-3</v>
      </c>
    </row>
    <row r="66" spans="1:18">
      <c r="A66" s="146"/>
      <c r="B66" s="146"/>
      <c r="C66" s="146"/>
      <c r="D66" s="148">
        <f t="shared" si="5"/>
        <v>0</v>
      </c>
      <c r="E66" s="148">
        <f t="shared" si="6"/>
        <v>0</v>
      </c>
      <c r="F66" s="32">
        <f t="shared" si="7"/>
        <v>0</v>
      </c>
      <c r="G66" s="32">
        <f t="shared" si="8"/>
        <v>0</v>
      </c>
      <c r="H66" s="32">
        <f t="shared" si="9"/>
        <v>0</v>
      </c>
      <c r="I66" s="32">
        <f t="shared" si="10"/>
        <v>0</v>
      </c>
      <c r="J66" s="32">
        <f t="shared" si="11"/>
        <v>0</v>
      </c>
      <c r="K66" s="32">
        <f t="shared" si="12"/>
        <v>0</v>
      </c>
      <c r="L66" s="32">
        <f t="shared" si="13"/>
        <v>0</v>
      </c>
      <c r="M66" s="32">
        <f t="shared" ca="1" si="14"/>
        <v>-1.303329720223693E-3</v>
      </c>
      <c r="N66" s="32">
        <f t="shared" ca="1" si="15"/>
        <v>0</v>
      </c>
      <c r="O66" s="149">
        <f t="shared" ca="1" si="16"/>
        <v>0</v>
      </c>
      <c r="P66" s="32">
        <f t="shared" ca="1" si="17"/>
        <v>0</v>
      </c>
      <c r="Q66" s="32">
        <f t="shared" ca="1" si="18"/>
        <v>0</v>
      </c>
      <c r="R66">
        <f t="shared" ca="1" si="19"/>
        <v>1.303329720223693E-3</v>
      </c>
    </row>
    <row r="67" spans="1:18">
      <c r="A67" s="146"/>
      <c r="B67" s="146"/>
      <c r="C67" s="146"/>
      <c r="D67" s="148">
        <f t="shared" si="5"/>
        <v>0</v>
      </c>
      <c r="E67" s="148">
        <f t="shared" si="6"/>
        <v>0</v>
      </c>
      <c r="F67" s="32">
        <f t="shared" si="7"/>
        <v>0</v>
      </c>
      <c r="G67" s="32">
        <f t="shared" si="8"/>
        <v>0</v>
      </c>
      <c r="H67" s="32">
        <f t="shared" si="9"/>
        <v>0</v>
      </c>
      <c r="I67" s="32">
        <f t="shared" si="10"/>
        <v>0</v>
      </c>
      <c r="J67" s="32">
        <f t="shared" si="11"/>
        <v>0</v>
      </c>
      <c r="K67" s="32">
        <f t="shared" si="12"/>
        <v>0</v>
      </c>
      <c r="L67" s="32">
        <f t="shared" si="13"/>
        <v>0</v>
      </c>
      <c r="M67" s="32">
        <f t="shared" ca="1" si="14"/>
        <v>-1.303329720223693E-3</v>
      </c>
      <c r="N67" s="32">
        <f t="shared" ca="1" si="15"/>
        <v>0</v>
      </c>
      <c r="O67" s="149">
        <f t="shared" ca="1" si="16"/>
        <v>0</v>
      </c>
      <c r="P67" s="32">
        <f t="shared" ca="1" si="17"/>
        <v>0</v>
      </c>
      <c r="Q67" s="32">
        <f t="shared" ca="1" si="18"/>
        <v>0</v>
      </c>
      <c r="R67">
        <f t="shared" ca="1" si="19"/>
        <v>1.303329720223693E-3</v>
      </c>
    </row>
    <row r="68" spans="1:18">
      <c r="A68" s="146"/>
      <c r="B68" s="146"/>
      <c r="C68" s="146"/>
      <c r="D68" s="148">
        <f t="shared" si="5"/>
        <v>0</v>
      </c>
      <c r="E68" s="148">
        <f t="shared" si="6"/>
        <v>0</v>
      </c>
      <c r="F68" s="32">
        <f t="shared" si="7"/>
        <v>0</v>
      </c>
      <c r="G68" s="32">
        <f t="shared" si="8"/>
        <v>0</v>
      </c>
      <c r="H68" s="32">
        <f t="shared" si="9"/>
        <v>0</v>
      </c>
      <c r="I68" s="32">
        <f t="shared" si="10"/>
        <v>0</v>
      </c>
      <c r="J68" s="32">
        <f t="shared" si="11"/>
        <v>0</v>
      </c>
      <c r="K68" s="32">
        <f t="shared" si="12"/>
        <v>0</v>
      </c>
      <c r="L68" s="32">
        <f t="shared" si="13"/>
        <v>0</v>
      </c>
      <c r="M68" s="32">
        <f t="shared" ca="1" si="14"/>
        <v>-1.303329720223693E-3</v>
      </c>
      <c r="N68" s="32">
        <f t="shared" ca="1" si="15"/>
        <v>0</v>
      </c>
      <c r="O68" s="149">
        <f t="shared" ca="1" si="16"/>
        <v>0</v>
      </c>
      <c r="P68" s="32">
        <f t="shared" ca="1" si="17"/>
        <v>0</v>
      </c>
      <c r="Q68" s="32">
        <f t="shared" ca="1" si="18"/>
        <v>0</v>
      </c>
      <c r="R68">
        <f t="shared" ca="1" si="19"/>
        <v>1.303329720223693E-3</v>
      </c>
    </row>
    <row r="69" spans="1:18">
      <c r="A69" s="146"/>
      <c r="B69" s="146"/>
      <c r="C69" s="146"/>
      <c r="D69" s="148">
        <f t="shared" si="5"/>
        <v>0</v>
      </c>
      <c r="E69" s="148">
        <f t="shared" si="6"/>
        <v>0</v>
      </c>
      <c r="F69" s="32">
        <f t="shared" si="7"/>
        <v>0</v>
      </c>
      <c r="G69" s="32">
        <f t="shared" si="8"/>
        <v>0</v>
      </c>
      <c r="H69" s="32">
        <f t="shared" si="9"/>
        <v>0</v>
      </c>
      <c r="I69" s="32">
        <f t="shared" si="10"/>
        <v>0</v>
      </c>
      <c r="J69" s="32">
        <f t="shared" si="11"/>
        <v>0</v>
      </c>
      <c r="K69" s="32">
        <f t="shared" si="12"/>
        <v>0</v>
      </c>
      <c r="L69" s="32">
        <f t="shared" si="13"/>
        <v>0</v>
      </c>
      <c r="M69" s="32">
        <f t="shared" ca="1" si="14"/>
        <v>-1.303329720223693E-3</v>
      </c>
      <c r="N69" s="32">
        <f t="shared" ca="1" si="15"/>
        <v>0</v>
      </c>
      <c r="O69" s="149">
        <f t="shared" ca="1" si="16"/>
        <v>0</v>
      </c>
      <c r="P69" s="32">
        <f t="shared" ca="1" si="17"/>
        <v>0</v>
      </c>
      <c r="Q69" s="32">
        <f t="shared" ca="1" si="18"/>
        <v>0</v>
      </c>
      <c r="R69">
        <f t="shared" ca="1" si="19"/>
        <v>1.303329720223693E-3</v>
      </c>
    </row>
    <row r="70" spans="1:18">
      <c r="A70" s="146"/>
      <c r="B70" s="146"/>
      <c r="C70" s="146"/>
      <c r="D70" s="148">
        <f t="shared" si="5"/>
        <v>0</v>
      </c>
      <c r="E70" s="148">
        <f t="shared" si="6"/>
        <v>0</v>
      </c>
      <c r="F70" s="32">
        <f t="shared" si="7"/>
        <v>0</v>
      </c>
      <c r="G70" s="32">
        <f t="shared" si="8"/>
        <v>0</v>
      </c>
      <c r="H70" s="32">
        <f t="shared" si="9"/>
        <v>0</v>
      </c>
      <c r="I70" s="32">
        <f t="shared" si="10"/>
        <v>0</v>
      </c>
      <c r="J70" s="32">
        <f t="shared" si="11"/>
        <v>0</v>
      </c>
      <c r="K70" s="32">
        <f t="shared" si="12"/>
        <v>0</v>
      </c>
      <c r="L70" s="32">
        <f t="shared" si="13"/>
        <v>0</v>
      </c>
      <c r="M70" s="32">
        <f t="shared" ca="1" si="14"/>
        <v>-1.303329720223693E-3</v>
      </c>
      <c r="N70" s="32">
        <f t="shared" ca="1" si="15"/>
        <v>0</v>
      </c>
      <c r="O70" s="149">
        <f t="shared" ca="1" si="16"/>
        <v>0</v>
      </c>
      <c r="P70" s="32">
        <f t="shared" ca="1" si="17"/>
        <v>0</v>
      </c>
      <c r="Q70" s="32">
        <f t="shared" ca="1" si="18"/>
        <v>0</v>
      </c>
      <c r="R70">
        <f t="shared" ca="1" si="19"/>
        <v>1.303329720223693E-3</v>
      </c>
    </row>
    <row r="71" spans="1:18">
      <c r="A71" s="146"/>
      <c r="B71" s="146"/>
      <c r="C71" s="146"/>
      <c r="D71" s="148">
        <f t="shared" si="5"/>
        <v>0</v>
      </c>
      <c r="E71" s="148">
        <f t="shared" si="6"/>
        <v>0</v>
      </c>
      <c r="F71" s="32">
        <f t="shared" si="7"/>
        <v>0</v>
      </c>
      <c r="G71" s="32">
        <f t="shared" si="8"/>
        <v>0</v>
      </c>
      <c r="H71" s="32">
        <f t="shared" si="9"/>
        <v>0</v>
      </c>
      <c r="I71" s="32">
        <f t="shared" si="10"/>
        <v>0</v>
      </c>
      <c r="J71" s="32">
        <f t="shared" si="11"/>
        <v>0</v>
      </c>
      <c r="K71" s="32">
        <f t="shared" si="12"/>
        <v>0</v>
      </c>
      <c r="L71" s="32">
        <f t="shared" si="13"/>
        <v>0</v>
      </c>
      <c r="M71" s="32">
        <f t="shared" ca="1" si="14"/>
        <v>-1.303329720223693E-3</v>
      </c>
      <c r="N71" s="32">
        <f t="shared" ca="1" si="15"/>
        <v>0</v>
      </c>
      <c r="O71" s="149">
        <f t="shared" ca="1" si="16"/>
        <v>0</v>
      </c>
      <c r="P71" s="32">
        <f t="shared" ca="1" si="17"/>
        <v>0</v>
      </c>
      <c r="Q71" s="32">
        <f t="shared" ca="1" si="18"/>
        <v>0</v>
      </c>
      <c r="R71">
        <f t="shared" ca="1" si="19"/>
        <v>1.303329720223693E-3</v>
      </c>
    </row>
    <row r="72" spans="1:18">
      <c r="A72" s="146"/>
      <c r="B72" s="146"/>
      <c r="C72" s="146"/>
      <c r="D72" s="148">
        <f t="shared" si="5"/>
        <v>0</v>
      </c>
      <c r="E72" s="148">
        <f t="shared" si="6"/>
        <v>0</v>
      </c>
      <c r="F72" s="32">
        <f t="shared" si="7"/>
        <v>0</v>
      </c>
      <c r="G72" s="32">
        <f t="shared" si="8"/>
        <v>0</v>
      </c>
      <c r="H72" s="32">
        <f t="shared" si="9"/>
        <v>0</v>
      </c>
      <c r="I72" s="32">
        <f t="shared" si="10"/>
        <v>0</v>
      </c>
      <c r="J72" s="32">
        <f t="shared" si="11"/>
        <v>0</v>
      </c>
      <c r="K72" s="32">
        <f t="shared" si="12"/>
        <v>0</v>
      </c>
      <c r="L72" s="32">
        <f t="shared" si="13"/>
        <v>0</v>
      </c>
      <c r="M72" s="32">
        <f t="shared" ca="1" si="14"/>
        <v>-1.303329720223693E-3</v>
      </c>
      <c r="N72" s="32">
        <f t="shared" ca="1" si="15"/>
        <v>0</v>
      </c>
      <c r="O72" s="149">
        <f t="shared" ca="1" si="16"/>
        <v>0</v>
      </c>
      <c r="P72" s="32">
        <f t="shared" ca="1" si="17"/>
        <v>0</v>
      </c>
      <c r="Q72" s="32">
        <f t="shared" ca="1" si="18"/>
        <v>0</v>
      </c>
      <c r="R72">
        <f t="shared" ca="1" si="19"/>
        <v>1.303329720223693E-3</v>
      </c>
    </row>
    <row r="73" spans="1:18">
      <c r="A73" s="146"/>
      <c r="B73" s="146"/>
      <c r="C73" s="146"/>
      <c r="D73" s="148">
        <f t="shared" si="5"/>
        <v>0</v>
      </c>
      <c r="E73" s="148">
        <f t="shared" si="6"/>
        <v>0</v>
      </c>
      <c r="F73" s="32">
        <f t="shared" si="7"/>
        <v>0</v>
      </c>
      <c r="G73" s="32">
        <f t="shared" si="8"/>
        <v>0</v>
      </c>
      <c r="H73" s="32">
        <f t="shared" si="9"/>
        <v>0</v>
      </c>
      <c r="I73" s="32">
        <f t="shared" si="10"/>
        <v>0</v>
      </c>
      <c r="J73" s="32">
        <f t="shared" si="11"/>
        <v>0</v>
      </c>
      <c r="K73" s="32">
        <f t="shared" si="12"/>
        <v>0</v>
      </c>
      <c r="L73" s="32">
        <f t="shared" si="13"/>
        <v>0</v>
      </c>
      <c r="M73" s="32">
        <f t="shared" ca="1" si="14"/>
        <v>-1.303329720223693E-3</v>
      </c>
      <c r="N73" s="32">
        <f t="shared" ca="1" si="15"/>
        <v>0</v>
      </c>
      <c r="O73" s="149">
        <f t="shared" ca="1" si="16"/>
        <v>0</v>
      </c>
      <c r="P73" s="32">
        <f t="shared" ca="1" si="17"/>
        <v>0</v>
      </c>
      <c r="Q73" s="32">
        <f t="shared" ca="1" si="18"/>
        <v>0</v>
      </c>
      <c r="R73">
        <f t="shared" ca="1" si="19"/>
        <v>1.303329720223693E-3</v>
      </c>
    </row>
    <row r="74" spans="1:18">
      <c r="A74" s="146"/>
      <c r="B74" s="146"/>
      <c r="C74" s="146"/>
      <c r="D74" s="148">
        <f t="shared" si="5"/>
        <v>0</v>
      </c>
      <c r="E74" s="148">
        <f t="shared" si="6"/>
        <v>0</v>
      </c>
      <c r="F74" s="32">
        <f t="shared" si="7"/>
        <v>0</v>
      </c>
      <c r="G74" s="32">
        <f t="shared" si="8"/>
        <v>0</v>
      </c>
      <c r="H74" s="32">
        <f t="shared" si="9"/>
        <v>0</v>
      </c>
      <c r="I74" s="32">
        <f t="shared" si="10"/>
        <v>0</v>
      </c>
      <c r="J74" s="32">
        <f t="shared" si="11"/>
        <v>0</v>
      </c>
      <c r="K74" s="32">
        <f t="shared" si="12"/>
        <v>0</v>
      </c>
      <c r="L74" s="32">
        <f t="shared" si="13"/>
        <v>0</v>
      </c>
      <c r="M74" s="32">
        <f t="shared" ca="1" si="14"/>
        <v>-1.303329720223693E-3</v>
      </c>
      <c r="N74" s="32">
        <f t="shared" ca="1" si="15"/>
        <v>0</v>
      </c>
      <c r="O74" s="149">
        <f t="shared" ca="1" si="16"/>
        <v>0</v>
      </c>
      <c r="P74" s="32">
        <f t="shared" ca="1" si="17"/>
        <v>0</v>
      </c>
      <c r="Q74" s="32">
        <f t="shared" ca="1" si="18"/>
        <v>0</v>
      </c>
      <c r="R74">
        <f t="shared" ca="1" si="19"/>
        <v>1.303329720223693E-3</v>
      </c>
    </row>
    <row r="75" spans="1:18">
      <c r="A75" s="146"/>
      <c r="B75" s="146"/>
      <c r="C75" s="146"/>
      <c r="D75" s="148">
        <f t="shared" si="5"/>
        <v>0</v>
      </c>
      <c r="E75" s="148">
        <f t="shared" si="6"/>
        <v>0</v>
      </c>
      <c r="F75" s="32">
        <f t="shared" si="7"/>
        <v>0</v>
      </c>
      <c r="G75" s="32">
        <f t="shared" si="8"/>
        <v>0</v>
      </c>
      <c r="H75" s="32">
        <f t="shared" si="9"/>
        <v>0</v>
      </c>
      <c r="I75" s="32">
        <f t="shared" si="10"/>
        <v>0</v>
      </c>
      <c r="J75" s="32">
        <f t="shared" si="11"/>
        <v>0</v>
      </c>
      <c r="K75" s="32">
        <f t="shared" si="12"/>
        <v>0</v>
      </c>
      <c r="L75" s="32">
        <f t="shared" si="13"/>
        <v>0</v>
      </c>
      <c r="M75" s="32">
        <f t="shared" ca="1" si="14"/>
        <v>-1.303329720223693E-3</v>
      </c>
      <c r="N75" s="32">
        <f t="shared" ca="1" si="15"/>
        <v>0</v>
      </c>
      <c r="O75" s="149">
        <f t="shared" ca="1" si="16"/>
        <v>0</v>
      </c>
      <c r="P75" s="32">
        <f t="shared" ca="1" si="17"/>
        <v>0</v>
      </c>
      <c r="Q75" s="32">
        <f t="shared" ca="1" si="18"/>
        <v>0</v>
      </c>
      <c r="R75">
        <f t="shared" ca="1" si="19"/>
        <v>1.303329720223693E-3</v>
      </c>
    </row>
    <row r="76" spans="1:18">
      <c r="A76" s="146"/>
      <c r="B76" s="146"/>
      <c r="C76" s="146"/>
      <c r="D76" s="148">
        <f t="shared" si="5"/>
        <v>0</v>
      </c>
      <c r="E76" s="148">
        <f t="shared" si="6"/>
        <v>0</v>
      </c>
      <c r="F76" s="32">
        <f t="shared" si="7"/>
        <v>0</v>
      </c>
      <c r="G76" s="32">
        <f t="shared" si="8"/>
        <v>0</v>
      </c>
      <c r="H76" s="32">
        <f t="shared" si="9"/>
        <v>0</v>
      </c>
      <c r="I76" s="32">
        <f t="shared" si="10"/>
        <v>0</v>
      </c>
      <c r="J76" s="32">
        <f t="shared" si="11"/>
        <v>0</v>
      </c>
      <c r="K76" s="32">
        <f t="shared" si="12"/>
        <v>0</v>
      </c>
      <c r="L76" s="32">
        <f t="shared" si="13"/>
        <v>0</v>
      </c>
      <c r="M76" s="32">
        <f t="shared" ca="1" si="14"/>
        <v>-1.303329720223693E-3</v>
      </c>
      <c r="N76" s="32">
        <f t="shared" ca="1" si="15"/>
        <v>0</v>
      </c>
      <c r="O76" s="149">
        <f t="shared" ca="1" si="16"/>
        <v>0</v>
      </c>
      <c r="P76" s="32">
        <f t="shared" ca="1" si="17"/>
        <v>0</v>
      </c>
      <c r="Q76" s="32">
        <f t="shared" ca="1" si="18"/>
        <v>0</v>
      </c>
      <c r="R76">
        <f t="shared" ca="1" si="19"/>
        <v>1.303329720223693E-3</v>
      </c>
    </row>
    <row r="77" spans="1:18">
      <c r="A77" s="146"/>
      <c r="B77" s="146"/>
      <c r="C77" s="146"/>
      <c r="D77" s="148">
        <f t="shared" si="5"/>
        <v>0</v>
      </c>
      <c r="E77" s="148">
        <f t="shared" si="6"/>
        <v>0</v>
      </c>
      <c r="F77" s="32">
        <f t="shared" si="7"/>
        <v>0</v>
      </c>
      <c r="G77" s="32">
        <f t="shared" si="8"/>
        <v>0</v>
      </c>
      <c r="H77" s="32">
        <f t="shared" si="9"/>
        <v>0</v>
      </c>
      <c r="I77" s="32">
        <f t="shared" si="10"/>
        <v>0</v>
      </c>
      <c r="J77" s="32">
        <f t="shared" si="11"/>
        <v>0</v>
      </c>
      <c r="K77" s="32">
        <f t="shared" si="12"/>
        <v>0</v>
      </c>
      <c r="L77" s="32">
        <f t="shared" si="13"/>
        <v>0</v>
      </c>
      <c r="M77" s="32">
        <f t="shared" ca="1" si="14"/>
        <v>-1.303329720223693E-3</v>
      </c>
      <c r="N77" s="32">
        <f t="shared" ca="1" si="15"/>
        <v>0</v>
      </c>
      <c r="O77" s="149">
        <f t="shared" ca="1" si="16"/>
        <v>0</v>
      </c>
      <c r="P77" s="32">
        <f t="shared" ca="1" si="17"/>
        <v>0</v>
      </c>
      <c r="Q77" s="32">
        <f t="shared" ca="1" si="18"/>
        <v>0</v>
      </c>
      <c r="R77">
        <f t="shared" ca="1" si="19"/>
        <v>1.303329720223693E-3</v>
      </c>
    </row>
    <row r="78" spans="1:18">
      <c r="A78" s="146"/>
      <c r="B78" s="146"/>
      <c r="C78" s="146"/>
      <c r="D78" s="148">
        <f t="shared" si="5"/>
        <v>0</v>
      </c>
      <c r="E78" s="148">
        <f t="shared" si="6"/>
        <v>0</v>
      </c>
      <c r="F78" s="32">
        <f t="shared" si="7"/>
        <v>0</v>
      </c>
      <c r="G78" s="32">
        <f t="shared" si="8"/>
        <v>0</v>
      </c>
      <c r="H78" s="32">
        <f t="shared" si="9"/>
        <v>0</v>
      </c>
      <c r="I78" s="32">
        <f t="shared" si="10"/>
        <v>0</v>
      </c>
      <c r="J78" s="32">
        <f t="shared" si="11"/>
        <v>0</v>
      </c>
      <c r="K78" s="32">
        <f t="shared" si="12"/>
        <v>0</v>
      </c>
      <c r="L78" s="32">
        <f t="shared" si="13"/>
        <v>0</v>
      </c>
      <c r="M78" s="32">
        <f t="shared" ca="1" si="14"/>
        <v>-1.303329720223693E-3</v>
      </c>
      <c r="N78" s="32">
        <f t="shared" ca="1" si="15"/>
        <v>0</v>
      </c>
      <c r="O78" s="149">
        <f t="shared" ca="1" si="16"/>
        <v>0</v>
      </c>
      <c r="P78" s="32">
        <f t="shared" ca="1" si="17"/>
        <v>0</v>
      </c>
      <c r="Q78" s="32">
        <f t="shared" ca="1" si="18"/>
        <v>0</v>
      </c>
      <c r="R78">
        <f t="shared" ca="1" si="19"/>
        <v>1.303329720223693E-3</v>
      </c>
    </row>
    <row r="79" spans="1:18">
      <c r="A79" s="146"/>
      <c r="B79" s="146"/>
      <c r="C79" s="146"/>
      <c r="D79" s="148">
        <f t="shared" si="5"/>
        <v>0</v>
      </c>
      <c r="E79" s="148">
        <f t="shared" si="6"/>
        <v>0</v>
      </c>
      <c r="F79" s="32">
        <f t="shared" si="7"/>
        <v>0</v>
      </c>
      <c r="G79" s="32">
        <f t="shared" si="8"/>
        <v>0</v>
      </c>
      <c r="H79" s="32">
        <f t="shared" si="9"/>
        <v>0</v>
      </c>
      <c r="I79" s="32">
        <f t="shared" si="10"/>
        <v>0</v>
      </c>
      <c r="J79" s="32">
        <f t="shared" si="11"/>
        <v>0</v>
      </c>
      <c r="K79" s="32">
        <f t="shared" si="12"/>
        <v>0</v>
      </c>
      <c r="L79" s="32">
        <f t="shared" si="13"/>
        <v>0</v>
      </c>
      <c r="M79" s="32">
        <f t="shared" ca="1" si="14"/>
        <v>-1.303329720223693E-3</v>
      </c>
      <c r="N79" s="32">
        <f t="shared" ca="1" si="15"/>
        <v>0</v>
      </c>
      <c r="O79" s="149">
        <f t="shared" ca="1" si="16"/>
        <v>0</v>
      </c>
      <c r="P79" s="32">
        <f t="shared" ca="1" si="17"/>
        <v>0</v>
      </c>
      <c r="Q79" s="32">
        <f t="shared" ca="1" si="18"/>
        <v>0</v>
      </c>
      <c r="R79">
        <f t="shared" ca="1" si="19"/>
        <v>1.303329720223693E-3</v>
      </c>
    </row>
    <row r="80" spans="1:18">
      <c r="A80" s="146"/>
      <c r="B80" s="146"/>
      <c r="C80" s="146"/>
      <c r="D80" s="148">
        <f t="shared" si="5"/>
        <v>0</v>
      </c>
      <c r="E80" s="148">
        <f t="shared" si="6"/>
        <v>0</v>
      </c>
      <c r="F80" s="32">
        <f t="shared" si="7"/>
        <v>0</v>
      </c>
      <c r="G80" s="32">
        <f t="shared" si="8"/>
        <v>0</v>
      </c>
      <c r="H80" s="32">
        <f t="shared" si="9"/>
        <v>0</v>
      </c>
      <c r="I80" s="32">
        <f t="shared" si="10"/>
        <v>0</v>
      </c>
      <c r="J80" s="32">
        <f t="shared" si="11"/>
        <v>0</v>
      </c>
      <c r="K80" s="32">
        <f t="shared" si="12"/>
        <v>0</v>
      </c>
      <c r="L80" s="32">
        <f t="shared" si="13"/>
        <v>0</v>
      </c>
      <c r="M80" s="32">
        <f t="shared" ca="1" si="14"/>
        <v>-1.303329720223693E-3</v>
      </c>
      <c r="N80" s="32">
        <f t="shared" ca="1" si="15"/>
        <v>0</v>
      </c>
      <c r="O80" s="149">
        <f t="shared" ca="1" si="16"/>
        <v>0</v>
      </c>
      <c r="P80" s="32">
        <f t="shared" ca="1" si="17"/>
        <v>0</v>
      </c>
      <c r="Q80" s="32">
        <f t="shared" ca="1" si="18"/>
        <v>0</v>
      </c>
      <c r="R80">
        <f t="shared" ca="1" si="19"/>
        <v>1.303329720223693E-3</v>
      </c>
    </row>
    <row r="81" spans="1:18">
      <c r="A81" s="146"/>
      <c r="B81" s="146"/>
      <c r="C81" s="146"/>
      <c r="D81" s="148">
        <f t="shared" si="5"/>
        <v>0</v>
      </c>
      <c r="E81" s="148">
        <f t="shared" si="6"/>
        <v>0</v>
      </c>
      <c r="F81" s="32">
        <f t="shared" si="7"/>
        <v>0</v>
      </c>
      <c r="G81" s="32">
        <f t="shared" si="8"/>
        <v>0</v>
      </c>
      <c r="H81" s="32">
        <f t="shared" si="9"/>
        <v>0</v>
      </c>
      <c r="I81" s="32">
        <f t="shared" si="10"/>
        <v>0</v>
      </c>
      <c r="J81" s="32">
        <f t="shared" si="11"/>
        <v>0</v>
      </c>
      <c r="K81" s="32">
        <f t="shared" si="12"/>
        <v>0</v>
      </c>
      <c r="L81" s="32">
        <f t="shared" si="13"/>
        <v>0</v>
      </c>
      <c r="M81" s="32">
        <f t="shared" ca="1" si="14"/>
        <v>-1.303329720223693E-3</v>
      </c>
      <c r="N81" s="32">
        <f t="shared" ca="1" si="15"/>
        <v>0</v>
      </c>
      <c r="O81" s="149">
        <f t="shared" ca="1" si="16"/>
        <v>0</v>
      </c>
      <c r="P81" s="32">
        <f t="shared" ca="1" si="17"/>
        <v>0</v>
      </c>
      <c r="Q81" s="32">
        <f t="shared" ca="1" si="18"/>
        <v>0</v>
      </c>
      <c r="R81">
        <f t="shared" ca="1" si="19"/>
        <v>1.303329720223693E-3</v>
      </c>
    </row>
    <row r="82" spans="1:18">
      <c r="A82" s="146"/>
      <c r="B82" s="146"/>
      <c r="C82" s="146"/>
      <c r="D82" s="148">
        <f t="shared" si="5"/>
        <v>0</v>
      </c>
      <c r="E82" s="148">
        <f t="shared" si="6"/>
        <v>0</v>
      </c>
      <c r="F82" s="32">
        <f t="shared" si="7"/>
        <v>0</v>
      </c>
      <c r="G82" s="32">
        <f t="shared" si="8"/>
        <v>0</v>
      </c>
      <c r="H82" s="32">
        <f t="shared" si="9"/>
        <v>0</v>
      </c>
      <c r="I82" s="32">
        <f t="shared" si="10"/>
        <v>0</v>
      </c>
      <c r="J82" s="32">
        <f t="shared" si="11"/>
        <v>0</v>
      </c>
      <c r="K82" s="32">
        <f t="shared" si="12"/>
        <v>0</v>
      </c>
      <c r="L82" s="32">
        <f t="shared" si="13"/>
        <v>0</v>
      </c>
      <c r="M82" s="32">
        <f t="shared" ca="1" si="14"/>
        <v>-1.303329720223693E-3</v>
      </c>
      <c r="N82" s="32">
        <f t="shared" ca="1" si="15"/>
        <v>0</v>
      </c>
      <c r="O82" s="149">
        <f t="shared" ca="1" si="16"/>
        <v>0</v>
      </c>
      <c r="P82" s="32">
        <f t="shared" ca="1" si="17"/>
        <v>0</v>
      </c>
      <c r="Q82" s="32">
        <f t="shared" ca="1" si="18"/>
        <v>0</v>
      </c>
      <c r="R82">
        <f t="shared" ca="1" si="19"/>
        <v>1.303329720223693E-3</v>
      </c>
    </row>
    <row r="83" spans="1:18">
      <c r="A83" s="146"/>
      <c r="B83" s="146"/>
      <c r="C83" s="146"/>
      <c r="D83" s="148">
        <f t="shared" si="5"/>
        <v>0</v>
      </c>
      <c r="E83" s="148">
        <f t="shared" si="6"/>
        <v>0</v>
      </c>
      <c r="F83" s="32">
        <f t="shared" si="7"/>
        <v>0</v>
      </c>
      <c r="G83" s="32">
        <f t="shared" si="8"/>
        <v>0</v>
      </c>
      <c r="H83" s="32">
        <f t="shared" si="9"/>
        <v>0</v>
      </c>
      <c r="I83" s="32">
        <f t="shared" si="10"/>
        <v>0</v>
      </c>
      <c r="J83" s="32">
        <f t="shared" si="11"/>
        <v>0</v>
      </c>
      <c r="K83" s="32">
        <f t="shared" si="12"/>
        <v>0</v>
      </c>
      <c r="L83" s="32">
        <f t="shared" si="13"/>
        <v>0</v>
      </c>
      <c r="M83" s="32">
        <f t="shared" ca="1" si="14"/>
        <v>-1.303329720223693E-3</v>
      </c>
      <c r="N83" s="32">
        <f t="shared" ca="1" si="15"/>
        <v>0</v>
      </c>
      <c r="O83" s="149">
        <f t="shared" ca="1" si="16"/>
        <v>0</v>
      </c>
      <c r="P83" s="32">
        <f t="shared" ca="1" si="17"/>
        <v>0</v>
      </c>
      <c r="Q83" s="32">
        <f t="shared" ca="1" si="18"/>
        <v>0</v>
      </c>
      <c r="R83">
        <f t="shared" ca="1" si="19"/>
        <v>1.303329720223693E-3</v>
      </c>
    </row>
    <row r="84" spans="1:18">
      <c r="A84" s="146"/>
      <c r="B84" s="146"/>
      <c r="C84" s="146"/>
      <c r="D84" s="148">
        <f t="shared" ref="D84:D147" si="20">A84/A$18</f>
        <v>0</v>
      </c>
      <c r="E84" s="148">
        <f t="shared" ref="E84:E147" si="21">B84/B$18</f>
        <v>0</v>
      </c>
      <c r="F84" s="32">
        <f t="shared" ref="F84:F147" si="22">$C84*D84</f>
        <v>0</v>
      </c>
      <c r="G84" s="32">
        <f t="shared" ref="G84:G147" si="23">$C84*E84</f>
        <v>0</v>
      </c>
      <c r="H84" s="32">
        <f t="shared" ref="H84:H147" si="24">C84*D84*D84</f>
        <v>0</v>
      </c>
      <c r="I84" s="32">
        <f t="shared" ref="I84:I147" si="25">C84*D84*D84*D84</f>
        <v>0</v>
      </c>
      <c r="J84" s="32">
        <f t="shared" ref="J84:J147" si="26">C84*D84*D84*D84*D84</f>
        <v>0</v>
      </c>
      <c r="K84" s="32">
        <f t="shared" ref="K84:K147" si="27">C84*E84*D84</f>
        <v>0</v>
      </c>
      <c r="L84" s="32">
        <f t="shared" ref="L84:L147" si="28">C84*E84*D84*D84</f>
        <v>0</v>
      </c>
      <c r="M84" s="32">
        <f t="shared" ref="M84:M147" ca="1" si="29">+E$4+E$5*D84+E$6*D84^2</f>
        <v>-1.303329720223693E-3</v>
      </c>
      <c r="N84" s="32">
        <f t="shared" ref="N84:N147" ca="1" si="30">C84*(M84-E84)^2</f>
        <v>0</v>
      </c>
      <c r="O84" s="149">
        <f t="shared" ref="O84:O147" ca="1" si="31">(C84*O$1-O$2*F84+O$3*H84)^2</f>
        <v>0</v>
      </c>
      <c r="P84" s="32">
        <f t="shared" ref="P84:P147" ca="1" si="32">(-C84*O$2+O$4*F84-O$5*H84)^2</f>
        <v>0</v>
      </c>
      <c r="Q84" s="32">
        <f t="shared" ref="Q84:Q147" ca="1" si="33">+(C84*O$3-F84*O$5+H84*O$6)^2</f>
        <v>0</v>
      </c>
      <c r="R84">
        <f t="shared" ref="R84:R147" ca="1" si="34">+E84-M84</f>
        <v>1.303329720223693E-3</v>
      </c>
    </row>
    <row r="85" spans="1:18">
      <c r="A85" s="146"/>
      <c r="B85" s="146"/>
      <c r="C85" s="146"/>
      <c r="D85" s="148">
        <f t="shared" si="20"/>
        <v>0</v>
      </c>
      <c r="E85" s="148">
        <f t="shared" si="21"/>
        <v>0</v>
      </c>
      <c r="F85" s="32">
        <f t="shared" si="22"/>
        <v>0</v>
      </c>
      <c r="G85" s="32">
        <f t="shared" si="23"/>
        <v>0</v>
      </c>
      <c r="H85" s="32">
        <f t="shared" si="24"/>
        <v>0</v>
      </c>
      <c r="I85" s="32">
        <f t="shared" si="25"/>
        <v>0</v>
      </c>
      <c r="J85" s="32">
        <f t="shared" si="26"/>
        <v>0</v>
      </c>
      <c r="K85" s="32">
        <f t="shared" si="27"/>
        <v>0</v>
      </c>
      <c r="L85" s="32">
        <f t="shared" si="28"/>
        <v>0</v>
      </c>
      <c r="M85" s="32">
        <f t="shared" ca="1" si="29"/>
        <v>-1.303329720223693E-3</v>
      </c>
      <c r="N85" s="32">
        <f t="shared" ca="1" si="30"/>
        <v>0</v>
      </c>
      <c r="O85" s="149">
        <f t="shared" ca="1" si="31"/>
        <v>0</v>
      </c>
      <c r="P85" s="32">
        <f t="shared" ca="1" si="32"/>
        <v>0</v>
      </c>
      <c r="Q85" s="32">
        <f t="shared" ca="1" si="33"/>
        <v>0</v>
      </c>
      <c r="R85">
        <f t="shared" ca="1" si="34"/>
        <v>1.303329720223693E-3</v>
      </c>
    </row>
    <row r="86" spans="1:18">
      <c r="A86" s="146"/>
      <c r="B86" s="146"/>
      <c r="C86" s="146"/>
      <c r="D86" s="148">
        <f t="shared" si="20"/>
        <v>0</v>
      </c>
      <c r="E86" s="148">
        <f t="shared" si="21"/>
        <v>0</v>
      </c>
      <c r="F86" s="32">
        <f t="shared" si="22"/>
        <v>0</v>
      </c>
      <c r="G86" s="32">
        <f t="shared" si="23"/>
        <v>0</v>
      </c>
      <c r="H86" s="32">
        <f t="shared" si="24"/>
        <v>0</v>
      </c>
      <c r="I86" s="32">
        <f t="shared" si="25"/>
        <v>0</v>
      </c>
      <c r="J86" s="32">
        <f t="shared" si="26"/>
        <v>0</v>
      </c>
      <c r="K86" s="32">
        <f t="shared" si="27"/>
        <v>0</v>
      </c>
      <c r="L86" s="32">
        <f t="shared" si="28"/>
        <v>0</v>
      </c>
      <c r="M86" s="32">
        <f t="shared" ca="1" si="29"/>
        <v>-1.303329720223693E-3</v>
      </c>
      <c r="N86" s="32">
        <f t="shared" ca="1" si="30"/>
        <v>0</v>
      </c>
      <c r="O86" s="149">
        <f t="shared" ca="1" si="31"/>
        <v>0</v>
      </c>
      <c r="P86" s="32">
        <f t="shared" ca="1" si="32"/>
        <v>0</v>
      </c>
      <c r="Q86" s="32">
        <f t="shared" ca="1" si="33"/>
        <v>0</v>
      </c>
      <c r="R86">
        <f t="shared" ca="1" si="34"/>
        <v>1.303329720223693E-3</v>
      </c>
    </row>
    <row r="87" spans="1:18">
      <c r="A87" s="146"/>
      <c r="B87" s="146"/>
      <c r="C87" s="146"/>
      <c r="D87" s="148">
        <f t="shared" si="20"/>
        <v>0</v>
      </c>
      <c r="E87" s="148">
        <f t="shared" si="21"/>
        <v>0</v>
      </c>
      <c r="F87" s="32">
        <f t="shared" si="22"/>
        <v>0</v>
      </c>
      <c r="G87" s="32">
        <f t="shared" si="23"/>
        <v>0</v>
      </c>
      <c r="H87" s="32">
        <f t="shared" si="24"/>
        <v>0</v>
      </c>
      <c r="I87" s="32">
        <f t="shared" si="25"/>
        <v>0</v>
      </c>
      <c r="J87" s="32">
        <f t="shared" si="26"/>
        <v>0</v>
      </c>
      <c r="K87" s="32">
        <f t="shared" si="27"/>
        <v>0</v>
      </c>
      <c r="L87" s="32">
        <f t="shared" si="28"/>
        <v>0</v>
      </c>
      <c r="M87" s="32">
        <f t="shared" ca="1" si="29"/>
        <v>-1.303329720223693E-3</v>
      </c>
      <c r="N87" s="32">
        <f t="shared" ca="1" si="30"/>
        <v>0</v>
      </c>
      <c r="O87" s="149">
        <f t="shared" ca="1" si="31"/>
        <v>0</v>
      </c>
      <c r="P87" s="32">
        <f t="shared" ca="1" si="32"/>
        <v>0</v>
      </c>
      <c r="Q87" s="32">
        <f t="shared" ca="1" si="33"/>
        <v>0</v>
      </c>
      <c r="R87">
        <f t="shared" ca="1" si="34"/>
        <v>1.303329720223693E-3</v>
      </c>
    </row>
    <row r="88" spans="1:18">
      <c r="A88" s="146"/>
      <c r="B88" s="146"/>
      <c r="C88" s="146"/>
      <c r="D88" s="148">
        <f t="shared" si="20"/>
        <v>0</v>
      </c>
      <c r="E88" s="148">
        <f t="shared" si="21"/>
        <v>0</v>
      </c>
      <c r="F88" s="32">
        <f t="shared" si="22"/>
        <v>0</v>
      </c>
      <c r="G88" s="32">
        <f t="shared" si="23"/>
        <v>0</v>
      </c>
      <c r="H88" s="32">
        <f t="shared" si="24"/>
        <v>0</v>
      </c>
      <c r="I88" s="32">
        <f t="shared" si="25"/>
        <v>0</v>
      </c>
      <c r="J88" s="32">
        <f t="shared" si="26"/>
        <v>0</v>
      </c>
      <c r="K88" s="32">
        <f t="shared" si="27"/>
        <v>0</v>
      </c>
      <c r="L88" s="32">
        <f t="shared" si="28"/>
        <v>0</v>
      </c>
      <c r="M88" s="32">
        <f t="shared" ca="1" si="29"/>
        <v>-1.303329720223693E-3</v>
      </c>
      <c r="N88" s="32">
        <f t="shared" ca="1" si="30"/>
        <v>0</v>
      </c>
      <c r="O88" s="149">
        <f t="shared" ca="1" si="31"/>
        <v>0</v>
      </c>
      <c r="P88" s="32">
        <f t="shared" ca="1" si="32"/>
        <v>0</v>
      </c>
      <c r="Q88" s="32">
        <f t="shared" ca="1" si="33"/>
        <v>0</v>
      </c>
      <c r="R88">
        <f t="shared" ca="1" si="34"/>
        <v>1.303329720223693E-3</v>
      </c>
    </row>
    <row r="89" spans="1:18">
      <c r="A89" s="146"/>
      <c r="B89" s="146"/>
      <c r="C89" s="146"/>
      <c r="D89" s="148">
        <f t="shared" si="20"/>
        <v>0</v>
      </c>
      <c r="E89" s="148">
        <f t="shared" si="21"/>
        <v>0</v>
      </c>
      <c r="F89" s="32">
        <f t="shared" si="22"/>
        <v>0</v>
      </c>
      <c r="G89" s="32">
        <f t="shared" si="23"/>
        <v>0</v>
      </c>
      <c r="H89" s="32">
        <f t="shared" si="24"/>
        <v>0</v>
      </c>
      <c r="I89" s="32">
        <f t="shared" si="25"/>
        <v>0</v>
      </c>
      <c r="J89" s="32">
        <f t="shared" si="26"/>
        <v>0</v>
      </c>
      <c r="K89" s="32">
        <f t="shared" si="27"/>
        <v>0</v>
      </c>
      <c r="L89" s="32">
        <f t="shared" si="28"/>
        <v>0</v>
      </c>
      <c r="M89" s="32">
        <f t="shared" ca="1" si="29"/>
        <v>-1.303329720223693E-3</v>
      </c>
      <c r="N89" s="32">
        <f t="shared" ca="1" si="30"/>
        <v>0</v>
      </c>
      <c r="O89" s="149">
        <f t="shared" ca="1" si="31"/>
        <v>0</v>
      </c>
      <c r="P89" s="32">
        <f t="shared" ca="1" si="32"/>
        <v>0</v>
      </c>
      <c r="Q89" s="32">
        <f t="shared" ca="1" si="33"/>
        <v>0</v>
      </c>
      <c r="R89">
        <f t="shared" ca="1" si="34"/>
        <v>1.303329720223693E-3</v>
      </c>
    </row>
    <row r="90" spans="1:18">
      <c r="A90" s="146"/>
      <c r="B90" s="146"/>
      <c r="C90" s="146"/>
      <c r="D90" s="148">
        <f t="shared" si="20"/>
        <v>0</v>
      </c>
      <c r="E90" s="148">
        <f t="shared" si="21"/>
        <v>0</v>
      </c>
      <c r="F90" s="32">
        <f t="shared" si="22"/>
        <v>0</v>
      </c>
      <c r="G90" s="32">
        <f t="shared" si="23"/>
        <v>0</v>
      </c>
      <c r="H90" s="32">
        <f t="shared" si="24"/>
        <v>0</v>
      </c>
      <c r="I90" s="32">
        <f t="shared" si="25"/>
        <v>0</v>
      </c>
      <c r="J90" s="32">
        <f t="shared" si="26"/>
        <v>0</v>
      </c>
      <c r="K90" s="32">
        <f t="shared" si="27"/>
        <v>0</v>
      </c>
      <c r="L90" s="32">
        <f t="shared" si="28"/>
        <v>0</v>
      </c>
      <c r="M90" s="32">
        <f t="shared" ca="1" si="29"/>
        <v>-1.303329720223693E-3</v>
      </c>
      <c r="N90" s="32">
        <f t="shared" ca="1" si="30"/>
        <v>0</v>
      </c>
      <c r="O90" s="149">
        <f t="shared" ca="1" si="31"/>
        <v>0</v>
      </c>
      <c r="P90" s="32">
        <f t="shared" ca="1" si="32"/>
        <v>0</v>
      </c>
      <c r="Q90" s="32">
        <f t="shared" ca="1" si="33"/>
        <v>0</v>
      </c>
      <c r="R90">
        <f t="shared" ca="1" si="34"/>
        <v>1.303329720223693E-3</v>
      </c>
    </row>
    <row r="91" spans="1:18">
      <c r="A91" s="146"/>
      <c r="B91" s="146"/>
      <c r="C91" s="146"/>
      <c r="D91" s="148">
        <f t="shared" si="20"/>
        <v>0</v>
      </c>
      <c r="E91" s="148">
        <f t="shared" si="21"/>
        <v>0</v>
      </c>
      <c r="F91" s="32">
        <f t="shared" si="22"/>
        <v>0</v>
      </c>
      <c r="G91" s="32">
        <f t="shared" si="23"/>
        <v>0</v>
      </c>
      <c r="H91" s="32">
        <f t="shared" si="24"/>
        <v>0</v>
      </c>
      <c r="I91" s="32">
        <f t="shared" si="25"/>
        <v>0</v>
      </c>
      <c r="J91" s="32">
        <f t="shared" si="26"/>
        <v>0</v>
      </c>
      <c r="K91" s="32">
        <f t="shared" si="27"/>
        <v>0</v>
      </c>
      <c r="L91" s="32">
        <f t="shared" si="28"/>
        <v>0</v>
      </c>
      <c r="M91" s="32">
        <f t="shared" ca="1" si="29"/>
        <v>-1.303329720223693E-3</v>
      </c>
      <c r="N91" s="32">
        <f t="shared" ca="1" si="30"/>
        <v>0</v>
      </c>
      <c r="O91" s="149">
        <f t="shared" ca="1" si="31"/>
        <v>0</v>
      </c>
      <c r="P91" s="32">
        <f t="shared" ca="1" si="32"/>
        <v>0</v>
      </c>
      <c r="Q91" s="32">
        <f t="shared" ca="1" si="33"/>
        <v>0</v>
      </c>
      <c r="R91">
        <f t="shared" ca="1" si="34"/>
        <v>1.303329720223693E-3</v>
      </c>
    </row>
    <row r="92" spans="1:18">
      <c r="A92" s="146"/>
      <c r="B92" s="146"/>
      <c r="C92" s="146"/>
      <c r="D92" s="148">
        <f t="shared" si="20"/>
        <v>0</v>
      </c>
      <c r="E92" s="148">
        <f t="shared" si="21"/>
        <v>0</v>
      </c>
      <c r="F92" s="32">
        <f t="shared" si="22"/>
        <v>0</v>
      </c>
      <c r="G92" s="32">
        <f t="shared" si="23"/>
        <v>0</v>
      </c>
      <c r="H92" s="32">
        <f t="shared" si="24"/>
        <v>0</v>
      </c>
      <c r="I92" s="32">
        <f t="shared" si="25"/>
        <v>0</v>
      </c>
      <c r="J92" s="32">
        <f t="shared" si="26"/>
        <v>0</v>
      </c>
      <c r="K92" s="32">
        <f t="shared" si="27"/>
        <v>0</v>
      </c>
      <c r="L92" s="32">
        <f t="shared" si="28"/>
        <v>0</v>
      </c>
      <c r="M92" s="32">
        <f t="shared" ca="1" si="29"/>
        <v>-1.303329720223693E-3</v>
      </c>
      <c r="N92" s="32">
        <f t="shared" ca="1" si="30"/>
        <v>0</v>
      </c>
      <c r="O92" s="149">
        <f t="shared" ca="1" si="31"/>
        <v>0</v>
      </c>
      <c r="P92" s="32">
        <f t="shared" ca="1" si="32"/>
        <v>0</v>
      </c>
      <c r="Q92" s="32">
        <f t="shared" ca="1" si="33"/>
        <v>0</v>
      </c>
      <c r="R92">
        <f t="shared" ca="1" si="34"/>
        <v>1.303329720223693E-3</v>
      </c>
    </row>
    <row r="93" spans="1:18">
      <c r="A93" s="146"/>
      <c r="B93" s="146"/>
      <c r="C93" s="146"/>
      <c r="D93" s="148">
        <f t="shared" si="20"/>
        <v>0</v>
      </c>
      <c r="E93" s="148">
        <f t="shared" si="21"/>
        <v>0</v>
      </c>
      <c r="F93" s="32">
        <f t="shared" si="22"/>
        <v>0</v>
      </c>
      <c r="G93" s="32">
        <f t="shared" si="23"/>
        <v>0</v>
      </c>
      <c r="H93" s="32">
        <f t="shared" si="24"/>
        <v>0</v>
      </c>
      <c r="I93" s="32">
        <f t="shared" si="25"/>
        <v>0</v>
      </c>
      <c r="J93" s="32">
        <f t="shared" si="26"/>
        <v>0</v>
      </c>
      <c r="K93" s="32">
        <f t="shared" si="27"/>
        <v>0</v>
      </c>
      <c r="L93" s="32">
        <f t="shared" si="28"/>
        <v>0</v>
      </c>
      <c r="M93" s="32">
        <f t="shared" ca="1" si="29"/>
        <v>-1.303329720223693E-3</v>
      </c>
      <c r="N93" s="32">
        <f t="shared" ca="1" si="30"/>
        <v>0</v>
      </c>
      <c r="O93" s="149">
        <f t="shared" ca="1" si="31"/>
        <v>0</v>
      </c>
      <c r="P93" s="32">
        <f t="shared" ca="1" si="32"/>
        <v>0</v>
      </c>
      <c r="Q93" s="32">
        <f t="shared" ca="1" si="33"/>
        <v>0</v>
      </c>
      <c r="R93">
        <f t="shared" ca="1" si="34"/>
        <v>1.303329720223693E-3</v>
      </c>
    </row>
    <row r="94" spans="1:18">
      <c r="A94" s="146"/>
      <c r="B94" s="146"/>
      <c r="C94" s="146"/>
      <c r="D94" s="148">
        <f t="shared" si="20"/>
        <v>0</v>
      </c>
      <c r="E94" s="148">
        <f t="shared" si="21"/>
        <v>0</v>
      </c>
      <c r="F94" s="32">
        <f t="shared" si="22"/>
        <v>0</v>
      </c>
      <c r="G94" s="32">
        <f t="shared" si="23"/>
        <v>0</v>
      </c>
      <c r="H94" s="32">
        <f t="shared" si="24"/>
        <v>0</v>
      </c>
      <c r="I94" s="32">
        <f t="shared" si="25"/>
        <v>0</v>
      </c>
      <c r="J94" s="32">
        <f t="shared" si="26"/>
        <v>0</v>
      </c>
      <c r="K94" s="32">
        <f t="shared" si="27"/>
        <v>0</v>
      </c>
      <c r="L94" s="32">
        <f t="shared" si="28"/>
        <v>0</v>
      </c>
      <c r="M94" s="32">
        <f t="shared" ca="1" si="29"/>
        <v>-1.303329720223693E-3</v>
      </c>
      <c r="N94" s="32">
        <f t="shared" ca="1" si="30"/>
        <v>0</v>
      </c>
      <c r="O94" s="149">
        <f t="shared" ca="1" si="31"/>
        <v>0</v>
      </c>
      <c r="P94" s="32">
        <f t="shared" ca="1" si="32"/>
        <v>0</v>
      </c>
      <c r="Q94" s="32">
        <f t="shared" ca="1" si="33"/>
        <v>0</v>
      </c>
      <c r="R94">
        <f t="shared" ca="1" si="34"/>
        <v>1.303329720223693E-3</v>
      </c>
    </row>
    <row r="95" spans="1:18">
      <c r="A95" s="146"/>
      <c r="B95" s="146"/>
      <c r="C95" s="146"/>
      <c r="D95" s="148">
        <f t="shared" si="20"/>
        <v>0</v>
      </c>
      <c r="E95" s="148">
        <f t="shared" si="21"/>
        <v>0</v>
      </c>
      <c r="F95" s="32">
        <f t="shared" si="22"/>
        <v>0</v>
      </c>
      <c r="G95" s="32">
        <f t="shared" si="23"/>
        <v>0</v>
      </c>
      <c r="H95" s="32">
        <f t="shared" si="24"/>
        <v>0</v>
      </c>
      <c r="I95" s="32">
        <f t="shared" si="25"/>
        <v>0</v>
      </c>
      <c r="J95" s="32">
        <f t="shared" si="26"/>
        <v>0</v>
      </c>
      <c r="K95" s="32">
        <f t="shared" si="27"/>
        <v>0</v>
      </c>
      <c r="L95" s="32">
        <f t="shared" si="28"/>
        <v>0</v>
      </c>
      <c r="M95" s="32">
        <f t="shared" ca="1" si="29"/>
        <v>-1.303329720223693E-3</v>
      </c>
      <c r="N95" s="32">
        <f t="shared" ca="1" si="30"/>
        <v>0</v>
      </c>
      <c r="O95" s="149">
        <f t="shared" ca="1" si="31"/>
        <v>0</v>
      </c>
      <c r="P95" s="32">
        <f t="shared" ca="1" si="32"/>
        <v>0</v>
      </c>
      <c r="Q95" s="32">
        <f t="shared" ca="1" si="33"/>
        <v>0</v>
      </c>
      <c r="R95">
        <f t="shared" ca="1" si="34"/>
        <v>1.303329720223693E-3</v>
      </c>
    </row>
    <row r="96" spans="1:18">
      <c r="A96" s="146"/>
      <c r="B96" s="146"/>
      <c r="C96" s="146"/>
      <c r="D96" s="148">
        <f t="shared" si="20"/>
        <v>0</v>
      </c>
      <c r="E96" s="148">
        <f t="shared" si="21"/>
        <v>0</v>
      </c>
      <c r="F96" s="32">
        <f t="shared" si="22"/>
        <v>0</v>
      </c>
      <c r="G96" s="32">
        <f t="shared" si="23"/>
        <v>0</v>
      </c>
      <c r="H96" s="32">
        <f t="shared" si="24"/>
        <v>0</v>
      </c>
      <c r="I96" s="32">
        <f t="shared" si="25"/>
        <v>0</v>
      </c>
      <c r="J96" s="32">
        <f t="shared" si="26"/>
        <v>0</v>
      </c>
      <c r="K96" s="32">
        <f t="shared" si="27"/>
        <v>0</v>
      </c>
      <c r="L96" s="32">
        <f t="shared" si="28"/>
        <v>0</v>
      </c>
      <c r="M96" s="32">
        <f t="shared" ca="1" si="29"/>
        <v>-1.303329720223693E-3</v>
      </c>
      <c r="N96" s="32">
        <f t="shared" ca="1" si="30"/>
        <v>0</v>
      </c>
      <c r="O96" s="149">
        <f t="shared" ca="1" si="31"/>
        <v>0</v>
      </c>
      <c r="P96" s="32">
        <f t="shared" ca="1" si="32"/>
        <v>0</v>
      </c>
      <c r="Q96" s="32">
        <f t="shared" ca="1" si="33"/>
        <v>0</v>
      </c>
      <c r="R96">
        <f t="shared" ca="1" si="34"/>
        <v>1.303329720223693E-3</v>
      </c>
    </row>
    <row r="97" spans="1:18">
      <c r="A97" s="146"/>
      <c r="B97" s="146"/>
      <c r="C97" s="146"/>
      <c r="D97" s="148">
        <f t="shared" si="20"/>
        <v>0</v>
      </c>
      <c r="E97" s="148">
        <f t="shared" si="21"/>
        <v>0</v>
      </c>
      <c r="F97" s="32">
        <f t="shared" si="22"/>
        <v>0</v>
      </c>
      <c r="G97" s="32">
        <f t="shared" si="23"/>
        <v>0</v>
      </c>
      <c r="H97" s="32">
        <f t="shared" si="24"/>
        <v>0</v>
      </c>
      <c r="I97" s="32">
        <f t="shared" si="25"/>
        <v>0</v>
      </c>
      <c r="J97" s="32">
        <f t="shared" si="26"/>
        <v>0</v>
      </c>
      <c r="K97" s="32">
        <f t="shared" si="27"/>
        <v>0</v>
      </c>
      <c r="L97" s="32">
        <f t="shared" si="28"/>
        <v>0</v>
      </c>
      <c r="M97" s="32">
        <f t="shared" ca="1" si="29"/>
        <v>-1.303329720223693E-3</v>
      </c>
      <c r="N97" s="32">
        <f t="shared" ca="1" si="30"/>
        <v>0</v>
      </c>
      <c r="O97" s="149">
        <f t="shared" ca="1" si="31"/>
        <v>0</v>
      </c>
      <c r="P97" s="32">
        <f t="shared" ca="1" si="32"/>
        <v>0</v>
      </c>
      <c r="Q97" s="32">
        <f t="shared" ca="1" si="33"/>
        <v>0</v>
      </c>
      <c r="R97">
        <f t="shared" ca="1" si="34"/>
        <v>1.303329720223693E-3</v>
      </c>
    </row>
    <row r="98" spans="1:18">
      <c r="A98" s="146"/>
      <c r="B98" s="146"/>
      <c r="C98" s="146"/>
      <c r="D98" s="148">
        <f t="shared" si="20"/>
        <v>0</v>
      </c>
      <c r="E98" s="148">
        <f t="shared" si="21"/>
        <v>0</v>
      </c>
      <c r="F98" s="32">
        <f t="shared" si="22"/>
        <v>0</v>
      </c>
      <c r="G98" s="32">
        <f t="shared" si="23"/>
        <v>0</v>
      </c>
      <c r="H98" s="32">
        <f t="shared" si="24"/>
        <v>0</v>
      </c>
      <c r="I98" s="32">
        <f t="shared" si="25"/>
        <v>0</v>
      </c>
      <c r="J98" s="32">
        <f t="shared" si="26"/>
        <v>0</v>
      </c>
      <c r="K98" s="32">
        <f t="shared" si="27"/>
        <v>0</v>
      </c>
      <c r="L98" s="32">
        <f t="shared" si="28"/>
        <v>0</v>
      </c>
      <c r="M98" s="32">
        <f t="shared" ca="1" si="29"/>
        <v>-1.303329720223693E-3</v>
      </c>
      <c r="N98" s="32">
        <f t="shared" ca="1" si="30"/>
        <v>0</v>
      </c>
      <c r="O98" s="149">
        <f t="shared" ca="1" si="31"/>
        <v>0</v>
      </c>
      <c r="P98" s="32">
        <f t="shared" ca="1" si="32"/>
        <v>0</v>
      </c>
      <c r="Q98" s="32">
        <f t="shared" ca="1" si="33"/>
        <v>0</v>
      </c>
      <c r="R98">
        <f t="shared" ca="1" si="34"/>
        <v>1.303329720223693E-3</v>
      </c>
    </row>
    <row r="99" spans="1:18">
      <c r="A99" s="146"/>
      <c r="B99" s="146"/>
      <c r="C99" s="146"/>
      <c r="D99" s="148">
        <f t="shared" si="20"/>
        <v>0</v>
      </c>
      <c r="E99" s="148">
        <f t="shared" si="21"/>
        <v>0</v>
      </c>
      <c r="F99" s="32">
        <f t="shared" si="22"/>
        <v>0</v>
      </c>
      <c r="G99" s="32">
        <f t="shared" si="23"/>
        <v>0</v>
      </c>
      <c r="H99" s="32">
        <f t="shared" si="24"/>
        <v>0</v>
      </c>
      <c r="I99" s="32">
        <f t="shared" si="25"/>
        <v>0</v>
      </c>
      <c r="J99" s="32">
        <f t="shared" si="26"/>
        <v>0</v>
      </c>
      <c r="K99" s="32">
        <f t="shared" si="27"/>
        <v>0</v>
      </c>
      <c r="L99" s="32">
        <f t="shared" si="28"/>
        <v>0</v>
      </c>
      <c r="M99" s="32">
        <f t="shared" ca="1" si="29"/>
        <v>-1.303329720223693E-3</v>
      </c>
      <c r="N99" s="32">
        <f t="shared" ca="1" si="30"/>
        <v>0</v>
      </c>
      <c r="O99" s="149">
        <f t="shared" ca="1" si="31"/>
        <v>0</v>
      </c>
      <c r="P99" s="32">
        <f t="shared" ca="1" si="32"/>
        <v>0</v>
      </c>
      <c r="Q99" s="32">
        <f t="shared" ca="1" si="33"/>
        <v>0</v>
      </c>
      <c r="R99">
        <f t="shared" ca="1" si="34"/>
        <v>1.303329720223693E-3</v>
      </c>
    </row>
    <row r="100" spans="1:18">
      <c r="A100" s="146"/>
      <c r="B100" s="146"/>
      <c r="C100" s="146"/>
      <c r="D100" s="148">
        <f t="shared" si="20"/>
        <v>0</v>
      </c>
      <c r="E100" s="148">
        <f t="shared" si="21"/>
        <v>0</v>
      </c>
      <c r="F100" s="32">
        <f t="shared" si="22"/>
        <v>0</v>
      </c>
      <c r="G100" s="32">
        <f t="shared" si="23"/>
        <v>0</v>
      </c>
      <c r="H100" s="32">
        <f t="shared" si="24"/>
        <v>0</v>
      </c>
      <c r="I100" s="32">
        <f t="shared" si="25"/>
        <v>0</v>
      </c>
      <c r="J100" s="32">
        <f t="shared" si="26"/>
        <v>0</v>
      </c>
      <c r="K100" s="32">
        <f t="shared" si="27"/>
        <v>0</v>
      </c>
      <c r="L100" s="32">
        <f t="shared" si="28"/>
        <v>0</v>
      </c>
      <c r="M100" s="32">
        <f t="shared" ca="1" si="29"/>
        <v>-1.303329720223693E-3</v>
      </c>
      <c r="N100" s="32">
        <f t="shared" ca="1" si="30"/>
        <v>0</v>
      </c>
      <c r="O100" s="149">
        <f t="shared" ca="1" si="31"/>
        <v>0</v>
      </c>
      <c r="P100" s="32">
        <f t="shared" ca="1" si="32"/>
        <v>0</v>
      </c>
      <c r="Q100" s="32">
        <f t="shared" ca="1" si="33"/>
        <v>0</v>
      </c>
      <c r="R100">
        <f t="shared" ca="1" si="34"/>
        <v>1.303329720223693E-3</v>
      </c>
    </row>
    <row r="101" spans="1:18">
      <c r="A101" s="146"/>
      <c r="B101" s="146"/>
      <c r="C101" s="146"/>
      <c r="D101" s="148">
        <f t="shared" si="20"/>
        <v>0</v>
      </c>
      <c r="E101" s="148">
        <f t="shared" si="21"/>
        <v>0</v>
      </c>
      <c r="F101" s="32">
        <f t="shared" si="22"/>
        <v>0</v>
      </c>
      <c r="G101" s="32">
        <f t="shared" si="23"/>
        <v>0</v>
      </c>
      <c r="H101" s="32">
        <f t="shared" si="24"/>
        <v>0</v>
      </c>
      <c r="I101" s="32">
        <f t="shared" si="25"/>
        <v>0</v>
      </c>
      <c r="J101" s="32">
        <f t="shared" si="26"/>
        <v>0</v>
      </c>
      <c r="K101" s="32">
        <f t="shared" si="27"/>
        <v>0</v>
      </c>
      <c r="L101" s="32">
        <f t="shared" si="28"/>
        <v>0</v>
      </c>
      <c r="M101" s="32">
        <f t="shared" ca="1" si="29"/>
        <v>-1.303329720223693E-3</v>
      </c>
      <c r="N101" s="32">
        <f t="shared" ca="1" si="30"/>
        <v>0</v>
      </c>
      <c r="O101" s="149">
        <f t="shared" ca="1" si="31"/>
        <v>0</v>
      </c>
      <c r="P101" s="32">
        <f t="shared" ca="1" si="32"/>
        <v>0</v>
      </c>
      <c r="Q101" s="32">
        <f t="shared" ca="1" si="33"/>
        <v>0</v>
      </c>
      <c r="R101">
        <f t="shared" ca="1" si="34"/>
        <v>1.303329720223693E-3</v>
      </c>
    </row>
    <row r="102" spans="1:18">
      <c r="A102" s="146"/>
      <c r="B102" s="146"/>
      <c r="C102" s="146"/>
      <c r="D102" s="148">
        <f t="shared" si="20"/>
        <v>0</v>
      </c>
      <c r="E102" s="148">
        <f t="shared" si="21"/>
        <v>0</v>
      </c>
      <c r="F102" s="32">
        <f t="shared" si="22"/>
        <v>0</v>
      </c>
      <c r="G102" s="32">
        <f t="shared" si="23"/>
        <v>0</v>
      </c>
      <c r="H102" s="32">
        <f t="shared" si="24"/>
        <v>0</v>
      </c>
      <c r="I102" s="32">
        <f t="shared" si="25"/>
        <v>0</v>
      </c>
      <c r="J102" s="32">
        <f t="shared" si="26"/>
        <v>0</v>
      </c>
      <c r="K102" s="32">
        <f t="shared" si="27"/>
        <v>0</v>
      </c>
      <c r="L102" s="32">
        <f t="shared" si="28"/>
        <v>0</v>
      </c>
      <c r="M102" s="32">
        <f t="shared" ca="1" si="29"/>
        <v>-1.303329720223693E-3</v>
      </c>
      <c r="N102" s="32">
        <f t="shared" ca="1" si="30"/>
        <v>0</v>
      </c>
      <c r="O102" s="149">
        <f t="shared" ca="1" si="31"/>
        <v>0</v>
      </c>
      <c r="P102" s="32">
        <f t="shared" ca="1" si="32"/>
        <v>0</v>
      </c>
      <c r="Q102" s="32">
        <f t="shared" ca="1" si="33"/>
        <v>0</v>
      </c>
      <c r="R102">
        <f t="shared" ca="1" si="34"/>
        <v>1.303329720223693E-3</v>
      </c>
    </row>
    <row r="103" spans="1:18">
      <c r="A103" s="146"/>
      <c r="B103" s="146"/>
      <c r="C103" s="146"/>
      <c r="D103" s="148">
        <f t="shared" si="20"/>
        <v>0</v>
      </c>
      <c r="E103" s="148">
        <f t="shared" si="21"/>
        <v>0</v>
      </c>
      <c r="F103" s="32">
        <f t="shared" si="22"/>
        <v>0</v>
      </c>
      <c r="G103" s="32">
        <f t="shared" si="23"/>
        <v>0</v>
      </c>
      <c r="H103" s="32">
        <f t="shared" si="24"/>
        <v>0</v>
      </c>
      <c r="I103" s="32">
        <f t="shared" si="25"/>
        <v>0</v>
      </c>
      <c r="J103" s="32">
        <f t="shared" si="26"/>
        <v>0</v>
      </c>
      <c r="K103" s="32">
        <f t="shared" si="27"/>
        <v>0</v>
      </c>
      <c r="L103" s="32">
        <f t="shared" si="28"/>
        <v>0</v>
      </c>
      <c r="M103" s="32">
        <f t="shared" ca="1" si="29"/>
        <v>-1.303329720223693E-3</v>
      </c>
      <c r="N103" s="32">
        <f t="shared" ca="1" si="30"/>
        <v>0</v>
      </c>
      <c r="O103" s="149">
        <f t="shared" ca="1" si="31"/>
        <v>0</v>
      </c>
      <c r="P103" s="32">
        <f t="shared" ca="1" si="32"/>
        <v>0</v>
      </c>
      <c r="Q103" s="32">
        <f t="shared" ca="1" si="33"/>
        <v>0</v>
      </c>
      <c r="R103">
        <f t="shared" ca="1" si="34"/>
        <v>1.303329720223693E-3</v>
      </c>
    </row>
    <row r="104" spans="1:18">
      <c r="A104" s="146"/>
      <c r="B104" s="146"/>
      <c r="C104" s="146"/>
      <c r="D104" s="148">
        <f t="shared" si="20"/>
        <v>0</v>
      </c>
      <c r="E104" s="148">
        <f t="shared" si="21"/>
        <v>0</v>
      </c>
      <c r="F104" s="32">
        <f t="shared" si="22"/>
        <v>0</v>
      </c>
      <c r="G104" s="32">
        <f t="shared" si="23"/>
        <v>0</v>
      </c>
      <c r="H104" s="32">
        <f t="shared" si="24"/>
        <v>0</v>
      </c>
      <c r="I104" s="32">
        <f t="shared" si="25"/>
        <v>0</v>
      </c>
      <c r="J104" s="32">
        <f t="shared" si="26"/>
        <v>0</v>
      </c>
      <c r="K104" s="32">
        <f t="shared" si="27"/>
        <v>0</v>
      </c>
      <c r="L104" s="32">
        <f t="shared" si="28"/>
        <v>0</v>
      </c>
      <c r="M104" s="32">
        <f t="shared" ca="1" si="29"/>
        <v>-1.303329720223693E-3</v>
      </c>
      <c r="N104" s="32">
        <f t="shared" ca="1" si="30"/>
        <v>0</v>
      </c>
      <c r="O104" s="149">
        <f t="shared" ca="1" si="31"/>
        <v>0</v>
      </c>
      <c r="P104" s="32">
        <f t="shared" ca="1" si="32"/>
        <v>0</v>
      </c>
      <c r="Q104" s="32">
        <f t="shared" ca="1" si="33"/>
        <v>0</v>
      </c>
      <c r="R104">
        <f t="shared" ca="1" si="34"/>
        <v>1.303329720223693E-3</v>
      </c>
    </row>
    <row r="105" spans="1:18">
      <c r="A105" s="146"/>
      <c r="B105" s="146"/>
      <c r="C105" s="146"/>
      <c r="D105" s="148">
        <f t="shared" si="20"/>
        <v>0</v>
      </c>
      <c r="E105" s="148">
        <f t="shared" si="21"/>
        <v>0</v>
      </c>
      <c r="F105" s="32">
        <f t="shared" si="22"/>
        <v>0</v>
      </c>
      <c r="G105" s="32">
        <f t="shared" si="23"/>
        <v>0</v>
      </c>
      <c r="H105" s="32">
        <f t="shared" si="24"/>
        <v>0</v>
      </c>
      <c r="I105" s="32">
        <f t="shared" si="25"/>
        <v>0</v>
      </c>
      <c r="J105" s="32">
        <f t="shared" si="26"/>
        <v>0</v>
      </c>
      <c r="K105" s="32">
        <f t="shared" si="27"/>
        <v>0</v>
      </c>
      <c r="L105" s="32">
        <f t="shared" si="28"/>
        <v>0</v>
      </c>
      <c r="M105" s="32">
        <f t="shared" ca="1" si="29"/>
        <v>-1.303329720223693E-3</v>
      </c>
      <c r="N105" s="32">
        <f t="shared" ca="1" si="30"/>
        <v>0</v>
      </c>
      <c r="O105" s="149">
        <f t="shared" ca="1" si="31"/>
        <v>0</v>
      </c>
      <c r="P105" s="32">
        <f t="shared" ca="1" si="32"/>
        <v>0</v>
      </c>
      <c r="Q105" s="32">
        <f t="shared" ca="1" si="33"/>
        <v>0</v>
      </c>
      <c r="R105">
        <f t="shared" ca="1" si="34"/>
        <v>1.303329720223693E-3</v>
      </c>
    </row>
    <row r="106" spans="1:18">
      <c r="A106" s="146"/>
      <c r="B106" s="146"/>
      <c r="C106" s="146"/>
      <c r="D106" s="148">
        <f t="shared" si="20"/>
        <v>0</v>
      </c>
      <c r="E106" s="148">
        <f t="shared" si="21"/>
        <v>0</v>
      </c>
      <c r="F106" s="32">
        <f t="shared" si="22"/>
        <v>0</v>
      </c>
      <c r="G106" s="32">
        <f t="shared" si="23"/>
        <v>0</v>
      </c>
      <c r="H106" s="32">
        <f t="shared" si="24"/>
        <v>0</v>
      </c>
      <c r="I106" s="32">
        <f t="shared" si="25"/>
        <v>0</v>
      </c>
      <c r="J106" s="32">
        <f t="shared" si="26"/>
        <v>0</v>
      </c>
      <c r="K106" s="32">
        <f t="shared" si="27"/>
        <v>0</v>
      </c>
      <c r="L106" s="32">
        <f t="shared" si="28"/>
        <v>0</v>
      </c>
      <c r="M106" s="32">
        <f t="shared" ca="1" si="29"/>
        <v>-1.303329720223693E-3</v>
      </c>
      <c r="N106" s="32">
        <f t="shared" ca="1" si="30"/>
        <v>0</v>
      </c>
      <c r="O106" s="149">
        <f t="shared" ca="1" si="31"/>
        <v>0</v>
      </c>
      <c r="P106" s="32">
        <f t="shared" ca="1" si="32"/>
        <v>0</v>
      </c>
      <c r="Q106" s="32">
        <f t="shared" ca="1" si="33"/>
        <v>0</v>
      </c>
      <c r="R106">
        <f t="shared" ca="1" si="34"/>
        <v>1.303329720223693E-3</v>
      </c>
    </row>
    <row r="107" spans="1:18">
      <c r="A107" s="146"/>
      <c r="B107" s="146"/>
      <c r="C107" s="146"/>
      <c r="D107" s="148">
        <f t="shared" si="20"/>
        <v>0</v>
      </c>
      <c r="E107" s="148">
        <f t="shared" si="21"/>
        <v>0</v>
      </c>
      <c r="F107" s="32">
        <f t="shared" si="22"/>
        <v>0</v>
      </c>
      <c r="G107" s="32">
        <f t="shared" si="23"/>
        <v>0</v>
      </c>
      <c r="H107" s="32">
        <f t="shared" si="24"/>
        <v>0</v>
      </c>
      <c r="I107" s="32">
        <f t="shared" si="25"/>
        <v>0</v>
      </c>
      <c r="J107" s="32">
        <f t="shared" si="26"/>
        <v>0</v>
      </c>
      <c r="K107" s="32">
        <f t="shared" si="27"/>
        <v>0</v>
      </c>
      <c r="L107" s="32">
        <f t="shared" si="28"/>
        <v>0</v>
      </c>
      <c r="M107" s="32">
        <f t="shared" ca="1" si="29"/>
        <v>-1.303329720223693E-3</v>
      </c>
      <c r="N107" s="32">
        <f t="shared" ca="1" si="30"/>
        <v>0</v>
      </c>
      <c r="O107" s="149">
        <f t="shared" ca="1" si="31"/>
        <v>0</v>
      </c>
      <c r="P107" s="32">
        <f t="shared" ca="1" si="32"/>
        <v>0</v>
      </c>
      <c r="Q107" s="32">
        <f t="shared" ca="1" si="33"/>
        <v>0</v>
      </c>
      <c r="R107">
        <f t="shared" ca="1" si="34"/>
        <v>1.303329720223693E-3</v>
      </c>
    </row>
    <row r="108" spans="1:18">
      <c r="A108" s="146"/>
      <c r="B108" s="146"/>
      <c r="C108" s="146"/>
      <c r="D108" s="148">
        <f t="shared" si="20"/>
        <v>0</v>
      </c>
      <c r="E108" s="148">
        <f t="shared" si="21"/>
        <v>0</v>
      </c>
      <c r="F108" s="32">
        <f t="shared" si="22"/>
        <v>0</v>
      </c>
      <c r="G108" s="32">
        <f t="shared" si="23"/>
        <v>0</v>
      </c>
      <c r="H108" s="32">
        <f t="shared" si="24"/>
        <v>0</v>
      </c>
      <c r="I108" s="32">
        <f t="shared" si="25"/>
        <v>0</v>
      </c>
      <c r="J108" s="32">
        <f t="shared" si="26"/>
        <v>0</v>
      </c>
      <c r="K108" s="32">
        <f t="shared" si="27"/>
        <v>0</v>
      </c>
      <c r="L108" s="32">
        <f t="shared" si="28"/>
        <v>0</v>
      </c>
      <c r="M108" s="32">
        <f t="shared" ca="1" si="29"/>
        <v>-1.303329720223693E-3</v>
      </c>
      <c r="N108" s="32">
        <f t="shared" ca="1" si="30"/>
        <v>0</v>
      </c>
      <c r="O108" s="149">
        <f t="shared" ca="1" si="31"/>
        <v>0</v>
      </c>
      <c r="P108" s="32">
        <f t="shared" ca="1" si="32"/>
        <v>0</v>
      </c>
      <c r="Q108" s="32">
        <f t="shared" ca="1" si="33"/>
        <v>0</v>
      </c>
      <c r="R108">
        <f t="shared" ca="1" si="34"/>
        <v>1.303329720223693E-3</v>
      </c>
    </row>
    <row r="109" spans="1:18">
      <c r="A109" s="146"/>
      <c r="B109" s="146"/>
      <c r="C109" s="146"/>
      <c r="D109" s="148">
        <f t="shared" si="20"/>
        <v>0</v>
      </c>
      <c r="E109" s="148">
        <f t="shared" si="21"/>
        <v>0</v>
      </c>
      <c r="F109" s="32">
        <f t="shared" si="22"/>
        <v>0</v>
      </c>
      <c r="G109" s="32">
        <f t="shared" si="23"/>
        <v>0</v>
      </c>
      <c r="H109" s="32">
        <f t="shared" si="24"/>
        <v>0</v>
      </c>
      <c r="I109" s="32">
        <f t="shared" si="25"/>
        <v>0</v>
      </c>
      <c r="J109" s="32">
        <f t="shared" si="26"/>
        <v>0</v>
      </c>
      <c r="K109" s="32">
        <f t="shared" si="27"/>
        <v>0</v>
      </c>
      <c r="L109" s="32">
        <f t="shared" si="28"/>
        <v>0</v>
      </c>
      <c r="M109" s="32">
        <f t="shared" ca="1" si="29"/>
        <v>-1.303329720223693E-3</v>
      </c>
      <c r="N109" s="32">
        <f t="shared" ca="1" si="30"/>
        <v>0</v>
      </c>
      <c r="O109" s="149">
        <f t="shared" ca="1" si="31"/>
        <v>0</v>
      </c>
      <c r="P109" s="32">
        <f t="shared" ca="1" si="32"/>
        <v>0</v>
      </c>
      <c r="Q109" s="32">
        <f t="shared" ca="1" si="33"/>
        <v>0</v>
      </c>
      <c r="R109">
        <f t="shared" ca="1" si="34"/>
        <v>1.303329720223693E-3</v>
      </c>
    </row>
    <row r="110" spans="1:18">
      <c r="A110" s="146"/>
      <c r="B110" s="146"/>
      <c r="C110" s="146"/>
      <c r="D110" s="148">
        <f t="shared" si="20"/>
        <v>0</v>
      </c>
      <c r="E110" s="148">
        <f t="shared" si="21"/>
        <v>0</v>
      </c>
      <c r="F110" s="32">
        <f t="shared" si="22"/>
        <v>0</v>
      </c>
      <c r="G110" s="32">
        <f t="shared" si="23"/>
        <v>0</v>
      </c>
      <c r="H110" s="32">
        <f t="shared" si="24"/>
        <v>0</v>
      </c>
      <c r="I110" s="32">
        <f t="shared" si="25"/>
        <v>0</v>
      </c>
      <c r="J110" s="32">
        <f t="shared" si="26"/>
        <v>0</v>
      </c>
      <c r="K110" s="32">
        <f t="shared" si="27"/>
        <v>0</v>
      </c>
      <c r="L110" s="32">
        <f t="shared" si="28"/>
        <v>0</v>
      </c>
      <c r="M110" s="32">
        <f t="shared" ca="1" si="29"/>
        <v>-1.303329720223693E-3</v>
      </c>
      <c r="N110" s="32">
        <f t="shared" ca="1" si="30"/>
        <v>0</v>
      </c>
      <c r="O110" s="149">
        <f t="shared" ca="1" si="31"/>
        <v>0</v>
      </c>
      <c r="P110" s="32">
        <f t="shared" ca="1" si="32"/>
        <v>0</v>
      </c>
      <c r="Q110" s="32">
        <f t="shared" ca="1" si="33"/>
        <v>0</v>
      </c>
      <c r="R110">
        <f t="shared" ca="1" si="34"/>
        <v>1.303329720223693E-3</v>
      </c>
    </row>
    <row r="111" spans="1:18">
      <c r="A111" s="146"/>
      <c r="B111" s="146"/>
      <c r="C111" s="146"/>
      <c r="D111" s="148">
        <f t="shared" si="20"/>
        <v>0</v>
      </c>
      <c r="E111" s="148">
        <f t="shared" si="21"/>
        <v>0</v>
      </c>
      <c r="F111" s="32">
        <f t="shared" si="22"/>
        <v>0</v>
      </c>
      <c r="G111" s="32">
        <f t="shared" si="23"/>
        <v>0</v>
      </c>
      <c r="H111" s="32">
        <f t="shared" si="24"/>
        <v>0</v>
      </c>
      <c r="I111" s="32">
        <f t="shared" si="25"/>
        <v>0</v>
      </c>
      <c r="J111" s="32">
        <f t="shared" si="26"/>
        <v>0</v>
      </c>
      <c r="K111" s="32">
        <f t="shared" si="27"/>
        <v>0</v>
      </c>
      <c r="L111" s="32">
        <f t="shared" si="28"/>
        <v>0</v>
      </c>
      <c r="M111" s="32">
        <f t="shared" ca="1" si="29"/>
        <v>-1.303329720223693E-3</v>
      </c>
      <c r="N111" s="32">
        <f t="shared" ca="1" si="30"/>
        <v>0</v>
      </c>
      <c r="O111" s="149">
        <f t="shared" ca="1" si="31"/>
        <v>0</v>
      </c>
      <c r="P111" s="32">
        <f t="shared" ca="1" si="32"/>
        <v>0</v>
      </c>
      <c r="Q111" s="32">
        <f t="shared" ca="1" si="33"/>
        <v>0</v>
      </c>
      <c r="R111">
        <f t="shared" ca="1" si="34"/>
        <v>1.303329720223693E-3</v>
      </c>
    </row>
    <row r="112" spans="1:18">
      <c r="A112" s="146"/>
      <c r="B112" s="146"/>
      <c r="C112" s="146"/>
      <c r="D112" s="148">
        <f t="shared" si="20"/>
        <v>0</v>
      </c>
      <c r="E112" s="148">
        <f t="shared" si="21"/>
        <v>0</v>
      </c>
      <c r="F112" s="32">
        <f t="shared" si="22"/>
        <v>0</v>
      </c>
      <c r="G112" s="32">
        <f t="shared" si="23"/>
        <v>0</v>
      </c>
      <c r="H112" s="32">
        <f t="shared" si="24"/>
        <v>0</v>
      </c>
      <c r="I112" s="32">
        <f t="shared" si="25"/>
        <v>0</v>
      </c>
      <c r="J112" s="32">
        <f t="shared" si="26"/>
        <v>0</v>
      </c>
      <c r="K112" s="32">
        <f t="shared" si="27"/>
        <v>0</v>
      </c>
      <c r="L112" s="32">
        <f t="shared" si="28"/>
        <v>0</v>
      </c>
      <c r="M112" s="32">
        <f t="shared" ca="1" si="29"/>
        <v>-1.303329720223693E-3</v>
      </c>
      <c r="N112" s="32">
        <f t="shared" ca="1" si="30"/>
        <v>0</v>
      </c>
      <c r="O112" s="149">
        <f t="shared" ca="1" si="31"/>
        <v>0</v>
      </c>
      <c r="P112" s="32">
        <f t="shared" ca="1" si="32"/>
        <v>0</v>
      </c>
      <c r="Q112" s="32">
        <f t="shared" ca="1" si="33"/>
        <v>0</v>
      </c>
      <c r="R112">
        <f t="shared" ca="1" si="34"/>
        <v>1.303329720223693E-3</v>
      </c>
    </row>
    <row r="113" spans="1:18">
      <c r="A113" s="146"/>
      <c r="B113" s="146"/>
      <c r="C113" s="146"/>
      <c r="D113" s="148">
        <f t="shared" si="20"/>
        <v>0</v>
      </c>
      <c r="E113" s="148">
        <f t="shared" si="21"/>
        <v>0</v>
      </c>
      <c r="F113" s="32">
        <f t="shared" si="22"/>
        <v>0</v>
      </c>
      <c r="G113" s="32">
        <f t="shared" si="23"/>
        <v>0</v>
      </c>
      <c r="H113" s="32">
        <f t="shared" si="24"/>
        <v>0</v>
      </c>
      <c r="I113" s="32">
        <f t="shared" si="25"/>
        <v>0</v>
      </c>
      <c r="J113" s="32">
        <f t="shared" si="26"/>
        <v>0</v>
      </c>
      <c r="K113" s="32">
        <f t="shared" si="27"/>
        <v>0</v>
      </c>
      <c r="L113" s="32">
        <f t="shared" si="28"/>
        <v>0</v>
      </c>
      <c r="M113" s="32">
        <f t="shared" ca="1" si="29"/>
        <v>-1.303329720223693E-3</v>
      </c>
      <c r="N113" s="32">
        <f t="shared" ca="1" si="30"/>
        <v>0</v>
      </c>
      <c r="O113" s="149">
        <f t="shared" ca="1" si="31"/>
        <v>0</v>
      </c>
      <c r="P113" s="32">
        <f t="shared" ca="1" si="32"/>
        <v>0</v>
      </c>
      <c r="Q113" s="32">
        <f t="shared" ca="1" si="33"/>
        <v>0</v>
      </c>
      <c r="R113">
        <f t="shared" ca="1" si="34"/>
        <v>1.303329720223693E-3</v>
      </c>
    </row>
    <row r="114" spans="1:18">
      <c r="A114" s="146"/>
      <c r="B114" s="146"/>
      <c r="C114" s="146"/>
      <c r="D114" s="148">
        <f t="shared" si="20"/>
        <v>0</v>
      </c>
      <c r="E114" s="148">
        <f t="shared" si="21"/>
        <v>0</v>
      </c>
      <c r="F114" s="32">
        <f t="shared" si="22"/>
        <v>0</v>
      </c>
      <c r="G114" s="32">
        <f t="shared" si="23"/>
        <v>0</v>
      </c>
      <c r="H114" s="32">
        <f t="shared" si="24"/>
        <v>0</v>
      </c>
      <c r="I114" s="32">
        <f t="shared" si="25"/>
        <v>0</v>
      </c>
      <c r="J114" s="32">
        <f t="shared" si="26"/>
        <v>0</v>
      </c>
      <c r="K114" s="32">
        <f t="shared" si="27"/>
        <v>0</v>
      </c>
      <c r="L114" s="32">
        <f t="shared" si="28"/>
        <v>0</v>
      </c>
      <c r="M114" s="32">
        <f t="shared" ca="1" si="29"/>
        <v>-1.303329720223693E-3</v>
      </c>
      <c r="N114" s="32">
        <f t="shared" ca="1" si="30"/>
        <v>0</v>
      </c>
      <c r="O114" s="149">
        <f t="shared" ca="1" si="31"/>
        <v>0</v>
      </c>
      <c r="P114" s="32">
        <f t="shared" ca="1" si="32"/>
        <v>0</v>
      </c>
      <c r="Q114" s="32">
        <f t="shared" ca="1" si="33"/>
        <v>0</v>
      </c>
      <c r="R114">
        <f t="shared" ca="1" si="34"/>
        <v>1.303329720223693E-3</v>
      </c>
    </row>
    <row r="115" spans="1:18">
      <c r="A115" s="146"/>
      <c r="B115" s="146"/>
      <c r="C115" s="146"/>
      <c r="D115" s="148">
        <f t="shared" si="20"/>
        <v>0</v>
      </c>
      <c r="E115" s="148">
        <f t="shared" si="21"/>
        <v>0</v>
      </c>
      <c r="F115" s="32">
        <f t="shared" si="22"/>
        <v>0</v>
      </c>
      <c r="G115" s="32">
        <f t="shared" si="23"/>
        <v>0</v>
      </c>
      <c r="H115" s="32">
        <f t="shared" si="24"/>
        <v>0</v>
      </c>
      <c r="I115" s="32">
        <f t="shared" si="25"/>
        <v>0</v>
      </c>
      <c r="J115" s="32">
        <f t="shared" si="26"/>
        <v>0</v>
      </c>
      <c r="K115" s="32">
        <f t="shared" si="27"/>
        <v>0</v>
      </c>
      <c r="L115" s="32">
        <f t="shared" si="28"/>
        <v>0</v>
      </c>
      <c r="M115" s="32">
        <f t="shared" ca="1" si="29"/>
        <v>-1.303329720223693E-3</v>
      </c>
      <c r="N115" s="32">
        <f t="shared" ca="1" si="30"/>
        <v>0</v>
      </c>
      <c r="O115" s="149">
        <f t="shared" ca="1" si="31"/>
        <v>0</v>
      </c>
      <c r="P115" s="32">
        <f t="shared" ca="1" si="32"/>
        <v>0</v>
      </c>
      <c r="Q115" s="32">
        <f t="shared" ca="1" si="33"/>
        <v>0</v>
      </c>
      <c r="R115">
        <f t="shared" ca="1" si="34"/>
        <v>1.303329720223693E-3</v>
      </c>
    </row>
    <row r="116" spans="1:18">
      <c r="A116" s="146"/>
      <c r="B116" s="146"/>
      <c r="C116" s="146"/>
      <c r="D116" s="148">
        <f t="shared" si="20"/>
        <v>0</v>
      </c>
      <c r="E116" s="148">
        <f t="shared" si="21"/>
        <v>0</v>
      </c>
      <c r="F116" s="32">
        <f t="shared" si="22"/>
        <v>0</v>
      </c>
      <c r="G116" s="32">
        <f t="shared" si="23"/>
        <v>0</v>
      </c>
      <c r="H116" s="32">
        <f t="shared" si="24"/>
        <v>0</v>
      </c>
      <c r="I116" s="32">
        <f t="shared" si="25"/>
        <v>0</v>
      </c>
      <c r="J116" s="32">
        <f t="shared" si="26"/>
        <v>0</v>
      </c>
      <c r="K116" s="32">
        <f t="shared" si="27"/>
        <v>0</v>
      </c>
      <c r="L116" s="32">
        <f t="shared" si="28"/>
        <v>0</v>
      </c>
      <c r="M116" s="32">
        <f t="shared" ca="1" si="29"/>
        <v>-1.303329720223693E-3</v>
      </c>
      <c r="N116" s="32">
        <f t="shared" ca="1" si="30"/>
        <v>0</v>
      </c>
      <c r="O116" s="149">
        <f t="shared" ca="1" si="31"/>
        <v>0</v>
      </c>
      <c r="P116" s="32">
        <f t="shared" ca="1" si="32"/>
        <v>0</v>
      </c>
      <c r="Q116" s="32">
        <f t="shared" ca="1" si="33"/>
        <v>0</v>
      </c>
      <c r="R116">
        <f t="shared" ca="1" si="34"/>
        <v>1.303329720223693E-3</v>
      </c>
    </row>
    <row r="117" spans="1:18">
      <c r="A117" s="146"/>
      <c r="B117" s="146"/>
      <c r="C117" s="146"/>
      <c r="D117" s="148">
        <f t="shared" si="20"/>
        <v>0</v>
      </c>
      <c r="E117" s="148">
        <f t="shared" si="21"/>
        <v>0</v>
      </c>
      <c r="F117" s="32">
        <f t="shared" si="22"/>
        <v>0</v>
      </c>
      <c r="G117" s="32">
        <f t="shared" si="23"/>
        <v>0</v>
      </c>
      <c r="H117" s="32">
        <f t="shared" si="24"/>
        <v>0</v>
      </c>
      <c r="I117" s="32">
        <f t="shared" si="25"/>
        <v>0</v>
      </c>
      <c r="J117" s="32">
        <f t="shared" si="26"/>
        <v>0</v>
      </c>
      <c r="K117" s="32">
        <f t="shared" si="27"/>
        <v>0</v>
      </c>
      <c r="L117" s="32">
        <f t="shared" si="28"/>
        <v>0</v>
      </c>
      <c r="M117" s="32">
        <f t="shared" ca="1" si="29"/>
        <v>-1.303329720223693E-3</v>
      </c>
      <c r="N117" s="32">
        <f t="shared" ca="1" si="30"/>
        <v>0</v>
      </c>
      <c r="O117" s="149">
        <f t="shared" ca="1" si="31"/>
        <v>0</v>
      </c>
      <c r="P117" s="32">
        <f t="shared" ca="1" si="32"/>
        <v>0</v>
      </c>
      <c r="Q117" s="32">
        <f t="shared" ca="1" si="33"/>
        <v>0</v>
      </c>
      <c r="R117">
        <f t="shared" ca="1" si="34"/>
        <v>1.303329720223693E-3</v>
      </c>
    </row>
    <row r="118" spans="1:18">
      <c r="A118" s="146"/>
      <c r="B118" s="146"/>
      <c r="C118" s="146"/>
      <c r="D118" s="148">
        <f t="shared" si="20"/>
        <v>0</v>
      </c>
      <c r="E118" s="148">
        <f t="shared" si="21"/>
        <v>0</v>
      </c>
      <c r="F118" s="32">
        <f t="shared" si="22"/>
        <v>0</v>
      </c>
      <c r="G118" s="32">
        <f t="shared" si="23"/>
        <v>0</v>
      </c>
      <c r="H118" s="32">
        <f t="shared" si="24"/>
        <v>0</v>
      </c>
      <c r="I118" s="32">
        <f t="shared" si="25"/>
        <v>0</v>
      </c>
      <c r="J118" s="32">
        <f t="shared" si="26"/>
        <v>0</v>
      </c>
      <c r="K118" s="32">
        <f t="shared" si="27"/>
        <v>0</v>
      </c>
      <c r="L118" s="32">
        <f t="shared" si="28"/>
        <v>0</v>
      </c>
      <c r="M118" s="32">
        <f t="shared" ca="1" si="29"/>
        <v>-1.303329720223693E-3</v>
      </c>
      <c r="N118" s="32">
        <f t="shared" ca="1" si="30"/>
        <v>0</v>
      </c>
      <c r="O118" s="149">
        <f t="shared" ca="1" si="31"/>
        <v>0</v>
      </c>
      <c r="P118" s="32">
        <f t="shared" ca="1" si="32"/>
        <v>0</v>
      </c>
      <c r="Q118" s="32">
        <f t="shared" ca="1" si="33"/>
        <v>0</v>
      </c>
      <c r="R118">
        <f t="shared" ca="1" si="34"/>
        <v>1.303329720223693E-3</v>
      </c>
    </row>
    <row r="119" spans="1:18">
      <c r="A119" s="146"/>
      <c r="B119" s="146"/>
      <c r="C119" s="146"/>
      <c r="D119" s="148">
        <f t="shared" si="20"/>
        <v>0</v>
      </c>
      <c r="E119" s="148">
        <f t="shared" si="21"/>
        <v>0</v>
      </c>
      <c r="F119" s="32">
        <f t="shared" si="22"/>
        <v>0</v>
      </c>
      <c r="G119" s="32">
        <f t="shared" si="23"/>
        <v>0</v>
      </c>
      <c r="H119" s="32">
        <f t="shared" si="24"/>
        <v>0</v>
      </c>
      <c r="I119" s="32">
        <f t="shared" si="25"/>
        <v>0</v>
      </c>
      <c r="J119" s="32">
        <f t="shared" si="26"/>
        <v>0</v>
      </c>
      <c r="K119" s="32">
        <f t="shared" si="27"/>
        <v>0</v>
      </c>
      <c r="L119" s="32">
        <f t="shared" si="28"/>
        <v>0</v>
      </c>
      <c r="M119" s="32">
        <f t="shared" ca="1" si="29"/>
        <v>-1.303329720223693E-3</v>
      </c>
      <c r="N119" s="32">
        <f t="shared" ca="1" si="30"/>
        <v>0</v>
      </c>
      <c r="O119" s="149">
        <f t="shared" ca="1" si="31"/>
        <v>0</v>
      </c>
      <c r="P119" s="32">
        <f t="shared" ca="1" si="32"/>
        <v>0</v>
      </c>
      <c r="Q119" s="32">
        <f t="shared" ca="1" si="33"/>
        <v>0</v>
      </c>
      <c r="R119">
        <f t="shared" ca="1" si="34"/>
        <v>1.303329720223693E-3</v>
      </c>
    </row>
    <row r="120" spans="1:18">
      <c r="A120" s="146"/>
      <c r="B120" s="146"/>
      <c r="C120" s="146"/>
      <c r="D120" s="148">
        <f t="shared" si="20"/>
        <v>0</v>
      </c>
      <c r="E120" s="148">
        <f t="shared" si="21"/>
        <v>0</v>
      </c>
      <c r="F120" s="32">
        <f t="shared" si="22"/>
        <v>0</v>
      </c>
      <c r="G120" s="32">
        <f t="shared" si="23"/>
        <v>0</v>
      </c>
      <c r="H120" s="32">
        <f t="shared" si="24"/>
        <v>0</v>
      </c>
      <c r="I120" s="32">
        <f t="shared" si="25"/>
        <v>0</v>
      </c>
      <c r="J120" s="32">
        <f t="shared" si="26"/>
        <v>0</v>
      </c>
      <c r="K120" s="32">
        <f t="shared" si="27"/>
        <v>0</v>
      </c>
      <c r="L120" s="32">
        <f t="shared" si="28"/>
        <v>0</v>
      </c>
      <c r="M120" s="32">
        <f t="shared" ca="1" si="29"/>
        <v>-1.303329720223693E-3</v>
      </c>
      <c r="N120" s="32">
        <f t="shared" ca="1" si="30"/>
        <v>0</v>
      </c>
      <c r="O120" s="149">
        <f t="shared" ca="1" si="31"/>
        <v>0</v>
      </c>
      <c r="P120" s="32">
        <f t="shared" ca="1" si="32"/>
        <v>0</v>
      </c>
      <c r="Q120" s="32">
        <f t="shared" ca="1" si="33"/>
        <v>0</v>
      </c>
      <c r="R120">
        <f t="shared" ca="1" si="34"/>
        <v>1.303329720223693E-3</v>
      </c>
    </row>
    <row r="121" spans="1:18">
      <c r="A121" s="146"/>
      <c r="B121" s="146"/>
      <c r="C121" s="146"/>
      <c r="D121" s="148">
        <f t="shared" si="20"/>
        <v>0</v>
      </c>
      <c r="E121" s="148">
        <f t="shared" si="21"/>
        <v>0</v>
      </c>
      <c r="F121" s="32">
        <f t="shared" si="22"/>
        <v>0</v>
      </c>
      <c r="G121" s="32">
        <f t="shared" si="23"/>
        <v>0</v>
      </c>
      <c r="H121" s="32">
        <f t="shared" si="24"/>
        <v>0</v>
      </c>
      <c r="I121" s="32">
        <f t="shared" si="25"/>
        <v>0</v>
      </c>
      <c r="J121" s="32">
        <f t="shared" si="26"/>
        <v>0</v>
      </c>
      <c r="K121" s="32">
        <f t="shared" si="27"/>
        <v>0</v>
      </c>
      <c r="L121" s="32">
        <f t="shared" si="28"/>
        <v>0</v>
      </c>
      <c r="M121" s="32">
        <f t="shared" ca="1" si="29"/>
        <v>-1.303329720223693E-3</v>
      </c>
      <c r="N121" s="32">
        <f t="shared" ca="1" si="30"/>
        <v>0</v>
      </c>
      <c r="O121" s="149">
        <f t="shared" ca="1" si="31"/>
        <v>0</v>
      </c>
      <c r="P121" s="32">
        <f t="shared" ca="1" si="32"/>
        <v>0</v>
      </c>
      <c r="Q121" s="32">
        <f t="shared" ca="1" si="33"/>
        <v>0</v>
      </c>
      <c r="R121">
        <f t="shared" ca="1" si="34"/>
        <v>1.303329720223693E-3</v>
      </c>
    </row>
    <row r="122" spans="1:18">
      <c r="A122" s="146"/>
      <c r="B122" s="146"/>
      <c r="C122" s="146"/>
      <c r="D122" s="148">
        <f t="shared" si="20"/>
        <v>0</v>
      </c>
      <c r="E122" s="148">
        <f t="shared" si="21"/>
        <v>0</v>
      </c>
      <c r="F122" s="32">
        <f t="shared" si="22"/>
        <v>0</v>
      </c>
      <c r="G122" s="32">
        <f t="shared" si="23"/>
        <v>0</v>
      </c>
      <c r="H122" s="32">
        <f t="shared" si="24"/>
        <v>0</v>
      </c>
      <c r="I122" s="32">
        <f t="shared" si="25"/>
        <v>0</v>
      </c>
      <c r="J122" s="32">
        <f t="shared" si="26"/>
        <v>0</v>
      </c>
      <c r="K122" s="32">
        <f t="shared" si="27"/>
        <v>0</v>
      </c>
      <c r="L122" s="32">
        <f t="shared" si="28"/>
        <v>0</v>
      </c>
      <c r="M122" s="32">
        <f t="shared" ca="1" si="29"/>
        <v>-1.303329720223693E-3</v>
      </c>
      <c r="N122" s="32">
        <f t="shared" ca="1" si="30"/>
        <v>0</v>
      </c>
      <c r="O122" s="149">
        <f t="shared" ca="1" si="31"/>
        <v>0</v>
      </c>
      <c r="P122" s="32">
        <f t="shared" ca="1" si="32"/>
        <v>0</v>
      </c>
      <c r="Q122" s="32">
        <f t="shared" ca="1" si="33"/>
        <v>0</v>
      </c>
      <c r="R122">
        <f t="shared" ca="1" si="34"/>
        <v>1.303329720223693E-3</v>
      </c>
    </row>
    <row r="123" spans="1:18">
      <c r="A123" s="146"/>
      <c r="B123" s="146"/>
      <c r="C123" s="146"/>
      <c r="D123" s="148">
        <f t="shared" si="20"/>
        <v>0</v>
      </c>
      <c r="E123" s="148">
        <f t="shared" si="21"/>
        <v>0</v>
      </c>
      <c r="F123" s="32">
        <f t="shared" si="22"/>
        <v>0</v>
      </c>
      <c r="G123" s="32">
        <f t="shared" si="23"/>
        <v>0</v>
      </c>
      <c r="H123" s="32">
        <f t="shared" si="24"/>
        <v>0</v>
      </c>
      <c r="I123" s="32">
        <f t="shared" si="25"/>
        <v>0</v>
      </c>
      <c r="J123" s="32">
        <f t="shared" si="26"/>
        <v>0</v>
      </c>
      <c r="K123" s="32">
        <f t="shared" si="27"/>
        <v>0</v>
      </c>
      <c r="L123" s="32">
        <f t="shared" si="28"/>
        <v>0</v>
      </c>
      <c r="M123" s="32">
        <f t="shared" ca="1" si="29"/>
        <v>-1.303329720223693E-3</v>
      </c>
      <c r="N123" s="32">
        <f t="shared" ca="1" si="30"/>
        <v>0</v>
      </c>
      <c r="O123" s="149">
        <f t="shared" ca="1" si="31"/>
        <v>0</v>
      </c>
      <c r="P123" s="32">
        <f t="shared" ca="1" si="32"/>
        <v>0</v>
      </c>
      <c r="Q123" s="32">
        <f t="shared" ca="1" si="33"/>
        <v>0</v>
      </c>
      <c r="R123">
        <f t="shared" ca="1" si="34"/>
        <v>1.303329720223693E-3</v>
      </c>
    </row>
    <row r="124" spans="1:18">
      <c r="A124" s="146"/>
      <c r="B124" s="146"/>
      <c r="C124" s="146"/>
      <c r="D124" s="148">
        <f t="shared" si="20"/>
        <v>0</v>
      </c>
      <c r="E124" s="148">
        <f t="shared" si="21"/>
        <v>0</v>
      </c>
      <c r="F124" s="32">
        <f t="shared" si="22"/>
        <v>0</v>
      </c>
      <c r="G124" s="32">
        <f t="shared" si="23"/>
        <v>0</v>
      </c>
      <c r="H124" s="32">
        <f t="shared" si="24"/>
        <v>0</v>
      </c>
      <c r="I124" s="32">
        <f t="shared" si="25"/>
        <v>0</v>
      </c>
      <c r="J124" s="32">
        <f t="shared" si="26"/>
        <v>0</v>
      </c>
      <c r="K124" s="32">
        <f t="shared" si="27"/>
        <v>0</v>
      </c>
      <c r="L124" s="32">
        <f t="shared" si="28"/>
        <v>0</v>
      </c>
      <c r="M124" s="32">
        <f t="shared" ca="1" si="29"/>
        <v>-1.303329720223693E-3</v>
      </c>
      <c r="N124" s="32">
        <f t="shared" ca="1" si="30"/>
        <v>0</v>
      </c>
      <c r="O124" s="149">
        <f t="shared" ca="1" si="31"/>
        <v>0</v>
      </c>
      <c r="P124" s="32">
        <f t="shared" ca="1" si="32"/>
        <v>0</v>
      </c>
      <c r="Q124" s="32">
        <f t="shared" ca="1" si="33"/>
        <v>0</v>
      </c>
      <c r="R124">
        <f t="shared" ca="1" si="34"/>
        <v>1.303329720223693E-3</v>
      </c>
    </row>
    <row r="125" spans="1:18">
      <c r="A125" s="146"/>
      <c r="B125" s="146"/>
      <c r="C125" s="146"/>
      <c r="D125" s="148">
        <f t="shared" si="20"/>
        <v>0</v>
      </c>
      <c r="E125" s="148">
        <f t="shared" si="21"/>
        <v>0</v>
      </c>
      <c r="F125" s="32">
        <f t="shared" si="22"/>
        <v>0</v>
      </c>
      <c r="G125" s="32">
        <f t="shared" si="23"/>
        <v>0</v>
      </c>
      <c r="H125" s="32">
        <f t="shared" si="24"/>
        <v>0</v>
      </c>
      <c r="I125" s="32">
        <f t="shared" si="25"/>
        <v>0</v>
      </c>
      <c r="J125" s="32">
        <f t="shared" si="26"/>
        <v>0</v>
      </c>
      <c r="K125" s="32">
        <f t="shared" si="27"/>
        <v>0</v>
      </c>
      <c r="L125" s="32">
        <f t="shared" si="28"/>
        <v>0</v>
      </c>
      <c r="M125" s="32">
        <f t="shared" ca="1" si="29"/>
        <v>-1.303329720223693E-3</v>
      </c>
      <c r="N125" s="32">
        <f t="shared" ca="1" si="30"/>
        <v>0</v>
      </c>
      <c r="O125" s="149">
        <f t="shared" ca="1" si="31"/>
        <v>0</v>
      </c>
      <c r="P125" s="32">
        <f t="shared" ca="1" si="32"/>
        <v>0</v>
      </c>
      <c r="Q125" s="32">
        <f t="shared" ca="1" si="33"/>
        <v>0</v>
      </c>
      <c r="R125">
        <f t="shared" ca="1" si="34"/>
        <v>1.303329720223693E-3</v>
      </c>
    </row>
    <row r="126" spans="1:18">
      <c r="A126" s="146"/>
      <c r="B126" s="146"/>
      <c r="C126" s="146"/>
      <c r="D126" s="148">
        <f t="shared" si="20"/>
        <v>0</v>
      </c>
      <c r="E126" s="148">
        <f t="shared" si="21"/>
        <v>0</v>
      </c>
      <c r="F126" s="32">
        <f t="shared" si="22"/>
        <v>0</v>
      </c>
      <c r="G126" s="32">
        <f t="shared" si="23"/>
        <v>0</v>
      </c>
      <c r="H126" s="32">
        <f t="shared" si="24"/>
        <v>0</v>
      </c>
      <c r="I126" s="32">
        <f t="shared" si="25"/>
        <v>0</v>
      </c>
      <c r="J126" s="32">
        <f t="shared" si="26"/>
        <v>0</v>
      </c>
      <c r="K126" s="32">
        <f t="shared" si="27"/>
        <v>0</v>
      </c>
      <c r="L126" s="32">
        <f t="shared" si="28"/>
        <v>0</v>
      </c>
      <c r="M126" s="32">
        <f t="shared" ca="1" si="29"/>
        <v>-1.303329720223693E-3</v>
      </c>
      <c r="N126" s="32">
        <f t="shared" ca="1" si="30"/>
        <v>0</v>
      </c>
      <c r="O126" s="149">
        <f t="shared" ca="1" si="31"/>
        <v>0</v>
      </c>
      <c r="P126" s="32">
        <f t="shared" ca="1" si="32"/>
        <v>0</v>
      </c>
      <c r="Q126" s="32">
        <f t="shared" ca="1" si="33"/>
        <v>0</v>
      </c>
      <c r="R126">
        <f t="shared" ca="1" si="34"/>
        <v>1.303329720223693E-3</v>
      </c>
    </row>
    <row r="127" spans="1:18">
      <c r="A127" s="146"/>
      <c r="B127" s="146"/>
      <c r="C127" s="146"/>
      <c r="D127" s="148">
        <f t="shared" si="20"/>
        <v>0</v>
      </c>
      <c r="E127" s="148">
        <f t="shared" si="21"/>
        <v>0</v>
      </c>
      <c r="F127" s="32">
        <f t="shared" si="22"/>
        <v>0</v>
      </c>
      <c r="G127" s="32">
        <f t="shared" si="23"/>
        <v>0</v>
      </c>
      <c r="H127" s="32">
        <f t="shared" si="24"/>
        <v>0</v>
      </c>
      <c r="I127" s="32">
        <f t="shared" si="25"/>
        <v>0</v>
      </c>
      <c r="J127" s="32">
        <f t="shared" si="26"/>
        <v>0</v>
      </c>
      <c r="K127" s="32">
        <f t="shared" si="27"/>
        <v>0</v>
      </c>
      <c r="L127" s="32">
        <f t="shared" si="28"/>
        <v>0</v>
      </c>
      <c r="M127" s="32">
        <f t="shared" ca="1" si="29"/>
        <v>-1.303329720223693E-3</v>
      </c>
      <c r="N127" s="32">
        <f t="shared" ca="1" si="30"/>
        <v>0</v>
      </c>
      <c r="O127" s="149">
        <f t="shared" ca="1" si="31"/>
        <v>0</v>
      </c>
      <c r="P127" s="32">
        <f t="shared" ca="1" si="32"/>
        <v>0</v>
      </c>
      <c r="Q127" s="32">
        <f t="shared" ca="1" si="33"/>
        <v>0</v>
      </c>
      <c r="R127">
        <f t="shared" ca="1" si="34"/>
        <v>1.303329720223693E-3</v>
      </c>
    </row>
    <row r="128" spans="1:18">
      <c r="A128" s="146"/>
      <c r="B128" s="146"/>
      <c r="C128" s="146"/>
      <c r="D128" s="148">
        <f t="shared" si="20"/>
        <v>0</v>
      </c>
      <c r="E128" s="148">
        <f t="shared" si="21"/>
        <v>0</v>
      </c>
      <c r="F128" s="32">
        <f t="shared" si="22"/>
        <v>0</v>
      </c>
      <c r="G128" s="32">
        <f t="shared" si="23"/>
        <v>0</v>
      </c>
      <c r="H128" s="32">
        <f t="shared" si="24"/>
        <v>0</v>
      </c>
      <c r="I128" s="32">
        <f t="shared" si="25"/>
        <v>0</v>
      </c>
      <c r="J128" s="32">
        <f t="shared" si="26"/>
        <v>0</v>
      </c>
      <c r="K128" s="32">
        <f t="shared" si="27"/>
        <v>0</v>
      </c>
      <c r="L128" s="32">
        <f t="shared" si="28"/>
        <v>0</v>
      </c>
      <c r="M128" s="32">
        <f t="shared" ca="1" si="29"/>
        <v>-1.303329720223693E-3</v>
      </c>
      <c r="N128" s="32">
        <f t="shared" ca="1" si="30"/>
        <v>0</v>
      </c>
      <c r="O128" s="149">
        <f t="shared" ca="1" si="31"/>
        <v>0</v>
      </c>
      <c r="P128" s="32">
        <f t="shared" ca="1" si="32"/>
        <v>0</v>
      </c>
      <c r="Q128" s="32">
        <f t="shared" ca="1" si="33"/>
        <v>0</v>
      </c>
      <c r="R128">
        <f t="shared" ca="1" si="34"/>
        <v>1.303329720223693E-3</v>
      </c>
    </row>
    <row r="129" spans="1:18">
      <c r="A129" s="146"/>
      <c r="B129" s="146"/>
      <c r="C129" s="146"/>
      <c r="D129" s="148">
        <f t="shared" si="20"/>
        <v>0</v>
      </c>
      <c r="E129" s="148">
        <f t="shared" si="21"/>
        <v>0</v>
      </c>
      <c r="F129" s="32">
        <f t="shared" si="22"/>
        <v>0</v>
      </c>
      <c r="G129" s="32">
        <f t="shared" si="23"/>
        <v>0</v>
      </c>
      <c r="H129" s="32">
        <f t="shared" si="24"/>
        <v>0</v>
      </c>
      <c r="I129" s="32">
        <f t="shared" si="25"/>
        <v>0</v>
      </c>
      <c r="J129" s="32">
        <f t="shared" si="26"/>
        <v>0</v>
      </c>
      <c r="K129" s="32">
        <f t="shared" si="27"/>
        <v>0</v>
      </c>
      <c r="L129" s="32">
        <f t="shared" si="28"/>
        <v>0</v>
      </c>
      <c r="M129" s="32">
        <f t="shared" ca="1" si="29"/>
        <v>-1.303329720223693E-3</v>
      </c>
      <c r="N129" s="32">
        <f t="shared" ca="1" si="30"/>
        <v>0</v>
      </c>
      <c r="O129" s="149">
        <f t="shared" ca="1" si="31"/>
        <v>0</v>
      </c>
      <c r="P129" s="32">
        <f t="shared" ca="1" si="32"/>
        <v>0</v>
      </c>
      <c r="Q129" s="32">
        <f t="shared" ca="1" si="33"/>
        <v>0</v>
      </c>
      <c r="R129">
        <f t="shared" ca="1" si="34"/>
        <v>1.303329720223693E-3</v>
      </c>
    </row>
    <row r="130" spans="1:18">
      <c r="A130" s="146"/>
      <c r="B130" s="146"/>
      <c r="C130" s="146"/>
      <c r="D130" s="148">
        <f t="shared" si="20"/>
        <v>0</v>
      </c>
      <c r="E130" s="148">
        <f t="shared" si="21"/>
        <v>0</v>
      </c>
      <c r="F130" s="32">
        <f t="shared" si="22"/>
        <v>0</v>
      </c>
      <c r="G130" s="32">
        <f t="shared" si="23"/>
        <v>0</v>
      </c>
      <c r="H130" s="32">
        <f t="shared" si="24"/>
        <v>0</v>
      </c>
      <c r="I130" s="32">
        <f t="shared" si="25"/>
        <v>0</v>
      </c>
      <c r="J130" s="32">
        <f t="shared" si="26"/>
        <v>0</v>
      </c>
      <c r="K130" s="32">
        <f t="shared" si="27"/>
        <v>0</v>
      </c>
      <c r="L130" s="32">
        <f t="shared" si="28"/>
        <v>0</v>
      </c>
      <c r="M130" s="32">
        <f t="shared" ca="1" si="29"/>
        <v>-1.303329720223693E-3</v>
      </c>
      <c r="N130" s="32">
        <f t="shared" ca="1" si="30"/>
        <v>0</v>
      </c>
      <c r="O130" s="149">
        <f t="shared" ca="1" si="31"/>
        <v>0</v>
      </c>
      <c r="P130" s="32">
        <f t="shared" ca="1" si="32"/>
        <v>0</v>
      </c>
      <c r="Q130" s="32">
        <f t="shared" ca="1" si="33"/>
        <v>0</v>
      </c>
      <c r="R130">
        <f t="shared" ca="1" si="34"/>
        <v>1.303329720223693E-3</v>
      </c>
    </row>
    <row r="131" spans="1:18">
      <c r="A131" s="146"/>
      <c r="B131" s="146"/>
      <c r="C131" s="146"/>
      <c r="D131" s="148">
        <f t="shared" si="20"/>
        <v>0</v>
      </c>
      <c r="E131" s="148">
        <f t="shared" si="21"/>
        <v>0</v>
      </c>
      <c r="F131" s="32">
        <f t="shared" si="22"/>
        <v>0</v>
      </c>
      <c r="G131" s="32">
        <f t="shared" si="23"/>
        <v>0</v>
      </c>
      <c r="H131" s="32">
        <f t="shared" si="24"/>
        <v>0</v>
      </c>
      <c r="I131" s="32">
        <f t="shared" si="25"/>
        <v>0</v>
      </c>
      <c r="J131" s="32">
        <f t="shared" si="26"/>
        <v>0</v>
      </c>
      <c r="K131" s="32">
        <f t="shared" si="27"/>
        <v>0</v>
      </c>
      <c r="L131" s="32">
        <f t="shared" si="28"/>
        <v>0</v>
      </c>
      <c r="M131" s="32">
        <f t="shared" ca="1" si="29"/>
        <v>-1.303329720223693E-3</v>
      </c>
      <c r="N131" s="32">
        <f t="shared" ca="1" si="30"/>
        <v>0</v>
      </c>
      <c r="O131" s="149">
        <f t="shared" ca="1" si="31"/>
        <v>0</v>
      </c>
      <c r="P131" s="32">
        <f t="shared" ca="1" si="32"/>
        <v>0</v>
      </c>
      <c r="Q131" s="32">
        <f t="shared" ca="1" si="33"/>
        <v>0</v>
      </c>
      <c r="R131">
        <f t="shared" ca="1" si="34"/>
        <v>1.303329720223693E-3</v>
      </c>
    </row>
    <row r="132" spans="1:18">
      <c r="A132" s="146"/>
      <c r="B132" s="146"/>
      <c r="C132" s="146"/>
      <c r="D132" s="148">
        <f t="shared" si="20"/>
        <v>0</v>
      </c>
      <c r="E132" s="148">
        <f t="shared" si="21"/>
        <v>0</v>
      </c>
      <c r="F132" s="32">
        <f t="shared" si="22"/>
        <v>0</v>
      </c>
      <c r="G132" s="32">
        <f t="shared" si="23"/>
        <v>0</v>
      </c>
      <c r="H132" s="32">
        <f t="shared" si="24"/>
        <v>0</v>
      </c>
      <c r="I132" s="32">
        <f t="shared" si="25"/>
        <v>0</v>
      </c>
      <c r="J132" s="32">
        <f t="shared" si="26"/>
        <v>0</v>
      </c>
      <c r="K132" s="32">
        <f t="shared" si="27"/>
        <v>0</v>
      </c>
      <c r="L132" s="32">
        <f t="shared" si="28"/>
        <v>0</v>
      </c>
      <c r="M132" s="32">
        <f t="shared" ca="1" si="29"/>
        <v>-1.303329720223693E-3</v>
      </c>
      <c r="N132" s="32">
        <f t="shared" ca="1" si="30"/>
        <v>0</v>
      </c>
      <c r="O132" s="149">
        <f t="shared" ca="1" si="31"/>
        <v>0</v>
      </c>
      <c r="P132" s="32">
        <f t="shared" ca="1" si="32"/>
        <v>0</v>
      </c>
      <c r="Q132" s="32">
        <f t="shared" ca="1" si="33"/>
        <v>0</v>
      </c>
      <c r="R132">
        <f t="shared" ca="1" si="34"/>
        <v>1.303329720223693E-3</v>
      </c>
    </row>
    <row r="133" spans="1:18">
      <c r="A133" s="146"/>
      <c r="B133" s="146"/>
      <c r="C133" s="146"/>
      <c r="D133" s="148">
        <f t="shared" si="20"/>
        <v>0</v>
      </c>
      <c r="E133" s="148">
        <f t="shared" si="21"/>
        <v>0</v>
      </c>
      <c r="F133" s="32">
        <f t="shared" si="22"/>
        <v>0</v>
      </c>
      <c r="G133" s="32">
        <f t="shared" si="23"/>
        <v>0</v>
      </c>
      <c r="H133" s="32">
        <f t="shared" si="24"/>
        <v>0</v>
      </c>
      <c r="I133" s="32">
        <f t="shared" si="25"/>
        <v>0</v>
      </c>
      <c r="J133" s="32">
        <f t="shared" si="26"/>
        <v>0</v>
      </c>
      <c r="K133" s="32">
        <f t="shared" si="27"/>
        <v>0</v>
      </c>
      <c r="L133" s="32">
        <f t="shared" si="28"/>
        <v>0</v>
      </c>
      <c r="M133" s="32">
        <f t="shared" ca="1" si="29"/>
        <v>-1.303329720223693E-3</v>
      </c>
      <c r="N133" s="32">
        <f t="shared" ca="1" si="30"/>
        <v>0</v>
      </c>
      <c r="O133" s="149">
        <f t="shared" ca="1" si="31"/>
        <v>0</v>
      </c>
      <c r="P133" s="32">
        <f t="shared" ca="1" si="32"/>
        <v>0</v>
      </c>
      <c r="Q133" s="32">
        <f t="shared" ca="1" si="33"/>
        <v>0</v>
      </c>
      <c r="R133">
        <f t="shared" ca="1" si="34"/>
        <v>1.303329720223693E-3</v>
      </c>
    </row>
    <row r="134" spans="1:18">
      <c r="A134" s="146"/>
      <c r="B134" s="146"/>
      <c r="C134" s="146"/>
      <c r="D134" s="148">
        <f t="shared" si="20"/>
        <v>0</v>
      </c>
      <c r="E134" s="148">
        <f t="shared" si="21"/>
        <v>0</v>
      </c>
      <c r="F134" s="32">
        <f t="shared" si="22"/>
        <v>0</v>
      </c>
      <c r="G134" s="32">
        <f t="shared" si="23"/>
        <v>0</v>
      </c>
      <c r="H134" s="32">
        <f t="shared" si="24"/>
        <v>0</v>
      </c>
      <c r="I134" s="32">
        <f t="shared" si="25"/>
        <v>0</v>
      </c>
      <c r="J134" s="32">
        <f t="shared" si="26"/>
        <v>0</v>
      </c>
      <c r="K134" s="32">
        <f t="shared" si="27"/>
        <v>0</v>
      </c>
      <c r="L134" s="32">
        <f t="shared" si="28"/>
        <v>0</v>
      </c>
      <c r="M134" s="32">
        <f t="shared" ca="1" si="29"/>
        <v>-1.303329720223693E-3</v>
      </c>
      <c r="N134" s="32">
        <f t="shared" ca="1" si="30"/>
        <v>0</v>
      </c>
      <c r="O134" s="149">
        <f t="shared" ca="1" si="31"/>
        <v>0</v>
      </c>
      <c r="P134" s="32">
        <f t="shared" ca="1" si="32"/>
        <v>0</v>
      </c>
      <c r="Q134" s="32">
        <f t="shared" ca="1" si="33"/>
        <v>0</v>
      </c>
      <c r="R134">
        <f t="shared" ca="1" si="34"/>
        <v>1.303329720223693E-3</v>
      </c>
    </row>
    <row r="135" spans="1:18">
      <c r="A135" s="146"/>
      <c r="B135" s="146"/>
      <c r="C135" s="146"/>
      <c r="D135" s="148">
        <f t="shared" si="20"/>
        <v>0</v>
      </c>
      <c r="E135" s="148">
        <f t="shared" si="21"/>
        <v>0</v>
      </c>
      <c r="F135" s="32">
        <f t="shared" si="22"/>
        <v>0</v>
      </c>
      <c r="G135" s="32">
        <f t="shared" si="23"/>
        <v>0</v>
      </c>
      <c r="H135" s="32">
        <f t="shared" si="24"/>
        <v>0</v>
      </c>
      <c r="I135" s="32">
        <f t="shared" si="25"/>
        <v>0</v>
      </c>
      <c r="J135" s="32">
        <f t="shared" si="26"/>
        <v>0</v>
      </c>
      <c r="K135" s="32">
        <f t="shared" si="27"/>
        <v>0</v>
      </c>
      <c r="L135" s="32">
        <f t="shared" si="28"/>
        <v>0</v>
      </c>
      <c r="M135" s="32">
        <f t="shared" ca="1" si="29"/>
        <v>-1.303329720223693E-3</v>
      </c>
      <c r="N135" s="32">
        <f t="shared" ca="1" si="30"/>
        <v>0</v>
      </c>
      <c r="O135" s="149">
        <f t="shared" ca="1" si="31"/>
        <v>0</v>
      </c>
      <c r="P135" s="32">
        <f t="shared" ca="1" si="32"/>
        <v>0</v>
      </c>
      <c r="Q135" s="32">
        <f t="shared" ca="1" si="33"/>
        <v>0</v>
      </c>
      <c r="R135">
        <f t="shared" ca="1" si="34"/>
        <v>1.303329720223693E-3</v>
      </c>
    </row>
    <row r="136" spans="1:18">
      <c r="A136" s="146"/>
      <c r="B136" s="146"/>
      <c r="C136" s="146"/>
      <c r="D136" s="148">
        <f t="shared" si="20"/>
        <v>0</v>
      </c>
      <c r="E136" s="148">
        <f t="shared" si="21"/>
        <v>0</v>
      </c>
      <c r="F136" s="32">
        <f t="shared" si="22"/>
        <v>0</v>
      </c>
      <c r="G136" s="32">
        <f t="shared" si="23"/>
        <v>0</v>
      </c>
      <c r="H136" s="32">
        <f t="shared" si="24"/>
        <v>0</v>
      </c>
      <c r="I136" s="32">
        <f t="shared" si="25"/>
        <v>0</v>
      </c>
      <c r="J136" s="32">
        <f t="shared" si="26"/>
        <v>0</v>
      </c>
      <c r="K136" s="32">
        <f t="shared" si="27"/>
        <v>0</v>
      </c>
      <c r="L136" s="32">
        <f t="shared" si="28"/>
        <v>0</v>
      </c>
      <c r="M136" s="32">
        <f t="shared" ca="1" si="29"/>
        <v>-1.303329720223693E-3</v>
      </c>
      <c r="N136" s="32">
        <f t="shared" ca="1" si="30"/>
        <v>0</v>
      </c>
      <c r="O136" s="149">
        <f t="shared" ca="1" si="31"/>
        <v>0</v>
      </c>
      <c r="P136" s="32">
        <f t="shared" ca="1" si="32"/>
        <v>0</v>
      </c>
      <c r="Q136" s="32">
        <f t="shared" ca="1" si="33"/>
        <v>0</v>
      </c>
      <c r="R136">
        <f t="shared" ca="1" si="34"/>
        <v>1.303329720223693E-3</v>
      </c>
    </row>
    <row r="137" spans="1:18">
      <c r="A137" s="146"/>
      <c r="B137" s="146"/>
      <c r="C137" s="146"/>
      <c r="D137" s="148">
        <f t="shared" si="20"/>
        <v>0</v>
      </c>
      <c r="E137" s="148">
        <f t="shared" si="21"/>
        <v>0</v>
      </c>
      <c r="F137" s="32">
        <f t="shared" si="22"/>
        <v>0</v>
      </c>
      <c r="G137" s="32">
        <f t="shared" si="23"/>
        <v>0</v>
      </c>
      <c r="H137" s="32">
        <f t="shared" si="24"/>
        <v>0</v>
      </c>
      <c r="I137" s="32">
        <f t="shared" si="25"/>
        <v>0</v>
      </c>
      <c r="J137" s="32">
        <f t="shared" si="26"/>
        <v>0</v>
      </c>
      <c r="K137" s="32">
        <f t="shared" si="27"/>
        <v>0</v>
      </c>
      <c r="L137" s="32">
        <f t="shared" si="28"/>
        <v>0</v>
      </c>
      <c r="M137" s="32">
        <f t="shared" ca="1" si="29"/>
        <v>-1.303329720223693E-3</v>
      </c>
      <c r="N137" s="32">
        <f t="shared" ca="1" si="30"/>
        <v>0</v>
      </c>
      <c r="O137" s="149">
        <f t="shared" ca="1" si="31"/>
        <v>0</v>
      </c>
      <c r="P137" s="32">
        <f t="shared" ca="1" si="32"/>
        <v>0</v>
      </c>
      <c r="Q137" s="32">
        <f t="shared" ca="1" si="33"/>
        <v>0</v>
      </c>
      <c r="R137">
        <f t="shared" ca="1" si="34"/>
        <v>1.303329720223693E-3</v>
      </c>
    </row>
    <row r="138" spans="1:18">
      <c r="A138" s="146"/>
      <c r="B138" s="146"/>
      <c r="C138" s="146"/>
      <c r="D138" s="148">
        <f t="shared" si="20"/>
        <v>0</v>
      </c>
      <c r="E138" s="148">
        <f t="shared" si="21"/>
        <v>0</v>
      </c>
      <c r="F138" s="32">
        <f t="shared" si="22"/>
        <v>0</v>
      </c>
      <c r="G138" s="32">
        <f t="shared" si="23"/>
        <v>0</v>
      </c>
      <c r="H138" s="32">
        <f t="shared" si="24"/>
        <v>0</v>
      </c>
      <c r="I138" s="32">
        <f t="shared" si="25"/>
        <v>0</v>
      </c>
      <c r="J138" s="32">
        <f t="shared" si="26"/>
        <v>0</v>
      </c>
      <c r="K138" s="32">
        <f t="shared" si="27"/>
        <v>0</v>
      </c>
      <c r="L138" s="32">
        <f t="shared" si="28"/>
        <v>0</v>
      </c>
      <c r="M138" s="32">
        <f t="shared" ca="1" si="29"/>
        <v>-1.303329720223693E-3</v>
      </c>
      <c r="N138" s="32">
        <f t="shared" ca="1" si="30"/>
        <v>0</v>
      </c>
      <c r="O138" s="149">
        <f t="shared" ca="1" si="31"/>
        <v>0</v>
      </c>
      <c r="P138" s="32">
        <f t="shared" ca="1" si="32"/>
        <v>0</v>
      </c>
      <c r="Q138" s="32">
        <f t="shared" ca="1" si="33"/>
        <v>0</v>
      </c>
      <c r="R138">
        <f t="shared" ca="1" si="34"/>
        <v>1.303329720223693E-3</v>
      </c>
    </row>
    <row r="139" spans="1:18">
      <c r="A139" s="146"/>
      <c r="B139" s="146"/>
      <c r="C139" s="146"/>
      <c r="D139" s="148">
        <f t="shared" si="20"/>
        <v>0</v>
      </c>
      <c r="E139" s="148">
        <f t="shared" si="21"/>
        <v>0</v>
      </c>
      <c r="F139" s="32">
        <f t="shared" si="22"/>
        <v>0</v>
      </c>
      <c r="G139" s="32">
        <f t="shared" si="23"/>
        <v>0</v>
      </c>
      <c r="H139" s="32">
        <f t="shared" si="24"/>
        <v>0</v>
      </c>
      <c r="I139" s="32">
        <f t="shared" si="25"/>
        <v>0</v>
      </c>
      <c r="J139" s="32">
        <f t="shared" si="26"/>
        <v>0</v>
      </c>
      <c r="K139" s="32">
        <f t="shared" si="27"/>
        <v>0</v>
      </c>
      <c r="L139" s="32">
        <f t="shared" si="28"/>
        <v>0</v>
      </c>
      <c r="M139" s="32">
        <f t="shared" ca="1" si="29"/>
        <v>-1.303329720223693E-3</v>
      </c>
      <c r="N139" s="32">
        <f t="shared" ca="1" si="30"/>
        <v>0</v>
      </c>
      <c r="O139" s="149">
        <f t="shared" ca="1" si="31"/>
        <v>0</v>
      </c>
      <c r="P139" s="32">
        <f t="shared" ca="1" si="32"/>
        <v>0</v>
      </c>
      <c r="Q139" s="32">
        <f t="shared" ca="1" si="33"/>
        <v>0</v>
      </c>
      <c r="R139">
        <f t="shared" ca="1" si="34"/>
        <v>1.303329720223693E-3</v>
      </c>
    </row>
    <row r="140" spans="1:18">
      <c r="A140" s="146"/>
      <c r="B140" s="146"/>
      <c r="C140" s="146"/>
      <c r="D140" s="148">
        <f t="shared" si="20"/>
        <v>0</v>
      </c>
      <c r="E140" s="148">
        <f t="shared" si="21"/>
        <v>0</v>
      </c>
      <c r="F140" s="32">
        <f t="shared" si="22"/>
        <v>0</v>
      </c>
      <c r="G140" s="32">
        <f t="shared" si="23"/>
        <v>0</v>
      </c>
      <c r="H140" s="32">
        <f t="shared" si="24"/>
        <v>0</v>
      </c>
      <c r="I140" s="32">
        <f t="shared" si="25"/>
        <v>0</v>
      </c>
      <c r="J140" s="32">
        <f t="shared" si="26"/>
        <v>0</v>
      </c>
      <c r="K140" s="32">
        <f t="shared" si="27"/>
        <v>0</v>
      </c>
      <c r="L140" s="32">
        <f t="shared" si="28"/>
        <v>0</v>
      </c>
      <c r="M140" s="32">
        <f t="shared" ca="1" si="29"/>
        <v>-1.303329720223693E-3</v>
      </c>
      <c r="N140" s="32">
        <f t="shared" ca="1" si="30"/>
        <v>0</v>
      </c>
      <c r="O140" s="149">
        <f t="shared" ca="1" si="31"/>
        <v>0</v>
      </c>
      <c r="P140" s="32">
        <f t="shared" ca="1" si="32"/>
        <v>0</v>
      </c>
      <c r="Q140" s="32">
        <f t="shared" ca="1" si="33"/>
        <v>0</v>
      </c>
      <c r="R140">
        <f t="shared" ca="1" si="34"/>
        <v>1.303329720223693E-3</v>
      </c>
    </row>
    <row r="141" spans="1:18">
      <c r="A141" s="146"/>
      <c r="B141" s="146"/>
      <c r="C141" s="146"/>
      <c r="D141" s="148">
        <f t="shared" si="20"/>
        <v>0</v>
      </c>
      <c r="E141" s="148">
        <f t="shared" si="21"/>
        <v>0</v>
      </c>
      <c r="F141" s="32">
        <f t="shared" si="22"/>
        <v>0</v>
      </c>
      <c r="G141" s="32">
        <f t="shared" si="23"/>
        <v>0</v>
      </c>
      <c r="H141" s="32">
        <f t="shared" si="24"/>
        <v>0</v>
      </c>
      <c r="I141" s="32">
        <f t="shared" si="25"/>
        <v>0</v>
      </c>
      <c r="J141" s="32">
        <f t="shared" si="26"/>
        <v>0</v>
      </c>
      <c r="K141" s="32">
        <f t="shared" si="27"/>
        <v>0</v>
      </c>
      <c r="L141" s="32">
        <f t="shared" si="28"/>
        <v>0</v>
      </c>
      <c r="M141" s="32">
        <f t="shared" ca="1" si="29"/>
        <v>-1.303329720223693E-3</v>
      </c>
      <c r="N141" s="32">
        <f t="shared" ca="1" si="30"/>
        <v>0</v>
      </c>
      <c r="O141" s="149">
        <f t="shared" ca="1" si="31"/>
        <v>0</v>
      </c>
      <c r="P141" s="32">
        <f t="shared" ca="1" si="32"/>
        <v>0</v>
      </c>
      <c r="Q141" s="32">
        <f t="shared" ca="1" si="33"/>
        <v>0</v>
      </c>
      <c r="R141">
        <f t="shared" ca="1" si="34"/>
        <v>1.303329720223693E-3</v>
      </c>
    </row>
    <row r="142" spans="1:18">
      <c r="A142" s="146"/>
      <c r="B142" s="146"/>
      <c r="C142" s="146"/>
      <c r="D142" s="148">
        <f t="shared" si="20"/>
        <v>0</v>
      </c>
      <c r="E142" s="148">
        <f t="shared" si="21"/>
        <v>0</v>
      </c>
      <c r="F142" s="32">
        <f t="shared" si="22"/>
        <v>0</v>
      </c>
      <c r="G142" s="32">
        <f t="shared" si="23"/>
        <v>0</v>
      </c>
      <c r="H142" s="32">
        <f t="shared" si="24"/>
        <v>0</v>
      </c>
      <c r="I142" s="32">
        <f t="shared" si="25"/>
        <v>0</v>
      </c>
      <c r="J142" s="32">
        <f t="shared" si="26"/>
        <v>0</v>
      </c>
      <c r="K142" s="32">
        <f t="shared" si="27"/>
        <v>0</v>
      </c>
      <c r="L142" s="32">
        <f t="shared" si="28"/>
        <v>0</v>
      </c>
      <c r="M142" s="32">
        <f t="shared" ca="1" si="29"/>
        <v>-1.303329720223693E-3</v>
      </c>
      <c r="N142" s="32">
        <f t="shared" ca="1" si="30"/>
        <v>0</v>
      </c>
      <c r="O142" s="149">
        <f t="shared" ca="1" si="31"/>
        <v>0</v>
      </c>
      <c r="P142" s="32">
        <f t="shared" ca="1" si="32"/>
        <v>0</v>
      </c>
      <c r="Q142" s="32">
        <f t="shared" ca="1" si="33"/>
        <v>0</v>
      </c>
      <c r="R142">
        <f t="shared" ca="1" si="34"/>
        <v>1.303329720223693E-3</v>
      </c>
    </row>
    <row r="143" spans="1:18">
      <c r="A143" s="146"/>
      <c r="B143" s="146"/>
      <c r="C143" s="146"/>
      <c r="D143" s="148">
        <f t="shared" si="20"/>
        <v>0</v>
      </c>
      <c r="E143" s="148">
        <f t="shared" si="21"/>
        <v>0</v>
      </c>
      <c r="F143" s="32">
        <f t="shared" si="22"/>
        <v>0</v>
      </c>
      <c r="G143" s="32">
        <f t="shared" si="23"/>
        <v>0</v>
      </c>
      <c r="H143" s="32">
        <f t="shared" si="24"/>
        <v>0</v>
      </c>
      <c r="I143" s="32">
        <f t="shared" si="25"/>
        <v>0</v>
      </c>
      <c r="J143" s="32">
        <f t="shared" si="26"/>
        <v>0</v>
      </c>
      <c r="K143" s="32">
        <f t="shared" si="27"/>
        <v>0</v>
      </c>
      <c r="L143" s="32">
        <f t="shared" si="28"/>
        <v>0</v>
      </c>
      <c r="M143" s="32">
        <f t="shared" ca="1" si="29"/>
        <v>-1.303329720223693E-3</v>
      </c>
      <c r="N143" s="32">
        <f t="shared" ca="1" si="30"/>
        <v>0</v>
      </c>
      <c r="O143" s="149">
        <f t="shared" ca="1" si="31"/>
        <v>0</v>
      </c>
      <c r="P143" s="32">
        <f t="shared" ca="1" si="32"/>
        <v>0</v>
      </c>
      <c r="Q143" s="32">
        <f t="shared" ca="1" si="33"/>
        <v>0</v>
      </c>
      <c r="R143">
        <f t="shared" ca="1" si="34"/>
        <v>1.303329720223693E-3</v>
      </c>
    </row>
    <row r="144" spans="1:18">
      <c r="A144" s="146"/>
      <c r="B144" s="146"/>
      <c r="C144" s="146"/>
      <c r="D144" s="148">
        <f t="shared" si="20"/>
        <v>0</v>
      </c>
      <c r="E144" s="148">
        <f t="shared" si="21"/>
        <v>0</v>
      </c>
      <c r="F144" s="32">
        <f t="shared" si="22"/>
        <v>0</v>
      </c>
      <c r="G144" s="32">
        <f t="shared" si="23"/>
        <v>0</v>
      </c>
      <c r="H144" s="32">
        <f t="shared" si="24"/>
        <v>0</v>
      </c>
      <c r="I144" s="32">
        <f t="shared" si="25"/>
        <v>0</v>
      </c>
      <c r="J144" s="32">
        <f t="shared" si="26"/>
        <v>0</v>
      </c>
      <c r="K144" s="32">
        <f t="shared" si="27"/>
        <v>0</v>
      </c>
      <c r="L144" s="32">
        <f t="shared" si="28"/>
        <v>0</v>
      </c>
      <c r="M144" s="32">
        <f t="shared" ca="1" si="29"/>
        <v>-1.303329720223693E-3</v>
      </c>
      <c r="N144" s="32">
        <f t="shared" ca="1" si="30"/>
        <v>0</v>
      </c>
      <c r="O144" s="149">
        <f t="shared" ca="1" si="31"/>
        <v>0</v>
      </c>
      <c r="P144" s="32">
        <f t="shared" ca="1" si="32"/>
        <v>0</v>
      </c>
      <c r="Q144" s="32">
        <f t="shared" ca="1" si="33"/>
        <v>0</v>
      </c>
      <c r="R144">
        <f t="shared" ca="1" si="34"/>
        <v>1.303329720223693E-3</v>
      </c>
    </row>
    <row r="145" spans="1:18">
      <c r="A145" s="146"/>
      <c r="B145" s="146"/>
      <c r="C145" s="146"/>
      <c r="D145" s="148">
        <f t="shared" si="20"/>
        <v>0</v>
      </c>
      <c r="E145" s="148">
        <f t="shared" si="21"/>
        <v>0</v>
      </c>
      <c r="F145" s="32">
        <f t="shared" si="22"/>
        <v>0</v>
      </c>
      <c r="G145" s="32">
        <f t="shared" si="23"/>
        <v>0</v>
      </c>
      <c r="H145" s="32">
        <f t="shared" si="24"/>
        <v>0</v>
      </c>
      <c r="I145" s="32">
        <f t="shared" si="25"/>
        <v>0</v>
      </c>
      <c r="J145" s="32">
        <f t="shared" si="26"/>
        <v>0</v>
      </c>
      <c r="K145" s="32">
        <f t="shared" si="27"/>
        <v>0</v>
      </c>
      <c r="L145" s="32">
        <f t="shared" si="28"/>
        <v>0</v>
      </c>
      <c r="M145" s="32">
        <f t="shared" ca="1" si="29"/>
        <v>-1.303329720223693E-3</v>
      </c>
      <c r="N145" s="32">
        <f t="shared" ca="1" si="30"/>
        <v>0</v>
      </c>
      <c r="O145" s="149">
        <f t="shared" ca="1" si="31"/>
        <v>0</v>
      </c>
      <c r="P145" s="32">
        <f t="shared" ca="1" si="32"/>
        <v>0</v>
      </c>
      <c r="Q145" s="32">
        <f t="shared" ca="1" si="33"/>
        <v>0</v>
      </c>
      <c r="R145">
        <f t="shared" ca="1" si="34"/>
        <v>1.303329720223693E-3</v>
      </c>
    </row>
    <row r="146" spans="1:18">
      <c r="A146" s="146"/>
      <c r="B146" s="146"/>
      <c r="C146" s="146"/>
      <c r="D146" s="148">
        <f t="shared" si="20"/>
        <v>0</v>
      </c>
      <c r="E146" s="148">
        <f t="shared" si="21"/>
        <v>0</v>
      </c>
      <c r="F146" s="32">
        <f t="shared" si="22"/>
        <v>0</v>
      </c>
      <c r="G146" s="32">
        <f t="shared" si="23"/>
        <v>0</v>
      </c>
      <c r="H146" s="32">
        <f t="shared" si="24"/>
        <v>0</v>
      </c>
      <c r="I146" s="32">
        <f t="shared" si="25"/>
        <v>0</v>
      </c>
      <c r="J146" s="32">
        <f t="shared" si="26"/>
        <v>0</v>
      </c>
      <c r="K146" s="32">
        <f t="shared" si="27"/>
        <v>0</v>
      </c>
      <c r="L146" s="32">
        <f t="shared" si="28"/>
        <v>0</v>
      </c>
      <c r="M146" s="32">
        <f t="shared" ca="1" si="29"/>
        <v>-1.303329720223693E-3</v>
      </c>
      <c r="N146" s="32">
        <f t="shared" ca="1" si="30"/>
        <v>0</v>
      </c>
      <c r="O146" s="149">
        <f t="shared" ca="1" si="31"/>
        <v>0</v>
      </c>
      <c r="P146" s="32">
        <f t="shared" ca="1" si="32"/>
        <v>0</v>
      </c>
      <c r="Q146" s="32">
        <f t="shared" ca="1" si="33"/>
        <v>0</v>
      </c>
      <c r="R146">
        <f t="shared" ca="1" si="34"/>
        <v>1.303329720223693E-3</v>
      </c>
    </row>
    <row r="147" spans="1:18">
      <c r="A147" s="146"/>
      <c r="B147" s="146"/>
      <c r="C147" s="146"/>
      <c r="D147" s="148">
        <f t="shared" si="20"/>
        <v>0</v>
      </c>
      <c r="E147" s="148">
        <f t="shared" si="21"/>
        <v>0</v>
      </c>
      <c r="F147" s="32">
        <f t="shared" si="22"/>
        <v>0</v>
      </c>
      <c r="G147" s="32">
        <f t="shared" si="23"/>
        <v>0</v>
      </c>
      <c r="H147" s="32">
        <f t="shared" si="24"/>
        <v>0</v>
      </c>
      <c r="I147" s="32">
        <f t="shared" si="25"/>
        <v>0</v>
      </c>
      <c r="J147" s="32">
        <f t="shared" si="26"/>
        <v>0</v>
      </c>
      <c r="K147" s="32">
        <f t="shared" si="27"/>
        <v>0</v>
      </c>
      <c r="L147" s="32">
        <f t="shared" si="28"/>
        <v>0</v>
      </c>
      <c r="M147" s="32">
        <f t="shared" ca="1" si="29"/>
        <v>-1.303329720223693E-3</v>
      </c>
      <c r="N147" s="32">
        <f t="shared" ca="1" si="30"/>
        <v>0</v>
      </c>
      <c r="O147" s="149">
        <f t="shared" ca="1" si="31"/>
        <v>0</v>
      </c>
      <c r="P147" s="32">
        <f t="shared" ca="1" si="32"/>
        <v>0</v>
      </c>
      <c r="Q147" s="32">
        <f t="shared" ca="1" si="33"/>
        <v>0</v>
      </c>
      <c r="R147">
        <f t="shared" ca="1" si="34"/>
        <v>1.303329720223693E-3</v>
      </c>
    </row>
    <row r="148" spans="1:18">
      <c r="A148" s="146"/>
      <c r="B148" s="146"/>
      <c r="C148" s="146"/>
      <c r="D148" s="148">
        <f t="shared" ref="D148:D211" si="35">A148/A$18</f>
        <v>0</v>
      </c>
      <c r="E148" s="148">
        <f t="shared" ref="E148:E211" si="36">B148/B$18</f>
        <v>0</v>
      </c>
      <c r="F148" s="32">
        <f t="shared" ref="F148:F211" si="37">$C148*D148</f>
        <v>0</v>
      </c>
      <c r="G148" s="32">
        <f t="shared" ref="G148:G211" si="38">$C148*E148</f>
        <v>0</v>
      </c>
      <c r="H148" s="32">
        <f t="shared" ref="H148:H211" si="39">C148*D148*D148</f>
        <v>0</v>
      </c>
      <c r="I148" s="32">
        <f t="shared" ref="I148:I211" si="40">C148*D148*D148*D148</f>
        <v>0</v>
      </c>
      <c r="J148" s="32">
        <f t="shared" ref="J148:J211" si="41">C148*D148*D148*D148*D148</f>
        <v>0</v>
      </c>
      <c r="K148" s="32">
        <f t="shared" ref="K148:K211" si="42">C148*E148*D148</f>
        <v>0</v>
      </c>
      <c r="L148" s="32">
        <f t="shared" ref="L148:L211" si="43">C148*E148*D148*D148</f>
        <v>0</v>
      </c>
      <c r="M148" s="32">
        <f t="shared" ref="M148:M211" ca="1" si="44">+E$4+E$5*D148+E$6*D148^2</f>
        <v>-1.303329720223693E-3</v>
      </c>
      <c r="N148" s="32">
        <f t="shared" ref="N148:N211" ca="1" si="45">C148*(M148-E148)^2</f>
        <v>0</v>
      </c>
      <c r="O148" s="149">
        <f t="shared" ref="O148:O211" ca="1" si="46">(C148*O$1-O$2*F148+O$3*H148)^2</f>
        <v>0</v>
      </c>
      <c r="P148" s="32">
        <f t="shared" ref="P148:P211" ca="1" si="47">(-C148*O$2+O$4*F148-O$5*H148)^2</f>
        <v>0</v>
      </c>
      <c r="Q148" s="32">
        <f t="shared" ref="Q148:Q211" ca="1" si="48">+(C148*O$3-F148*O$5+H148*O$6)^2</f>
        <v>0</v>
      </c>
      <c r="R148">
        <f t="shared" ref="R148:R211" ca="1" si="49">+E148-M148</f>
        <v>1.303329720223693E-3</v>
      </c>
    </row>
    <row r="149" spans="1:18">
      <c r="A149" s="146"/>
      <c r="B149" s="146"/>
      <c r="C149" s="146"/>
      <c r="D149" s="148">
        <f t="shared" si="35"/>
        <v>0</v>
      </c>
      <c r="E149" s="148">
        <f t="shared" si="36"/>
        <v>0</v>
      </c>
      <c r="F149" s="32">
        <f t="shared" si="37"/>
        <v>0</v>
      </c>
      <c r="G149" s="32">
        <f t="shared" si="38"/>
        <v>0</v>
      </c>
      <c r="H149" s="32">
        <f t="shared" si="39"/>
        <v>0</v>
      </c>
      <c r="I149" s="32">
        <f t="shared" si="40"/>
        <v>0</v>
      </c>
      <c r="J149" s="32">
        <f t="shared" si="41"/>
        <v>0</v>
      </c>
      <c r="K149" s="32">
        <f t="shared" si="42"/>
        <v>0</v>
      </c>
      <c r="L149" s="32">
        <f t="shared" si="43"/>
        <v>0</v>
      </c>
      <c r="M149" s="32">
        <f t="shared" ca="1" si="44"/>
        <v>-1.303329720223693E-3</v>
      </c>
      <c r="N149" s="32">
        <f t="shared" ca="1" si="45"/>
        <v>0</v>
      </c>
      <c r="O149" s="149">
        <f t="shared" ca="1" si="46"/>
        <v>0</v>
      </c>
      <c r="P149" s="32">
        <f t="shared" ca="1" si="47"/>
        <v>0</v>
      </c>
      <c r="Q149" s="32">
        <f t="shared" ca="1" si="48"/>
        <v>0</v>
      </c>
      <c r="R149">
        <f t="shared" ca="1" si="49"/>
        <v>1.303329720223693E-3</v>
      </c>
    </row>
    <row r="150" spans="1:18">
      <c r="A150" s="146"/>
      <c r="B150" s="146"/>
      <c r="C150" s="146"/>
      <c r="D150" s="148">
        <f t="shared" si="35"/>
        <v>0</v>
      </c>
      <c r="E150" s="148">
        <f t="shared" si="36"/>
        <v>0</v>
      </c>
      <c r="F150" s="32">
        <f t="shared" si="37"/>
        <v>0</v>
      </c>
      <c r="G150" s="32">
        <f t="shared" si="38"/>
        <v>0</v>
      </c>
      <c r="H150" s="32">
        <f t="shared" si="39"/>
        <v>0</v>
      </c>
      <c r="I150" s="32">
        <f t="shared" si="40"/>
        <v>0</v>
      </c>
      <c r="J150" s="32">
        <f t="shared" si="41"/>
        <v>0</v>
      </c>
      <c r="K150" s="32">
        <f t="shared" si="42"/>
        <v>0</v>
      </c>
      <c r="L150" s="32">
        <f t="shared" si="43"/>
        <v>0</v>
      </c>
      <c r="M150" s="32">
        <f t="shared" ca="1" si="44"/>
        <v>-1.303329720223693E-3</v>
      </c>
      <c r="N150" s="32">
        <f t="shared" ca="1" si="45"/>
        <v>0</v>
      </c>
      <c r="O150" s="149">
        <f t="shared" ca="1" si="46"/>
        <v>0</v>
      </c>
      <c r="P150" s="32">
        <f t="shared" ca="1" si="47"/>
        <v>0</v>
      </c>
      <c r="Q150" s="32">
        <f t="shared" ca="1" si="48"/>
        <v>0</v>
      </c>
      <c r="R150">
        <f t="shared" ca="1" si="49"/>
        <v>1.303329720223693E-3</v>
      </c>
    </row>
    <row r="151" spans="1:18">
      <c r="A151" s="146"/>
      <c r="B151" s="146"/>
      <c r="C151" s="146"/>
      <c r="D151" s="148">
        <f t="shared" si="35"/>
        <v>0</v>
      </c>
      <c r="E151" s="148">
        <f t="shared" si="36"/>
        <v>0</v>
      </c>
      <c r="F151" s="32">
        <f t="shared" si="37"/>
        <v>0</v>
      </c>
      <c r="G151" s="32">
        <f t="shared" si="38"/>
        <v>0</v>
      </c>
      <c r="H151" s="32">
        <f t="shared" si="39"/>
        <v>0</v>
      </c>
      <c r="I151" s="32">
        <f t="shared" si="40"/>
        <v>0</v>
      </c>
      <c r="J151" s="32">
        <f t="shared" si="41"/>
        <v>0</v>
      </c>
      <c r="K151" s="32">
        <f t="shared" si="42"/>
        <v>0</v>
      </c>
      <c r="L151" s="32">
        <f t="shared" si="43"/>
        <v>0</v>
      </c>
      <c r="M151" s="32">
        <f t="shared" ca="1" si="44"/>
        <v>-1.303329720223693E-3</v>
      </c>
      <c r="N151" s="32">
        <f t="shared" ca="1" si="45"/>
        <v>0</v>
      </c>
      <c r="O151" s="149">
        <f t="shared" ca="1" si="46"/>
        <v>0</v>
      </c>
      <c r="P151" s="32">
        <f t="shared" ca="1" si="47"/>
        <v>0</v>
      </c>
      <c r="Q151" s="32">
        <f t="shared" ca="1" si="48"/>
        <v>0</v>
      </c>
      <c r="R151">
        <f t="shared" ca="1" si="49"/>
        <v>1.303329720223693E-3</v>
      </c>
    </row>
    <row r="152" spans="1:18">
      <c r="A152" s="146"/>
      <c r="B152" s="146"/>
      <c r="C152" s="146"/>
      <c r="D152" s="148">
        <f t="shared" si="35"/>
        <v>0</v>
      </c>
      <c r="E152" s="148">
        <f t="shared" si="36"/>
        <v>0</v>
      </c>
      <c r="F152" s="32">
        <f t="shared" si="37"/>
        <v>0</v>
      </c>
      <c r="G152" s="32">
        <f t="shared" si="38"/>
        <v>0</v>
      </c>
      <c r="H152" s="32">
        <f t="shared" si="39"/>
        <v>0</v>
      </c>
      <c r="I152" s="32">
        <f t="shared" si="40"/>
        <v>0</v>
      </c>
      <c r="J152" s="32">
        <f t="shared" si="41"/>
        <v>0</v>
      </c>
      <c r="K152" s="32">
        <f t="shared" si="42"/>
        <v>0</v>
      </c>
      <c r="L152" s="32">
        <f t="shared" si="43"/>
        <v>0</v>
      </c>
      <c r="M152" s="32">
        <f t="shared" ca="1" si="44"/>
        <v>-1.303329720223693E-3</v>
      </c>
      <c r="N152" s="32">
        <f t="shared" ca="1" si="45"/>
        <v>0</v>
      </c>
      <c r="O152" s="149">
        <f t="shared" ca="1" si="46"/>
        <v>0</v>
      </c>
      <c r="P152" s="32">
        <f t="shared" ca="1" si="47"/>
        <v>0</v>
      </c>
      <c r="Q152" s="32">
        <f t="shared" ca="1" si="48"/>
        <v>0</v>
      </c>
      <c r="R152">
        <f t="shared" ca="1" si="49"/>
        <v>1.303329720223693E-3</v>
      </c>
    </row>
    <row r="153" spans="1:18">
      <c r="A153" s="146"/>
      <c r="B153" s="146"/>
      <c r="C153" s="146"/>
      <c r="D153" s="148">
        <f t="shared" si="35"/>
        <v>0</v>
      </c>
      <c r="E153" s="148">
        <f t="shared" si="36"/>
        <v>0</v>
      </c>
      <c r="F153" s="32">
        <f t="shared" si="37"/>
        <v>0</v>
      </c>
      <c r="G153" s="32">
        <f t="shared" si="38"/>
        <v>0</v>
      </c>
      <c r="H153" s="32">
        <f t="shared" si="39"/>
        <v>0</v>
      </c>
      <c r="I153" s="32">
        <f t="shared" si="40"/>
        <v>0</v>
      </c>
      <c r="J153" s="32">
        <f t="shared" si="41"/>
        <v>0</v>
      </c>
      <c r="K153" s="32">
        <f t="shared" si="42"/>
        <v>0</v>
      </c>
      <c r="L153" s="32">
        <f t="shared" si="43"/>
        <v>0</v>
      </c>
      <c r="M153" s="32">
        <f t="shared" ca="1" si="44"/>
        <v>-1.303329720223693E-3</v>
      </c>
      <c r="N153" s="32">
        <f t="shared" ca="1" si="45"/>
        <v>0</v>
      </c>
      <c r="O153" s="149">
        <f t="shared" ca="1" si="46"/>
        <v>0</v>
      </c>
      <c r="P153" s="32">
        <f t="shared" ca="1" si="47"/>
        <v>0</v>
      </c>
      <c r="Q153" s="32">
        <f t="shared" ca="1" si="48"/>
        <v>0</v>
      </c>
      <c r="R153">
        <f t="shared" ca="1" si="49"/>
        <v>1.303329720223693E-3</v>
      </c>
    </row>
    <row r="154" spans="1:18">
      <c r="A154" s="146"/>
      <c r="B154" s="146"/>
      <c r="C154" s="146"/>
      <c r="D154" s="148">
        <f t="shared" si="35"/>
        <v>0</v>
      </c>
      <c r="E154" s="148">
        <f t="shared" si="36"/>
        <v>0</v>
      </c>
      <c r="F154" s="32">
        <f t="shared" si="37"/>
        <v>0</v>
      </c>
      <c r="G154" s="32">
        <f t="shared" si="38"/>
        <v>0</v>
      </c>
      <c r="H154" s="32">
        <f t="shared" si="39"/>
        <v>0</v>
      </c>
      <c r="I154" s="32">
        <f t="shared" si="40"/>
        <v>0</v>
      </c>
      <c r="J154" s="32">
        <f t="shared" si="41"/>
        <v>0</v>
      </c>
      <c r="K154" s="32">
        <f t="shared" si="42"/>
        <v>0</v>
      </c>
      <c r="L154" s="32">
        <f t="shared" si="43"/>
        <v>0</v>
      </c>
      <c r="M154" s="32">
        <f t="shared" ca="1" si="44"/>
        <v>-1.303329720223693E-3</v>
      </c>
      <c r="N154" s="32">
        <f t="shared" ca="1" si="45"/>
        <v>0</v>
      </c>
      <c r="O154" s="149">
        <f t="shared" ca="1" si="46"/>
        <v>0</v>
      </c>
      <c r="P154" s="32">
        <f t="shared" ca="1" si="47"/>
        <v>0</v>
      </c>
      <c r="Q154" s="32">
        <f t="shared" ca="1" si="48"/>
        <v>0</v>
      </c>
      <c r="R154">
        <f t="shared" ca="1" si="49"/>
        <v>1.303329720223693E-3</v>
      </c>
    </row>
    <row r="155" spans="1:18">
      <c r="A155" s="146"/>
      <c r="B155" s="146"/>
      <c r="C155" s="146"/>
      <c r="D155" s="148">
        <f t="shared" si="35"/>
        <v>0</v>
      </c>
      <c r="E155" s="148">
        <f t="shared" si="36"/>
        <v>0</v>
      </c>
      <c r="F155" s="32">
        <f t="shared" si="37"/>
        <v>0</v>
      </c>
      <c r="G155" s="32">
        <f t="shared" si="38"/>
        <v>0</v>
      </c>
      <c r="H155" s="32">
        <f t="shared" si="39"/>
        <v>0</v>
      </c>
      <c r="I155" s="32">
        <f t="shared" si="40"/>
        <v>0</v>
      </c>
      <c r="J155" s="32">
        <f t="shared" si="41"/>
        <v>0</v>
      </c>
      <c r="K155" s="32">
        <f t="shared" si="42"/>
        <v>0</v>
      </c>
      <c r="L155" s="32">
        <f t="shared" si="43"/>
        <v>0</v>
      </c>
      <c r="M155" s="32">
        <f t="shared" ca="1" si="44"/>
        <v>-1.303329720223693E-3</v>
      </c>
      <c r="N155" s="32">
        <f t="shared" ca="1" si="45"/>
        <v>0</v>
      </c>
      <c r="O155" s="149">
        <f t="shared" ca="1" si="46"/>
        <v>0</v>
      </c>
      <c r="P155" s="32">
        <f t="shared" ca="1" si="47"/>
        <v>0</v>
      </c>
      <c r="Q155" s="32">
        <f t="shared" ca="1" si="48"/>
        <v>0</v>
      </c>
      <c r="R155">
        <f t="shared" ca="1" si="49"/>
        <v>1.303329720223693E-3</v>
      </c>
    </row>
    <row r="156" spans="1:18">
      <c r="A156" s="146"/>
      <c r="B156" s="146"/>
      <c r="C156" s="146"/>
      <c r="D156" s="148">
        <f t="shared" si="35"/>
        <v>0</v>
      </c>
      <c r="E156" s="148">
        <f t="shared" si="36"/>
        <v>0</v>
      </c>
      <c r="F156" s="32">
        <f t="shared" si="37"/>
        <v>0</v>
      </c>
      <c r="G156" s="32">
        <f t="shared" si="38"/>
        <v>0</v>
      </c>
      <c r="H156" s="32">
        <f t="shared" si="39"/>
        <v>0</v>
      </c>
      <c r="I156" s="32">
        <f t="shared" si="40"/>
        <v>0</v>
      </c>
      <c r="J156" s="32">
        <f t="shared" si="41"/>
        <v>0</v>
      </c>
      <c r="K156" s="32">
        <f t="shared" si="42"/>
        <v>0</v>
      </c>
      <c r="L156" s="32">
        <f t="shared" si="43"/>
        <v>0</v>
      </c>
      <c r="M156" s="32">
        <f t="shared" ca="1" si="44"/>
        <v>-1.303329720223693E-3</v>
      </c>
      <c r="N156" s="32">
        <f t="shared" ca="1" si="45"/>
        <v>0</v>
      </c>
      <c r="O156" s="149">
        <f t="shared" ca="1" si="46"/>
        <v>0</v>
      </c>
      <c r="P156" s="32">
        <f t="shared" ca="1" si="47"/>
        <v>0</v>
      </c>
      <c r="Q156" s="32">
        <f t="shared" ca="1" si="48"/>
        <v>0</v>
      </c>
      <c r="R156">
        <f t="shared" ca="1" si="49"/>
        <v>1.303329720223693E-3</v>
      </c>
    </row>
    <row r="157" spans="1:18">
      <c r="A157" s="146"/>
      <c r="B157" s="146"/>
      <c r="C157" s="146"/>
      <c r="D157" s="148">
        <f t="shared" si="35"/>
        <v>0</v>
      </c>
      <c r="E157" s="148">
        <f t="shared" si="36"/>
        <v>0</v>
      </c>
      <c r="F157" s="32">
        <f t="shared" si="37"/>
        <v>0</v>
      </c>
      <c r="G157" s="32">
        <f t="shared" si="38"/>
        <v>0</v>
      </c>
      <c r="H157" s="32">
        <f t="shared" si="39"/>
        <v>0</v>
      </c>
      <c r="I157" s="32">
        <f t="shared" si="40"/>
        <v>0</v>
      </c>
      <c r="J157" s="32">
        <f t="shared" si="41"/>
        <v>0</v>
      </c>
      <c r="K157" s="32">
        <f t="shared" si="42"/>
        <v>0</v>
      </c>
      <c r="L157" s="32">
        <f t="shared" si="43"/>
        <v>0</v>
      </c>
      <c r="M157" s="32">
        <f t="shared" ca="1" si="44"/>
        <v>-1.303329720223693E-3</v>
      </c>
      <c r="N157" s="32">
        <f t="shared" ca="1" si="45"/>
        <v>0</v>
      </c>
      <c r="O157" s="149">
        <f t="shared" ca="1" si="46"/>
        <v>0</v>
      </c>
      <c r="P157" s="32">
        <f t="shared" ca="1" si="47"/>
        <v>0</v>
      </c>
      <c r="Q157" s="32">
        <f t="shared" ca="1" si="48"/>
        <v>0</v>
      </c>
      <c r="R157">
        <f t="shared" ca="1" si="49"/>
        <v>1.303329720223693E-3</v>
      </c>
    </row>
    <row r="158" spans="1:18">
      <c r="A158" s="146"/>
      <c r="B158" s="146"/>
      <c r="C158" s="146"/>
      <c r="D158" s="148">
        <f t="shared" si="35"/>
        <v>0</v>
      </c>
      <c r="E158" s="148">
        <f t="shared" si="36"/>
        <v>0</v>
      </c>
      <c r="F158" s="32">
        <f t="shared" si="37"/>
        <v>0</v>
      </c>
      <c r="G158" s="32">
        <f t="shared" si="38"/>
        <v>0</v>
      </c>
      <c r="H158" s="32">
        <f t="shared" si="39"/>
        <v>0</v>
      </c>
      <c r="I158" s="32">
        <f t="shared" si="40"/>
        <v>0</v>
      </c>
      <c r="J158" s="32">
        <f t="shared" si="41"/>
        <v>0</v>
      </c>
      <c r="K158" s="32">
        <f t="shared" si="42"/>
        <v>0</v>
      </c>
      <c r="L158" s="32">
        <f t="shared" si="43"/>
        <v>0</v>
      </c>
      <c r="M158" s="32">
        <f t="shared" ca="1" si="44"/>
        <v>-1.303329720223693E-3</v>
      </c>
      <c r="N158" s="32">
        <f t="shared" ca="1" si="45"/>
        <v>0</v>
      </c>
      <c r="O158" s="149">
        <f t="shared" ca="1" si="46"/>
        <v>0</v>
      </c>
      <c r="P158" s="32">
        <f t="shared" ca="1" si="47"/>
        <v>0</v>
      </c>
      <c r="Q158" s="32">
        <f t="shared" ca="1" si="48"/>
        <v>0</v>
      </c>
      <c r="R158">
        <f t="shared" ca="1" si="49"/>
        <v>1.303329720223693E-3</v>
      </c>
    </row>
    <row r="159" spans="1:18">
      <c r="A159" s="146"/>
      <c r="B159" s="146"/>
      <c r="C159" s="146"/>
      <c r="D159" s="148">
        <f t="shared" si="35"/>
        <v>0</v>
      </c>
      <c r="E159" s="148">
        <f t="shared" si="36"/>
        <v>0</v>
      </c>
      <c r="F159" s="32">
        <f t="shared" si="37"/>
        <v>0</v>
      </c>
      <c r="G159" s="32">
        <f t="shared" si="38"/>
        <v>0</v>
      </c>
      <c r="H159" s="32">
        <f t="shared" si="39"/>
        <v>0</v>
      </c>
      <c r="I159" s="32">
        <f t="shared" si="40"/>
        <v>0</v>
      </c>
      <c r="J159" s="32">
        <f t="shared" si="41"/>
        <v>0</v>
      </c>
      <c r="K159" s="32">
        <f t="shared" si="42"/>
        <v>0</v>
      </c>
      <c r="L159" s="32">
        <f t="shared" si="43"/>
        <v>0</v>
      </c>
      <c r="M159" s="32">
        <f t="shared" ca="1" si="44"/>
        <v>-1.303329720223693E-3</v>
      </c>
      <c r="N159" s="32">
        <f t="shared" ca="1" si="45"/>
        <v>0</v>
      </c>
      <c r="O159" s="149">
        <f t="shared" ca="1" si="46"/>
        <v>0</v>
      </c>
      <c r="P159" s="32">
        <f t="shared" ca="1" si="47"/>
        <v>0</v>
      </c>
      <c r="Q159" s="32">
        <f t="shared" ca="1" si="48"/>
        <v>0</v>
      </c>
      <c r="R159">
        <f t="shared" ca="1" si="49"/>
        <v>1.303329720223693E-3</v>
      </c>
    </row>
    <row r="160" spans="1:18">
      <c r="A160" s="146"/>
      <c r="B160" s="146"/>
      <c r="C160" s="146"/>
      <c r="D160" s="148">
        <f t="shared" si="35"/>
        <v>0</v>
      </c>
      <c r="E160" s="148">
        <f t="shared" si="36"/>
        <v>0</v>
      </c>
      <c r="F160" s="32">
        <f t="shared" si="37"/>
        <v>0</v>
      </c>
      <c r="G160" s="32">
        <f t="shared" si="38"/>
        <v>0</v>
      </c>
      <c r="H160" s="32">
        <f t="shared" si="39"/>
        <v>0</v>
      </c>
      <c r="I160" s="32">
        <f t="shared" si="40"/>
        <v>0</v>
      </c>
      <c r="J160" s="32">
        <f t="shared" si="41"/>
        <v>0</v>
      </c>
      <c r="K160" s="32">
        <f t="shared" si="42"/>
        <v>0</v>
      </c>
      <c r="L160" s="32">
        <f t="shared" si="43"/>
        <v>0</v>
      </c>
      <c r="M160" s="32">
        <f t="shared" ca="1" si="44"/>
        <v>-1.303329720223693E-3</v>
      </c>
      <c r="N160" s="32">
        <f t="shared" ca="1" si="45"/>
        <v>0</v>
      </c>
      <c r="O160" s="149">
        <f t="shared" ca="1" si="46"/>
        <v>0</v>
      </c>
      <c r="P160" s="32">
        <f t="shared" ca="1" si="47"/>
        <v>0</v>
      </c>
      <c r="Q160" s="32">
        <f t="shared" ca="1" si="48"/>
        <v>0</v>
      </c>
      <c r="R160">
        <f t="shared" ca="1" si="49"/>
        <v>1.303329720223693E-3</v>
      </c>
    </row>
    <row r="161" spans="1:18">
      <c r="A161" s="146"/>
      <c r="B161" s="146"/>
      <c r="C161" s="146"/>
      <c r="D161" s="148">
        <f t="shared" si="35"/>
        <v>0</v>
      </c>
      <c r="E161" s="148">
        <f t="shared" si="36"/>
        <v>0</v>
      </c>
      <c r="F161" s="32">
        <f t="shared" si="37"/>
        <v>0</v>
      </c>
      <c r="G161" s="32">
        <f t="shared" si="38"/>
        <v>0</v>
      </c>
      <c r="H161" s="32">
        <f t="shared" si="39"/>
        <v>0</v>
      </c>
      <c r="I161" s="32">
        <f t="shared" si="40"/>
        <v>0</v>
      </c>
      <c r="J161" s="32">
        <f t="shared" si="41"/>
        <v>0</v>
      </c>
      <c r="K161" s="32">
        <f t="shared" si="42"/>
        <v>0</v>
      </c>
      <c r="L161" s="32">
        <f t="shared" si="43"/>
        <v>0</v>
      </c>
      <c r="M161" s="32">
        <f t="shared" ca="1" si="44"/>
        <v>-1.303329720223693E-3</v>
      </c>
      <c r="N161" s="32">
        <f t="shared" ca="1" si="45"/>
        <v>0</v>
      </c>
      <c r="O161" s="149">
        <f t="shared" ca="1" si="46"/>
        <v>0</v>
      </c>
      <c r="P161" s="32">
        <f t="shared" ca="1" si="47"/>
        <v>0</v>
      </c>
      <c r="Q161" s="32">
        <f t="shared" ca="1" si="48"/>
        <v>0</v>
      </c>
      <c r="R161">
        <f t="shared" ca="1" si="49"/>
        <v>1.303329720223693E-3</v>
      </c>
    </row>
    <row r="162" spans="1:18">
      <c r="A162" s="146"/>
      <c r="B162" s="146"/>
      <c r="C162" s="146"/>
      <c r="D162" s="148">
        <f t="shared" si="35"/>
        <v>0</v>
      </c>
      <c r="E162" s="148">
        <f t="shared" si="36"/>
        <v>0</v>
      </c>
      <c r="F162" s="32">
        <f t="shared" si="37"/>
        <v>0</v>
      </c>
      <c r="G162" s="32">
        <f t="shared" si="38"/>
        <v>0</v>
      </c>
      <c r="H162" s="32">
        <f t="shared" si="39"/>
        <v>0</v>
      </c>
      <c r="I162" s="32">
        <f t="shared" si="40"/>
        <v>0</v>
      </c>
      <c r="J162" s="32">
        <f t="shared" si="41"/>
        <v>0</v>
      </c>
      <c r="K162" s="32">
        <f t="shared" si="42"/>
        <v>0</v>
      </c>
      <c r="L162" s="32">
        <f t="shared" si="43"/>
        <v>0</v>
      </c>
      <c r="M162" s="32">
        <f t="shared" ca="1" si="44"/>
        <v>-1.303329720223693E-3</v>
      </c>
      <c r="N162" s="32">
        <f t="shared" ca="1" si="45"/>
        <v>0</v>
      </c>
      <c r="O162" s="149">
        <f t="shared" ca="1" si="46"/>
        <v>0</v>
      </c>
      <c r="P162" s="32">
        <f t="shared" ca="1" si="47"/>
        <v>0</v>
      </c>
      <c r="Q162" s="32">
        <f t="shared" ca="1" si="48"/>
        <v>0</v>
      </c>
      <c r="R162">
        <f t="shared" ca="1" si="49"/>
        <v>1.303329720223693E-3</v>
      </c>
    </row>
    <row r="163" spans="1:18">
      <c r="A163" s="146"/>
      <c r="B163" s="146"/>
      <c r="C163" s="146"/>
      <c r="D163" s="148">
        <f t="shared" si="35"/>
        <v>0</v>
      </c>
      <c r="E163" s="148">
        <f t="shared" si="36"/>
        <v>0</v>
      </c>
      <c r="F163" s="32">
        <f t="shared" si="37"/>
        <v>0</v>
      </c>
      <c r="G163" s="32">
        <f t="shared" si="38"/>
        <v>0</v>
      </c>
      <c r="H163" s="32">
        <f t="shared" si="39"/>
        <v>0</v>
      </c>
      <c r="I163" s="32">
        <f t="shared" si="40"/>
        <v>0</v>
      </c>
      <c r="J163" s="32">
        <f t="shared" si="41"/>
        <v>0</v>
      </c>
      <c r="K163" s="32">
        <f t="shared" si="42"/>
        <v>0</v>
      </c>
      <c r="L163" s="32">
        <f t="shared" si="43"/>
        <v>0</v>
      </c>
      <c r="M163" s="32">
        <f t="shared" ca="1" si="44"/>
        <v>-1.303329720223693E-3</v>
      </c>
      <c r="N163" s="32">
        <f t="shared" ca="1" si="45"/>
        <v>0</v>
      </c>
      <c r="O163" s="149">
        <f t="shared" ca="1" si="46"/>
        <v>0</v>
      </c>
      <c r="P163" s="32">
        <f t="shared" ca="1" si="47"/>
        <v>0</v>
      </c>
      <c r="Q163" s="32">
        <f t="shared" ca="1" si="48"/>
        <v>0</v>
      </c>
      <c r="R163">
        <f t="shared" ca="1" si="49"/>
        <v>1.303329720223693E-3</v>
      </c>
    </row>
    <row r="164" spans="1:18">
      <c r="A164" s="146"/>
      <c r="B164" s="146"/>
      <c r="C164" s="146"/>
      <c r="D164" s="148">
        <f t="shared" si="35"/>
        <v>0</v>
      </c>
      <c r="E164" s="148">
        <f t="shared" si="36"/>
        <v>0</v>
      </c>
      <c r="F164" s="32">
        <f t="shared" si="37"/>
        <v>0</v>
      </c>
      <c r="G164" s="32">
        <f t="shared" si="38"/>
        <v>0</v>
      </c>
      <c r="H164" s="32">
        <f t="shared" si="39"/>
        <v>0</v>
      </c>
      <c r="I164" s="32">
        <f t="shared" si="40"/>
        <v>0</v>
      </c>
      <c r="J164" s="32">
        <f t="shared" si="41"/>
        <v>0</v>
      </c>
      <c r="K164" s="32">
        <f t="shared" si="42"/>
        <v>0</v>
      </c>
      <c r="L164" s="32">
        <f t="shared" si="43"/>
        <v>0</v>
      </c>
      <c r="M164" s="32">
        <f t="shared" ca="1" si="44"/>
        <v>-1.303329720223693E-3</v>
      </c>
      <c r="N164" s="32">
        <f t="shared" ca="1" si="45"/>
        <v>0</v>
      </c>
      <c r="O164" s="149">
        <f t="shared" ca="1" si="46"/>
        <v>0</v>
      </c>
      <c r="P164" s="32">
        <f t="shared" ca="1" si="47"/>
        <v>0</v>
      </c>
      <c r="Q164" s="32">
        <f t="shared" ca="1" si="48"/>
        <v>0</v>
      </c>
      <c r="R164">
        <f t="shared" ca="1" si="49"/>
        <v>1.303329720223693E-3</v>
      </c>
    </row>
    <row r="165" spans="1:18">
      <c r="A165" s="146"/>
      <c r="B165" s="146"/>
      <c r="C165" s="146"/>
      <c r="D165" s="148">
        <f t="shared" si="35"/>
        <v>0</v>
      </c>
      <c r="E165" s="148">
        <f t="shared" si="36"/>
        <v>0</v>
      </c>
      <c r="F165" s="32">
        <f t="shared" si="37"/>
        <v>0</v>
      </c>
      <c r="G165" s="32">
        <f t="shared" si="38"/>
        <v>0</v>
      </c>
      <c r="H165" s="32">
        <f t="shared" si="39"/>
        <v>0</v>
      </c>
      <c r="I165" s="32">
        <f t="shared" si="40"/>
        <v>0</v>
      </c>
      <c r="J165" s="32">
        <f t="shared" si="41"/>
        <v>0</v>
      </c>
      <c r="K165" s="32">
        <f t="shared" si="42"/>
        <v>0</v>
      </c>
      <c r="L165" s="32">
        <f t="shared" si="43"/>
        <v>0</v>
      </c>
      <c r="M165" s="32">
        <f t="shared" ca="1" si="44"/>
        <v>-1.303329720223693E-3</v>
      </c>
      <c r="N165" s="32">
        <f t="shared" ca="1" si="45"/>
        <v>0</v>
      </c>
      <c r="O165" s="149">
        <f t="shared" ca="1" si="46"/>
        <v>0</v>
      </c>
      <c r="P165" s="32">
        <f t="shared" ca="1" si="47"/>
        <v>0</v>
      </c>
      <c r="Q165" s="32">
        <f t="shared" ca="1" si="48"/>
        <v>0</v>
      </c>
      <c r="R165">
        <f t="shared" ca="1" si="49"/>
        <v>1.303329720223693E-3</v>
      </c>
    </row>
    <row r="166" spans="1:18">
      <c r="A166" s="146"/>
      <c r="B166" s="146"/>
      <c r="C166" s="146"/>
      <c r="D166" s="148">
        <f t="shared" si="35"/>
        <v>0</v>
      </c>
      <c r="E166" s="148">
        <f t="shared" si="36"/>
        <v>0</v>
      </c>
      <c r="F166" s="32">
        <f t="shared" si="37"/>
        <v>0</v>
      </c>
      <c r="G166" s="32">
        <f t="shared" si="38"/>
        <v>0</v>
      </c>
      <c r="H166" s="32">
        <f t="shared" si="39"/>
        <v>0</v>
      </c>
      <c r="I166" s="32">
        <f t="shared" si="40"/>
        <v>0</v>
      </c>
      <c r="J166" s="32">
        <f t="shared" si="41"/>
        <v>0</v>
      </c>
      <c r="K166" s="32">
        <f t="shared" si="42"/>
        <v>0</v>
      </c>
      <c r="L166" s="32">
        <f t="shared" si="43"/>
        <v>0</v>
      </c>
      <c r="M166" s="32">
        <f t="shared" ca="1" si="44"/>
        <v>-1.303329720223693E-3</v>
      </c>
      <c r="N166" s="32">
        <f t="shared" ca="1" si="45"/>
        <v>0</v>
      </c>
      <c r="O166" s="149">
        <f t="shared" ca="1" si="46"/>
        <v>0</v>
      </c>
      <c r="P166" s="32">
        <f t="shared" ca="1" si="47"/>
        <v>0</v>
      </c>
      <c r="Q166" s="32">
        <f t="shared" ca="1" si="48"/>
        <v>0</v>
      </c>
      <c r="R166">
        <f t="shared" ca="1" si="49"/>
        <v>1.303329720223693E-3</v>
      </c>
    </row>
    <row r="167" spans="1:18">
      <c r="A167" s="146"/>
      <c r="B167" s="146"/>
      <c r="C167" s="146"/>
      <c r="D167" s="148">
        <f t="shared" si="35"/>
        <v>0</v>
      </c>
      <c r="E167" s="148">
        <f t="shared" si="36"/>
        <v>0</v>
      </c>
      <c r="F167" s="32">
        <f t="shared" si="37"/>
        <v>0</v>
      </c>
      <c r="G167" s="32">
        <f t="shared" si="38"/>
        <v>0</v>
      </c>
      <c r="H167" s="32">
        <f t="shared" si="39"/>
        <v>0</v>
      </c>
      <c r="I167" s="32">
        <f t="shared" si="40"/>
        <v>0</v>
      </c>
      <c r="J167" s="32">
        <f t="shared" si="41"/>
        <v>0</v>
      </c>
      <c r="K167" s="32">
        <f t="shared" si="42"/>
        <v>0</v>
      </c>
      <c r="L167" s="32">
        <f t="shared" si="43"/>
        <v>0</v>
      </c>
      <c r="M167" s="32">
        <f t="shared" ca="1" si="44"/>
        <v>-1.303329720223693E-3</v>
      </c>
      <c r="N167" s="32">
        <f t="shared" ca="1" si="45"/>
        <v>0</v>
      </c>
      <c r="O167" s="149">
        <f t="shared" ca="1" si="46"/>
        <v>0</v>
      </c>
      <c r="P167" s="32">
        <f t="shared" ca="1" si="47"/>
        <v>0</v>
      </c>
      <c r="Q167" s="32">
        <f t="shared" ca="1" si="48"/>
        <v>0</v>
      </c>
      <c r="R167">
        <f t="shared" ca="1" si="49"/>
        <v>1.303329720223693E-3</v>
      </c>
    </row>
    <row r="168" spans="1:18">
      <c r="A168" s="146"/>
      <c r="B168" s="146"/>
      <c r="C168" s="146"/>
      <c r="D168" s="148">
        <f t="shared" si="35"/>
        <v>0</v>
      </c>
      <c r="E168" s="148">
        <f t="shared" si="36"/>
        <v>0</v>
      </c>
      <c r="F168" s="32">
        <f t="shared" si="37"/>
        <v>0</v>
      </c>
      <c r="G168" s="32">
        <f t="shared" si="38"/>
        <v>0</v>
      </c>
      <c r="H168" s="32">
        <f t="shared" si="39"/>
        <v>0</v>
      </c>
      <c r="I168" s="32">
        <f t="shared" si="40"/>
        <v>0</v>
      </c>
      <c r="J168" s="32">
        <f t="shared" si="41"/>
        <v>0</v>
      </c>
      <c r="K168" s="32">
        <f t="shared" si="42"/>
        <v>0</v>
      </c>
      <c r="L168" s="32">
        <f t="shared" si="43"/>
        <v>0</v>
      </c>
      <c r="M168" s="32">
        <f t="shared" ca="1" si="44"/>
        <v>-1.303329720223693E-3</v>
      </c>
      <c r="N168" s="32">
        <f t="shared" ca="1" si="45"/>
        <v>0</v>
      </c>
      <c r="O168" s="149">
        <f t="shared" ca="1" si="46"/>
        <v>0</v>
      </c>
      <c r="P168" s="32">
        <f t="shared" ca="1" si="47"/>
        <v>0</v>
      </c>
      <c r="Q168" s="32">
        <f t="shared" ca="1" si="48"/>
        <v>0</v>
      </c>
      <c r="R168">
        <f t="shared" ca="1" si="49"/>
        <v>1.303329720223693E-3</v>
      </c>
    </row>
    <row r="169" spans="1:18">
      <c r="A169" s="146"/>
      <c r="B169" s="146"/>
      <c r="C169" s="146"/>
      <c r="D169" s="148">
        <f t="shared" si="35"/>
        <v>0</v>
      </c>
      <c r="E169" s="148">
        <f t="shared" si="36"/>
        <v>0</v>
      </c>
      <c r="F169" s="32">
        <f t="shared" si="37"/>
        <v>0</v>
      </c>
      <c r="G169" s="32">
        <f t="shared" si="38"/>
        <v>0</v>
      </c>
      <c r="H169" s="32">
        <f t="shared" si="39"/>
        <v>0</v>
      </c>
      <c r="I169" s="32">
        <f t="shared" si="40"/>
        <v>0</v>
      </c>
      <c r="J169" s="32">
        <f t="shared" si="41"/>
        <v>0</v>
      </c>
      <c r="K169" s="32">
        <f t="shared" si="42"/>
        <v>0</v>
      </c>
      <c r="L169" s="32">
        <f t="shared" si="43"/>
        <v>0</v>
      </c>
      <c r="M169" s="32">
        <f t="shared" ca="1" si="44"/>
        <v>-1.303329720223693E-3</v>
      </c>
      <c r="N169" s="32">
        <f t="shared" ca="1" si="45"/>
        <v>0</v>
      </c>
      <c r="O169" s="149">
        <f t="shared" ca="1" si="46"/>
        <v>0</v>
      </c>
      <c r="P169" s="32">
        <f t="shared" ca="1" si="47"/>
        <v>0</v>
      </c>
      <c r="Q169" s="32">
        <f t="shared" ca="1" si="48"/>
        <v>0</v>
      </c>
      <c r="R169">
        <f t="shared" ca="1" si="49"/>
        <v>1.303329720223693E-3</v>
      </c>
    </row>
    <row r="170" spans="1:18">
      <c r="A170" s="146"/>
      <c r="B170" s="146"/>
      <c r="C170" s="146"/>
      <c r="D170" s="148">
        <f t="shared" si="35"/>
        <v>0</v>
      </c>
      <c r="E170" s="148">
        <f t="shared" si="36"/>
        <v>0</v>
      </c>
      <c r="F170" s="32">
        <f t="shared" si="37"/>
        <v>0</v>
      </c>
      <c r="G170" s="32">
        <f t="shared" si="38"/>
        <v>0</v>
      </c>
      <c r="H170" s="32">
        <f t="shared" si="39"/>
        <v>0</v>
      </c>
      <c r="I170" s="32">
        <f t="shared" si="40"/>
        <v>0</v>
      </c>
      <c r="J170" s="32">
        <f t="shared" si="41"/>
        <v>0</v>
      </c>
      <c r="K170" s="32">
        <f t="shared" si="42"/>
        <v>0</v>
      </c>
      <c r="L170" s="32">
        <f t="shared" si="43"/>
        <v>0</v>
      </c>
      <c r="M170" s="32">
        <f t="shared" ca="1" si="44"/>
        <v>-1.303329720223693E-3</v>
      </c>
      <c r="N170" s="32">
        <f t="shared" ca="1" si="45"/>
        <v>0</v>
      </c>
      <c r="O170" s="149">
        <f t="shared" ca="1" si="46"/>
        <v>0</v>
      </c>
      <c r="P170" s="32">
        <f t="shared" ca="1" si="47"/>
        <v>0</v>
      </c>
      <c r="Q170" s="32">
        <f t="shared" ca="1" si="48"/>
        <v>0</v>
      </c>
      <c r="R170">
        <f t="shared" ca="1" si="49"/>
        <v>1.303329720223693E-3</v>
      </c>
    </row>
    <row r="171" spans="1:18">
      <c r="A171" s="146"/>
      <c r="B171" s="146"/>
      <c r="C171" s="146"/>
      <c r="D171" s="148">
        <f t="shared" si="35"/>
        <v>0</v>
      </c>
      <c r="E171" s="148">
        <f t="shared" si="36"/>
        <v>0</v>
      </c>
      <c r="F171" s="32">
        <f t="shared" si="37"/>
        <v>0</v>
      </c>
      <c r="G171" s="32">
        <f t="shared" si="38"/>
        <v>0</v>
      </c>
      <c r="H171" s="32">
        <f t="shared" si="39"/>
        <v>0</v>
      </c>
      <c r="I171" s="32">
        <f t="shared" si="40"/>
        <v>0</v>
      </c>
      <c r="J171" s="32">
        <f t="shared" si="41"/>
        <v>0</v>
      </c>
      <c r="K171" s="32">
        <f t="shared" si="42"/>
        <v>0</v>
      </c>
      <c r="L171" s="32">
        <f t="shared" si="43"/>
        <v>0</v>
      </c>
      <c r="M171" s="32">
        <f t="shared" ca="1" si="44"/>
        <v>-1.303329720223693E-3</v>
      </c>
      <c r="N171" s="32">
        <f t="shared" ca="1" si="45"/>
        <v>0</v>
      </c>
      <c r="O171" s="149">
        <f t="shared" ca="1" si="46"/>
        <v>0</v>
      </c>
      <c r="P171" s="32">
        <f t="shared" ca="1" si="47"/>
        <v>0</v>
      </c>
      <c r="Q171" s="32">
        <f t="shared" ca="1" si="48"/>
        <v>0</v>
      </c>
      <c r="R171">
        <f t="shared" ca="1" si="49"/>
        <v>1.303329720223693E-3</v>
      </c>
    </row>
    <row r="172" spans="1:18">
      <c r="A172" s="146"/>
      <c r="B172" s="146"/>
      <c r="C172" s="146"/>
      <c r="D172" s="148">
        <f t="shared" si="35"/>
        <v>0</v>
      </c>
      <c r="E172" s="148">
        <f t="shared" si="36"/>
        <v>0</v>
      </c>
      <c r="F172" s="32">
        <f t="shared" si="37"/>
        <v>0</v>
      </c>
      <c r="G172" s="32">
        <f t="shared" si="38"/>
        <v>0</v>
      </c>
      <c r="H172" s="32">
        <f t="shared" si="39"/>
        <v>0</v>
      </c>
      <c r="I172" s="32">
        <f t="shared" si="40"/>
        <v>0</v>
      </c>
      <c r="J172" s="32">
        <f t="shared" si="41"/>
        <v>0</v>
      </c>
      <c r="K172" s="32">
        <f t="shared" si="42"/>
        <v>0</v>
      </c>
      <c r="L172" s="32">
        <f t="shared" si="43"/>
        <v>0</v>
      </c>
      <c r="M172" s="32">
        <f t="shared" ca="1" si="44"/>
        <v>-1.303329720223693E-3</v>
      </c>
      <c r="N172" s="32">
        <f t="shared" ca="1" si="45"/>
        <v>0</v>
      </c>
      <c r="O172" s="149">
        <f t="shared" ca="1" si="46"/>
        <v>0</v>
      </c>
      <c r="P172" s="32">
        <f t="shared" ca="1" si="47"/>
        <v>0</v>
      </c>
      <c r="Q172" s="32">
        <f t="shared" ca="1" si="48"/>
        <v>0</v>
      </c>
      <c r="R172">
        <f t="shared" ca="1" si="49"/>
        <v>1.303329720223693E-3</v>
      </c>
    </row>
    <row r="173" spans="1:18">
      <c r="A173" s="146"/>
      <c r="B173" s="146"/>
      <c r="C173" s="146"/>
      <c r="D173" s="148">
        <f t="shared" si="35"/>
        <v>0</v>
      </c>
      <c r="E173" s="148">
        <f t="shared" si="36"/>
        <v>0</v>
      </c>
      <c r="F173" s="32">
        <f t="shared" si="37"/>
        <v>0</v>
      </c>
      <c r="G173" s="32">
        <f t="shared" si="38"/>
        <v>0</v>
      </c>
      <c r="H173" s="32">
        <f t="shared" si="39"/>
        <v>0</v>
      </c>
      <c r="I173" s="32">
        <f t="shared" si="40"/>
        <v>0</v>
      </c>
      <c r="J173" s="32">
        <f t="shared" si="41"/>
        <v>0</v>
      </c>
      <c r="K173" s="32">
        <f t="shared" si="42"/>
        <v>0</v>
      </c>
      <c r="L173" s="32">
        <f t="shared" si="43"/>
        <v>0</v>
      </c>
      <c r="M173" s="32">
        <f t="shared" ca="1" si="44"/>
        <v>-1.303329720223693E-3</v>
      </c>
      <c r="N173" s="32">
        <f t="shared" ca="1" si="45"/>
        <v>0</v>
      </c>
      <c r="O173" s="149">
        <f t="shared" ca="1" si="46"/>
        <v>0</v>
      </c>
      <c r="P173" s="32">
        <f t="shared" ca="1" si="47"/>
        <v>0</v>
      </c>
      <c r="Q173" s="32">
        <f t="shared" ca="1" si="48"/>
        <v>0</v>
      </c>
      <c r="R173">
        <f t="shared" ca="1" si="49"/>
        <v>1.303329720223693E-3</v>
      </c>
    </row>
    <row r="174" spans="1:18">
      <c r="A174" s="146"/>
      <c r="B174" s="146"/>
      <c r="C174" s="146"/>
      <c r="D174" s="148">
        <f t="shared" si="35"/>
        <v>0</v>
      </c>
      <c r="E174" s="148">
        <f t="shared" si="36"/>
        <v>0</v>
      </c>
      <c r="F174" s="32">
        <f t="shared" si="37"/>
        <v>0</v>
      </c>
      <c r="G174" s="32">
        <f t="shared" si="38"/>
        <v>0</v>
      </c>
      <c r="H174" s="32">
        <f t="shared" si="39"/>
        <v>0</v>
      </c>
      <c r="I174" s="32">
        <f t="shared" si="40"/>
        <v>0</v>
      </c>
      <c r="J174" s="32">
        <f t="shared" si="41"/>
        <v>0</v>
      </c>
      <c r="K174" s="32">
        <f t="shared" si="42"/>
        <v>0</v>
      </c>
      <c r="L174" s="32">
        <f t="shared" si="43"/>
        <v>0</v>
      </c>
      <c r="M174" s="32">
        <f t="shared" ca="1" si="44"/>
        <v>-1.303329720223693E-3</v>
      </c>
      <c r="N174" s="32">
        <f t="shared" ca="1" si="45"/>
        <v>0</v>
      </c>
      <c r="O174" s="149">
        <f t="shared" ca="1" si="46"/>
        <v>0</v>
      </c>
      <c r="P174" s="32">
        <f t="shared" ca="1" si="47"/>
        <v>0</v>
      </c>
      <c r="Q174" s="32">
        <f t="shared" ca="1" si="48"/>
        <v>0</v>
      </c>
      <c r="R174">
        <f t="shared" ca="1" si="49"/>
        <v>1.303329720223693E-3</v>
      </c>
    </row>
    <row r="175" spans="1:18">
      <c r="A175" s="146"/>
      <c r="B175" s="146"/>
      <c r="C175" s="146"/>
      <c r="D175" s="148">
        <f t="shared" si="35"/>
        <v>0</v>
      </c>
      <c r="E175" s="148">
        <f t="shared" si="36"/>
        <v>0</v>
      </c>
      <c r="F175" s="32">
        <f t="shared" si="37"/>
        <v>0</v>
      </c>
      <c r="G175" s="32">
        <f t="shared" si="38"/>
        <v>0</v>
      </c>
      <c r="H175" s="32">
        <f t="shared" si="39"/>
        <v>0</v>
      </c>
      <c r="I175" s="32">
        <f t="shared" si="40"/>
        <v>0</v>
      </c>
      <c r="J175" s="32">
        <f t="shared" si="41"/>
        <v>0</v>
      </c>
      <c r="K175" s="32">
        <f t="shared" si="42"/>
        <v>0</v>
      </c>
      <c r="L175" s="32">
        <f t="shared" si="43"/>
        <v>0</v>
      </c>
      <c r="M175" s="32">
        <f t="shared" ca="1" si="44"/>
        <v>-1.303329720223693E-3</v>
      </c>
      <c r="N175" s="32">
        <f t="shared" ca="1" si="45"/>
        <v>0</v>
      </c>
      <c r="O175" s="149">
        <f t="shared" ca="1" si="46"/>
        <v>0</v>
      </c>
      <c r="P175" s="32">
        <f t="shared" ca="1" si="47"/>
        <v>0</v>
      </c>
      <c r="Q175" s="32">
        <f t="shared" ca="1" si="48"/>
        <v>0</v>
      </c>
      <c r="R175">
        <f t="shared" ca="1" si="49"/>
        <v>1.303329720223693E-3</v>
      </c>
    </row>
    <row r="176" spans="1:18">
      <c r="A176" s="146"/>
      <c r="B176" s="146"/>
      <c r="C176" s="146"/>
      <c r="D176" s="148">
        <f t="shared" si="35"/>
        <v>0</v>
      </c>
      <c r="E176" s="148">
        <f t="shared" si="36"/>
        <v>0</v>
      </c>
      <c r="F176" s="32">
        <f t="shared" si="37"/>
        <v>0</v>
      </c>
      <c r="G176" s="32">
        <f t="shared" si="38"/>
        <v>0</v>
      </c>
      <c r="H176" s="32">
        <f t="shared" si="39"/>
        <v>0</v>
      </c>
      <c r="I176" s="32">
        <f t="shared" si="40"/>
        <v>0</v>
      </c>
      <c r="J176" s="32">
        <f t="shared" si="41"/>
        <v>0</v>
      </c>
      <c r="K176" s="32">
        <f t="shared" si="42"/>
        <v>0</v>
      </c>
      <c r="L176" s="32">
        <f t="shared" si="43"/>
        <v>0</v>
      </c>
      <c r="M176" s="32">
        <f t="shared" ca="1" si="44"/>
        <v>-1.303329720223693E-3</v>
      </c>
      <c r="N176" s="32">
        <f t="shared" ca="1" si="45"/>
        <v>0</v>
      </c>
      <c r="O176" s="149">
        <f t="shared" ca="1" si="46"/>
        <v>0</v>
      </c>
      <c r="P176" s="32">
        <f t="shared" ca="1" si="47"/>
        <v>0</v>
      </c>
      <c r="Q176" s="32">
        <f t="shared" ca="1" si="48"/>
        <v>0</v>
      </c>
      <c r="R176">
        <f t="shared" ca="1" si="49"/>
        <v>1.303329720223693E-3</v>
      </c>
    </row>
    <row r="177" spans="1:18">
      <c r="A177" s="146"/>
      <c r="B177" s="146"/>
      <c r="C177" s="146"/>
      <c r="D177" s="148">
        <f t="shared" si="35"/>
        <v>0</v>
      </c>
      <c r="E177" s="148">
        <f t="shared" si="36"/>
        <v>0</v>
      </c>
      <c r="F177" s="32">
        <f t="shared" si="37"/>
        <v>0</v>
      </c>
      <c r="G177" s="32">
        <f t="shared" si="38"/>
        <v>0</v>
      </c>
      <c r="H177" s="32">
        <f t="shared" si="39"/>
        <v>0</v>
      </c>
      <c r="I177" s="32">
        <f t="shared" si="40"/>
        <v>0</v>
      </c>
      <c r="J177" s="32">
        <f t="shared" si="41"/>
        <v>0</v>
      </c>
      <c r="K177" s="32">
        <f t="shared" si="42"/>
        <v>0</v>
      </c>
      <c r="L177" s="32">
        <f t="shared" si="43"/>
        <v>0</v>
      </c>
      <c r="M177" s="32">
        <f t="shared" ca="1" si="44"/>
        <v>-1.303329720223693E-3</v>
      </c>
      <c r="N177" s="32">
        <f t="shared" ca="1" si="45"/>
        <v>0</v>
      </c>
      <c r="O177" s="149">
        <f t="shared" ca="1" si="46"/>
        <v>0</v>
      </c>
      <c r="P177" s="32">
        <f t="shared" ca="1" si="47"/>
        <v>0</v>
      </c>
      <c r="Q177" s="32">
        <f t="shared" ca="1" si="48"/>
        <v>0</v>
      </c>
      <c r="R177">
        <f t="shared" ca="1" si="49"/>
        <v>1.303329720223693E-3</v>
      </c>
    </row>
    <row r="178" spans="1:18">
      <c r="A178" s="146"/>
      <c r="B178" s="146"/>
      <c r="C178" s="146"/>
      <c r="D178" s="148">
        <f t="shared" si="35"/>
        <v>0</v>
      </c>
      <c r="E178" s="148">
        <f t="shared" si="36"/>
        <v>0</v>
      </c>
      <c r="F178" s="32">
        <f t="shared" si="37"/>
        <v>0</v>
      </c>
      <c r="G178" s="32">
        <f t="shared" si="38"/>
        <v>0</v>
      </c>
      <c r="H178" s="32">
        <f t="shared" si="39"/>
        <v>0</v>
      </c>
      <c r="I178" s="32">
        <f t="shared" si="40"/>
        <v>0</v>
      </c>
      <c r="J178" s="32">
        <f t="shared" si="41"/>
        <v>0</v>
      </c>
      <c r="K178" s="32">
        <f t="shared" si="42"/>
        <v>0</v>
      </c>
      <c r="L178" s="32">
        <f t="shared" si="43"/>
        <v>0</v>
      </c>
      <c r="M178" s="32">
        <f t="shared" ca="1" si="44"/>
        <v>-1.303329720223693E-3</v>
      </c>
      <c r="N178" s="32">
        <f t="shared" ca="1" si="45"/>
        <v>0</v>
      </c>
      <c r="O178" s="149">
        <f t="shared" ca="1" si="46"/>
        <v>0</v>
      </c>
      <c r="P178" s="32">
        <f t="shared" ca="1" si="47"/>
        <v>0</v>
      </c>
      <c r="Q178" s="32">
        <f t="shared" ca="1" si="48"/>
        <v>0</v>
      </c>
      <c r="R178">
        <f t="shared" ca="1" si="49"/>
        <v>1.303329720223693E-3</v>
      </c>
    </row>
    <row r="179" spans="1:18">
      <c r="A179" s="146"/>
      <c r="B179" s="146"/>
      <c r="C179" s="146"/>
      <c r="D179" s="148">
        <f t="shared" si="35"/>
        <v>0</v>
      </c>
      <c r="E179" s="148">
        <f t="shared" si="36"/>
        <v>0</v>
      </c>
      <c r="F179" s="32">
        <f t="shared" si="37"/>
        <v>0</v>
      </c>
      <c r="G179" s="32">
        <f t="shared" si="38"/>
        <v>0</v>
      </c>
      <c r="H179" s="32">
        <f t="shared" si="39"/>
        <v>0</v>
      </c>
      <c r="I179" s="32">
        <f t="shared" si="40"/>
        <v>0</v>
      </c>
      <c r="J179" s="32">
        <f t="shared" si="41"/>
        <v>0</v>
      </c>
      <c r="K179" s="32">
        <f t="shared" si="42"/>
        <v>0</v>
      </c>
      <c r="L179" s="32">
        <f t="shared" si="43"/>
        <v>0</v>
      </c>
      <c r="M179" s="32">
        <f t="shared" ca="1" si="44"/>
        <v>-1.303329720223693E-3</v>
      </c>
      <c r="N179" s="32">
        <f t="shared" ca="1" si="45"/>
        <v>0</v>
      </c>
      <c r="O179" s="149">
        <f t="shared" ca="1" si="46"/>
        <v>0</v>
      </c>
      <c r="P179" s="32">
        <f t="shared" ca="1" si="47"/>
        <v>0</v>
      </c>
      <c r="Q179" s="32">
        <f t="shared" ca="1" si="48"/>
        <v>0</v>
      </c>
      <c r="R179">
        <f t="shared" ca="1" si="49"/>
        <v>1.303329720223693E-3</v>
      </c>
    </row>
    <row r="180" spans="1:18">
      <c r="A180" s="146"/>
      <c r="B180" s="146"/>
      <c r="C180" s="146"/>
      <c r="D180" s="148">
        <f t="shared" si="35"/>
        <v>0</v>
      </c>
      <c r="E180" s="148">
        <f t="shared" si="36"/>
        <v>0</v>
      </c>
      <c r="F180" s="32">
        <f t="shared" si="37"/>
        <v>0</v>
      </c>
      <c r="G180" s="32">
        <f t="shared" si="38"/>
        <v>0</v>
      </c>
      <c r="H180" s="32">
        <f t="shared" si="39"/>
        <v>0</v>
      </c>
      <c r="I180" s="32">
        <f t="shared" si="40"/>
        <v>0</v>
      </c>
      <c r="J180" s="32">
        <f t="shared" si="41"/>
        <v>0</v>
      </c>
      <c r="K180" s="32">
        <f t="shared" si="42"/>
        <v>0</v>
      </c>
      <c r="L180" s="32">
        <f t="shared" si="43"/>
        <v>0</v>
      </c>
      <c r="M180" s="32">
        <f t="shared" ca="1" si="44"/>
        <v>-1.303329720223693E-3</v>
      </c>
      <c r="N180" s="32">
        <f t="shared" ca="1" si="45"/>
        <v>0</v>
      </c>
      <c r="O180" s="149">
        <f t="shared" ca="1" si="46"/>
        <v>0</v>
      </c>
      <c r="P180" s="32">
        <f t="shared" ca="1" si="47"/>
        <v>0</v>
      </c>
      <c r="Q180" s="32">
        <f t="shared" ca="1" si="48"/>
        <v>0</v>
      </c>
      <c r="R180">
        <f t="shared" ca="1" si="49"/>
        <v>1.303329720223693E-3</v>
      </c>
    </row>
    <row r="181" spans="1:18">
      <c r="A181" s="146"/>
      <c r="B181" s="146"/>
      <c r="C181" s="146"/>
      <c r="D181" s="148">
        <f t="shared" si="35"/>
        <v>0</v>
      </c>
      <c r="E181" s="148">
        <f t="shared" si="36"/>
        <v>0</v>
      </c>
      <c r="F181" s="32">
        <f t="shared" si="37"/>
        <v>0</v>
      </c>
      <c r="G181" s="32">
        <f t="shared" si="38"/>
        <v>0</v>
      </c>
      <c r="H181" s="32">
        <f t="shared" si="39"/>
        <v>0</v>
      </c>
      <c r="I181" s="32">
        <f t="shared" si="40"/>
        <v>0</v>
      </c>
      <c r="J181" s="32">
        <f t="shared" si="41"/>
        <v>0</v>
      </c>
      <c r="K181" s="32">
        <f t="shared" si="42"/>
        <v>0</v>
      </c>
      <c r="L181" s="32">
        <f t="shared" si="43"/>
        <v>0</v>
      </c>
      <c r="M181" s="32">
        <f t="shared" ca="1" si="44"/>
        <v>-1.303329720223693E-3</v>
      </c>
      <c r="N181" s="32">
        <f t="shared" ca="1" si="45"/>
        <v>0</v>
      </c>
      <c r="O181" s="149">
        <f t="shared" ca="1" si="46"/>
        <v>0</v>
      </c>
      <c r="P181" s="32">
        <f t="shared" ca="1" si="47"/>
        <v>0</v>
      </c>
      <c r="Q181" s="32">
        <f t="shared" ca="1" si="48"/>
        <v>0</v>
      </c>
      <c r="R181">
        <f t="shared" ca="1" si="49"/>
        <v>1.303329720223693E-3</v>
      </c>
    </row>
    <row r="182" spans="1:18">
      <c r="A182" s="146"/>
      <c r="B182" s="146"/>
      <c r="C182" s="146"/>
      <c r="D182" s="148">
        <f t="shared" si="35"/>
        <v>0</v>
      </c>
      <c r="E182" s="148">
        <f t="shared" si="36"/>
        <v>0</v>
      </c>
      <c r="F182" s="32">
        <f t="shared" si="37"/>
        <v>0</v>
      </c>
      <c r="G182" s="32">
        <f t="shared" si="38"/>
        <v>0</v>
      </c>
      <c r="H182" s="32">
        <f t="shared" si="39"/>
        <v>0</v>
      </c>
      <c r="I182" s="32">
        <f t="shared" si="40"/>
        <v>0</v>
      </c>
      <c r="J182" s="32">
        <f t="shared" si="41"/>
        <v>0</v>
      </c>
      <c r="K182" s="32">
        <f t="shared" si="42"/>
        <v>0</v>
      </c>
      <c r="L182" s="32">
        <f t="shared" si="43"/>
        <v>0</v>
      </c>
      <c r="M182" s="32">
        <f t="shared" ca="1" si="44"/>
        <v>-1.303329720223693E-3</v>
      </c>
      <c r="N182" s="32">
        <f t="shared" ca="1" si="45"/>
        <v>0</v>
      </c>
      <c r="O182" s="149">
        <f t="shared" ca="1" si="46"/>
        <v>0</v>
      </c>
      <c r="P182" s="32">
        <f t="shared" ca="1" si="47"/>
        <v>0</v>
      </c>
      <c r="Q182" s="32">
        <f t="shared" ca="1" si="48"/>
        <v>0</v>
      </c>
      <c r="R182">
        <f t="shared" ca="1" si="49"/>
        <v>1.303329720223693E-3</v>
      </c>
    </row>
    <row r="183" spans="1:18">
      <c r="A183" s="146"/>
      <c r="B183" s="146"/>
      <c r="C183" s="146"/>
      <c r="D183" s="148">
        <f t="shared" si="35"/>
        <v>0</v>
      </c>
      <c r="E183" s="148">
        <f t="shared" si="36"/>
        <v>0</v>
      </c>
      <c r="F183" s="32">
        <f t="shared" si="37"/>
        <v>0</v>
      </c>
      <c r="G183" s="32">
        <f t="shared" si="38"/>
        <v>0</v>
      </c>
      <c r="H183" s="32">
        <f t="shared" si="39"/>
        <v>0</v>
      </c>
      <c r="I183" s="32">
        <f t="shared" si="40"/>
        <v>0</v>
      </c>
      <c r="J183" s="32">
        <f t="shared" si="41"/>
        <v>0</v>
      </c>
      <c r="K183" s="32">
        <f t="shared" si="42"/>
        <v>0</v>
      </c>
      <c r="L183" s="32">
        <f t="shared" si="43"/>
        <v>0</v>
      </c>
      <c r="M183" s="32">
        <f t="shared" ca="1" si="44"/>
        <v>-1.303329720223693E-3</v>
      </c>
      <c r="N183" s="32">
        <f t="shared" ca="1" si="45"/>
        <v>0</v>
      </c>
      <c r="O183" s="149">
        <f t="shared" ca="1" si="46"/>
        <v>0</v>
      </c>
      <c r="P183" s="32">
        <f t="shared" ca="1" si="47"/>
        <v>0</v>
      </c>
      <c r="Q183" s="32">
        <f t="shared" ca="1" si="48"/>
        <v>0</v>
      </c>
      <c r="R183">
        <f t="shared" ca="1" si="49"/>
        <v>1.303329720223693E-3</v>
      </c>
    </row>
    <row r="184" spans="1:18">
      <c r="A184" s="146"/>
      <c r="B184" s="146"/>
      <c r="C184" s="146"/>
      <c r="D184" s="148">
        <f t="shared" si="35"/>
        <v>0</v>
      </c>
      <c r="E184" s="148">
        <f t="shared" si="36"/>
        <v>0</v>
      </c>
      <c r="F184" s="32">
        <f t="shared" si="37"/>
        <v>0</v>
      </c>
      <c r="G184" s="32">
        <f t="shared" si="38"/>
        <v>0</v>
      </c>
      <c r="H184" s="32">
        <f t="shared" si="39"/>
        <v>0</v>
      </c>
      <c r="I184" s="32">
        <f t="shared" si="40"/>
        <v>0</v>
      </c>
      <c r="J184" s="32">
        <f t="shared" si="41"/>
        <v>0</v>
      </c>
      <c r="K184" s="32">
        <f t="shared" si="42"/>
        <v>0</v>
      </c>
      <c r="L184" s="32">
        <f t="shared" si="43"/>
        <v>0</v>
      </c>
      <c r="M184" s="32">
        <f t="shared" ca="1" si="44"/>
        <v>-1.303329720223693E-3</v>
      </c>
      <c r="N184" s="32">
        <f t="shared" ca="1" si="45"/>
        <v>0</v>
      </c>
      <c r="O184" s="149">
        <f t="shared" ca="1" si="46"/>
        <v>0</v>
      </c>
      <c r="P184" s="32">
        <f t="shared" ca="1" si="47"/>
        <v>0</v>
      </c>
      <c r="Q184" s="32">
        <f t="shared" ca="1" si="48"/>
        <v>0</v>
      </c>
      <c r="R184">
        <f t="shared" ca="1" si="49"/>
        <v>1.303329720223693E-3</v>
      </c>
    </row>
    <row r="185" spans="1:18">
      <c r="A185" s="146"/>
      <c r="B185" s="146"/>
      <c r="C185" s="146"/>
      <c r="D185" s="148">
        <f t="shared" si="35"/>
        <v>0</v>
      </c>
      <c r="E185" s="148">
        <f t="shared" si="36"/>
        <v>0</v>
      </c>
      <c r="F185" s="32">
        <f t="shared" si="37"/>
        <v>0</v>
      </c>
      <c r="G185" s="32">
        <f t="shared" si="38"/>
        <v>0</v>
      </c>
      <c r="H185" s="32">
        <f t="shared" si="39"/>
        <v>0</v>
      </c>
      <c r="I185" s="32">
        <f t="shared" si="40"/>
        <v>0</v>
      </c>
      <c r="J185" s="32">
        <f t="shared" si="41"/>
        <v>0</v>
      </c>
      <c r="K185" s="32">
        <f t="shared" si="42"/>
        <v>0</v>
      </c>
      <c r="L185" s="32">
        <f t="shared" si="43"/>
        <v>0</v>
      </c>
      <c r="M185" s="32">
        <f t="shared" ca="1" si="44"/>
        <v>-1.303329720223693E-3</v>
      </c>
      <c r="N185" s="32">
        <f t="shared" ca="1" si="45"/>
        <v>0</v>
      </c>
      <c r="O185" s="149">
        <f t="shared" ca="1" si="46"/>
        <v>0</v>
      </c>
      <c r="P185" s="32">
        <f t="shared" ca="1" si="47"/>
        <v>0</v>
      </c>
      <c r="Q185" s="32">
        <f t="shared" ca="1" si="48"/>
        <v>0</v>
      </c>
      <c r="R185">
        <f t="shared" ca="1" si="49"/>
        <v>1.303329720223693E-3</v>
      </c>
    </row>
    <row r="186" spans="1:18">
      <c r="A186" s="146"/>
      <c r="B186" s="146"/>
      <c r="C186" s="146"/>
      <c r="D186" s="148">
        <f t="shared" si="35"/>
        <v>0</v>
      </c>
      <c r="E186" s="148">
        <f t="shared" si="36"/>
        <v>0</v>
      </c>
      <c r="F186" s="32">
        <f t="shared" si="37"/>
        <v>0</v>
      </c>
      <c r="G186" s="32">
        <f t="shared" si="38"/>
        <v>0</v>
      </c>
      <c r="H186" s="32">
        <f t="shared" si="39"/>
        <v>0</v>
      </c>
      <c r="I186" s="32">
        <f t="shared" si="40"/>
        <v>0</v>
      </c>
      <c r="J186" s="32">
        <f t="shared" si="41"/>
        <v>0</v>
      </c>
      <c r="K186" s="32">
        <f t="shared" si="42"/>
        <v>0</v>
      </c>
      <c r="L186" s="32">
        <f t="shared" si="43"/>
        <v>0</v>
      </c>
      <c r="M186" s="32">
        <f t="shared" ca="1" si="44"/>
        <v>-1.303329720223693E-3</v>
      </c>
      <c r="N186" s="32">
        <f t="shared" ca="1" si="45"/>
        <v>0</v>
      </c>
      <c r="O186" s="149">
        <f t="shared" ca="1" si="46"/>
        <v>0</v>
      </c>
      <c r="P186" s="32">
        <f t="shared" ca="1" si="47"/>
        <v>0</v>
      </c>
      <c r="Q186" s="32">
        <f t="shared" ca="1" si="48"/>
        <v>0</v>
      </c>
      <c r="R186">
        <f t="shared" ca="1" si="49"/>
        <v>1.303329720223693E-3</v>
      </c>
    </row>
    <row r="187" spans="1:18">
      <c r="A187" s="146"/>
      <c r="B187" s="146"/>
      <c r="C187" s="146"/>
      <c r="D187" s="148">
        <f t="shared" si="35"/>
        <v>0</v>
      </c>
      <c r="E187" s="148">
        <f t="shared" si="36"/>
        <v>0</v>
      </c>
      <c r="F187" s="32">
        <f t="shared" si="37"/>
        <v>0</v>
      </c>
      <c r="G187" s="32">
        <f t="shared" si="38"/>
        <v>0</v>
      </c>
      <c r="H187" s="32">
        <f t="shared" si="39"/>
        <v>0</v>
      </c>
      <c r="I187" s="32">
        <f t="shared" si="40"/>
        <v>0</v>
      </c>
      <c r="J187" s="32">
        <f t="shared" si="41"/>
        <v>0</v>
      </c>
      <c r="K187" s="32">
        <f t="shared" si="42"/>
        <v>0</v>
      </c>
      <c r="L187" s="32">
        <f t="shared" si="43"/>
        <v>0</v>
      </c>
      <c r="M187" s="32">
        <f t="shared" ca="1" si="44"/>
        <v>-1.303329720223693E-3</v>
      </c>
      <c r="N187" s="32">
        <f t="shared" ca="1" si="45"/>
        <v>0</v>
      </c>
      <c r="O187" s="149">
        <f t="shared" ca="1" si="46"/>
        <v>0</v>
      </c>
      <c r="P187" s="32">
        <f t="shared" ca="1" si="47"/>
        <v>0</v>
      </c>
      <c r="Q187" s="32">
        <f t="shared" ca="1" si="48"/>
        <v>0</v>
      </c>
      <c r="R187">
        <f t="shared" ca="1" si="49"/>
        <v>1.303329720223693E-3</v>
      </c>
    </row>
    <row r="188" spans="1:18">
      <c r="A188" s="146"/>
      <c r="B188" s="146"/>
      <c r="C188" s="146"/>
      <c r="D188" s="148">
        <f t="shared" si="35"/>
        <v>0</v>
      </c>
      <c r="E188" s="148">
        <f t="shared" si="36"/>
        <v>0</v>
      </c>
      <c r="F188" s="32">
        <f t="shared" si="37"/>
        <v>0</v>
      </c>
      <c r="G188" s="32">
        <f t="shared" si="38"/>
        <v>0</v>
      </c>
      <c r="H188" s="32">
        <f t="shared" si="39"/>
        <v>0</v>
      </c>
      <c r="I188" s="32">
        <f t="shared" si="40"/>
        <v>0</v>
      </c>
      <c r="J188" s="32">
        <f t="shared" si="41"/>
        <v>0</v>
      </c>
      <c r="K188" s="32">
        <f t="shared" si="42"/>
        <v>0</v>
      </c>
      <c r="L188" s="32">
        <f t="shared" si="43"/>
        <v>0</v>
      </c>
      <c r="M188" s="32">
        <f t="shared" ca="1" si="44"/>
        <v>-1.303329720223693E-3</v>
      </c>
      <c r="N188" s="32">
        <f t="shared" ca="1" si="45"/>
        <v>0</v>
      </c>
      <c r="O188" s="149">
        <f t="shared" ca="1" si="46"/>
        <v>0</v>
      </c>
      <c r="P188" s="32">
        <f t="shared" ca="1" si="47"/>
        <v>0</v>
      </c>
      <c r="Q188" s="32">
        <f t="shared" ca="1" si="48"/>
        <v>0</v>
      </c>
      <c r="R188">
        <f t="shared" ca="1" si="49"/>
        <v>1.303329720223693E-3</v>
      </c>
    </row>
    <row r="189" spans="1:18">
      <c r="A189" s="146"/>
      <c r="B189" s="146"/>
      <c r="C189" s="146"/>
      <c r="D189" s="148">
        <f t="shared" si="35"/>
        <v>0</v>
      </c>
      <c r="E189" s="148">
        <f t="shared" si="36"/>
        <v>0</v>
      </c>
      <c r="F189" s="32">
        <f t="shared" si="37"/>
        <v>0</v>
      </c>
      <c r="G189" s="32">
        <f t="shared" si="38"/>
        <v>0</v>
      </c>
      <c r="H189" s="32">
        <f t="shared" si="39"/>
        <v>0</v>
      </c>
      <c r="I189" s="32">
        <f t="shared" si="40"/>
        <v>0</v>
      </c>
      <c r="J189" s="32">
        <f t="shared" si="41"/>
        <v>0</v>
      </c>
      <c r="K189" s="32">
        <f t="shared" si="42"/>
        <v>0</v>
      </c>
      <c r="L189" s="32">
        <f t="shared" si="43"/>
        <v>0</v>
      </c>
      <c r="M189" s="32">
        <f t="shared" ca="1" si="44"/>
        <v>-1.303329720223693E-3</v>
      </c>
      <c r="N189" s="32">
        <f t="shared" ca="1" si="45"/>
        <v>0</v>
      </c>
      <c r="O189" s="149">
        <f t="shared" ca="1" si="46"/>
        <v>0</v>
      </c>
      <c r="P189" s="32">
        <f t="shared" ca="1" si="47"/>
        <v>0</v>
      </c>
      <c r="Q189" s="32">
        <f t="shared" ca="1" si="48"/>
        <v>0</v>
      </c>
      <c r="R189">
        <f t="shared" ca="1" si="49"/>
        <v>1.303329720223693E-3</v>
      </c>
    </row>
    <row r="190" spans="1:18">
      <c r="A190" s="146"/>
      <c r="B190" s="146"/>
      <c r="C190" s="146"/>
      <c r="D190" s="148">
        <f t="shared" si="35"/>
        <v>0</v>
      </c>
      <c r="E190" s="148">
        <f t="shared" si="36"/>
        <v>0</v>
      </c>
      <c r="F190" s="32">
        <f t="shared" si="37"/>
        <v>0</v>
      </c>
      <c r="G190" s="32">
        <f t="shared" si="38"/>
        <v>0</v>
      </c>
      <c r="H190" s="32">
        <f t="shared" si="39"/>
        <v>0</v>
      </c>
      <c r="I190" s="32">
        <f t="shared" si="40"/>
        <v>0</v>
      </c>
      <c r="J190" s="32">
        <f t="shared" si="41"/>
        <v>0</v>
      </c>
      <c r="K190" s="32">
        <f t="shared" si="42"/>
        <v>0</v>
      </c>
      <c r="L190" s="32">
        <f t="shared" si="43"/>
        <v>0</v>
      </c>
      <c r="M190" s="32">
        <f t="shared" ca="1" si="44"/>
        <v>-1.303329720223693E-3</v>
      </c>
      <c r="N190" s="32">
        <f t="shared" ca="1" si="45"/>
        <v>0</v>
      </c>
      <c r="O190" s="149">
        <f t="shared" ca="1" si="46"/>
        <v>0</v>
      </c>
      <c r="P190" s="32">
        <f t="shared" ca="1" si="47"/>
        <v>0</v>
      </c>
      <c r="Q190" s="32">
        <f t="shared" ca="1" si="48"/>
        <v>0</v>
      </c>
      <c r="R190">
        <f t="shared" ca="1" si="49"/>
        <v>1.303329720223693E-3</v>
      </c>
    </row>
    <row r="191" spans="1:18">
      <c r="A191" s="146"/>
      <c r="B191" s="146"/>
      <c r="C191" s="146"/>
      <c r="D191" s="148">
        <f t="shared" si="35"/>
        <v>0</v>
      </c>
      <c r="E191" s="148">
        <f t="shared" si="36"/>
        <v>0</v>
      </c>
      <c r="F191" s="32">
        <f t="shared" si="37"/>
        <v>0</v>
      </c>
      <c r="G191" s="32">
        <f t="shared" si="38"/>
        <v>0</v>
      </c>
      <c r="H191" s="32">
        <f t="shared" si="39"/>
        <v>0</v>
      </c>
      <c r="I191" s="32">
        <f t="shared" si="40"/>
        <v>0</v>
      </c>
      <c r="J191" s="32">
        <f t="shared" si="41"/>
        <v>0</v>
      </c>
      <c r="K191" s="32">
        <f t="shared" si="42"/>
        <v>0</v>
      </c>
      <c r="L191" s="32">
        <f t="shared" si="43"/>
        <v>0</v>
      </c>
      <c r="M191" s="32">
        <f t="shared" ca="1" si="44"/>
        <v>-1.303329720223693E-3</v>
      </c>
      <c r="N191" s="32">
        <f t="shared" ca="1" si="45"/>
        <v>0</v>
      </c>
      <c r="O191" s="149">
        <f t="shared" ca="1" si="46"/>
        <v>0</v>
      </c>
      <c r="P191" s="32">
        <f t="shared" ca="1" si="47"/>
        <v>0</v>
      </c>
      <c r="Q191" s="32">
        <f t="shared" ca="1" si="48"/>
        <v>0</v>
      </c>
      <c r="R191">
        <f t="shared" ca="1" si="49"/>
        <v>1.303329720223693E-3</v>
      </c>
    </row>
    <row r="192" spans="1:18">
      <c r="A192" s="146"/>
      <c r="B192" s="146"/>
      <c r="C192" s="146"/>
      <c r="D192" s="148">
        <f t="shared" si="35"/>
        <v>0</v>
      </c>
      <c r="E192" s="148">
        <f t="shared" si="36"/>
        <v>0</v>
      </c>
      <c r="F192" s="32">
        <f t="shared" si="37"/>
        <v>0</v>
      </c>
      <c r="G192" s="32">
        <f t="shared" si="38"/>
        <v>0</v>
      </c>
      <c r="H192" s="32">
        <f t="shared" si="39"/>
        <v>0</v>
      </c>
      <c r="I192" s="32">
        <f t="shared" si="40"/>
        <v>0</v>
      </c>
      <c r="J192" s="32">
        <f t="shared" si="41"/>
        <v>0</v>
      </c>
      <c r="K192" s="32">
        <f t="shared" si="42"/>
        <v>0</v>
      </c>
      <c r="L192" s="32">
        <f t="shared" si="43"/>
        <v>0</v>
      </c>
      <c r="M192" s="32">
        <f t="shared" ca="1" si="44"/>
        <v>-1.303329720223693E-3</v>
      </c>
      <c r="N192" s="32">
        <f t="shared" ca="1" si="45"/>
        <v>0</v>
      </c>
      <c r="O192" s="149">
        <f t="shared" ca="1" si="46"/>
        <v>0</v>
      </c>
      <c r="P192" s="32">
        <f t="shared" ca="1" si="47"/>
        <v>0</v>
      </c>
      <c r="Q192" s="32">
        <f t="shared" ca="1" si="48"/>
        <v>0</v>
      </c>
      <c r="R192">
        <f t="shared" ca="1" si="49"/>
        <v>1.303329720223693E-3</v>
      </c>
    </row>
    <row r="193" spans="1:18">
      <c r="A193" s="146"/>
      <c r="B193" s="146"/>
      <c r="C193" s="146"/>
      <c r="D193" s="148">
        <f t="shared" si="35"/>
        <v>0</v>
      </c>
      <c r="E193" s="148">
        <f t="shared" si="36"/>
        <v>0</v>
      </c>
      <c r="F193" s="32">
        <f t="shared" si="37"/>
        <v>0</v>
      </c>
      <c r="G193" s="32">
        <f t="shared" si="38"/>
        <v>0</v>
      </c>
      <c r="H193" s="32">
        <f t="shared" si="39"/>
        <v>0</v>
      </c>
      <c r="I193" s="32">
        <f t="shared" si="40"/>
        <v>0</v>
      </c>
      <c r="J193" s="32">
        <f t="shared" si="41"/>
        <v>0</v>
      </c>
      <c r="K193" s="32">
        <f t="shared" si="42"/>
        <v>0</v>
      </c>
      <c r="L193" s="32">
        <f t="shared" si="43"/>
        <v>0</v>
      </c>
      <c r="M193" s="32">
        <f t="shared" ca="1" si="44"/>
        <v>-1.303329720223693E-3</v>
      </c>
      <c r="N193" s="32">
        <f t="shared" ca="1" si="45"/>
        <v>0</v>
      </c>
      <c r="O193" s="149">
        <f t="shared" ca="1" si="46"/>
        <v>0</v>
      </c>
      <c r="P193" s="32">
        <f t="shared" ca="1" si="47"/>
        <v>0</v>
      </c>
      <c r="Q193" s="32">
        <f t="shared" ca="1" si="48"/>
        <v>0</v>
      </c>
      <c r="R193">
        <f t="shared" ca="1" si="49"/>
        <v>1.303329720223693E-3</v>
      </c>
    </row>
    <row r="194" spans="1:18">
      <c r="A194" s="146"/>
      <c r="B194" s="146"/>
      <c r="C194" s="146"/>
      <c r="D194" s="148">
        <f t="shared" si="35"/>
        <v>0</v>
      </c>
      <c r="E194" s="148">
        <f t="shared" si="36"/>
        <v>0</v>
      </c>
      <c r="F194" s="32">
        <f t="shared" si="37"/>
        <v>0</v>
      </c>
      <c r="G194" s="32">
        <f t="shared" si="38"/>
        <v>0</v>
      </c>
      <c r="H194" s="32">
        <f t="shared" si="39"/>
        <v>0</v>
      </c>
      <c r="I194" s="32">
        <f t="shared" si="40"/>
        <v>0</v>
      </c>
      <c r="J194" s="32">
        <f t="shared" si="41"/>
        <v>0</v>
      </c>
      <c r="K194" s="32">
        <f t="shared" si="42"/>
        <v>0</v>
      </c>
      <c r="L194" s="32">
        <f t="shared" si="43"/>
        <v>0</v>
      </c>
      <c r="M194" s="32">
        <f t="shared" ca="1" si="44"/>
        <v>-1.303329720223693E-3</v>
      </c>
      <c r="N194" s="32">
        <f t="shared" ca="1" si="45"/>
        <v>0</v>
      </c>
      <c r="O194" s="149">
        <f t="shared" ca="1" si="46"/>
        <v>0</v>
      </c>
      <c r="P194" s="32">
        <f t="shared" ca="1" si="47"/>
        <v>0</v>
      </c>
      <c r="Q194" s="32">
        <f t="shared" ca="1" si="48"/>
        <v>0</v>
      </c>
      <c r="R194">
        <f t="shared" ca="1" si="49"/>
        <v>1.303329720223693E-3</v>
      </c>
    </row>
    <row r="195" spans="1:18">
      <c r="A195" s="146"/>
      <c r="B195" s="146"/>
      <c r="C195" s="146"/>
      <c r="D195" s="148">
        <f t="shared" si="35"/>
        <v>0</v>
      </c>
      <c r="E195" s="148">
        <f t="shared" si="36"/>
        <v>0</v>
      </c>
      <c r="F195" s="32">
        <f t="shared" si="37"/>
        <v>0</v>
      </c>
      <c r="G195" s="32">
        <f t="shared" si="38"/>
        <v>0</v>
      </c>
      <c r="H195" s="32">
        <f t="shared" si="39"/>
        <v>0</v>
      </c>
      <c r="I195" s="32">
        <f t="shared" si="40"/>
        <v>0</v>
      </c>
      <c r="J195" s="32">
        <f t="shared" si="41"/>
        <v>0</v>
      </c>
      <c r="K195" s="32">
        <f t="shared" si="42"/>
        <v>0</v>
      </c>
      <c r="L195" s="32">
        <f t="shared" si="43"/>
        <v>0</v>
      </c>
      <c r="M195" s="32">
        <f t="shared" ca="1" si="44"/>
        <v>-1.303329720223693E-3</v>
      </c>
      <c r="N195" s="32">
        <f t="shared" ca="1" si="45"/>
        <v>0</v>
      </c>
      <c r="O195" s="149">
        <f t="shared" ca="1" si="46"/>
        <v>0</v>
      </c>
      <c r="P195" s="32">
        <f t="shared" ca="1" si="47"/>
        <v>0</v>
      </c>
      <c r="Q195" s="32">
        <f t="shared" ca="1" si="48"/>
        <v>0</v>
      </c>
      <c r="R195">
        <f t="shared" ca="1" si="49"/>
        <v>1.303329720223693E-3</v>
      </c>
    </row>
    <row r="196" spans="1:18">
      <c r="A196" s="146"/>
      <c r="B196" s="146"/>
      <c r="C196" s="146"/>
      <c r="D196" s="148">
        <f t="shared" si="35"/>
        <v>0</v>
      </c>
      <c r="E196" s="148">
        <f t="shared" si="36"/>
        <v>0</v>
      </c>
      <c r="F196" s="32">
        <f t="shared" si="37"/>
        <v>0</v>
      </c>
      <c r="G196" s="32">
        <f t="shared" si="38"/>
        <v>0</v>
      </c>
      <c r="H196" s="32">
        <f t="shared" si="39"/>
        <v>0</v>
      </c>
      <c r="I196" s="32">
        <f t="shared" si="40"/>
        <v>0</v>
      </c>
      <c r="J196" s="32">
        <f t="shared" si="41"/>
        <v>0</v>
      </c>
      <c r="K196" s="32">
        <f t="shared" si="42"/>
        <v>0</v>
      </c>
      <c r="L196" s="32">
        <f t="shared" si="43"/>
        <v>0</v>
      </c>
      <c r="M196" s="32">
        <f t="shared" ca="1" si="44"/>
        <v>-1.303329720223693E-3</v>
      </c>
      <c r="N196" s="32">
        <f t="shared" ca="1" si="45"/>
        <v>0</v>
      </c>
      <c r="O196" s="149">
        <f t="shared" ca="1" si="46"/>
        <v>0</v>
      </c>
      <c r="P196" s="32">
        <f t="shared" ca="1" si="47"/>
        <v>0</v>
      </c>
      <c r="Q196" s="32">
        <f t="shared" ca="1" si="48"/>
        <v>0</v>
      </c>
      <c r="R196">
        <f t="shared" ca="1" si="49"/>
        <v>1.303329720223693E-3</v>
      </c>
    </row>
    <row r="197" spans="1:18">
      <c r="A197" s="146"/>
      <c r="B197" s="146"/>
      <c r="C197" s="146"/>
      <c r="D197" s="148">
        <f t="shared" si="35"/>
        <v>0</v>
      </c>
      <c r="E197" s="148">
        <f t="shared" si="36"/>
        <v>0</v>
      </c>
      <c r="F197" s="32">
        <f t="shared" si="37"/>
        <v>0</v>
      </c>
      <c r="G197" s="32">
        <f t="shared" si="38"/>
        <v>0</v>
      </c>
      <c r="H197" s="32">
        <f t="shared" si="39"/>
        <v>0</v>
      </c>
      <c r="I197" s="32">
        <f t="shared" si="40"/>
        <v>0</v>
      </c>
      <c r="J197" s="32">
        <f t="shared" si="41"/>
        <v>0</v>
      </c>
      <c r="K197" s="32">
        <f t="shared" si="42"/>
        <v>0</v>
      </c>
      <c r="L197" s="32">
        <f t="shared" si="43"/>
        <v>0</v>
      </c>
      <c r="M197" s="32">
        <f t="shared" ca="1" si="44"/>
        <v>-1.303329720223693E-3</v>
      </c>
      <c r="N197" s="32">
        <f t="shared" ca="1" si="45"/>
        <v>0</v>
      </c>
      <c r="O197" s="149">
        <f t="shared" ca="1" si="46"/>
        <v>0</v>
      </c>
      <c r="P197" s="32">
        <f t="shared" ca="1" si="47"/>
        <v>0</v>
      </c>
      <c r="Q197" s="32">
        <f t="shared" ca="1" si="48"/>
        <v>0</v>
      </c>
      <c r="R197">
        <f t="shared" ca="1" si="49"/>
        <v>1.303329720223693E-3</v>
      </c>
    </row>
    <row r="198" spans="1:18">
      <c r="A198" s="146"/>
      <c r="B198" s="146"/>
      <c r="C198" s="146"/>
      <c r="D198" s="148">
        <f t="shared" si="35"/>
        <v>0</v>
      </c>
      <c r="E198" s="148">
        <f t="shared" si="36"/>
        <v>0</v>
      </c>
      <c r="F198" s="32">
        <f t="shared" si="37"/>
        <v>0</v>
      </c>
      <c r="G198" s="32">
        <f t="shared" si="38"/>
        <v>0</v>
      </c>
      <c r="H198" s="32">
        <f t="shared" si="39"/>
        <v>0</v>
      </c>
      <c r="I198" s="32">
        <f t="shared" si="40"/>
        <v>0</v>
      </c>
      <c r="J198" s="32">
        <f t="shared" si="41"/>
        <v>0</v>
      </c>
      <c r="K198" s="32">
        <f t="shared" si="42"/>
        <v>0</v>
      </c>
      <c r="L198" s="32">
        <f t="shared" si="43"/>
        <v>0</v>
      </c>
      <c r="M198" s="32">
        <f t="shared" ca="1" si="44"/>
        <v>-1.303329720223693E-3</v>
      </c>
      <c r="N198" s="32">
        <f t="shared" ca="1" si="45"/>
        <v>0</v>
      </c>
      <c r="O198" s="149">
        <f t="shared" ca="1" si="46"/>
        <v>0</v>
      </c>
      <c r="P198" s="32">
        <f t="shared" ca="1" si="47"/>
        <v>0</v>
      </c>
      <c r="Q198" s="32">
        <f t="shared" ca="1" si="48"/>
        <v>0</v>
      </c>
      <c r="R198">
        <f t="shared" ca="1" si="49"/>
        <v>1.303329720223693E-3</v>
      </c>
    </row>
    <row r="199" spans="1:18">
      <c r="A199" s="146"/>
      <c r="B199" s="146"/>
      <c r="C199" s="146"/>
      <c r="D199" s="148">
        <f t="shared" si="35"/>
        <v>0</v>
      </c>
      <c r="E199" s="148">
        <f t="shared" si="36"/>
        <v>0</v>
      </c>
      <c r="F199" s="32">
        <f t="shared" si="37"/>
        <v>0</v>
      </c>
      <c r="G199" s="32">
        <f t="shared" si="38"/>
        <v>0</v>
      </c>
      <c r="H199" s="32">
        <f t="shared" si="39"/>
        <v>0</v>
      </c>
      <c r="I199" s="32">
        <f t="shared" si="40"/>
        <v>0</v>
      </c>
      <c r="J199" s="32">
        <f t="shared" si="41"/>
        <v>0</v>
      </c>
      <c r="K199" s="32">
        <f t="shared" si="42"/>
        <v>0</v>
      </c>
      <c r="L199" s="32">
        <f t="shared" si="43"/>
        <v>0</v>
      </c>
      <c r="M199" s="32">
        <f t="shared" ca="1" si="44"/>
        <v>-1.303329720223693E-3</v>
      </c>
      <c r="N199" s="32">
        <f t="shared" ca="1" si="45"/>
        <v>0</v>
      </c>
      <c r="O199" s="149">
        <f t="shared" ca="1" si="46"/>
        <v>0</v>
      </c>
      <c r="P199" s="32">
        <f t="shared" ca="1" si="47"/>
        <v>0</v>
      </c>
      <c r="Q199" s="32">
        <f t="shared" ca="1" si="48"/>
        <v>0</v>
      </c>
      <c r="R199">
        <f t="shared" ca="1" si="49"/>
        <v>1.303329720223693E-3</v>
      </c>
    </row>
    <row r="200" spans="1:18">
      <c r="A200" s="146"/>
      <c r="B200" s="146"/>
      <c r="C200" s="146"/>
      <c r="D200" s="148">
        <f t="shared" si="35"/>
        <v>0</v>
      </c>
      <c r="E200" s="148">
        <f t="shared" si="36"/>
        <v>0</v>
      </c>
      <c r="F200" s="32">
        <f t="shared" si="37"/>
        <v>0</v>
      </c>
      <c r="G200" s="32">
        <f t="shared" si="38"/>
        <v>0</v>
      </c>
      <c r="H200" s="32">
        <f t="shared" si="39"/>
        <v>0</v>
      </c>
      <c r="I200" s="32">
        <f t="shared" si="40"/>
        <v>0</v>
      </c>
      <c r="J200" s="32">
        <f t="shared" si="41"/>
        <v>0</v>
      </c>
      <c r="K200" s="32">
        <f t="shared" si="42"/>
        <v>0</v>
      </c>
      <c r="L200" s="32">
        <f t="shared" si="43"/>
        <v>0</v>
      </c>
      <c r="M200" s="32">
        <f t="shared" ca="1" si="44"/>
        <v>-1.303329720223693E-3</v>
      </c>
      <c r="N200" s="32">
        <f t="shared" ca="1" si="45"/>
        <v>0</v>
      </c>
      <c r="O200" s="149">
        <f t="shared" ca="1" si="46"/>
        <v>0</v>
      </c>
      <c r="P200" s="32">
        <f t="shared" ca="1" si="47"/>
        <v>0</v>
      </c>
      <c r="Q200" s="32">
        <f t="shared" ca="1" si="48"/>
        <v>0</v>
      </c>
      <c r="R200">
        <f t="shared" ca="1" si="49"/>
        <v>1.303329720223693E-3</v>
      </c>
    </row>
    <row r="201" spans="1:18">
      <c r="A201" s="146"/>
      <c r="B201" s="146"/>
      <c r="C201" s="146"/>
      <c r="D201" s="148">
        <f t="shared" si="35"/>
        <v>0</v>
      </c>
      <c r="E201" s="148">
        <f t="shared" si="36"/>
        <v>0</v>
      </c>
      <c r="F201" s="32">
        <f t="shared" si="37"/>
        <v>0</v>
      </c>
      <c r="G201" s="32">
        <f t="shared" si="38"/>
        <v>0</v>
      </c>
      <c r="H201" s="32">
        <f t="shared" si="39"/>
        <v>0</v>
      </c>
      <c r="I201" s="32">
        <f t="shared" si="40"/>
        <v>0</v>
      </c>
      <c r="J201" s="32">
        <f t="shared" si="41"/>
        <v>0</v>
      </c>
      <c r="K201" s="32">
        <f t="shared" si="42"/>
        <v>0</v>
      </c>
      <c r="L201" s="32">
        <f t="shared" si="43"/>
        <v>0</v>
      </c>
      <c r="M201" s="32">
        <f t="shared" ca="1" si="44"/>
        <v>-1.303329720223693E-3</v>
      </c>
      <c r="N201" s="32">
        <f t="shared" ca="1" si="45"/>
        <v>0</v>
      </c>
      <c r="O201" s="149">
        <f t="shared" ca="1" si="46"/>
        <v>0</v>
      </c>
      <c r="P201" s="32">
        <f t="shared" ca="1" si="47"/>
        <v>0</v>
      </c>
      <c r="Q201" s="32">
        <f t="shared" ca="1" si="48"/>
        <v>0</v>
      </c>
      <c r="R201">
        <f t="shared" ca="1" si="49"/>
        <v>1.303329720223693E-3</v>
      </c>
    </row>
    <row r="202" spans="1:18">
      <c r="A202" s="146"/>
      <c r="B202" s="146"/>
      <c r="C202" s="146"/>
      <c r="D202" s="148">
        <f t="shared" si="35"/>
        <v>0</v>
      </c>
      <c r="E202" s="148">
        <f t="shared" si="36"/>
        <v>0</v>
      </c>
      <c r="F202" s="32">
        <f t="shared" si="37"/>
        <v>0</v>
      </c>
      <c r="G202" s="32">
        <f t="shared" si="38"/>
        <v>0</v>
      </c>
      <c r="H202" s="32">
        <f t="shared" si="39"/>
        <v>0</v>
      </c>
      <c r="I202" s="32">
        <f t="shared" si="40"/>
        <v>0</v>
      </c>
      <c r="J202" s="32">
        <f t="shared" si="41"/>
        <v>0</v>
      </c>
      <c r="K202" s="32">
        <f t="shared" si="42"/>
        <v>0</v>
      </c>
      <c r="L202" s="32">
        <f t="shared" si="43"/>
        <v>0</v>
      </c>
      <c r="M202" s="32">
        <f t="shared" ca="1" si="44"/>
        <v>-1.303329720223693E-3</v>
      </c>
      <c r="N202" s="32">
        <f t="shared" ca="1" si="45"/>
        <v>0</v>
      </c>
      <c r="O202" s="149">
        <f t="shared" ca="1" si="46"/>
        <v>0</v>
      </c>
      <c r="P202" s="32">
        <f t="shared" ca="1" si="47"/>
        <v>0</v>
      </c>
      <c r="Q202" s="32">
        <f t="shared" ca="1" si="48"/>
        <v>0</v>
      </c>
      <c r="R202">
        <f t="shared" ca="1" si="49"/>
        <v>1.303329720223693E-3</v>
      </c>
    </row>
    <row r="203" spans="1:18">
      <c r="A203" s="146"/>
      <c r="B203" s="146"/>
      <c r="C203" s="146"/>
      <c r="D203" s="148">
        <f t="shared" si="35"/>
        <v>0</v>
      </c>
      <c r="E203" s="148">
        <f t="shared" si="36"/>
        <v>0</v>
      </c>
      <c r="F203" s="32">
        <f t="shared" si="37"/>
        <v>0</v>
      </c>
      <c r="G203" s="32">
        <f t="shared" si="38"/>
        <v>0</v>
      </c>
      <c r="H203" s="32">
        <f t="shared" si="39"/>
        <v>0</v>
      </c>
      <c r="I203" s="32">
        <f t="shared" si="40"/>
        <v>0</v>
      </c>
      <c r="J203" s="32">
        <f t="shared" si="41"/>
        <v>0</v>
      </c>
      <c r="K203" s="32">
        <f t="shared" si="42"/>
        <v>0</v>
      </c>
      <c r="L203" s="32">
        <f t="shared" si="43"/>
        <v>0</v>
      </c>
      <c r="M203" s="32">
        <f t="shared" ca="1" si="44"/>
        <v>-1.303329720223693E-3</v>
      </c>
      <c r="N203" s="32">
        <f t="shared" ca="1" si="45"/>
        <v>0</v>
      </c>
      <c r="O203" s="149">
        <f t="shared" ca="1" si="46"/>
        <v>0</v>
      </c>
      <c r="P203" s="32">
        <f t="shared" ca="1" si="47"/>
        <v>0</v>
      </c>
      <c r="Q203" s="32">
        <f t="shared" ca="1" si="48"/>
        <v>0</v>
      </c>
      <c r="R203">
        <f t="shared" ca="1" si="49"/>
        <v>1.303329720223693E-3</v>
      </c>
    </row>
    <row r="204" spans="1:18">
      <c r="A204" s="146"/>
      <c r="B204" s="146"/>
      <c r="C204" s="146"/>
      <c r="D204" s="148">
        <f t="shared" si="35"/>
        <v>0</v>
      </c>
      <c r="E204" s="148">
        <f t="shared" si="36"/>
        <v>0</v>
      </c>
      <c r="F204" s="32">
        <f t="shared" si="37"/>
        <v>0</v>
      </c>
      <c r="G204" s="32">
        <f t="shared" si="38"/>
        <v>0</v>
      </c>
      <c r="H204" s="32">
        <f t="shared" si="39"/>
        <v>0</v>
      </c>
      <c r="I204" s="32">
        <f t="shared" si="40"/>
        <v>0</v>
      </c>
      <c r="J204" s="32">
        <f t="shared" si="41"/>
        <v>0</v>
      </c>
      <c r="K204" s="32">
        <f t="shared" si="42"/>
        <v>0</v>
      </c>
      <c r="L204" s="32">
        <f t="shared" si="43"/>
        <v>0</v>
      </c>
      <c r="M204" s="32">
        <f t="shared" ca="1" si="44"/>
        <v>-1.303329720223693E-3</v>
      </c>
      <c r="N204" s="32">
        <f t="shared" ca="1" si="45"/>
        <v>0</v>
      </c>
      <c r="O204" s="149">
        <f t="shared" ca="1" si="46"/>
        <v>0</v>
      </c>
      <c r="P204" s="32">
        <f t="shared" ca="1" si="47"/>
        <v>0</v>
      </c>
      <c r="Q204" s="32">
        <f t="shared" ca="1" si="48"/>
        <v>0</v>
      </c>
      <c r="R204">
        <f t="shared" ca="1" si="49"/>
        <v>1.303329720223693E-3</v>
      </c>
    </row>
    <row r="205" spans="1:18">
      <c r="A205" s="146"/>
      <c r="B205" s="146"/>
      <c r="C205" s="146"/>
      <c r="D205" s="148">
        <f t="shared" si="35"/>
        <v>0</v>
      </c>
      <c r="E205" s="148">
        <f t="shared" si="36"/>
        <v>0</v>
      </c>
      <c r="F205" s="32">
        <f t="shared" si="37"/>
        <v>0</v>
      </c>
      <c r="G205" s="32">
        <f t="shared" si="38"/>
        <v>0</v>
      </c>
      <c r="H205" s="32">
        <f t="shared" si="39"/>
        <v>0</v>
      </c>
      <c r="I205" s="32">
        <f t="shared" si="40"/>
        <v>0</v>
      </c>
      <c r="J205" s="32">
        <f t="shared" si="41"/>
        <v>0</v>
      </c>
      <c r="K205" s="32">
        <f t="shared" si="42"/>
        <v>0</v>
      </c>
      <c r="L205" s="32">
        <f t="shared" si="43"/>
        <v>0</v>
      </c>
      <c r="M205" s="32">
        <f t="shared" ca="1" si="44"/>
        <v>-1.303329720223693E-3</v>
      </c>
      <c r="N205" s="32">
        <f t="shared" ca="1" si="45"/>
        <v>0</v>
      </c>
      <c r="O205" s="149">
        <f t="shared" ca="1" si="46"/>
        <v>0</v>
      </c>
      <c r="P205" s="32">
        <f t="shared" ca="1" si="47"/>
        <v>0</v>
      </c>
      <c r="Q205" s="32">
        <f t="shared" ca="1" si="48"/>
        <v>0</v>
      </c>
      <c r="R205">
        <f t="shared" ca="1" si="49"/>
        <v>1.303329720223693E-3</v>
      </c>
    </row>
    <row r="206" spans="1:18">
      <c r="A206" s="146"/>
      <c r="B206" s="146"/>
      <c r="C206" s="146"/>
      <c r="D206" s="148">
        <f t="shared" si="35"/>
        <v>0</v>
      </c>
      <c r="E206" s="148">
        <f t="shared" si="36"/>
        <v>0</v>
      </c>
      <c r="F206" s="32">
        <f t="shared" si="37"/>
        <v>0</v>
      </c>
      <c r="G206" s="32">
        <f t="shared" si="38"/>
        <v>0</v>
      </c>
      <c r="H206" s="32">
        <f t="shared" si="39"/>
        <v>0</v>
      </c>
      <c r="I206" s="32">
        <f t="shared" si="40"/>
        <v>0</v>
      </c>
      <c r="J206" s="32">
        <f t="shared" si="41"/>
        <v>0</v>
      </c>
      <c r="K206" s="32">
        <f t="shared" si="42"/>
        <v>0</v>
      </c>
      <c r="L206" s="32">
        <f t="shared" si="43"/>
        <v>0</v>
      </c>
      <c r="M206" s="32">
        <f t="shared" ca="1" si="44"/>
        <v>-1.303329720223693E-3</v>
      </c>
      <c r="N206" s="32">
        <f t="shared" ca="1" si="45"/>
        <v>0</v>
      </c>
      <c r="O206" s="149">
        <f t="shared" ca="1" si="46"/>
        <v>0</v>
      </c>
      <c r="P206" s="32">
        <f t="shared" ca="1" si="47"/>
        <v>0</v>
      </c>
      <c r="Q206" s="32">
        <f t="shared" ca="1" si="48"/>
        <v>0</v>
      </c>
      <c r="R206">
        <f t="shared" ca="1" si="49"/>
        <v>1.303329720223693E-3</v>
      </c>
    </row>
    <row r="207" spans="1:18">
      <c r="A207" s="146"/>
      <c r="B207" s="146"/>
      <c r="C207" s="146"/>
      <c r="D207" s="148">
        <f t="shared" si="35"/>
        <v>0</v>
      </c>
      <c r="E207" s="148">
        <f t="shared" si="36"/>
        <v>0</v>
      </c>
      <c r="F207" s="32">
        <f t="shared" si="37"/>
        <v>0</v>
      </c>
      <c r="G207" s="32">
        <f t="shared" si="38"/>
        <v>0</v>
      </c>
      <c r="H207" s="32">
        <f t="shared" si="39"/>
        <v>0</v>
      </c>
      <c r="I207" s="32">
        <f t="shared" si="40"/>
        <v>0</v>
      </c>
      <c r="J207" s="32">
        <f t="shared" si="41"/>
        <v>0</v>
      </c>
      <c r="K207" s="32">
        <f t="shared" si="42"/>
        <v>0</v>
      </c>
      <c r="L207" s="32">
        <f t="shared" si="43"/>
        <v>0</v>
      </c>
      <c r="M207" s="32">
        <f t="shared" ca="1" si="44"/>
        <v>-1.303329720223693E-3</v>
      </c>
      <c r="N207" s="32">
        <f t="shared" ca="1" si="45"/>
        <v>0</v>
      </c>
      <c r="O207" s="149">
        <f t="shared" ca="1" si="46"/>
        <v>0</v>
      </c>
      <c r="P207" s="32">
        <f t="shared" ca="1" si="47"/>
        <v>0</v>
      </c>
      <c r="Q207" s="32">
        <f t="shared" ca="1" si="48"/>
        <v>0</v>
      </c>
      <c r="R207">
        <f t="shared" ca="1" si="49"/>
        <v>1.303329720223693E-3</v>
      </c>
    </row>
    <row r="208" spans="1:18">
      <c r="A208" s="146"/>
      <c r="B208" s="146"/>
      <c r="C208" s="146"/>
      <c r="D208" s="148">
        <f t="shared" si="35"/>
        <v>0</v>
      </c>
      <c r="E208" s="148">
        <f t="shared" si="36"/>
        <v>0</v>
      </c>
      <c r="F208" s="32">
        <f t="shared" si="37"/>
        <v>0</v>
      </c>
      <c r="G208" s="32">
        <f t="shared" si="38"/>
        <v>0</v>
      </c>
      <c r="H208" s="32">
        <f t="shared" si="39"/>
        <v>0</v>
      </c>
      <c r="I208" s="32">
        <f t="shared" si="40"/>
        <v>0</v>
      </c>
      <c r="J208" s="32">
        <f t="shared" si="41"/>
        <v>0</v>
      </c>
      <c r="K208" s="32">
        <f t="shared" si="42"/>
        <v>0</v>
      </c>
      <c r="L208" s="32">
        <f t="shared" si="43"/>
        <v>0</v>
      </c>
      <c r="M208" s="32">
        <f t="shared" ca="1" si="44"/>
        <v>-1.303329720223693E-3</v>
      </c>
      <c r="N208" s="32">
        <f t="shared" ca="1" si="45"/>
        <v>0</v>
      </c>
      <c r="O208" s="149">
        <f t="shared" ca="1" si="46"/>
        <v>0</v>
      </c>
      <c r="P208" s="32">
        <f t="shared" ca="1" si="47"/>
        <v>0</v>
      </c>
      <c r="Q208" s="32">
        <f t="shared" ca="1" si="48"/>
        <v>0</v>
      </c>
      <c r="R208">
        <f t="shared" ca="1" si="49"/>
        <v>1.303329720223693E-3</v>
      </c>
    </row>
    <row r="209" spans="1:18">
      <c r="A209" s="146"/>
      <c r="B209" s="146"/>
      <c r="C209" s="146"/>
      <c r="D209" s="148">
        <f t="shared" si="35"/>
        <v>0</v>
      </c>
      <c r="E209" s="148">
        <f t="shared" si="36"/>
        <v>0</v>
      </c>
      <c r="F209" s="32">
        <f t="shared" si="37"/>
        <v>0</v>
      </c>
      <c r="G209" s="32">
        <f t="shared" si="38"/>
        <v>0</v>
      </c>
      <c r="H209" s="32">
        <f t="shared" si="39"/>
        <v>0</v>
      </c>
      <c r="I209" s="32">
        <f t="shared" si="40"/>
        <v>0</v>
      </c>
      <c r="J209" s="32">
        <f t="shared" si="41"/>
        <v>0</v>
      </c>
      <c r="K209" s="32">
        <f t="shared" si="42"/>
        <v>0</v>
      </c>
      <c r="L209" s="32">
        <f t="shared" si="43"/>
        <v>0</v>
      </c>
      <c r="M209" s="32">
        <f t="shared" ca="1" si="44"/>
        <v>-1.303329720223693E-3</v>
      </c>
      <c r="N209" s="32">
        <f t="shared" ca="1" si="45"/>
        <v>0</v>
      </c>
      <c r="O209" s="149">
        <f t="shared" ca="1" si="46"/>
        <v>0</v>
      </c>
      <c r="P209" s="32">
        <f t="shared" ca="1" si="47"/>
        <v>0</v>
      </c>
      <c r="Q209" s="32">
        <f t="shared" ca="1" si="48"/>
        <v>0</v>
      </c>
      <c r="R209">
        <f t="shared" ca="1" si="49"/>
        <v>1.303329720223693E-3</v>
      </c>
    </row>
    <row r="210" spans="1:18">
      <c r="A210" s="146"/>
      <c r="B210" s="146"/>
      <c r="C210" s="146"/>
      <c r="D210" s="148">
        <f t="shared" si="35"/>
        <v>0</v>
      </c>
      <c r="E210" s="148">
        <f t="shared" si="36"/>
        <v>0</v>
      </c>
      <c r="F210" s="32">
        <f t="shared" si="37"/>
        <v>0</v>
      </c>
      <c r="G210" s="32">
        <f t="shared" si="38"/>
        <v>0</v>
      </c>
      <c r="H210" s="32">
        <f t="shared" si="39"/>
        <v>0</v>
      </c>
      <c r="I210" s="32">
        <f t="shared" si="40"/>
        <v>0</v>
      </c>
      <c r="J210" s="32">
        <f t="shared" si="41"/>
        <v>0</v>
      </c>
      <c r="K210" s="32">
        <f t="shared" si="42"/>
        <v>0</v>
      </c>
      <c r="L210" s="32">
        <f t="shared" si="43"/>
        <v>0</v>
      </c>
      <c r="M210" s="32">
        <f t="shared" ca="1" si="44"/>
        <v>-1.303329720223693E-3</v>
      </c>
      <c r="N210" s="32">
        <f t="shared" ca="1" si="45"/>
        <v>0</v>
      </c>
      <c r="O210" s="149">
        <f t="shared" ca="1" si="46"/>
        <v>0</v>
      </c>
      <c r="P210" s="32">
        <f t="shared" ca="1" si="47"/>
        <v>0</v>
      </c>
      <c r="Q210" s="32">
        <f t="shared" ca="1" si="48"/>
        <v>0</v>
      </c>
      <c r="R210">
        <f t="shared" ca="1" si="49"/>
        <v>1.303329720223693E-3</v>
      </c>
    </row>
    <row r="211" spans="1:18">
      <c r="A211" s="146"/>
      <c r="B211" s="146"/>
      <c r="C211" s="146"/>
      <c r="D211" s="148">
        <f t="shared" si="35"/>
        <v>0</v>
      </c>
      <c r="E211" s="148">
        <f t="shared" si="36"/>
        <v>0</v>
      </c>
      <c r="F211" s="32">
        <f t="shared" si="37"/>
        <v>0</v>
      </c>
      <c r="G211" s="32">
        <f t="shared" si="38"/>
        <v>0</v>
      </c>
      <c r="H211" s="32">
        <f t="shared" si="39"/>
        <v>0</v>
      </c>
      <c r="I211" s="32">
        <f t="shared" si="40"/>
        <v>0</v>
      </c>
      <c r="J211" s="32">
        <f t="shared" si="41"/>
        <v>0</v>
      </c>
      <c r="K211" s="32">
        <f t="shared" si="42"/>
        <v>0</v>
      </c>
      <c r="L211" s="32">
        <f t="shared" si="43"/>
        <v>0</v>
      </c>
      <c r="M211" s="32">
        <f t="shared" ca="1" si="44"/>
        <v>-1.303329720223693E-3</v>
      </c>
      <c r="N211" s="32">
        <f t="shared" ca="1" si="45"/>
        <v>0</v>
      </c>
      <c r="O211" s="149">
        <f t="shared" ca="1" si="46"/>
        <v>0</v>
      </c>
      <c r="P211" s="32">
        <f t="shared" ca="1" si="47"/>
        <v>0</v>
      </c>
      <c r="Q211" s="32">
        <f t="shared" ca="1" si="48"/>
        <v>0</v>
      </c>
      <c r="R211">
        <f t="shared" ca="1" si="49"/>
        <v>1.303329720223693E-3</v>
      </c>
    </row>
    <row r="212" spans="1:18">
      <c r="A212" s="146"/>
      <c r="B212" s="146"/>
      <c r="C212" s="146"/>
      <c r="D212" s="148">
        <f t="shared" ref="D212:D275" si="50">A212/A$18</f>
        <v>0</v>
      </c>
      <c r="E212" s="148">
        <f t="shared" ref="E212:E275" si="51">B212/B$18</f>
        <v>0</v>
      </c>
      <c r="F212" s="32">
        <f t="shared" ref="F212:F275" si="52">$C212*D212</f>
        <v>0</v>
      </c>
      <c r="G212" s="32">
        <f t="shared" ref="G212:G275" si="53">$C212*E212</f>
        <v>0</v>
      </c>
      <c r="H212" s="32">
        <f t="shared" ref="H212:H275" si="54">C212*D212*D212</f>
        <v>0</v>
      </c>
      <c r="I212" s="32">
        <f t="shared" ref="I212:I275" si="55">C212*D212*D212*D212</f>
        <v>0</v>
      </c>
      <c r="J212" s="32">
        <f t="shared" ref="J212:J275" si="56">C212*D212*D212*D212*D212</f>
        <v>0</v>
      </c>
      <c r="K212" s="32">
        <f t="shared" ref="K212:K275" si="57">C212*E212*D212</f>
        <v>0</v>
      </c>
      <c r="L212" s="32">
        <f t="shared" ref="L212:L275" si="58">C212*E212*D212*D212</f>
        <v>0</v>
      </c>
      <c r="M212" s="32">
        <f t="shared" ref="M212:M275" ca="1" si="59">+E$4+E$5*D212+E$6*D212^2</f>
        <v>-1.303329720223693E-3</v>
      </c>
      <c r="N212" s="32">
        <f t="shared" ref="N212:N275" ca="1" si="60">C212*(M212-E212)^2</f>
        <v>0</v>
      </c>
      <c r="O212" s="149">
        <f t="shared" ref="O212:O275" ca="1" si="61">(C212*O$1-O$2*F212+O$3*H212)^2</f>
        <v>0</v>
      </c>
      <c r="P212" s="32">
        <f t="shared" ref="P212:P275" ca="1" si="62">(-C212*O$2+O$4*F212-O$5*H212)^2</f>
        <v>0</v>
      </c>
      <c r="Q212" s="32">
        <f t="shared" ref="Q212:Q275" ca="1" si="63">+(C212*O$3-F212*O$5+H212*O$6)^2</f>
        <v>0</v>
      </c>
      <c r="R212">
        <f t="shared" ref="R212:R275" ca="1" si="64">+E212-M212</f>
        <v>1.303329720223693E-3</v>
      </c>
    </row>
    <row r="213" spans="1:18">
      <c r="A213" s="146"/>
      <c r="B213" s="146"/>
      <c r="C213" s="146"/>
      <c r="D213" s="148">
        <f t="shared" si="50"/>
        <v>0</v>
      </c>
      <c r="E213" s="148">
        <f t="shared" si="51"/>
        <v>0</v>
      </c>
      <c r="F213" s="32">
        <f t="shared" si="52"/>
        <v>0</v>
      </c>
      <c r="G213" s="32">
        <f t="shared" si="53"/>
        <v>0</v>
      </c>
      <c r="H213" s="32">
        <f t="shared" si="54"/>
        <v>0</v>
      </c>
      <c r="I213" s="32">
        <f t="shared" si="55"/>
        <v>0</v>
      </c>
      <c r="J213" s="32">
        <f t="shared" si="56"/>
        <v>0</v>
      </c>
      <c r="K213" s="32">
        <f t="shared" si="57"/>
        <v>0</v>
      </c>
      <c r="L213" s="32">
        <f t="shared" si="58"/>
        <v>0</v>
      </c>
      <c r="M213" s="32">
        <f t="shared" ca="1" si="59"/>
        <v>-1.303329720223693E-3</v>
      </c>
      <c r="N213" s="32">
        <f t="shared" ca="1" si="60"/>
        <v>0</v>
      </c>
      <c r="O213" s="149">
        <f t="shared" ca="1" si="61"/>
        <v>0</v>
      </c>
      <c r="P213" s="32">
        <f t="shared" ca="1" si="62"/>
        <v>0</v>
      </c>
      <c r="Q213" s="32">
        <f t="shared" ca="1" si="63"/>
        <v>0</v>
      </c>
      <c r="R213">
        <f t="shared" ca="1" si="64"/>
        <v>1.303329720223693E-3</v>
      </c>
    </row>
    <row r="214" spans="1:18">
      <c r="A214" s="146"/>
      <c r="B214" s="146"/>
      <c r="C214" s="146"/>
      <c r="D214" s="148">
        <f t="shared" si="50"/>
        <v>0</v>
      </c>
      <c r="E214" s="148">
        <f t="shared" si="51"/>
        <v>0</v>
      </c>
      <c r="F214" s="32">
        <f t="shared" si="52"/>
        <v>0</v>
      </c>
      <c r="G214" s="32">
        <f t="shared" si="53"/>
        <v>0</v>
      </c>
      <c r="H214" s="32">
        <f t="shared" si="54"/>
        <v>0</v>
      </c>
      <c r="I214" s="32">
        <f t="shared" si="55"/>
        <v>0</v>
      </c>
      <c r="J214" s="32">
        <f t="shared" si="56"/>
        <v>0</v>
      </c>
      <c r="K214" s="32">
        <f t="shared" si="57"/>
        <v>0</v>
      </c>
      <c r="L214" s="32">
        <f t="shared" si="58"/>
        <v>0</v>
      </c>
      <c r="M214" s="32">
        <f t="shared" ca="1" si="59"/>
        <v>-1.303329720223693E-3</v>
      </c>
      <c r="N214" s="32">
        <f t="shared" ca="1" si="60"/>
        <v>0</v>
      </c>
      <c r="O214" s="149">
        <f t="shared" ca="1" si="61"/>
        <v>0</v>
      </c>
      <c r="P214" s="32">
        <f t="shared" ca="1" si="62"/>
        <v>0</v>
      </c>
      <c r="Q214" s="32">
        <f t="shared" ca="1" si="63"/>
        <v>0</v>
      </c>
      <c r="R214">
        <f t="shared" ca="1" si="64"/>
        <v>1.303329720223693E-3</v>
      </c>
    </row>
    <row r="215" spans="1:18">
      <c r="A215" s="146"/>
      <c r="B215" s="146"/>
      <c r="C215" s="146"/>
      <c r="D215" s="148">
        <f t="shared" si="50"/>
        <v>0</v>
      </c>
      <c r="E215" s="148">
        <f t="shared" si="51"/>
        <v>0</v>
      </c>
      <c r="F215" s="32">
        <f t="shared" si="52"/>
        <v>0</v>
      </c>
      <c r="G215" s="32">
        <f t="shared" si="53"/>
        <v>0</v>
      </c>
      <c r="H215" s="32">
        <f t="shared" si="54"/>
        <v>0</v>
      </c>
      <c r="I215" s="32">
        <f t="shared" si="55"/>
        <v>0</v>
      </c>
      <c r="J215" s="32">
        <f t="shared" si="56"/>
        <v>0</v>
      </c>
      <c r="K215" s="32">
        <f t="shared" si="57"/>
        <v>0</v>
      </c>
      <c r="L215" s="32">
        <f t="shared" si="58"/>
        <v>0</v>
      </c>
      <c r="M215" s="32">
        <f t="shared" ca="1" si="59"/>
        <v>-1.303329720223693E-3</v>
      </c>
      <c r="N215" s="32">
        <f t="shared" ca="1" si="60"/>
        <v>0</v>
      </c>
      <c r="O215" s="149">
        <f t="shared" ca="1" si="61"/>
        <v>0</v>
      </c>
      <c r="P215" s="32">
        <f t="shared" ca="1" si="62"/>
        <v>0</v>
      </c>
      <c r="Q215" s="32">
        <f t="shared" ca="1" si="63"/>
        <v>0</v>
      </c>
      <c r="R215">
        <f t="shared" ca="1" si="64"/>
        <v>1.303329720223693E-3</v>
      </c>
    </row>
    <row r="216" spans="1:18">
      <c r="A216" s="146"/>
      <c r="B216" s="146"/>
      <c r="C216" s="146"/>
      <c r="D216" s="148">
        <f t="shared" si="50"/>
        <v>0</v>
      </c>
      <c r="E216" s="148">
        <f t="shared" si="51"/>
        <v>0</v>
      </c>
      <c r="F216" s="32">
        <f t="shared" si="52"/>
        <v>0</v>
      </c>
      <c r="G216" s="32">
        <f t="shared" si="53"/>
        <v>0</v>
      </c>
      <c r="H216" s="32">
        <f t="shared" si="54"/>
        <v>0</v>
      </c>
      <c r="I216" s="32">
        <f t="shared" si="55"/>
        <v>0</v>
      </c>
      <c r="J216" s="32">
        <f t="shared" si="56"/>
        <v>0</v>
      </c>
      <c r="K216" s="32">
        <f t="shared" si="57"/>
        <v>0</v>
      </c>
      <c r="L216" s="32">
        <f t="shared" si="58"/>
        <v>0</v>
      </c>
      <c r="M216" s="32">
        <f t="shared" ca="1" si="59"/>
        <v>-1.303329720223693E-3</v>
      </c>
      <c r="N216" s="32">
        <f t="shared" ca="1" si="60"/>
        <v>0</v>
      </c>
      <c r="O216" s="149">
        <f t="shared" ca="1" si="61"/>
        <v>0</v>
      </c>
      <c r="P216" s="32">
        <f t="shared" ca="1" si="62"/>
        <v>0</v>
      </c>
      <c r="Q216" s="32">
        <f t="shared" ca="1" si="63"/>
        <v>0</v>
      </c>
      <c r="R216">
        <f t="shared" ca="1" si="64"/>
        <v>1.303329720223693E-3</v>
      </c>
    </row>
    <row r="217" spans="1:18">
      <c r="A217" s="146"/>
      <c r="B217" s="146"/>
      <c r="C217" s="146"/>
      <c r="D217" s="148">
        <f t="shared" si="50"/>
        <v>0</v>
      </c>
      <c r="E217" s="148">
        <f t="shared" si="51"/>
        <v>0</v>
      </c>
      <c r="F217" s="32">
        <f t="shared" si="52"/>
        <v>0</v>
      </c>
      <c r="G217" s="32">
        <f t="shared" si="53"/>
        <v>0</v>
      </c>
      <c r="H217" s="32">
        <f t="shared" si="54"/>
        <v>0</v>
      </c>
      <c r="I217" s="32">
        <f t="shared" si="55"/>
        <v>0</v>
      </c>
      <c r="J217" s="32">
        <f t="shared" si="56"/>
        <v>0</v>
      </c>
      <c r="K217" s="32">
        <f t="shared" si="57"/>
        <v>0</v>
      </c>
      <c r="L217" s="32">
        <f t="shared" si="58"/>
        <v>0</v>
      </c>
      <c r="M217" s="32">
        <f t="shared" ca="1" si="59"/>
        <v>-1.303329720223693E-3</v>
      </c>
      <c r="N217" s="32">
        <f t="shared" ca="1" si="60"/>
        <v>0</v>
      </c>
      <c r="O217" s="149">
        <f t="shared" ca="1" si="61"/>
        <v>0</v>
      </c>
      <c r="P217" s="32">
        <f t="shared" ca="1" si="62"/>
        <v>0</v>
      </c>
      <c r="Q217" s="32">
        <f t="shared" ca="1" si="63"/>
        <v>0</v>
      </c>
      <c r="R217">
        <f t="shared" ca="1" si="64"/>
        <v>1.303329720223693E-3</v>
      </c>
    </row>
    <row r="218" spans="1:18">
      <c r="A218" s="146"/>
      <c r="B218" s="146"/>
      <c r="C218" s="146"/>
      <c r="D218" s="148">
        <f t="shared" si="50"/>
        <v>0</v>
      </c>
      <c r="E218" s="148">
        <f t="shared" si="51"/>
        <v>0</v>
      </c>
      <c r="F218" s="32">
        <f t="shared" si="52"/>
        <v>0</v>
      </c>
      <c r="G218" s="32">
        <f t="shared" si="53"/>
        <v>0</v>
      </c>
      <c r="H218" s="32">
        <f t="shared" si="54"/>
        <v>0</v>
      </c>
      <c r="I218" s="32">
        <f t="shared" si="55"/>
        <v>0</v>
      </c>
      <c r="J218" s="32">
        <f t="shared" si="56"/>
        <v>0</v>
      </c>
      <c r="K218" s="32">
        <f t="shared" si="57"/>
        <v>0</v>
      </c>
      <c r="L218" s="32">
        <f t="shared" si="58"/>
        <v>0</v>
      </c>
      <c r="M218" s="32">
        <f t="shared" ca="1" si="59"/>
        <v>-1.303329720223693E-3</v>
      </c>
      <c r="N218" s="32">
        <f t="shared" ca="1" si="60"/>
        <v>0</v>
      </c>
      <c r="O218" s="149">
        <f t="shared" ca="1" si="61"/>
        <v>0</v>
      </c>
      <c r="P218" s="32">
        <f t="shared" ca="1" si="62"/>
        <v>0</v>
      </c>
      <c r="Q218" s="32">
        <f t="shared" ca="1" si="63"/>
        <v>0</v>
      </c>
      <c r="R218">
        <f t="shared" ca="1" si="64"/>
        <v>1.303329720223693E-3</v>
      </c>
    </row>
    <row r="219" spans="1:18">
      <c r="A219" s="146"/>
      <c r="B219" s="146"/>
      <c r="C219" s="146"/>
      <c r="D219" s="148">
        <f t="shared" si="50"/>
        <v>0</v>
      </c>
      <c r="E219" s="148">
        <f t="shared" si="51"/>
        <v>0</v>
      </c>
      <c r="F219" s="32">
        <f t="shared" si="52"/>
        <v>0</v>
      </c>
      <c r="G219" s="32">
        <f t="shared" si="53"/>
        <v>0</v>
      </c>
      <c r="H219" s="32">
        <f t="shared" si="54"/>
        <v>0</v>
      </c>
      <c r="I219" s="32">
        <f t="shared" si="55"/>
        <v>0</v>
      </c>
      <c r="J219" s="32">
        <f t="shared" si="56"/>
        <v>0</v>
      </c>
      <c r="K219" s="32">
        <f t="shared" si="57"/>
        <v>0</v>
      </c>
      <c r="L219" s="32">
        <f t="shared" si="58"/>
        <v>0</v>
      </c>
      <c r="M219" s="32">
        <f t="shared" ca="1" si="59"/>
        <v>-1.303329720223693E-3</v>
      </c>
      <c r="N219" s="32">
        <f t="shared" ca="1" si="60"/>
        <v>0</v>
      </c>
      <c r="O219" s="149">
        <f t="shared" ca="1" si="61"/>
        <v>0</v>
      </c>
      <c r="P219" s="32">
        <f t="shared" ca="1" si="62"/>
        <v>0</v>
      </c>
      <c r="Q219" s="32">
        <f t="shared" ca="1" si="63"/>
        <v>0</v>
      </c>
      <c r="R219">
        <f t="shared" ca="1" si="64"/>
        <v>1.303329720223693E-3</v>
      </c>
    </row>
    <row r="220" spans="1:18">
      <c r="A220" s="146"/>
      <c r="B220" s="146"/>
      <c r="C220" s="146"/>
      <c r="D220" s="148">
        <f t="shared" si="50"/>
        <v>0</v>
      </c>
      <c r="E220" s="148">
        <f t="shared" si="51"/>
        <v>0</v>
      </c>
      <c r="F220" s="32">
        <f t="shared" si="52"/>
        <v>0</v>
      </c>
      <c r="G220" s="32">
        <f t="shared" si="53"/>
        <v>0</v>
      </c>
      <c r="H220" s="32">
        <f t="shared" si="54"/>
        <v>0</v>
      </c>
      <c r="I220" s="32">
        <f t="shared" si="55"/>
        <v>0</v>
      </c>
      <c r="J220" s="32">
        <f t="shared" si="56"/>
        <v>0</v>
      </c>
      <c r="K220" s="32">
        <f t="shared" si="57"/>
        <v>0</v>
      </c>
      <c r="L220" s="32">
        <f t="shared" si="58"/>
        <v>0</v>
      </c>
      <c r="M220" s="32">
        <f t="shared" ca="1" si="59"/>
        <v>-1.303329720223693E-3</v>
      </c>
      <c r="N220" s="32">
        <f t="shared" ca="1" si="60"/>
        <v>0</v>
      </c>
      <c r="O220" s="149">
        <f t="shared" ca="1" si="61"/>
        <v>0</v>
      </c>
      <c r="P220" s="32">
        <f t="shared" ca="1" si="62"/>
        <v>0</v>
      </c>
      <c r="Q220" s="32">
        <f t="shared" ca="1" si="63"/>
        <v>0</v>
      </c>
      <c r="R220">
        <f t="shared" ca="1" si="64"/>
        <v>1.303329720223693E-3</v>
      </c>
    </row>
    <row r="221" spans="1:18">
      <c r="A221" s="146"/>
      <c r="B221" s="146"/>
      <c r="C221" s="146"/>
      <c r="D221" s="148">
        <f t="shared" si="50"/>
        <v>0</v>
      </c>
      <c r="E221" s="148">
        <f t="shared" si="51"/>
        <v>0</v>
      </c>
      <c r="F221" s="32">
        <f t="shared" si="52"/>
        <v>0</v>
      </c>
      <c r="G221" s="32">
        <f t="shared" si="53"/>
        <v>0</v>
      </c>
      <c r="H221" s="32">
        <f t="shared" si="54"/>
        <v>0</v>
      </c>
      <c r="I221" s="32">
        <f t="shared" si="55"/>
        <v>0</v>
      </c>
      <c r="J221" s="32">
        <f t="shared" si="56"/>
        <v>0</v>
      </c>
      <c r="K221" s="32">
        <f t="shared" si="57"/>
        <v>0</v>
      </c>
      <c r="L221" s="32">
        <f t="shared" si="58"/>
        <v>0</v>
      </c>
      <c r="M221" s="32">
        <f t="shared" ca="1" si="59"/>
        <v>-1.303329720223693E-3</v>
      </c>
      <c r="N221" s="32">
        <f t="shared" ca="1" si="60"/>
        <v>0</v>
      </c>
      <c r="O221" s="149">
        <f t="shared" ca="1" si="61"/>
        <v>0</v>
      </c>
      <c r="P221" s="32">
        <f t="shared" ca="1" si="62"/>
        <v>0</v>
      </c>
      <c r="Q221" s="32">
        <f t="shared" ca="1" si="63"/>
        <v>0</v>
      </c>
      <c r="R221">
        <f t="shared" ca="1" si="64"/>
        <v>1.303329720223693E-3</v>
      </c>
    </row>
    <row r="222" spans="1:18">
      <c r="A222" s="146"/>
      <c r="B222" s="146"/>
      <c r="C222" s="146"/>
      <c r="D222" s="148">
        <f t="shared" si="50"/>
        <v>0</v>
      </c>
      <c r="E222" s="148">
        <f t="shared" si="51"/>
        <v>0</v>
      </c>
      <c r="F222" s="32">
        <f t="shared" si="52"/>
        <v>0</v>
      </c>
      <c r="G222" s="32">
        <f t="shared" si="53"/>
        <v>0</v>
      </c>
      <c r="H222" s="32">
        <f t="shared" si="54"/>
        <v>0</v>
      </c>
      <c r="I222" s="32">
        <f t="shared" si="55"/>
        <v>0</v>
      </c>
      <c r="J222" s="32">
        <f t="shared" si="56"/>
        <v>0</v>
      </c>
      <c r="K222" s="32">
        <f t="shared" si="57"/>
        <v>0</v>
      </c>
      <c r="L222" s="32">
        <f t="shared" si="58"/>
        <v>0</v>
      </c>
      <c r="M222" s="32">
        <f t="shared" ca="1" si="59"/>
        <v>-1.303329720223693E-3</v>
      </c>
      <c r="N222" s="32">
        <f t="shared" ca="1" si="60"/>
        <v>0</v>
      </c>
      <c r="O222" s="149">
        <f t="shared" ca="1" si="61"/>
        <v>0</v>
      </c>
      <c r="P222" s="32">
        <f t="shared" ca="1" si="62"/>
        <v>0</v>
      </c>
      <c r="Q222" s="32">
        <f t="shared" ca="1" si="63"/>
        <v>0</v>
      </c>
      <c r="R222">
        <f t="shared" ca="1" si="64"/>
        <v>1.303329720223693E-3</v>
      </c>
    </row>
    <row r="223" spans="1:18">
      <c r="A223" s="146"/>
      <c r="B223" s="146"/>
      <c r="C223" s="146"/>
      <c r="D223" s="148">
        <f t="shared" si="50"/>
        <v>0</v>
      </c>
      <c r="E223" s="148">
        <f t="shared" si="51"/>
        <v>0</v>
      </c>
      <c r="F223" s="32">
        <f t="shared" si="52"/>
        <v>0</v>
      </c>
      <c r="G223" s="32">
        <f t="shared" si="53"/>
        <v>0</v>
      </c>
      <c r="H223" s="32">
        <f t="shared" si="54"/>
        <v>0</v>
      </c>
      <c r="I223" s="32">
        <f t="shared" si="55"/>
        <v>0</v>
      </c>
      <c r="J223" s="32">
        <f t="shared" si="56"/>
        <v>0</v>
      </c>
      <c r="K223" s="32">
        <f t="shared" si="57"/>
        <v>0</v>
      </c>
      <c r="L223" s="32">
        <f t="shared" si="58"/>
        <v>0</v>
      </c>
      <c r="M223" s="32">
        <f t="shared" ca="1" si="59"/>
        <v>-1.303329720223693E-3</v>
      </c>
      <c r="N223" s="32">
        <f t="shared" ca="1" si="60"/>
        <v>0</v>
      </c>
      <c r="O223" s="149">
        <f t="shared" ca="1" si="61"/>
        <v>0</v>
      </c>
      <c r="P223" s="32">
        <f t="shared" ca="1" si="62"/>
        <v>0</v>
      </c>
      <c r="Q223" s="32">
        <f t="shared" ca="1" si="63"/>
        <v>0</v>
      </c>
      <c r="R223">
        <f t="shared" ca="1" si="64"/>
        <v>1.303329720223693E-3</v>
      </c>
    </row>
    <row r="224" spans="1:18">
      <c r="A224" s="146"/>
      <c r="B224" s="146"/>
      <c r="C224" s="146"/>
      <c r="D224" s="148">
        <f t="shared" si="50"/>
        <v>0</v>
      </c>
      <c r="E224" s="148">
        <f t="shared" si="51"/>
        <v>0</v>
      </c>
      <c r="F224" s="32">
        <f t="shared" si="52"/>
        <v>0</v>
      </c>
      <c r="G224" s="32">
        <f t="shared" si="53"/>
        <v>0</v>
      </c>
      <c r="H224" s="32">
        <f t="shared" si="54"/>
        <v>0</v>
      </c>
      <c r="I224" s="32">
        <f t="shared" si="55"/>
        <v>0</v>
      </c>
      <c r="J224" s="32">
        <f t="shared" si="56"/>
        <v>0</v>
      </c>
      <c r="K224" s="32">
        <f t="shared" si="57"/>
        <v>0</v>
      </c>
      <c r="L224" s="32">
        <f t="shared" si="58"/>
        <v>0</v>
      </c>
      <c r="M224" s="32">
        <f t="shared" ca="1" si="59"/>
        <v>-1.303329720223693E-3</v>
      </c>
      <c r="N224" s="32">
        <f t="shared" ca="1" si="60"/>
        <v>0</v>
      </c>
      <c r="O224" s="149">
        <f t="shared" ca="1" si="61"/>
        <v>0</v>
      </c>
      <c r="P224" s="32">
        <f t="shared" ca="1" si="62"/>
        <v>0</v>
      </c>
      <c r="Q224" s="32">
        <f t="shared" ca="1" si="63"/>
        <v>0</v>
      </c>
      <c r="R224">
        <f t="shared" ca="1" si="64"/>
        <v>1.303329720223693E-3</v>
      </c>
    </row>
    <row r="225" spans="1:18">
      <c r="A225" s="146"/>
      <c r="B225" s="146"/>
      <c r="C225" s="146"/>
      <c r="D225" s="148">
        <f t="shared" si="50"/>
        <v>0</v>
      </c>
      <c r="E225" s="148">
        <f t="shared" si="51"/>
        <v>0</v>
      </c>
      <c r="F225" s="32">
        <f t="shared" si="52"/>
        <v>0</v>
      </c>
      <c r="G225" s="32">
        <f t="shared" si="53"/>
        <v>0</v>
      </c>
      <c r="H225" s="32">
        <f t="shared" si="54"/>
        <v>0</v>
      </c>
      <c r="I225" s="32">
        <f t="shared" si="55"/>
        <v>0</v>
      </c>
      <c r="J225" s="32">
        <f t="shared" si="56"/>
        <v>0</v>
      </c>
      <c r="K225" s="32">
        <f t="shared" si="57"/>
        <v>0</v>
      </c>
      <c r="L225" s="32">
        <f t="shared" si="58"/>
        <v>0</v>
      </c>
      <c r="M225" s="32">
        <f t="shared" ca="1" si="59"/>
        <v>-1.303329720223693E-3</v>
      </c>
      <c r="N225" s="32">
        <f t="shared" ca="1" si="60"/>
        <v>0</v>
      </c>
      <c r="O225" s="149">
        <f t="shared" ca="1" si="61"/>
        <v>0</v>
      </c>
      <c r="P225" s="32">
        <f t="shared" ca="1" si="62"/>
        <v>0</v>
      </c>
      <c r="Q225" s="32">
        <f t="shared" ca="1" si="63"/>
        <v>0</v>
      </c>
      <c r="R225">
        <f t="shared" ca="1" si="64"/>
        <v>1.303329720223693E-3</v>
      </c>
    </row>
    <row r="226" spans="1:18">
      <c r="A226" s="146"/>
      <c r="B226" s="146"/>
      <c r="C226" s="146"/>
      <c r="D226" s="148">
        <f t="shared" si="50"/>
        <v>0</v>
      </c>
      <c r="E226" s="148">
        <f t="shared" si="51"/>
        <v>0</v>
      </c>
      <c r="F226" s="32">
        <f t="shared" si="52"/>
        <v>0</v>
      </c>
      <c r="G226" s="32">
        <f t="shared" si="53"/>
        <v>0</v>
      </c>
      <c r="H226" s="32">
        <f t="shared" si="54"/>
        <v>0</v>
      </c>
      <c r="I226" s="32">
        <f t="shared" si="55"/>
        <v>0</v>
      </c>
      <c r="J226" s="32">
        <f t="shared" si="56"/>
        <v>0</v>
      </c>
      <c r="K226" s="32">
        <f t="shared" si="57"/>
        <v>0</v>
      </c>
      <c r="L226" s="32">
        <f t="shared" si="58"/>
        <v>0</v>
      </c>
      <c r="M226" s="32">
        <f t="shared" ca="1" si="59"/>
        <v>-1.303329720223693E-3</v>
      </c>
      <c r="N226" s="32">
        <f t="shared" ca="1" si="60"/>
        <v>0</v>
      </c>
      <c r="O226" s="149">
        <f t="shared" ca="1" si="61"/>
        <v>0</v>
      </c>
      <c r="P226" s="32">
        <f t="shared" ca="1" si="62"/>
        <v>0</v>
      </c>
      <c r="Q226" s="32">
        <f t="shared" ca="1" si="63"/>
        <v>0</v>
      </c>
      <c r="R226">
        <f t="shared" ca="1" si="64"/>
        <v>1.303329720223693E-3</v>
      </c>
    </row>
    <row r="227" spans="1:18">
      <c r="A227" s="146"/>
      <c r="B227" s="146"/>
      <c r="C227" s="146"/>
      <c r="D227" s="148">
        <f t="shared" si="50"/>
        <v>0</v>
      </c>
      <c r="E227" s="148">
        <f t="shared" si="51"/>
        <v>0</v>
      </c>
      <c r="F227" s="32">
        <f t="shared" si="52"/>
        <v>0</v>
      </c>
      <c r="G227" s="32">
        <f t="shared" si="53"/>
        <v>0</v>
      </c>
      <c r="H227" s="32">
        <f t="shared" si="54"/>
        <v>0</v>
      </c>
      <c r="I227" s="32">
        <f t="shared" si="55"/>
        <v>0</v>
      </c>
      <c r="J227" s="32">
        <f t="shared" si="56"/>
        <v>0</v>
      </c>
      <c r="K227" s="32">
        <f t="shared" si="57"/>
        <v>0</v>
      </c>
      <c r="L227" s="32">
        <f t="shared" si="58"/>
        <v>0</v>
      </c>
      <c r="M227" s="32">
        <f t="shared" ca="1" si="59"/>
        <v>-1.303329720223693E-3</v>
      </c>
      <c r="N227" s="32">
        <f t="shared" ca="1" si="60"/>
        <v>0</v>
      </c>
      <c r="O227" s="149">
        <f t="shared" ca="1" si="61"/>
        <v>0</v>
      </c>
      <c r="P227" s="32">
        <f t="shared" ca="1" si="62"/>
        <v>0</v>
      </c>
      <c r="Q227" s="32">
        <f t="shared" ca="1" si="63"/>
        <v>0</v>
      </c>
      <c r="R227">
        <f t="shared" ca="1" si="64"/>
        <v>1.303329720223693E-3</v>
      </c>
    </row>
    <row r="228" spans="1:18">
      <c r="A228" s="146"/>
      <c r="B228" s="146"/>
      <c r="C228" s="146"/>
      <c r="D228" s="148">
        <f t="shared" si="50"/>
        <v>0</v>
      </c>
      <c r="E228" s="148">
        <f t="shared" si="51"/>
        <v>0</v>
      </c>
      <c r="F228" s="32">
        <f t="shared" si="52"/>
        <v>0</v>
      </c>
      <c r="G228" s="32">
        <f t="shared" si="53"/>
        <v>0</v>
      </c>
      <c r="H228" s="32">
        <f t="shared" si="54"/>
        <v>0</v>
      </c>
      <c r="I228" s="32">
        <f t="shared" si="55"/>
        <v>0</v>
      </c>
      <c r="J228" s="32">
        <f t="shared" si="56"/>
        <v>0</v>
      </c>
      <c r="K228" s="32">
        <f t="shared" si="57"/>
        <v>0</v>
      </c>
      <c r="L228" s="32">
        <f t="shared" si="58"/>
        <v>0</v>
      </c>
      <c r="M228" s="32">
        <f t="shared" ca="1" si="59"/>
        <v>-1.303329720223693E-3</v>
      </c>
      <c r="N228" s="32">
        <f t="shared" ca="1" si="60"/>
        <v>0</v>
      </c>
      <c r="O228" s="149">
        <f t="shared" ca="1" si="61"/>
        <v>0</v>
      </c>
      <c r="P228" s="32">
        <f t="shared" ca="1" si="62"/>
        <v>0</v>
      </c>
      <c r="Q228" s="32">
        <f t="shared" ca="1" si="63"/>
        <v>0</v>
      </c>
      <c r="R228">
        <f t="shared" ca="1" si="64"/>
        <v>1.303329720223693E-3</v>
      </c>
    </row>
    <row r="229" spans="1:18">
      <c r="A229" s="146"/>
      <c r="B229" s="146"/>
      <c r="C229" s="146"/>
      <c r="D229" s="148">
        <f t="shared" si="50"/>
        <v>0</v>
      </c>
      <c r="E229" s="148">
        <f t="shared" si="51"/>
        <v>0</v>
      </c>
      <c r="F229" s="32">
        <f t="shared" si="52"/>
        <v>0</v>
      </c>
      <c r="G229" s="32">
        <f t="shared" si="53"/>
        <v>0</v>
      </c>
      <c r="H229" s="32">
        <f t="shared" si="54"/>
        <v>0</v>
      </c>
      <c r="I229" s="32">
        <f t="shared" si="55"/>
        <v>0</v>
      </c>
      <c r="J229" s="32">
        <f t="shared" si="56"/>
        <v>0</v>
      </c>
      <c r="K229" s="32">
        <f t="shared" si="57"/>
        <v>0</v>
      </c>
      <c r="L229" s="32">
        <f t="shared" si="58"/>
        <v>0</v>
      </c>
      <c r="M229" s="32">
        <f t="shared" ca="1" si="59"/>
        <v>-1.303329720223693E-3</v>
      </c>
      <c r="N229" s="32">
        <f t="shared" ca="1" si="60"/>
        <v>0</v>
      </c>
      <c r="O229" s="149">
        <f t="shared" ca="1" si="61"/>
        <v>0</v>
      </c>
      <c r="P229" s="32">
        <f t="shared" ca="1" si="62"/>
        <v>0</v>
      </c>
      <c r="Q229" s="32">
        <f t="shared" ca="1" si="63"/>
        <v>0</v>
      </c>
      <c r="R229">
        <f t="shared" ca="1" si="64"/>
        <v>1.303329720223693E-3</v>
      </c>
    </row>
    <row r="230" spans="1:18">
      <c r="A230" s="146"/>
      <c r="B230" s="146"/>
      <c r="C230" s="146"/>
      <c r="D230" s="148">
        <f t="shared" si="50"/>
        <v>0</v>
      </c>
      <c r="E230" s="148">
        <f t="shared" si="51"/>
        <v>0</v>
      </c>
      <c r="F230" s="32">
        <f t="shared" si="52"/>
        <v>0</v>
      </c>
      <c r="G230" s="32">
        <f t="shared" si="53"/>
        <v>0</v>
      </c>
      <c r="H230" s="32">
        <f t="shared" si="54"/>
        <v>0</v>
      </c>
      <c r="I230" s="32">
        <f t="shared" si="55"/>
        <v>0</v>
      </c>
      <c r="J230" s="32">
        <f t="shared" si="56"/>
        <v>0</v>
      </c>
      <c r="K230" s="32">
        <f t="shared" si="57"/>
        <v>0</v>
      </c>
      <c r="L230" s="32">
        <f t="shared" si="58"/>
        <v>0</v>
      </c>
      <c r="M230" s="32">
        <f t="shared" ca="1" si="59"/>
        <v>-1.303329720223693E-3</v>
      </c>
      <c r="N230" s="32">
        <f t="shared" ca="1" si="60"/>
        <v>0</v>
      </c>
      <c r="O230" s="149">
        <f t="shared" ca="1" si="61"/>
        <v>0</v>
      </c>
      <c r="P230" s="32">
        <f t="shared" ca="1" si="62"/>
        <v>0</v>
      </c>
      <c r="Q230" s="32">
        <f t="shared" ca="1" si="63"/>
        <v>0</v>
      </c>
      <c r="R230">
        <f t="shared" ca="1" si="64"/>
        <v>1.303329720223693E-3</v>
      </c>
    </row>
    <row r="231" spans="1:18">
      <c r="A231" s="146"/>
      <c r="B231" s="146"/>
      <c r="C231" s="146"/>
      <c r="D231" s="148">
        <f t="shared" si="50"/>
        <v>0</v>
      </c>
      <c r="E231" s="148">
        <f t="shared" si="51"/>
        <v>0</v>
      </c>
      <c r="F231" s="32">
        <f t="shared" si="52"/>
        <v>0</v>
      </c>
      <c r="G231" s="32">
        <f t="shared" si="53"/>
        <v>0</v>
      </c>
      <c r="H231" s="32">
        <f t="shared" si="54"/>
        <v>0</v>
      </c>
      <c r="I231" s="32">
        <f t="shared" si="55"/>
        <v>0</v>
      </c>
      <c r="J231" s="32">
        <f t="shared" si="56"/>
        <v>0</v>
      </c>
      <c r="K231" s="32">
        <f t="shared" si="57"/>
        <v>0</v>
      </c>
      <c r="L231" s="32">
        <f t="shared" si="58"/>
        <v>0</v>
      </c>
      <c r="M231" s="32">
        <f t="shared" ca="1" si="59"/>
        <v>-1.303329720223693E-3</v>
      </c>
      <c r="N231" s="32">
        <f t="shared" ca="1" si="60"/>
        <v>0</v>
      </c>
      <c r="O231" s="149">
        <f t="shared" ca="1" si="61"/>
        <v>0</v>
      </c>
      <c r="P231" s="32">
        <f t="shared" ca="1" si="62"/>
        <v>0</v>
      </c>
      <c r="Q231" s="32">
        <f t="shared" ca="1" si="63"/>
        <v>0</v>
      </c>
      <c r="R231">
        <f t="shared" ca="1" si="64"/>
        <v>1.303329720223693E-3</v>
      </c>
    </row>
    <row r="232" spans="1:18">
      <c r="A232" s="146"/>
      <c r="B232" s="146"/>
      <c r="C232" s="146"/>
      <c r="D232" s="148">
        <f t="shared" si="50"/>
        <v>0</v>
      </c>
      <c r="E232" s="148">
        <f t="shared" si="51"/>
        <v>0</v>
      </c>
      <c r="F232" s="32">
        <f t="shared" si="52"/>
        <v>0</v>
      </c>
      <c r="G232" s="32">
        <f t="shared" si="53"/>
        <v>0</v>
      </c>
      <c r="H232" s="32">
        <f t="shared" si="54"/>
        <v>0</v>
      </c>
      <c r="I232" s="32">
        <f t="shared" si="55"/>
        <v>0</v>
      </c>
      <c r="J232" s="32">
        <f t="shared" si="56"/>
        <v>0</v>
      </c>
      <c r="K232" s="32">
        <f t="shared" si="57"/>
        <v>0</v>
      </c>
      <c r="L232" s="32">
        <f t="shared" si="58"/>
        <v>0</v>
      </c>
      <c r="M232" s="32">
        <f t="shared" ca="1" si="59"/>
        <v>-1.303329720223693E-3</v>
      </c>
      <c r="N232" s="32">
        <f t="shared" ca="1" si="60"/>
        <v>0</v>
      </c>
      <c r="O232" s="149">
        <f t="shared" ca="1" si="61"/>
        <v>0</v>
      </c>
      <c r="P232" s="32">
        <f t="shared" ca="1" si="62"/>
        <v>0</v>
      </c>
      <c r="Q232" s="32">
        <f t="shared" ca="1" si="63"/>
        <v>0</v>
      </c>
      <c r="R232">
        <f t="shared" ca="1" si="64"/>
        <v>1.303329720223693E-3</v>
      </c>
    </row>
    <row r="233" spans="1:18">
      <c r="A233" s="146"/>
      <c r="B233" s="146"/>
      <c r="C233" s="146"/>
      <c r="D233" s="148">
        <f t="shared" si="50"/>
        <v>0</v>
      </c>
      <c r="E233" s="148">
        <f t="shared" si="51"/>
        <v>0</v>
      </c>
      <c r="F233" s="32">
        <f t="shared" si="52"/>
        <v>0</v>
      </c>
      <c r="G233" s="32">
        <f t="shared" si="53"/>
        <v>0</v>
      </c>
      <c r="H233" s="32">
        <f t="shared" si="54"/>
        <v>0</v>
      </c>
      <c r="I233" s="32">
        <f t="shared" si="55"/>
        <v>0</v>
      </c>
      <c r="J233" s="32">
        <f t="shared" si="56"/>
        <v>0</v>
      </c>
      <c r="K233" s="32">
        <f t="shared" si="57"/>
        <v>0</v>
      </c>
      <c r="L233" s="32">
        <f t="shared" si="58"/>
        <v>0</v>
      </c>
      <c r="M233" s="32">
        <f t="shared" ca="1" si="59"/>
        <v>-1.303329720223693E-3</v>
      </c>
      <c r="N233" s="32">
        <f t="shared" ca="1" si="60"/>
        <v>0</v>
      </c>
      <c r="O233" s="149">
        <f t="shared" ca="1" si="61"/>
        <v>0</v>
      </c>
      <c r="P233" s="32">
        <f t="shared" ca="1" si="62"/>
        <v>0</v>
      </c>
      <c r="Q233" s="32">
        <f t="shared" ca="1" si="63"/>
        <v>0</v>
      </c>
      <c r="R233">
        <f t="shared" ca="1" si="64"/>
        <v>1.303329720223693E-3</v>
      </c>
    </row>
    <row r="234" spans="1:18">
      <c r="A234" s="146"/>
      <c r="B234" s="146"/>
      <c r="C234" s="146"/>
      <c r="D234" s="148">
        <f t="shared" si="50"/>
        <v>0</v>
      </c>
      <c r="E234" s="148">
        <f t="shared" si="51"/>
        <v>0</v>
      </c>
      <c r="F234" s="32">
        <f t="shared" si="52"/>
        <v>0</v>
      </c>
      <c r="G234" s="32">
        <f t="shared" si="53"/>
        <v>0</v>
      </c>
      <c r="H234" s="32">
        <f t="shared" si="54"/>
        <v>0</v>
      </c>
      <c r="I234" s="32">
        <f t="shared" si="55"/>
        <v>0</v>
      </c>
      <c r="J234" s="32">
        <f t="shared" si="56"/>
        <v>0</v>
      </c>
      <c r="K234" s="32">
        <f t="shared" si="57"/>
        <v>0</v>
      </c>
      <c r="L234" s="32">
        <f t="shared" si="58"/>
        <v>0</v>
      </c>
      <c r="M234" s="32">
        <f t="shared" ca="1" si="59"/>
        <v>-1.303329720223693E-3</v>
      </c>
      <c r="N234" s="32">
        <f t="shared" ca="1" si="60"/>
        <v>0</v>
      </c>
      <c r="O234" s="149">
        <f t="shared" ca="1" si="61"/>
        <v>0</v>
      </c>
      <c r="P234" s="32">
        <f t="shared" ca="1" si="62"/>
        <v>0</v>
      </c>
      <c r="Q234" s="32">
        <f t="shared" ca="1" si="63"/>
        <v>0</v>
      </c>
      <c r="R234">
        <f t="shared" ca="1" si="64"/>
        <v>1.303329720223693E-3</v>
      </c>
    </row>
    <row r="235" spans="1:18">
      <c r="A235" s="146"/>
      <c r="B235" s="146"/>
      <c r="C235" s="146"/>
      <c r="D235" s="148">
        <f t="shared" si="50"/>
        <v>0</v>
      </c>
      <c r="E235" s="148">
        <f t="shared" si="51"/>
        <v>0</v>
      </c>
      <c r="F235" s="32">
        <f t="shared" si="52"/>
        <v>0</v>
      </c>
      <c r="G235" s="32">
        <f t="shared" si="53"/>
        <v>0</v>
      </c>
      <c r="H235" s="32">
        <f t="shared" si="54"/>
        <v>0</v>
      </c>
      <c r="I235" s="32">
        <f t="shared" si="55"/>
        <v>0</v>
      </c>
      <c r="J235" s="32">
        <f t="shared" si="56"/>
        <v>0</v>
      </c>
      <c r="K235" s="32">
        <f t="shared" si="57"/>
        <v>0</v>
      </c>
      <c r="L235" s="32">
        <f t="shared" si="58"/>
        <v>0</v>
      </c>
      <c r="M235" s="32">
        <f t="shared" ca="1" si="59"/>
        <v>-1.303329720223693E-3</v>
      </c>
      <c r="N235" s="32">
        <f t="shared" ca="1" si="60"/>
        <v>0</v>
      </c>
      <c r="O235" s="149">
        <f t="shared" ca="1" si="61"/>
        <v>0</v>
      </c>
      <c r="P235" s="32">
        <f t="shared" ca="1" si="62"/>
        <v>0</v>
      </c>
      <c r="Q235" s="32">
        <f t="shared" ca="1" si="63"/>
        <v>0</v>
      </c>
      <c r="R235">
        <f t="shared" ca="1" si="64"/>
        <v>1.303329720223693E-3</v>
      </c>
    </row>
    <row r="236" spans="1:18">
      <c r="A236" s="146"/>
      <c r="B236" s="146"/>
      <c r="C236" s="146"/>
      <c r="D236" s="148">
        <f t="shared" si="50"/>
        <v>0</v>
      </c>
      <c r="E236" s="148">
        <f t="shared" si="51"/>
        <v>0</v>
      </c>
      <c r="F236" s="32">
        <f t="shared" si="52"/>
        <v>0</v>
      </c>
      <c r="G236" s="32">
        <f t="shared" si="53"/>
        <v>0</v>
      </c>
      <c r="H236" s="32">
        <f t="shared" si="54"/>
        <v>0</v>
      </c>
      <c r="I236" s="32">
        <f t="shared" si="55"/>
        <v>0</v>
      </c>
      <c r="J236" s="32">
        <f t="shared" si="56"/>
        <v>0</v>
      </c>
      <c r="K236" s="32">
        <f t="shared" si="57"/>
        <v>0</v>
      </c>
      <c r="L236" s="32">
        <f t="shared" si="58"/>
        <v>0</v>
      </c>
      <c r="M236" s="32">
        <f t="shared" ca="1" si="59"/>
        <v>-1.303329720223693E-3</v>
      </c>
      <c r="N236" s="32">
        <f t="shared" ca="1" si="60"/>
        <v>0</v>
      </c>
      <c r="O236" s="149">
        <f t="shared" ca="1" si="61"/>
        <v>0</v>
      </c>
      <c r="P236" s="32">
        <f t="shared" ca="1" si="62"/>
        <v>0</v>
      </c>
      <c r="Q236" s="32">
        <f t="shared" ca="1" si="63"/>
        <v>0</v>
      </c>
      <c r="R236">
        <f t="shared" ca="1" si="64"/>
        <v>1.303329720223693E-3</v>
      </c>
    </row>
    <row r="237" spans="1:18">
      <c r="A237" s="146"/>
      <c r="B237" s="146"/>
      <c r="C237" s="146"/>
      <c r="D237" s="148">
        <f t="shared" si="50"/>
        <v>0</v>
      </c>
      <c r="E237" s="148">
        <f t="shared" si="51"/>
        <v>0</v>
      </c>
      <c r="F237" s="32">
        <f t="shared" si="52"/>
        <v>0</v>
      </c>
      <c r="G237" s="32">
        <f t="shared" si="53"/>
        <v>0</v>
      </c>
      <c r="H237" s="32">
        <f t="shared" si="54"/>
        <v>0</v>
      </c>
      <c r="I237" s="32">
        <f t="shared" si="55"/>
        <v>0</v>
      </c>
      <c r="J237" s="32">
        <f t="shared" si="56"/>
        <v>0</v>
      </c>
      <c r="K237" s="32">
        <f t="shared" si="57"/>
        <v>0</v>
      </c>
      <c r="L237" s="32">
        <f t="shared" si="58"/>
        <v>0</v>
      </c>
      <c r="M237" s="32">
        <f t="shared" ca="1" si="59"/>
        <v>-1.303329720223693E-3</v>
      </c>
      <c r="N237" s="32">
        <f t="shared" ca="1" si="60"/>
        <v>0</v>
      </c>
      <c r="O237" s="149">
        <f t="shared" ca="1" si="61"/>
        <v>0</v>
      </c>
      <c r="P237" s="32">
        <f t="shared" ca="1" si="62"/>
        <v>0</v>
      </c>
      <c r="Q237" s="32">
        <f t="shared" ca="1" si="63"/>
        <v>0</v>
      </c>
      <c r="R237">
        <f t="shared" ca="1" si="64"/>
        <v>1.303329720223693E-3</v>
      </c>
    </row>
    <row r="238" spans="1:18">
      <c r="A238" s="146"/>
      <c r="B238" s="146"/>
      <c r="C238" s="146"/>
      <c r="D238" s="148">
        <f t="shared" si="50"/>
        <v>0</v>
      </c>
      <c r="E238" s="148">
        <f t="shared" si="51"/>
        <v>0</v>
      </c>
      <c r="F238" s="32">
        <f t="shared" si="52"/>
        <v>0</v>
      </c>
      <c r="G238" s="32">
        <f t="shared" si="53"/>
        <v>0</v>
      </c>
      <c r="H238" s="32">
        <f t="shared" si="54"/>
        <v>0</v>
      </c>
      <c r="I238" s="32">
        <f t="shared" si="55"/>
        <v>0</v>
      </c>
      <c r="J238" s="32">
        <f t="shared" si="56"/>
        <v>0</v>
      </c>
      <c r="K238" s="32">
        <f t="shared" si="57"/>
        <v>0</v>
      </c>
      <c r="L238" s="32">
        <f t="shared" si="58"/>
        <v>0</v>
      </c>
      <c r="M238" s="32">
        <f t="shared" ca="1" si="59"/>
        <v>-1.303329720223693E-3</v>
      </c>
      <c r="N238" s="32">
        <f t="shared" ca="1" si="60"/>
        <v>0</v>
      </c>
      <c r="O238" s="149">
        <f t="shared" ca="1" si="61"/>
        <v>0</v>
      </c>
      <c r="P238" s="32">
        <f t="shared" ca="1" si="62"/>
        <v>0</v>
      </c>
      <c r="Q238" s="32">
        <f t="shared" ca="1" si="63"/>
        <v>0</v>
      </c>
      <c r="R238">
        <f t="shared" ca="1" si="64"/>
        <v>1.303329720223693E-3</v>
      </c>
    </row>
    <row r="239" spans="1:18">
      <c r="A239" s="146"/>
      <c r="B239" s="146"/>
      <c r="C239" s="146"/>
      <c r="D239" s="148">
        <f t="shared" si="50"/>
        <v>0</v>
      </c>
      <c r="E239" s="148">
        <f t="shared" si="51"/>
        <v>0</v>
      </c>
      <c r="F239" s="32">
        <f t="shared" si="52"/>
        <v>0</v>
      </c>
      <c r="G239" s="32">
        <f t="shared" si="53"/>
        <v>0</v>
      </c>
      <c r="H239" s="32">
        <f t="shared" si="54"/>
        <v>0</v>
      </c>
      <c r="I239" s="32">
        <f t="shared" si="55"/>
        <v>0</v>
      </c>
      <c r="J239" s="32">
        <f t="shared" si="56"/>
        <v>0</v>
      </c>
      <c r="K239" s="32">
        <f t="shared" si="57"/>
        <v>0</v>
      </c>
      <c r="L239" s="32">
        <f t="shared" si="58"/>
        <v>0</v>
      </c>
      <c r="M239" s="32">
        <f t="shared" ca="1" si="59"/>
        <v>-1.303329720223693E-3</v>
      </c>
      <c r="N239" s="32">
        <f t="shared" ca="1" si="60"/>
        <v>0</v>
      </c>
      <c r="O239" s="149">
        <f t="shared" ca="1" si="61"/>
        <v>0</v>
      </c>
      <c r="P239" s="32">
        <f t="shared" ca="1" si="62"/>
        <v>0</v>
      </c>
      <c r="Q239" s="32">
        <f t="shared" ca="1" si="63"/>
        <v>0</v>
      </c>
      <c r="R239">
        <f t="shared" ca="1" si="64"/>
        <v>1.303329720223693E-3</v>
      </c>
    </row>
    <row r="240" spans="1:18">
      <c r="A240" s="146"/>
      <c r="B240" s="146"/>
      <c r="C240" s="146"/>
      <c r="D240" s="148">
        <f t="shared" si="50"/>
        <v>0</v>
      </c>
      <c r="E240" s="148">
        <f t="shared" si="51"/>
        <v>0</v>
      </c>
      <c r="F240" s="32">
        <f t="shared" si="52"/>
        <v>0</v>
      </c>
      <c r="G240" s="32">
        <f t="shared" si="53"/>
        <v>0</v>
      </c>
      <c r="H240" s="32">
        <f t="shared" si="54"/>
        <v>0</v>
      </c>
      <c r="I240" s="32">
        <f t="shared" si="55"/>
        <v>0</v>
      </c>
      <c r="J240" s="32">
        <f t="shared" si="56"/>
        <v>0</v>
      </c>
      <c r="K240" s="32">
        <f t="shared" si="57"/>
        <v>0</v>
      </c>
      <c r="L240" s="32">
        <f t="shared" si="58"/>
        <v>0</v>
      </c>
      <c r="M240" s="32">
        <f t="shared" ca="1" si="59"/>
        <v>-1.303329720223693E-3</v>
      </c>
      <c r="N240" s="32">
        <f t="shared" ca="1" si="60"/>
        <v>0</v>
      </c>
      <c r="O240" s="149">
        <f t="shared" ca="1" si="61"/>
        <v>0</v>
      </c>
      <c r="P240" s="32">
        <f t="shared" ca="1" si="62"/>
        <v>0</v>
      </c>
      <c r="Q240" s="32">
        <f t="shared" ca="1" si="63"/>
        <v>0</v>
      </c>
      <c r="R240">
        <f t="shared" ca="1" si="64"/>
        <v>1.303329720223693E-3</v>
      </c>
    </row>
    <row r="241" spans="1:18">
      <c r="A241" s="146"/>
      <c r="B241" s="146"/>
      <c r="C241" s="146"/>
      <c r="D241" s="148">
        <f t="shared" si="50"/>
        <v>0</v>
      </c>
      <c r="E241" s="148">
        <f t="shared" si="51"/>
        <v>0</v>
      </c>
      <c r="F241" s="32">
        <f t="shared" si="52"/>
        <v>0</v>
      </c>
      <c r="G241" s="32">
        <f t="shared" si="53"/>
        <v>0</v>
      </c>
      <c r="H241" s="32">
        <f t="shared" si="54"/>
        <v>0</v>
      </c>
      <c r="I241" s="32">
        <f t="shared" si="55"/>
        <v>0</v>
      </c>
      <c r="J241" s="32">
        <f t="shared" si="56"/>
        <v>0</v>
      </c>
      <c r="K241" s="32">
        <f t="shared" si="57"/>
        <v>0</v>
      </c>
      <c r="L241" s="32">
        <f t="shared" si="58"/>
        <v>0</v>
      </c>
      <c r="M241" s="32">
        <f t="shared" ca="1" si="59"/>
        <v>-1.303329720223693E-3</v>
      </c>
      <c r="N241" s="32">
        <f t="shared" ca="1" si="60"/>
        <v>0</v>
      </c>
      <c r="O241" s="149">
        <f t="shared" ca="1" si="61"/>
        <v>0</v>
      </c>
      <c r="P241" s="32">
        <f t="shared" ca="1" si="62"/>
        <v>0</v>
      </c>
      <c r="Q241" s="32">
        <f t="shared" ca="1" si="63"/>
        <v>0</v>
      </c>
      <c r="R241">
        <f t="shared" ca="1" si="64"/>
        <v>1.303329720223693E-3</v>
      </c>
    </row>
    <row r="242" spans="1:18">
      <c r="A242" s="146"/>
      <c r="B242" s="146"/>
      <c r="C242" s="146"/>
      <c r="D242" s="148">
        <f t="shared" si="50"/>
        <v>0</v>
      </c>
      <c r="E242" s="148">
        <f t="shared" si="51"/>
        <v>0</v>
      </c>
      <c r="F242" s="32">
        <f t="shared" si="52"/>
        <v>0</v>
      </c>
      <c r="G242" s="32">
        <f t="shared" si="53"/>
        <v>0</v>
      </c>
      <c r="H242" s="32">
        <f t="shared" si="54"/>
        <v>0</v>
      </c>
      <c r="I242" s="32">
        <f t="shared" si="55"/>
        <v>0</v>
      </c>
      <c r="J242" s="32">
        <f t="shared" si="56"/>
        <v>0</v>
      </c>
      <c r="K242" s="32">
        <f t="shared" si="57"/>
        <v>0</v>
      </c>
      <c r="L242" s="32">
        <f t="shared" si="58"/>
        <v>0</v>
      </c>
      <c r="M242" s="32">
        <f t="shared" ca="1" si="59"/>
        <v>-1.303329720223693E-3</v>
      </c>
      <c r="N242" s="32">
        <f t="shared" ca="1" si="60"/>
        <v>0</v>
      </c>
      <c r="O242" s="149">
        <f t="shared" ca="1" si="61"/>
        <v>0</v>
      </c>
      <c r="P242" s="32">
        <f t="shared" ca="1" si="62"/>
        <v>0</v>
      </c>
      <c r="Q242" s="32">
        <f t="shared" ca="1" si="63"/>
        <v>0</v>
      </c>
      <c r="R242">
        <f t="shared" ca="1" si="64"/>
        <v>1.303329720223693E-3</v>
      </c>
    </row>
    <row r="243" spans="1:18">
      <c r="A243" s="146"/>
      <c r="B243" s="146"/>
      <c r="C243" s="146"/>
      <c r="D243" s="148">
        <f t="shared" si="50"/>
        <v>0</v>
      </c>
      <c r="E243" s="148">
        <f t="shared" si="51"/>
        <v>0</v>
      </c>
      <c r="F243" s="32">
        <f t="shared" si="52"/>
        <v>0</v>
      </c>
      <c r="G243" s="32">
        <f t="shared" si="53"/>
        <v>0</v>
      </c>
      <c r="H243" s="32">
        <f t="shared" si="54"/>
        <v>0</v>
      </c>
      <c r="I243" s="32">
        <f t="shared" si="55"/>
        <v>0</v>
      </c>
      <c r="J243" s="32">
        <f t="shared" si="56"/>
        <v>0</v>
      </c>
      <c r="K243" s="32">
        <f t="shared" si="57"/>
        <v>0</v>
      </c>
      <c r="L243" s="32">
        <f t="shared" si="58"/>
        <v>0</v>
      </c>
      <c r="M243" s="32">
        <f t="shared" ca="1" si="59"/>
        <v>-1.303329720223693E-3</v>
      </c>
      <c r="N243" s="32">
        <f t="shared" ca="1" si="60"/>
        <v>0</v>
      </c>
      <c r="O243" s="149">
        <f t="shared" ca="1" si="61"/>
        <v>0</v>
      </c>
      <c r="P243" s="32">
        <f t="shared" ca="1" si="62"/>
        <v>0</v>
      </c>
      <c r="Q243" s="32">
        <f t="shared" ca="1" si="63"/>
        <v>0</v>
      </c>
      <c r="R243">
        <f t="shared" ca="1" si="64"/>
        <v>1.303329720223693E-3</v>
      </c>
    </row>
    <row r="244" spans="1:18">
      <c r="A244" s="146"/>
      <c r="B244" s="146"/>
      <c r="C244" s="146"/>
      <c r="D244" s="148">
        <f t="shared" si="50"/>
        <v>0</v>
      </c>
      <c r="E244" s="148">
        <f t="shared" si="51"/>
        <v>0</v>
      </c>
      <c r="F244" s="32">
        <f t="shared" si="52"/>
        <v>0</v>
      </c>
      <c r="G244" s="32">
        <f t="shared" si="53"/>
        <v>0</v>
      </c>
      <c r="H244" s="32">
        <f t="shared" si="54"/>
        <v>0</v>
      </c>
      <c r="I244" s="32">
        <f t="shared" si="55"/>
        <v>0</v>
      </c>
      <c r="J244" s="32">
        <f t="shared" si="56"/>
        <v>0</v>
      </c>
      <c r="K244" s="32">
        <f t="shared" si="57"/>
        <v>0</v>
      </c>
      <c r="L244" s="32">
        <f t="shared" si="58"/>
        <v>0</v>
      </c>
      <c r="M244" s="32">
        <f t="shared" ca="1" si="59"/>
        <v>-1.303329720223693E-3</v>
      </c>
      <c r="N244" s="32">
        <f t="shared" ca="1" si="60"/>
        <v>0</v>
      </c>
      <c r="O244" s="149">
        <f t="shared" ca="1" si="61"/>
        <v>0</v>
      </c>
      <c r="P244" s="32">
        <f t="shared" ca="1" si="62"/>
        <v>0</v>
      </c>
      <c r="Q244" s="32">
        <f t="shared" ca="1" si="63"/>
        <v>0</v>
      </c>
      <c r="R244">
        <f t="shared" ca="1" si="64"/>
        <v>1.303329720223693E-3</v>
      </c>
    </row>
    <row r="245" spans="1:18">
      <c r="A245" s="146"/>
      <c r="B245" s="146"/>
      <c r="C245" s="146"/>
      <c r="D245" s="148">
        <f t="shared" si="50"/>
        <v>0</v>
      </c>
      <c r="E245" s="148">
        <f t="shared" si="51"/>
        <v>0</v>
      </c>
      <c r="F245" s="32">
        <f t="shared" si="52"/>
        <v>0</v>
      </c>
      <c r="G245" s="32">
        <f t="shared" si="53"/>
        <v>0</v>
      </c>
      <c r="H245" s="32">
        <f t="shared" si="54"/>
        <v>0</v>
      </c>
      <c r="I245" s="32">
        <f t="shared" si="55"/>
        <v>0</v>
      </c>
      <c r="J245" s="32">
        <f t="shared" si="56"/>
        <v>0</v>
      </c>
      <c r="K245" s="32">
        <f t="shared" si="57"/>
        <v>0</v>
      </c>
      <c r="L245" s="32">
        <f t="shared" si="58"/>
        <v>0</v>
      </c>
      <c r="M245" s="32">
        <f t="shared" ca="1" si="59"/>
        <v>-1.303329720223693E-3</v>
      </c>
      <c r="N245" s="32">
        <f t="shared" ca="1" si="60"/>
        <v>0</v>
      </c>
      <c r="O245" s="149">
        <f t="shared" ca="1" si="61"/>
        <v>0</v>
      </c>
      <c r="P245" s="32">
        <f t="shared" ca="1" si="62"/>
        <v>0</v>
      </c>
      <c r="Q245" s="32">
        <f t="shared" ca="1" si="63"/>
        <v>0</v>
      </c>
      <c r="R245">
        <f t="shared" ca="1" si="64"/>
        <v>1.303329720223693E-3</v>
      </c>
    </row>
    <row r="246" spans="1:18">
      <c r="A246" s="146"/>
      <c r="B246" s="146"/>
      <c r="C246" s="146"/>
      <c r="D246" s="148">
        <f t="shared" si="50"/>
        <v>0</v>
      </c>
      <c r="E246" s="148">
        <f t="shared" si="51"/>
        <v>0</v>
      </c>
      <c r="F246" s="32">
        <f t="shared" si="52"/>
        <v>0</v>
      </c>
      <c r="G246" s="32">
        <f t="shared" si="53"/>
        <v>0</v>
      </c>
      <c r="H246" s="32">
        <f t="shared" si="54"/>
        <v>0</v>
      </c>
      <c r="I246" s="32">
        <f t="shared" si="55"/>
        <v>0</v>
      </c>
      <c r="J246" s="32">
        <f t="shared" si="56"/>
        <v>0</v>
      </c>
      <c r="K246" s="32">
        <f t="shared" si="57"/>
        <v>0</v>
      </c>
      <c r="L246" s="32">
        <f t="shared" si="58"/>
        <v>0</v>
      </c>
      <c r="M246" s="32">
        <f t="shared" ca="1" si="59"/>
        <v>-1.303329720223693E-3</v>
      </c>
      <c r="N246" s="32">
        <f t="shared" ca="1" si="60"/>
        <v>0</v>
      </c>
      <c r="O246" s="149">
        <f t="shared" ca="1" si="61"/>
        <v>0</v>
      </c>
      <c r="P246" s="32">
        <f t="shared" ca="1" si="62"/>
        <v>0</v>
      </c>
      <c r="Q246" s="32">
        <f t="shared" ca="1" si="63"/>
        <v>0</v>
      </c>
      <c r="R246">
        <f t="shared" ca="1" si="64"/>
        <v>1.303329720223693E-3</v>
      </c>
    </row>
    <row r="247" spans="1:18">
      <c r="A247" s="146"/>
      <c r="B247" s="146"/>
      <c r="C247" s="146"/>
      <c r="D247" s="148">
        <f t="shared" si="50"/>
        <v>0</v>
      </c>
      <c r="E247" s="148">
        <f t="shared" si="51"/>
        <v>0</v>
      </c>
      <c r="F247" s="32">
        <f t="shared" si="52"/>
        <v>0</v>
      </c>
      <c r="G247" s="32">
        <f t="shared" si="53"/>
        <v>0</v>
      </c>
      <c r="H247" s="32">
        <f t="shared" si="54"/>
        <v>0</v>
      </c>
      <c r="I247" s="32">
        <f t="shared" si="55"/>
        <v>0</v>
      </c>
      <c r="J247" s="32">
        <f t="shared" si="56"/>
        <v>0</v>
      </c>
      <c r="K247" s="32">
        <f t="shared" si="57"/>
        <v>0</v>
      </c>
      <c r="L247" s="32">
        <f t="shared" si="58"/>
        <v>0</v>
      </c>
      <c r="M247" s="32">
        <f t="shared" ca="1" si="59"/>
        <v>-1.303329720223693E-3</v>
      </c>
      <c r="N247" s="32">
        <f t="shared" ca="1" si="60"/>
        <v>0</v>
      </c>
      <c r="O247" s="149">
        <f t="shared" ca="1" si="61"/>
        <v>0</v>
      </c>
      <c r="P247" s="32">
        <f t="shared" ca="1" si="62"/>
        <v>0</v>
      </c>
      <c r="Q247" s="32">
        <f t="shared" ca="1" si="63"/>
        <v>0</v>
      </c>
      <c r="R247">
        <f t="shared" ca="1" si="64"/>
        <v>1.303329720223693E-3</v>
      </c>
    </row>
    <row r="248" spans="1:18">
      <c r="A248" s="146"/>
      <c r="B248" s="146"/>
      <c r="C248" s="146"/>
      <c r="D248" s="148">
        <f t="shared" si="50"/>
        <v>0</v>
      </c>
      <c r="E248" s="148">
        <f t="shared" si="51"/>
        <v>0</v>
      </c>
      <c r="F248" s="32">
        <f t="shared" si="52"/>
        <v>0</v>
      </c>
      <c r="G248" s="32">
        <f t="shared" si="53"/>
        <v>0</v>
      </c>
      <c r="H248" s="32">
        <f t="shared" si="54"/>
        <v>0</v>
      </c>
      <c r="I248" s="32">
        <f t="shared" si="55"/>
        <v>0</v>
      </c>
      <c r="J248" s="32">
        <f t="shared" si="56"/>
        <v>0</v>
      </c>
      <c r="K248" s="32">
        <f t="shared" si="57"/>
        <v>0</v>
      </c>
      <c r="L248" s="32">
        <f t="shared" si="58"/>
        <v>0</v>
      </c>
      <c r="M248" s="32">
        <f t="shared" ca="1" si="59"/>
        <v>-1.303329720223693E-3</v>
      </c>
      <c r="N248" s="32">
        <f t="shared" ca="1" si="60"/>
        <v>0</v>
      </c>
      <c r="O248" s="149">
        <f t="shared" ca="1" si="61"/>
        <v>0</v>
      </c>
      <c r="P248" s="32">
        <f t="shared" ca="1" si="62"/>
        <v>0</v>
      </c>
      <c r="Q248" s="32">
        <f t="shared" ca="1" si="63"/>
        <v>0</v>
      </c>
      <c r="R248">
        <f t="shared" ca="1" si="64"/>
        <v>1.303329720223693E-3</v>
      </c>
    </row>
    <row r="249" spans="1:18">
      <c r="A249" s="146"/>
      <c r="B249" s="146"/>
      <c r="C249" s="146"/>
      <c r="D249" s="148">
        <f t="shared" si="50"/>
        <v>0</v>
      </c>
      <c r="E249" s="148">
        <f t="shared" si="51"/>
        <v>0</v>
      </c>
      <c r="F249" s="32">
        <f t="shared" si="52"/>
        <v>0</v>
      </c>
      <c r="G249" s="32">
        <f t="shared" si="53"/>
        <v>0</v>
      </c>
      <c r="H249" s="32">
        <f t="shared" si="54"/>
        <v>0</v>
      </c>
      <c r="I249" s="32">
        <f t="shared" si="55"/>
        <v>0</v>
      </c>
      <c r="J249" s="32">
        <f t="shared" si="56"/>
        <v>0</v>
      </c>
      <c r="K249" s="32">
        <f t="shared" si="57"/>
        <v>0</v>
      </c>
      <c r="L249" s="32">
        <f t="shared" si="58"/>
        <v>0</v>
      </c>
      <c r="M249" s="32">
        <f t="shared" ca="1" si="59"/>
        <v>-1.303329720223693E-3</v>
      </c>
      <c r="N249" s="32">
        <f t="shared" ca="1" si="60"/>
        <v>0</v>
      </c>
      <c r="O249" s="149">
        <f t="shared" ca="1" si="61"/>
        <v>0</v>
      </c>
      <c r="P249" s="32">
        <f t="shared" ca="1" si="62"/>
        <v>0</v>
      </c>
      <c r="Q249" s="32">
        <f t="shared" ca="1" si="63"/>
        <v>0</v>
      </c>
      <c r="R249">
        <f t="shared" ca="1" si="64"/>
        <v>1.303329720223693E-3</v>
      </c>
    </row>
    <row r="250" spans="1:18">
      <c r="A250" s="146"/>
      <c r="B250" s="146"/>
      <c r="C250" s="146"/>
      <c r="D250" s="148">
        <f t="shared" si="50"/>
        <v>0</v>
      </c>
      <c r="E250" s="148">
        <f t="shared" si="51"/>
        <v>0</v>
      </c>
      <c r="F250" s="32">
        <f t="shared" si="52"/>
        <v>0</v>
      </c>
      <c r="G250" s="32">
        <f t="shared" si="53"/>
        <v>0</v>
      </c>
      <c r="H250" s="32">
        <f t="shared" si="54"/>
        <v>0</v>
      </c>
      <c r="I250" s="32">
        <f t="shared" si="55"/>
        <v>0</v>
      </c>
      <c r="J250" s="32">
        <f t="shared" si="56"/>
        <v>0</v>
      </c>
      <c r="K250" s="32">
        <f t="shared" si="57"/>
        <v>0</v>
      </c>
      <c r="L250" s="32">
        <f t="shared" si="58"/>
        <v>0</v>
      </c>
      <c r="M250" s="32">
        <f t="shared" ca="1" si="59"/>
        <v>-1.303329720223693E-3</v>
      </c>
      <c r="N250" s="32">
        <f t="shared" ca="1" si="60"/>
        <v>0</v>
      </c>
      <c r="O250" s="149">
        <f t="shared" ca="1" si="61"/>
        <v>0</v>
      </c>
      <c r="P250" s="32">
        <f t="shared" ca="1" si="62"/>
        <v>0</v>
      </c>
      <c r="Q250" s="32">
        <f t="shared" ca="1" si="63"/>
        <v>0</v>
      </c>
      <c r="R250">
        <f t="shared" ca="1" si="64"/>
        <v>1.303329720223693E-3</v>
      </c>
    </row>
    <row r="251" spans="1:18">
      <c r="A251" s="146"/>
      <c r="B251" s="146"/>
      <c r="C251" s="146"/>
      <c r="D251" s="148">
        <f t="shared" si="50"/>
        <v>0</v>
      </c>
      <c r="E251" s="148">
        <f t="shared" si="51"/>
        <v>0</v>
      </c>
      <c r="F251" s="32">
        <f t="shared" si="52"/>
        <v>0</v>
      </c>
      <c r="G251" s="32">
        <f t="shared" si="53"/>
        <v>0</v>
      </c>
      <c r="H251" s="32">
        <f t="shared" si="54"/>
        <v>0</v>
      </c>
      <c r="I251" s="32">
        <f t="shared" si="55"/>
        <v>0</v>
      </c>
      <c r="J251" s="32">
        <f t="shared" si="56"/>
        <v>0</v>
      </c>
      <c r="K251" s="32">
        <f t="shared" si="57"/>
        <v>0</v>
      </c>
      <c r="L251" s="32">
        <f t="shared" si="58"/>
        <v>0</v>
      </c>
      <c r="M251" s="32">
        <f t="shared" ca="1" si="59"/>
        <v>-1.303329720223693E-3</v>
      </c>
      <c r="N251" s="32">
        <f t="shared" ca="1" si="60"/>
        <v>0</v>
      </c>
      <c r="O251" s="149">
        <f t="shared" ca="1" si="61"/>
        <v>0</v>
      </c>
      <c r="P251" s="32">
        <f t="shared" ca="1" si="62"/>
        <v>0</v>
      </c>
      <c r="Q251" s="32">
        <f t="shared" ca="1" si="63"/>
        <v>0</v>
      </c>
      <c r="R251">
        <f t="shared" ca="1" si="64"/>
        <v>1.303329720223693E-3</v>
      </c>
    </row>
    <row r="252" spans="1:18">
      <c r="A252" s="146"/>
      <c r="B252" s="146"/>
      <c r="C252" s="146"/>
      <c r="D252" s="148">
        <f t="shared" si="50"/>
        <v>0</v>
      </c>
      <c r="E252" s="148">
        <f t="shared" si="51"/>
        <v>0</v>
      </c>
      <c r="F252" s="32">
        <f t="shared" si="52"/>
        <v>0</v>
      </c>
      <c r="G252" s="32">
        <f t="shared" si="53"/>
        <v>0</v>
      </c>
      <c r="H252" s="32">
        <f t="shared" si="54"/>
        <v>0</v>
      </c>
      <c r="I252" s="32">
        <f t="shared" si="55"/>
        <v>0</v>
      </c>
      <c r="J252" s="32">
        <f t="shared" si="56"/>
        <v>0</v>
      </c>
      <c r="K252" s="32">
        <f t="shared" si="57"/>
        <v>0</v>
      </c>
      <c r="L252" s="32">
        <f t="shared" si="58"/>
        <v>0</v>
      </c>
      <c r="M252" s="32">
        <f t="shared" ca="1" si="59"/>
        <v>-1.303329720223693E-3</v>
      </c>
      <c r="N252" s="32">
        <f t="shared" ca="1" si="60"/>
        <v>0</v>
      </c>
      <c r="O252" s="149">
        <f t="shared" ca="1" si="61"/>
        <v>0</v>
      </c>
      <c r="P252" s="32">
        <f t="shared" ca="1" si="62"/>
        <v>0</v>
      </c>
      <c r="Q252" s="32">
        <f t="shared" ca="1" si="63"/>
        <v>0</v>
      </c>
      <c r="R252">
        <f t="shared" ca="1" si="64"/>
        <v>1.303329720223693E-3</v>
      </c>
    </row>
    <row r="253" spans="1:18">
      <c r="A253" s="146"/>
      <c r="B253" s="146"/>
      <c r="C253" s="146"/>
      <c r="D253" s="148">
        <f t="shared" si="50"/>
        <v>0</v>
      </c>
      <c r="E253" s="148">
        <f t="shared" si="51"/>
        <v>0</v>
      </c>
      <c r="F253" s="32">
        <f t="shared" si="52"/>
        <v>0</v>
      </c>
      <c r="G253" s="32">
        <f t="shared" si="53"/>
        <v>0</v>
      </c>
      <c r="H253" s="32">
        <f t="shared" si="54"/>
        <v>0</v>
      </c>
      <c r="I253" s="32">
        <f t="shared" si="55"/>
        <v>0</v>
      </c>
      <c r="J253" s="32">
        <f t="shared" si="56"/>
        <v>0</v>
      </c>
      <c r="K253" s="32">
        <f t="shared" si="57"/>
        <v>0</v>
      </c>
      <c r="L253" s="32">
        <f t="shared" si="58"/>
        <v>0</v>
      </c>
      <c r="M253" s="32">
        <f t="shared" ca="1" si="59"/>
        <v>-1.303329720223693E-3</v>
      </c>
      <c r="N253" s="32">
        <f t="shared" ca="1" si="60"/>
        <v>0</v>
      </c>
      <c r="O253" s="149">
        <f t="shared" ca="1" si="61"/>
        <v>0</v>
      </c>
      <c r="P253" s="32">
        <f t="shared" ca="1" si="62"/>
        <v>0</v>
      </c>
      <c r="Q253" s="32">
        <f t="shared" ca="1" si="63"/>
        <v>0</v>
      </c>
      <c r="R253">
        <f t="shared" ca="1" si="64"/>
        <v>1.303329720223693E-3</v>
      </c>
    </row>
    <row r="254" spans="1:18">
      <c r="A254" s="146"/>
      <c r="B254" s="146"/>
      <c r="C254" s="146"/>
      <c r="D254" s="148">
        <f t="shared" si="50"/>
        <v>0</v>
      </c>
      <c r="E254" s="148">
        <f t="shared" si="51"/>
        <v>0</v>
      </c>
      <c r="F254" s="32">
        <f t="shared" si="52"/>
        <v>0</v>
      </c>
      <c r="G254" s="32">
        <f t="shared" si="53"/>
        <v>0</v>
      </c>
      <c r="H254" s="32">
        <f t="shared" si="54"/>
        <v>0</v>
      </c>
      <c r="I254" s="32">
        <f t="shared" si="55"/>
        <v>0</v>
      </c>
      <c r="J254" s="32">
        <f t="shared" si="56"/>
        <v>0</v>
      </c>
      <c r="K254" s="32">
        <f t="shared" si="57"/>
        <v>0</v>
      </c>
      <c r="L254" s="32">
        <f t="shared" si="58"/>
        <v>0</v>
      </c>
      <c r="M254" s="32">
        <f t="shared" ca="1" si="59"/>
        <v>-1.303329720223693E-3</v>
      </c>
      <c r="N254" s="32">
        <f t="shared" ca="1" si="60"/>
        <v>0</v>
      </c>
      <c r="O254" s="149">
        <f t="shared" ca="1" si="61"/>
        <v>0</v>
      </c>
      <c r="P254" s="32">
        <f t="shared" ca="1" si="62"/>
        <v>0</v>
      </c>
      <c r="Q254" s="32">
        <f t="shared" ca="1" si="63"/>
        <v>0</v>
      </c>
      <c r="R254">
        <f t="shared" ca="1" si="64"/>
        <v>1.303329720223693E-3</v>
      </c>
    </row>
    <row r="255" spans="1:18">
      <c r="A255" s="146"/>
      <c r="B255" s="146"/>
      <c r="C255" s="146"/>
      <c r="D255" s="148">
        <f t="shared" si="50"/>
        <v>0</v>
      </c>
      <c r="E255" s="148">
        <f t="shared" si="51"/>
        <v>0</v>
      </c>
      <c r="F255" s="32">
        <f t="shared" si="52"/>
        <v>0</v>
      </c>
      <c r="G255" s="32">
        <f t="shared" si="53"/>
        <v>0</v>
      </c>
      <c r="H255" s="32">
        <f t="shared" si="54"/>
        <v>0</v>
      </c>
      <c r="I255" s="32">
        <f t="shared" si="55"/>
        <v>0</v>
      </c>
      <c r="J255" s="32">
        <f t="shared" si="56"/>
        <v>0</v>
      </c>
      <c r="K255" s="32">
        <f t="shared" si="57"/>
        <v>0</v>
      </c>
      <c r="L255" s="32">
        <f t="shared" si="58"/>
        <v>0</v>
      </c>
      <c r="M255" s="32">
        <f t="shared" ca="1" si="59"/>
        <v>-1.303329720223693E-3</v>
      </c>
      <c r="N255" s="32">
        <f t="shared" ca="1" si="60"/>
        <v>0</v>
      </c>
      <c r="O255" s="149">
        <f t="shared" ca="1" si="61"/>
        <v>0</v>
      </c>
      <c r="P255" s="32">
        <f t="shared" ca="1" si="62"/>
        <v>0</v>
      </c>
      <c r="Q255" s="32">
        <f t="shared" ca="1" si="63"/>
        <v>0</v>
      </c>
      <c r="R255">
        <f t="shared" ca="1" si="64"/>
        <v>1.303329720223693E-3</v>
      </c>
    </row>
    <row r="256" spans="1:18">
      <c r="A256" s="146"/>
      <c r="B256" s="146"/>
      <c r="C256" s="146"/>
      <c r="D256" s="148">
        <f t="shared" si="50"/>
        <v>0</v>
      </c>
      <c r="E256" s="148">
        <f t="shared" si="51"/>
        <v>0</v>
      </c>
      <c r="F256" s="32">
        <f t="shared" si="52"/>
        <v>0</v>
      </c>
      <c r="G256" s="32">
        <f t="shared" si="53"/>
        <v>0</v>
      </c>
      <c r="H256" s="32">
        <f t="shared" si="54"/>
        <v>0</v>
      </c>
      <c r="I256" s="32">
        <f t="shared" si="55"/>
        <v>0</v>
      </c>
      <c r="J256" s="32">
        <f t="shared" si="56"/>
        <v>0</v>
      </c>
      <c r="K256" s="32">
        <f t="shared" si="57"/>
        <v>0</v>
      </c>
      <c r="L256" s="32">
        <f t="shared" si="58"/>
        <v>0</v>
      </c>
      <c r="M256" s="32">
        <f t="shared" ca="1" si="59"/>
        <v>-1.303329720223693E-3</v>
      </c>
      <c r="N256" s="32">
        <f t="shared" ca="1" si="60"/>
        <v>0</v>
      </c>
      <c r="O256" s="149">
        <f t="shared" ca="1" si="61"/>
        <v>0</v>
      </c>
      <c r="P256" s="32">
        <f t="shared" ca="1" si="62"/>
        <v>0</v>
      </c>
      <c r="Q256" s="32">
        <f t="shared" ca="1" si="63"/>
        <v>0</v>
      </c>
      <c r="R256">
        <f t="shared" ca="1" si="64"/>
        <v>1.303329720223693E-3</v>
      </c>
    </row>
    <row r="257" spans="1:18">
      <c r="A257" s="146"/>
      <c r="B257" s="146"/>
      <c r="C257" s="146"/>
      <c r="D257" s="148">
        <f t="shared" si="50"/>
        <v>0</v>
      </c>
      <c r="E257" s="148">
        <f t="shared" si="51"/>
        <v>0</v>
      </c>
      <c r="F257" s="32">
        <f t="shared" si="52"/>
        <v>0</v>
      </c>
      <c r="G257" s="32">
        <f t="shared" si="53"/>
        <v>0</v>
      </c>
      <c r="H257" s="32">
        <f t="shared" si="54"/>
        <v>0</v>
      </c>
      <c r="I257" s="32">
        <f t="shared" si="55"/>
        <v>0</v>
      </c>
      <c r="J257" s="32">
        <f t="shared" si="56"/>
        <v>0</v>
      </c>
      <c r="K257" s="32">
        <f t="shared" si="57"/>
        <v>0</v>
      </c>
      <c r="L257" s="32">
        <f t="shared" si="58"/>
        <v>0</v>
      </c>
      <c r="M257" s="32">
        <f t="shared" ca="1" si="59"/>
        <v>-1.303329720223693E-3</v>
      </c>
      <c r="N257" s="32">
        <f t="shared" ca="1" si="60"/>
        <v>0</v>
      </c>
      <c r="O257" s="149">
        <f t="shared" ca="1" si="61"/>
        <v>0</v>
      </c>
      <c r="P257" s="32">
        <f t="shared" ca="1" si="62"/>
        <v>0</v>
      </c>
      <c r="Q257" s="32">
        <f t="shared" ca="1" si="63"/>
        <v>0</v>
      </c>
      <c r="R257">
        <f t="shared" ca="1" si="64"/>
        <v>1.303329720223693E-3</v>
      </c>
    </row>
    <row r="258" spans="1:18">
      <c r="A258" s="146"/>
      <c r="B258" s="146"/>
      <c r="C258" s="146"/>
      <c r="D258" s="148">
        <f t="shared" si="50"/>
        <v>0</v>
      </c>
      <c r="E258" s="148">
        <f t="shared" si="51"/>
        <v>0</v>
      </c>
      <c r="F258" s="32">
        <f t="shared" si="52"/>
        <v>0</v>
      </c>
      <c r="G258" s="32">
        <f t="shared" si="53"/>
        <v>0</v>
      </c>
      <c r="H258" s="32">
        <f t="shared" si="54"/>
        <v>0</v>
      </c>
      <c r="I258" s="32">
        <f t="shared" si="55"/>
        <v>0</v>
      </c>
      <c r="J258" s="32">
        <f t="shared" si="56"/>
        <v>0</v>
      </c>
      <c r="K258" s="32">
        <f t="shared" si="57"/>
        <v>0</v>
      </c>
      <c r="L258" s="32">
        <f t="shared" si="58"/>
        <v>0</v>
      </c>
      <c r="M258" s="32">
        <f t="shared" ca="1" si="59"/>
        <v>-1.303329720223693E-3</v>
      </c>
      <c r="N258" s="32">
        <f t="shared" ca="1" si="60"/>
        <v>0</v>
      </c>
      <c r="O258" s="149">
        <f t="shared" ca="1" si="61"/>
        <v>0</v>
      </c>
      <c r="P258" s="32">
        <f t="shared" ca="1" si="62"/>
        <v>0</v>
      </c>
      <c r="Q258" s="32">
        <f t="shared" ca="1" si="63"/>
        <v>0</v>
      </c>
      <c r="R258">
        <f t="shared" ca="1" si="64"/>
        <v>1.303329720223693E-3</v>
      </c>
    </row>
    <row r="259" spans="1:18">
      <c r="A259" s="146"/>
      <c r="B259" s="146"/>
      <c r="C259" s="146"/>
      <c r="D259" s="148">
        <f t="shared" si="50"/>
        <v>0</v>
      </c>
      <c r="E259" s="148">
        <f t="shared" si="51"/>
        <v>0</v>
      </c>
      <c r="F259" s="32">
        <f t="shared" si="52"/>
        <v>0</v>
      </c>
      <c r="G259" s="32">
        <f t="shared" si="53"/>
        <v>0</v>
      </c>
      <c r="H259" s="32">
        <f t="shared" si="54"/>
        <v>0</v>
      </c>
      <c r="I259" s="32">
        <f t="shared" si="55"/>
        <v>0</v>
      </c>
      <c r="J259" s="32">
        <f t="shared" si="56"/>
        <v>0</v>
      </c>
      <c r="K259" s="32">
        <f t="shared" si="57"/>
        <v>0</v>
      </c>
      <c r="L259" s="32">
        <f t="shared" si="58"/>
        <v>0</v>
      </c>
      <c r="M259" s="32">
        <f t="shared" ca="1" si="59"/>
        <v>-1.303329720223693E-3</v>
      </c>
      <c r="N259" s="32">
        <f t="shared" ca="1" si="60"/>
        <v>0</v>
      </c>
      <c r="O259" s="149">
        <f t="shared" ca="1" si="61"/>
        <v>0</v>
      </c>
      <c r="P259" s="32">
        <f t="shared" ca="1" si="62"/>
        <v>0</v>
      </c>
      <c r="Q259" s="32">
        <f t="shared" ca="1" si="63"/>
        <v>0</v>
      </c>
      <c r="R259">
        <f t="shared" ca="1" si="64"/>
        <v>1.303329720223693E-3</v>
      </c>
    </row>
    <row r="260" spans="1:18">
      <c r="A260" s="146"/>
      <c r="B260" s="146"/>
      <c r="C260" s="146"/>
      <c r="D260" s="148">
        <f t="shared" si="50"/>
        <v>0</v>
      </c>
      <c r="E260" s="148">
        <f t="shared" si="51"/>
        <v>0</v>
      </c>
      <c r="F260" s="32">
        <f t="shared" si="52"/>
        <v>0</v>
      </c>
      <c r="G260" s="32">
        <f t="shared" si="53"/>
        <v>0</v>
      </c>
      <c r="H260" s="32">
        <f t="shared" si="54"/>
        <v>0</v>
      </c>
      <c r="I260" s="32">
        <f t="shared" si="55"/>
        <v>0</v>
      </c>
      <c r="J260" s="32">
        <f t="shared" si="56"/>
        <v>0</v>
      </c>
      <c r="K260" s="32">
        <f t="shared" si="57"/>
        <v>0</v>
      </c>
      <c r="L260" s="32">
        <f t="shared" si="58"/>
        <v>0</v>
      </c>
      <c r="M260" s="32">
        <f t="shared" ca="1" si="59"/>
        <v>-1.303329720223693E-3</v>
      </c>
      <c r="N260" s="32">
        <f t="shared" ca="1" si="60"/>
        <v>0</v>
      </c>
      <c r="O260" s="149">
        <f t="shared" ca="1" si="61"/>
        <v>0</v>
      </c>
      <c r="P260" s="32">
        <f t="shared" ca="1" si="62"/>
        <v>0</v>
      </c>
      <c r="Q260" s="32">
        <f t="shared" ca="1" si="63"/>
        <v>0</v>
      </c>
      <c r="R260">
        <f t="shared" ca="1" si="64"/>
        <v>1.303329720223693E-3</v>
      </c>
    </row>
    <row r="261" spans="1:18">
      <c r="A261" s="146"/>
      <c r="B261" s="146"/>
      <c r="C261" s="146"/>
      <c r="D261" s="148">
        <f t="shared" si="50"/>
        <v>0</v>
      </c>
      <c r="E261" s="148">
        <f t="shared" si="51"/>
        <v>0</v>
      </c>
      <c r="F261" s="32">
        <f t="shared" si="52"/>
        <v>0</v>
      </c>
      <c r="G261" s="32">
        <f t="shared" si="53"/>
        <v>0</v>
      </c>
      <c r="H261" s="32">
        <f t="shared" si="54"/>
        <v>0</v>
      </c>
      <c r="I261" s="32">
        <f t="shared" si="55"/>
        <v>0</v>
      </c>
      <c r="J261" s="32">
        <f t="shared" si="56"/>
        <v>0</v>
      </c>
      <c r="K261" s="32">
        <f t="shared" si="57"/>
        <v>0</v>
      </c>
      <c r="L261" s="32">
        <f t="shared" si="58"/>
        <v>0</v>
      </c>
      <c r="M261" s="32">
        <f t="shared" ca="1" si="59"/>
        <v>-1.303329720223693E-3</v>
      </c>
      <c r="N261" s="32">
        <f t="shared" ca="1" si="60"/>
        <v>0</v>
      </c>
      <c r="O261" s="149">
        <f t="shared" ca="1" si="61"/>
        <v>0</v>
      </c>
      <c r="P261" s="32">
        <f t="shared" ca="1" si="62"/>
        <v>0</v>
      </c>
      <c r="Q261" s="32">
        <f t="shared" ca="1" si="63"/>
        <v>0</v>
      </c>
      <c r="R261">
        <f t="shared" ca="1" si="64"/>
        <v>1.303329720223693E-3</v>
      </c>
    </row>
    <row r="262" spans="1:18">
      <c r="A262" s="146"/>
      <c r="B262" s="146"/>
      <c r="C262" s="146"/>
      <c r="D262" s="148">
        <f t="shared" si="50"/>
        <v>0</v>
      </c>
      <c r="E262" s="148">
        <f t="shared" si="51"/>
        <v>0</v>
      </c>
      <c r="F262" s="32">
        <f t="shared" si="52"/>
        <v>0</v>
      </c>
      <c r="G262" s="32">
        <f t="shared" si="53"/>
        <v>0</v>
      </c>
      <c r="H262" s="32">
        <f t="shared" si="54"/>
        <v>0</v>
      </c>
      <c r="I262" s="32">
        <f t="shared" si="55"/>
        <v>0</v>
      </c>
      <c r="J262" s="32">
        <f t="shared" si="56"/>
        <v>0</v>
      </c>
      <c r="K262" s="32">
        <f t="shared" si="57"/>
        <v>0</v>
      </c>
      <c r="L262" s="32">
        <f t="shared" si="58"/>
        <v>0</v>
      </c>
      <c r="M262" s="32">
        <f t="shared" ca="1" si="59"/>
        <v>-1.303329720223693E-3</v>
      </c>
      <c r="N262" s="32">
        <f t="shared" ca="1" si="60"/>
        <v>0</v>
      </c>
      <c r="O262" s="149">
        <f t="shared" ca="1" si="61"/>
        <v>0</v>
      </c>
      <c r="P262" s="32">
        <f t="shared" ca="1" si="62"/>
        <v>0</v>
      </c>
      <c r="Q262" s="32">
        <f t="shared" ca="1" si="63"/>
        <v>0</v>
      </c>
      <c r="R262">
        <f t="shared" ca="1" si="64"/>
        <v>1.303329720223693E-3</v>
      </c>
    </row>
    <row r="263" spans="1:18">
      <c r="A263" s="146"/>
      <c r="B263" s="146"/>
      <c r="C263" s="146"/>
      <c r="D263" s="148">
        <f t="shared" si="50"/>
        <v>0</v>
      </c>
      <c r="E263" s="148">
        <f t="shared" si="51"/>
        <v>0</v>
      </c>
      <c r="F263" s="32">
        <f t="shared" si="52"/>
        <v>0</v>
      </c>
      <c r="G263" s="32">
        <f t="shared" si="53"/>
        <v>0</v>
      </c>
      <c r="H263" s="32">
        <f t="shared" si="54"/>
        <v>0</v>
      </c>
      <c r="I263" s="32">
        <f t="shared" si="55"/>
        <v>0</v>
      </c>
      <c r="J263" s="32">
        <f t="shared" si="56"/>
        <v>0</v>
      </c>
      <c r="K263" s="32">
        <f t="shared" si="57"/>
        <v>0</v>
      </c>
      <c r="L263" s="32">
        <f t="shared" si="58"/>
        <v>0</v>
      </c>
      <c r="M263" s="32">
        <f t="shared" ca="1" si="59"/>
        <v>-1.303329720223693E-3</v>
      </c>
      <c r="N263" s="32">
        <f t="shared" ca="1" si="60"/>
        <v>0</v>
      </c>
      <c r="O263" s="149">
        <f t="shared" ca="1" si="61"/>
        <v>0</v>
      </c>
      <c r="P263" s="32">
        <f t="shared" ca="1" si="62"/>
        <v>0</v>
      </c>
      <c r="Q263" s="32">
        <f t="shared" ca="1" si="63"/>
        <v>0</v>
      </c>
      <c r="R263">
        <f t="shared" ca="1" si="64"/>
        <v>1.303329720223693E-3</v>
      </c>
    </row>
    <row r="264" spans="1:18">
      <c r="A264" s="146"/>
      <c r="B264" s="146"/>
      <c r="C264" s="146"/>
      <c r="D264" s="148">
        <f t="shared" si="50"/>
        <v>0</v>
      </c>
      <c r="E264" s="148">
        <f t="shared" si="51"/>
        <v>0</v>
      </c>
      <c r="F264" s="32">
        <f t="shared" si="52"/>
        <v>0</v>
      </c>
      <c r="G264" s="32">
        <f t="shared" si="53"/>
        <v>0</v>
      </c>
      <c r="H264" s="32">
        <f t="shared" si="54"/>
        <v>0</v>
      </c>
      <c r="I264" s="32">
        <f t="shared" si="55"/>
        <v>0</v>
      </c>
      <c r="J264" s="32">
        <f t="shared" si="56"/>
        <v>0</v>
      </c>
      <c r="K264" s="32">
        <f t="shared" si="57"/>
        <v>0</v>
      </c>
      <c r="L264" s="32">
        <f t="shared" si="58"/>
        <v>0</v>
      </c>
      <c r="M264" s="32">
        <f t="shared" ca="1" si="59"/>
        <v>-1.303329720223693E-3</v>
      </c>
      <c r="N264" s="32">
        <f t="shared" ca="1" si="60"/>
        <v>0</v>
      </c>
      <c r="O264" s="149">
        <f t="shared" ca="1" si="61"/>
        <v>0</v>
      </c>
      <c r="P264" s="32">
        <f t="shared" ca="1" si="62"/>
        <v>0</v>
      </c>
      <c r="Q264" s="32">
        <f t="shared" ca="1" si="63"/>
        <v>0</v>
      </c>
      <c r="R264">
        <f t="shared" ca="1" si="64"/>
        <v>1.303329720223693E-3</v>
      </c>
    </row>
    <row r="265" spans="1:18">
      <c r="A265" s="146"/>
      <c r="B265" s="146"/>
      <c r="C265" s="146"/>
      <c r="D265" s="148">
        <f t="shared" si="50"/>
        <v>0</v>
      </c>
      <c r="E265" s="148">
        <f t="shared" si="51"/>
        <v>0</v>
      </c>
      <c r="F265" s="32">
        <f t="shared" si="52"/>
        <v>0</v>
      </c>
      <c r="G265" s="32">
        <f t="shared" si="53"/>
        <v>0</v>
      </c>
      <c r="H265" s="32">
        <f t="shared" si="54"/>
        <v>0</v>
      </c>
      <c r="I265" s="32">
        <f t="shared" si="55"/>
        <v>0</v>
      </c>
      <c r="J265" s="32">
        <f t="shared" si="56"/>
        <v>0</v>
      </c>
      <c r="K265" s="32">
        <f t="shared" si="57"/>
        <v>0</v>
      </c>
      <c r="L265" s="32">
        <f t="shared" si="58"/>
        <v>0</v>
      </c>
      <c r="M265" s="32">
        <f t="shared" ca="1" si="59"/>
        <v>-1.303329720223693E-3</v>
      </c>
      <c r="N265" s="32">
        <f t="shared" ca="1" si="60"/>
        <v>0</v>
      </c>
      <c r="O265" s="149">
        <f t="shared" ca="1" si="61"/>
        <v>0</v>
      </c>
      <c r="P265" s="32">
        <f t="shared" ca="1" si="62"/>
        <v>0</v>
      </c>
      <c r="Q265" s="32">
        <f t="shared" ca="1" si="63"/>
        <v>0</v>
      </c>
      <c r="R265">
        <f t="shared" ca="1" si="64"/>
        <v>1.303329720223693E-3</v>
      </c>
    </row>
    <row r="266" spans="1:18">
      <c r="A266" s="146"/>
      <c r="B266" s="146"/>
      <c r="C266" s="146"/>
      <c r="D266" s="148">
        <f t="shared" si="50"/>
        <v>0</v>
      </c>
      <c r="E266" s="148">
        <f t="shared" si="51"/>
        <v>0</v>
      </c>
      <c r="F266" s="32">
        <f t="shared" si="52"/>
        <v>0</v>
      </c>
      <c r="G266" s="32">
        <f t="shared" si="53"/>
        <v>0</v>
      </c>
      <c r="H266" s="32">
        <f t="shared" si="54"/>
        <v>0</v>
      </c>
      <c r="I266" s="32">
        <f t="shared" si="55"/>
        <v>0</v>
      </c>
      <c r="J266" s="32">
        <f t="shared" si="56"/>
        <v>0</v>
      </c>
      <c r="K266" s="32">
        <f t="shared" si="57"/>
        <v>0</v>
      </c>
      <c r="L266" s="32">
        <f t="shared" si="58"/>
        <v>0</v>
      </c>
      <c r="M266" s="32">
        <f t="shared" ca="1" si="59"/>
        <v>-1.303329720223693E-3</v>
      </c>
      <c r="N266" s="32">
        <f t="shared" ca="1" si="60"/>
        <v>0</v>
      </c>
      <c r="O266" s="149">
        <f t="shared" ca="1" si="61"/>
        <v>0</v>
      </c>
      <c r="P266" s="32">
        <f t="shared" ca="1" si="62"/>
        <v>0</v>
      </c>
      <c r="Q266" s="32">
        <f t="shared" ca="1" si="63"/>
        <v>0</v>
      </c>
      <c r="R266">
        <f t="shared" ca="1" si="64"/>
        <v>1.303329720223693E-3</v>
      </c>
    </row>
    <row r="267" spans="1:18">
      <c r="A267" s="146"/>
      <c r="B267" s="146"/>
      <c r="C267" s="146"/>
      <c r="D267" s="148">
        <f t="shared" si="50"/>
        <v>0</v>
      </c>
      <c r="E267" s="148">
        <f t="shared" si="51"/>
        <v>0</v>
      </c>
      <c r="F267" s="32">
        <f t="shared" si="52"/>
        <v>0</v>
      </c>
      <c r="G267" s="32">
        <f t="shared" si="53"/>
        <v>0</v>
      </c>
      <c r="H267" s="32">
        <f t="shared" si="54"/>
        <v>0</v>
      </c>
      <c r="I267" s="32">
        <f t="shared" si="55"/>
        <v>0</v>
      </c>
      <c r="J267" s="32">
        <f t="shared" si="56"/>
        <v>0</v>
      </c>
      <c r="K267" s="32">
        <f t="shared" si="57"/>
        <v>0</v>
      </c>
      <c r="L267" s="32">
        <f t="shared" si="58"/>
        <v>0</v>
      </c>
      <c r="M267" s="32">
        <f t="shared" ca="1" si="59"/>
        <v>-1.303329720223693E-3</v>
      </c>
      <c r="N267" s="32">
        <f t="shared" ca="1" si="60"/>
        <v>0</v>
      </c>
      <c r="O267" s="149">
        <f t="shared" ca="1" si="61"/>
        <v>0</v>
      </c>
      <c r="P267" s="32">
        <f t="shared" ca="1" si="62"/>
        <v>0</v>
      </c>
      <c r="Q267" s="32">
        <f t="shared" ca="1" si="63"/>
        <v>0</v>
      </c>
      <c r="R267">
        <f t="shared" ca="1" si="64"/>
        <v>1.303329720223693E-3</v>
      </c>
    </row>
    <row r="268" spans="1:18">
      <c r="A268" s="146"/>
      <c r="B268" s="146"/>
      <c r="C268" s="146"/>
      <c r="D268" s="148">
        <f t="shared" si="50"/>
        <v>0</v>
      </c>
      <c r="E268" s="148">
        <f t="shared" si="51"/>
        <v>0</v>
      </c>
      <c r="F268" s="32">
        <f t="shared" si="52"/>
        <v>0</v>
      </c>
      <c r="G268" s="32">
        <f t="shared" si="53"/>
        <v>0</v>
      </c>
      <c r="H268" s="32">
        <f t="shared" si="54"/>
        <v>0</v>
      </c>
      <c r="I268" s="32">
        <f t="shared" si="55"/>
        <v>0</v>
      </c>
      <c r="J268" s="32">
        <f t="shared" si="56"/>
        <v>0</v>
      </c>
      <c r="K268" s="32">
        <f t="shared" si="57"/>
        <v>0</v>
      </c>
      <c r="L268" s="32">
        <f t="shared" si="58"/>
        <v>0</v>
      </c>
      <c r="M268" s="32">
        <f t="shared" ca="1" si="59"/>
        <v>-1.303329720223693E-3</v>
      </c>
      <c r="N268" s="32">
        <f t="shared" ca="1" si="60"/>
        <v>0</v>
      </c>
      <c r="O268" s="149">
        <f t="shared" ca="1" si="61"/>
        <v>0</v>
      </c>
      <c r="P268" s="32">
        <f t="shared" ca="1" si="62"/>
        <v>0</v>
      </c>
      <c r="Q268" s="32">
        <f t="shared" ca="1" si="63"/>
        <v>0</v>
      </c>
      <c r="R268">
        <f t="shared" ca="1" si="64"/>
        <v>1.303329720223693E-3</v>
      </c>
    </row>
    <row r="269" spans="1:18">
      <c r="A269" s="146"/>
      <c r="B269" s="146"/>
      <c r="C269" s="146"/>
      <c r="D269" s="148">
        <f t="shared" si="50"/>
        <v>0</v>
      </c>
      <c r="E269" s="148">
        <f t="shared" si="51"/>
        <v>0</v>
      </c>
      <c r="F269" s="32">
        <f t="shared" si="52"/>
        <v>0</v>
      </c>
      <c r="G269" s="32">
        <f t="shared" si="53"/>
        <v>0</v>
      </c>
      <c r="H269" s="32">
        <f t="shared" si="54"/>
        <v>0</v>
      </c>
      <c r="I269" s="32">
        <f t="shared" si="55"/>
        <v>0</v>
      </c>
      <c r="J269" s="32">
        <f t="shared" si="56"/>
        <v>0</v>
      </c>
      <c r="K269" s="32">
        <f t="shared" si="57"/>
        <v>0</v>
      </c>
      <c r="L269" s="32">
        <f t="shared" si="58"/>
        <v>0</v>
      </c>
      <c r="M269" s="32">
        <f t="shared" ca="1" si="59"/>
        <v>-1.303329720223693E-3</v>
      </c>
      <c r="N269" s="32">
        <f t="shared" ca="1" si="60"/>
        <v>0</v>
      </c>
      <c r="O269" s="149">
        <f t="shared" ca="1" si="61"/>
        <v>0</v>
      </c>
      <c r="P269" s="32">
        <f t="shared" ca="1" si="62"/>
        <v>0</v>
      </c>
      <c r="Q269" s="32">
        <f t="shared" ca="1" si="63"/>
        <v>0</v>
      </c>
      <c r="R269">
        <f t="shared" ca="1" si="64"/>
        <v>1.303329720223693E-3</v>
      </c>
    </row>
    <row r="270" spans="1:18">
      <c r="A270" s="146"/>
      <c r="B270" s="146"/>
      <c r="C270" s="146"/>
      <c r="D270" s="148">
        <f t="shared" si="50"/>
        <v>0</v>
      </c>
      <c r="E270" s="148">
        <f t="shared" si="51"/>
        <v>0</v>
      </c>
      <c r="F270" s="32">
        <f t="shared" si="52"/>
        <v>0</v>
      </c>
      <c r="G270" s="32">
        <f t="shared" si="53"/>
        <v>0</v>
      </c>
      <c r="H270" s="32">
        <f t="shared" si="54"/>
        <v>0</v>
      </c>
      <c r="I270" s="32">
        <f t="shared" si="55"/>
        <v>0</v>
      </c>
      <c r="J270" s="32">
        <f t="shared" si="56"/>
        <v>0</v>
      </c>
      <c r="K270" s="32">
        <f t="shared" si="57"/>
        <v>0</v>
      </c>
      <c r="L270" s="32">
        <f t="shared" si="58"/>
        <v>0</v>
      </c>
      <c r="M270" s="32">
        <f t="shared" ca="1" si="59"/>
        <v>-1.303329720223693E-3</v>
      </c>
      <c r="N270" s="32">
        <f t="shared" ca="1" si="60"/>
        <v>0</v>
      </c>
      <c r="O270" s="149">
        <f t="shared" ca="1" si="61"/>
        <v>0</v>
      </c>
      <c r="P270" s="32">
        <f t="shared" ca="1" si="62"/>
        <v>0</v>
      </c>
      <c r="Q270" s="32">
        <f t="shared" ca="1" si="63"/>
        <v>0</v>
      </c>
      <c r="R270">
        <f t="shared" ca="1" si="64"/>
        <v>1.303329720223693E-3</v>
      </c>
    </row>
    <row r="271" spans="1:18">
      <c r="A271" s="146"/>
      <c r="B271" s="146"/>
      <c r="C271" s="146"/>
      <c r="D271" s="148">
        <f t="shared" si="50"/>
        <v>0</v>
      </c>
      <c r="E271" s="148">
        <f t="shared" si="51"/>
        <v>0</v>
      </c>
      <c r="F271" s="32">
        <f t="shared" si="52"/>
        <v>0</v>
      </c>
      <c r="G271" s="32">
        <f t="shared" si="53"/>
        <v>0</v>
      </c>
      <c r="H271" s="32">
        <f t="shared" si="54"/>
        <v>0</v>
      </c>
      <c r="I271" s="32">
        <f t="shared" si="55"/>
        <v>0</v>
      </c>
      <c r="J271" s="32">
        <f t="shared" si="56"/>
        <v>0</v>
      </c>
      <c r="K271" s="32">
        <f t="shared" si="57"/>
        <v>0</v>
      </c>
      <c r="L271" s="32">
        <f t="shared" si="58"/>
        <v>0</v>
      </c>
      <c r="M271" s="32">
        <f t="shared" ca="1" si="59"/>
        <v>-1.303329720223693E-3</v>
      </c>
      <c r="N271" s="32">
        <f t="shared" ca="1" si="60"/>
        <v>0</v>
      </c>
      <c r="O271" s="149">
        <f t="shared" ca="1" si="61"/>
        <v>0</v>
      </c>
      <c r="P271" s="32">
        <f t="shared" ca="1" si="62"/>
        <v>0</v>
      </c>
      <c r="Q271" s="32">
        <f t="shared" ca="1" si="63"/>
        <v>0</v>
      </c>
      <c r="R271">
        <f t="shared" ca="1" si="64"/>
        <v>1.303329720223693E-3</v>
      </c>
    </row>
    <row r="272" spans="1:18">
      <c r="A272" s="146"/>
      <c r="B272" s="146"/>
      <c r="C272" s="146"/>
      <c r="D272" s="148">
        <f t="shared" si="50"/>
        <v>0</v>
      </c>
      <c r="E272" s="148">
        <f t="shared" si="51"/>
        <v>0</v>
      </c>
      <c r="F272" s="32">
        <f t="shared" si="52"/>
        <v>0</v>
      </c>
      <c r="G272" s="32">
        <f t="shared" si="53"/>
        <v>0</v>
      </c>
      <c r="H272" s="32">
        <f t="shared" si="54"/>
        <v>0</v>
      </c>
      <c r="I272" s="32">
        <f t="shared" si="55"/>
        <v>0</v>
      </c>
      <c r="J272" s="32">
        <f t="shared" si="56"/>
        <v>0</v>
      </c>
      <c r="K272" s="32">
        <f t="shared" si="57"/>
        <v>0</v>
      </c>
      <c r="L272" s="32">
        <f t="shared" si="58"/>
        <v>0</v>
      </c>
      <c r="M272" s="32">
        <f t="shared" ca="1" si="59"/>
        <v>-1.303329720223693E-3</v>
      </c>
      <c r="N272" s="32">
        <f t="shared" ca="1" si="60"/>
        <v>0</v>
      </c>
      <c r="O272" s="149">
        <f t="shared" ca="1" si="61"/>
        <v>0</v>
      </c>
      <c r="P272" s="32">
        <f t="shared" ca="1" si="62"/>
        <v>0</v>
      </c>
      <c r="Q272" s="32">
        <f t="shared" ca="1" si="63"/>
        <v>0</v>
      </c>
      <c r="R272">
        <f t="shared" ca="1" si="64"/>
        <v>1.303329720223693E-3</v>
      </c>
    </row>
    <row r="273" spans="1:18">
      <c r="A273" s="146"/>
      <c r="B273" s="146"/>
      <c r="C273" s="146"/>
      <c r="D273" s="148">
        <f t="shared" si="50"/>
        <v>0</v>
      </c>
      <c r="E273" s="148">
        <f t="shared" si="51"/>
        <v>0</v>
      </c>
      <c r="F273" s="32">
        <f t="shared" si="52"/>
        <v>0</v>
      </c>
      <c r="G273" s="32">
        <f t="shared" si="53"/>
        <v>0</v>
      </c>
      <c r="H273" s="32">
        <f t="shared" si="54"/>
        <v>0</v>
      </c>
      <c r="I273" s="32">
        <f t="shared" si="55"/>
        <v>0</v>
      </c>
      <c r="J273" s="32">
        <f t="shared" si="56"/>
        <v>0</v>
      </c>
      <c r="K273" s="32">
        <f t="shared" si="57"/>
        <v>0</v>
      </c>
      <c r="L273" s="32">
        <f t="shared" si="58"/>
        <v>0</v>
      </c>
      <c r="M273" s="32">
        <f t="shared" ca="1" si="59"/>
        <v>-1.303329720223693E-3</v>
      </c>
      <c r="N273" s="32">
        <f t="shared" ca="1" si="60"/>
        <v>0</v>
      </c>
      <c r="O273" s="149">
        <f t="shared" ca="1" si="61"/>
        <v>0</v>
      </c>
      <c r="P273" s="32">
        <f t="shared" ca="1" si="62"/>
        <v>0</v>
      </c>
      <c r="Q273" s="32">
        <f t="shared" ca="1" si="63"/>
        <v>0</v>
      </c>
      <c r="R273">
        <f t="shared" ca="1" si="64"/>
        <v>1.303329720223693E-3</v>
      </c>
    </row>
    <row r="274" spans="1:18">
      <c r="A274" s="146"/>
      <c r="B274" s="146"/>
      <c r="C274" s="146"/>
      <c r="D274" s="148">
        <f t="shared" si="50"/>
        <v>0</v>
      </c>
      <c r="E274" s="148">
        <f t="shared" si="51"/>
        <v>0</v>
      </c>
      <c r="F274" s="32">
        <f t="shared" si="52"/>
        <v>0</v>
      </c>
      <c r="G274" s="32">
        <f t="shared" si="53"/>
        <v>0</v>
      </c>
      <c r="H274" s="32">
        <f t="shared" si="54"/>
        <v>0</v>
      </c>
      <c r="I274" s="32">
        <f t="shared" si="55"/>
        <v>0</v>
      </c>
      <c r="J274" s="32">
        <f t="shared" si="56"/>
        <v>0</v>
      </c>
      <c r="K274" s="32">
        <f t="shared" si="57"/>
        <v>0</v>
      </c>
      <c r="L274" s="32">
        <f t="shared" si="58"/>
        <v>0</v>
      </c>
      <c r="M274" s="32">
        <f t="shared" ca="1" si="59"/>
        <v>-1.303329720223693E-3</v>
      </c>
      <c r="N274" s="32">
        <f t="shared" ca="1" si="60"/>
        <v>0</v>
      </c>
      <c r="O274" s="149">
        <f t="shared" ca="1" si="61"/>
        <v>0</v>
      </c>
      <c r="P274" s="32">
        <f t="shared" ca="1" si="62"/>
        <v>0</v>
      </c>
      <c r="Q274" s="32">
        <f t="shared" ca="1" si="63"/>
        <v>0</v>
      </c>
      <c r="R274">
        <f t="shared" ca="1" si="64"/>
        <v>1.303329720223693E-3</v>
      </c>
    </row>
    <row r="275" spans="1:18">
      <c r="A275" s="146"/>
      <c r="B275" s="146"/>
      <c r="C275" s="146"/>
      <c r="D275" s="148">
        <f t="shared" si="50"/>
        <v>0</v>
      </c>
      <c r="E275" s="148">
        <f t="shared" si="51"/>
        <v>0</v>
      </c>
      <c r="F275" s="32">
        <f t="shared" si="52"/>
        <v>0</v>
      </c>
      <c r="G275" s="32">
        <f t="shared" si="53"/>
        <v>0</v>
      </c>
      <c r="H275" s="32">
        <f t="shared" si="54"/>
        <v>0</v>
      </c>
      <c r="I275" s="32">
        <f t="shared" si="55"/>
        <v>0</v>
      </c>
      <c r="J275" s="32">
        <f t="shared" si="56"/>
        <v>0</v>
      </c>
      <c r="K275" s="32">
        <f t="shared" si="57"/>
        <v>0</v>
      </c>
      <c r="L275" s="32">
        <f t="shared" si="58"/>
        <v>0</v>
      </c>
      <c r="M275" s="32">
        <f t="shared" ca="1" si="59"/>
        <v>-1.303329720223693E-3</v>
      </c>
      <c r="N275" s="32">
        <f t="shared" ca="1" si="60"/>
        <v>0</v>
      </c>
      <c r="O275" s="149">
        <f t="shared" ca="1" si="61"/>
        <v>0</v>
      </c>
      <c r="P275" s="32">
        <f t="shared" ca="1" si="62"/>
        <v>0</v>
      </c>
      <c r="Q275" s="32">
        <f t="shared" ca="1" si="63"/>
        <v>0</v>
      </c>
      <c r="R275">
        <f t="shared" ca="1" si="64"/>
        <v>1.303329720223693E-3</v>
      </c>
    </row>
    <row r="276" spans="1:18">
      <c r="A276" s="146"/>
      <c r="B276" s="146"/>
      <c r="C276" s="146"/>
      <c r="D276" s="148">
        <f t="shared" ref="D276:D340" si="65">A276/A$18</f>
        <v>0</v>
      </c>
      <c r="E276" s="148">
        <f t="shared" ref="E276:E340" si="66">B276/B$18</f>
        <v>0</v>
      </c>
      <c r="F276" s="32">
        <f t="shared" ref="F276:F340" si="67">$C276*D276</f>
        <v>0</v>
      </c>
      <c r="G276" s="32">
        <f t="shared" ref="G276:G340" si="68">$C276*E276</f>
        <v>0</v>
      </c>
      <c r="H276" s="32">
        <f t="shared" ref="H276:H340" si="69">C276*D276*D276</f>
        <v>0</v>
      </c>
      <c r="I276" s="32">
        <f t="shared" ref="I276:I340" si="70">C276*D276*D276*D276</f>
        <v>0</v>
      </c>
      <c r="J276" s="32">
        <f t="shared" ref="J276:J340" si="71">C276*D276*D276*D276*D276</f>
        <v>0</v>
      </c>
      <c r="K276" s="32">
        <f t="shared" ref="K276:K340" si="72">C276*E276*D276</f>
        <v>0</v>
      </c>
      <c r="L276" s="32">
        <f t="shared" ref="L276:L340" si="73">C276*E276*D276*D276</f>
        <v>0</v>
      </c>
      <c r="M276" s="32">
        <f t="shared" ref="M276:M340" ca="1" si="74">+E$4+E$5*D276+E$6*D276^2</f>
        <v>-1.303329720223693E-3</v>
      </c>
      <c r="N276" s="32">
        <f t="shared" ref="N276:N339" ca="1" si="75">C276*(M276-E276)^2</f>
        <v>0</v>
      </c>
      <c r="O276" s="149">
        <f t="shared" ref="O276:O340" ca="1" si="76">(C276*O$1-O$2*F276+O$3*H276)^2</f>
        <v>0</v>
      </c>
      <c r="P276" s="32">
        <f t="shared" ref="P276:P339" ca="1" si="77">(-C276*O$2+O$4*F276-O$5*H276)^2</f>
        <v>0</v>
      </c>
      <c r="Q276" s="32">
        <f t="shared" ref="Q276:Q340" ca="1" si="78">+(C276*O$3-F276*O$5+H276*O$6)^2</f>
        <v>0</v>
      </c>
      <c r="R276">
        <f t="shared" ref="R276:R340" ca="1" si="79">+E276-M276</f>
        <v>1.303329720223693E-3</v>
      </c>
    </row>
    <row r="277" spans="1:18">
      <c r="A277" s="146"/>
      <c r="B277" s="146"/>
      <c r="C277" s="146"/>
      <c r="D277" s="148">
        <f t="shared" si="65"/>
        <v>0</v>
      </c>
      <c r="E277" s="148">
        <f t="shared" si="66"/>
        <v>0</v>
      </c>
      <c r="F277" s="32">
        <f t="shared" si="67"/>
        <v>0</v>
      </c>
      <c r="G277" s="32">
        <f t="shared" si="68"/>
        <v>0</v>
      </c>
      <c r="H277" s="32">
        <f t="shared" si="69"/>
        <v>0</v>
      </c>
      <c r="I277" s="32">
        <f t="shared" si="70"/>
        <v>0</v>
      </c>
      <c r="J277" s="32">
        <f t="shared" si="71"/>
        <v>0</v>
      </c>
      <c r="K277" s="32">
        <f t="shared" si="72"/>
        <v>0</v>
      </c>
      <c r="L277" s="32">
        <f t="shared" si="73"/>
        <v>0</v>
      </c>
      <c r="M277" s="32">
        <f t="shared" ca="1" si="74"/>
        <v>-1.303329720223693E-3</v>
      </c>
      <c r="N277" s="32">
        <f t="shared" ca="1" si="75"/>
        <v>0</v>
      </c>
      <c r="O277" s="149">
        <f t="shared" ca="1" si="76"/>
        <v>0</v>
      </c>
      <c r="P277" s="32">
        <f t="shared" ca="1" si="77"/>
        <v>0</v>
      </c>
      <c r="Q277" s="32">
        <f t="shared" ca="1" si="78"/>
        <v>0</v>
      </c>
      <c r="R277">
        <f t="shared" ca="1" si="79"/>
        <v>1.303329720223693E-3</v>
      </c>
    </row>
    <row r="278" spans="1:18">
      <c r="A278" s="146"/>
      <c r="B278" s="146"/>
      <c r="C278" s="146"/>
      <c r="D278" s="148">
        <f t="shared" si="65"/>
        <v>0</v>
      </c>
      <c r="E278" s="148">
        <f t="shared" si="66"/>
        <v>0</v>
      </c>
      <c r="F278" s="32">
        <f t="shared" si="67"/>
        <v>0</v>
      </c>
      <c r="G278" s="32">
        <f t="shared" si="68"/>
        <v>0</v>
      </c>
      <c r="H278" s="32">
        <f t="shared" si="69"/>
        <v>0</v>
      </c>
      <c r="I278" s="32">
        <f t="shared" si="70"/>
        <v>0</v>
      </c>
      <c r="J278" s="32">
        <f t="shared" si="71"/>
        <v>0</v>
      </c>
      <c r="K278" s="32">
        <f t="shared" si="72"/>
        <v>0</v>
      </c>
      <c r="L278" s="32">
        <f t="shared" si="73"/>
        <v>0</v>
      </c>
      <c r="M278" s="32">
        <f t="shared" ca="1" si="74"/>
        <v>-1.303329720223693E-3</v>
      </c>
      <c r="N278" s="32">
        <f t="shared" ca="1" si="75"/>
        <v>0</v>
      </c>
      <c r="O278" s="149">
        <f t="shared" ca="1" si="76"/>
        <v>0</v>
      </c>
      <c r="P278" s="32">
        <f t="shared" ca="1" si="77"/>
        <v>0</v>
      </c>
      <c r="Q278" s="32">
        <f t="shared" ca="1" si="78"/>
        <v>0</v>
      </c>
      <c r="R278">
        <f t="shared" ca="1" si="79"/>
        <v>1.303329720223693E-3</v>
      </c>
    </row>
    <row r="279" spans="1:18">
      <c r="A279" s="146"/>
      <c r="B279" s="146"/>
      <c r="C279" s="146"/>
      <c r="D279" s="148">
        <f t="shared" si="65"/>
        <v>0</v>
      </c>
      <c r="E279" s="148">
        <f t="shared" si="66"/>
        <v>0</v>
      </c>
      <c r="F279" s="32">
        <f t="shared" si="67"/>
        <v>0</v>
      </c>
      <c r="G279" s="32">
        <f t="shared" si="68"/>
        <v>0</v>
      </c>
      <c r="H279" s="32">
        <f t="shared" si="69"/>
        <v>0</v>
      </c>
      <c r="I279" s="32">
        <f t="shared" si="70"/>
        <v>0</v>
      </c>
      <c r="J279" s="32">
        <f t="shared" si="71"/>
        <v>0</v>
      </c>
      <c r="K279" s="32">
        <f t="shared" si="72"/>
        <v>0</v>
      </c>
      <c r="L279" s="32">
        <f t="shared" si="73"/>
        <v>0</v>
      </c>
      <c r="M279" s="32">
        <f t="shared" ca="1" si="74"/>
        <v>-1.303329720223693E-3</v>
      </c>
      <c r="N279" s="32">
        <f t="shared" ca="1" si="75"/>
        <v>0</v>
      </c>
      <c r="O279" s="149">
        <f t="shared" ca="1" si="76"/>
        <v>0</v>
      </c>
      <c r="P279" s="32">
        <f t="shared" ca="1" si="77"/>
        <v>0</v>
      </c>
      <c r="Q279" s="32">
        <f t="shared" ca="1" si="78"/>
        <v>0</v>
      </c>
      <c r="R279">
        <f t="shared" ca="1" si="79"/>
        <v>1.303329720223693E-3</v>
      </c>
    </row>
    <row r="280" spans="1:18">
      <c r="A280" s="146"/>
      <c r="B280" s="146"/>
      <c r="C280" s="146"/>
      <c r="D280" s="148">
        <f t="shared" si="65"/>
        <v>0</v>
      </c>
      <c r="E280" s="148">
        <f t="shared" si="66"/>
        <v>0</v>
      </c>
      <c r="F280" s="32">
        <f t="shared" si="67"/>
        <v>0</v>
      </c>
      <c r="G280" s="32">
        <f t="shared" si="68"/>
        <v>0</v>
      </c>
      <c r="H280" s="32">
        <f t="shared" si="69"/>
        <v>0</v>
      </c>
      <c r="I280" s="32">
        <f t="shared" si="70"/>
        <v>0</v>
      </c>
      <c r="J280" s="32">
        <f t="shared" si="71"/>
        <v>0</v>
      </c>
      <c r="K280" s="32">
        <f t="shared" si="72"/>
        <v>0</v>
      </c>
      <c r="L280" s="32">
        <f t="shared" si="73"/>
        <v>0</v>
      </c>
      <c r="M280" s="32">
        <f t="shared" ca="1" si="74"/>
        <v>-1.303329720223693E-3</v>
      </c>
      <c r="N280" s="32">
        <f t="shared" ca="1" si="75"/>
        <v>0</v>
      </c>
      <c r="O280" s="149">
        <f t="shared" ca="1" si="76"/>
        <v>0</v>
      </c>
      <c r="P280" s="32">
        <f t="shared" ca="1" si="77"/>
        <v>0</v>
      </c>
      <c r="Q280" s="32">
        <f t="shared" ca="1" si="78"/>
        <v>0</v>
      </c>
      <c r="R280">
        <f t="shared" ca="1" si="79"/>
        <v>1.303329720223693E-3</v>
      </c>
    </row>
    <row r="281" spans="1:18">
      <c r="A281" s="146"/>
      <c r="B281" s="146"/>
      <c r="C281" s="146"/>
      <c r="D281" s="148">
        <f t="shared" si="65"/>
        <v>0</v>
      </c>
      <c r="E281" s="148">
        <f t="shared" si="66"/>
        <v>0</v>
      </c>
      <c r="F281" s="32">
        <f t="shared" si="67"/>
        <v>0</v>
      </c>
      <c r="G281" s="32">
        <f t="shared" si="68"/>
        <v>0</v>
      </c>
      <c r="H281" s="32">
        <f t="shared" si="69"/>
        <v>0</v>
      </c>
      <c r="I281" s="32">
        <f t="shared" si="70"/>
        <v>0</v>
      </c>
      <c r="J281" s="32">
        <f t="shared" si="71"/>
        <v>0</v>
      </c>
      <c r="K281" s="32">
        <f t="shared" si="72"/>
        <v>0</v>
      </c>
      <c r="L281" s="32">
        <f t="shared" si="73"/>
        <v>0</v>
      </c>
      <c r="M281" s="32">
        <f t="shared" ca="1" si="74"/>
        <v>-1.303329720223693E-3</v>
      </c>
      <c r="N281" s="32">
        <f t="shared" ca="1" si="75"/>
        <v>0</v>
      </c>
      <c r="O281" s="149">
        <f t="shared" ca="1" si="76"/>
        <v>0</v>
      </c>
      <c r="P281" s="32">
        <f t="shared" ca="1" si="77"/>
        <v>0</v>
      </c>
      <c r="Q281" s="32">
        <f t="shared" ca="1" si="78"/>
        <v>0</v>
      </c>
      <c r="R281">
        <f t="shared" ca="1" si="79"/>
        <v>1.303329720223693E-3</v>
      </c>
    </row>
    <row r="282" spans="1:18">
      <c r="A282" s="146"/>
      <c r="B282" s="146"/>
      <c r="C282" s="146"/>
      <c r="D282" s="148">
        <f t="shared" si="65"/>
        <v>0</v>
      </c>
      <c r="E282" s="148">
        <f t="shared" si="66"/>
        <v>0</v>
      </c>
      <c r="F282" s="32">
        <f t="shared" si="67"/>
        <v>0</v>
      </c>
      <c r="G282" s="32">
        <f t="shared" si="68"/>
        <v>0</v>
      </c>
      <c r="H282" s="32">
        <f t="shared" si="69"/>
        <v>0</v>
      </c>
      <c r="I282" s="32">
        <f t="shared" si="70"/>
        <v>0</v>
      </c>
      <c r="J282" s="32">
        <f t="shared" si="71"/>
        <v>0</v>
      </c>
      <c r="K282" s="32">
        <f t="shared" si="72"/>
        <v>0</v>
      </c>
      <c r="L282" s="32">
        <f t="shared" si="73"/>
        <v>0</v>
      </c>
      <c r="M282" s="32">
        <f t="shared" ca="1" si="74"/>
        <v>-1.303329720223693E-3</v>
      </c>
      <c r="N282" s="32">
        <f t="shared" ca="1" si="75"/>
        <v>0</v>
      </c>
      <c r="O282" s="149">
        <f t="shared" ca="1" si="76"/>
        <v>0</v>
      </c>
      <c r="P282" s="32">
        <f t="shared" ca="1" si="77"/>
        <v>0</v>
      </c>
      <c r="Q282" s="32">
        <f t="shared" ca="1" si="78"/>
        <v>0</v>
      </c>
      <c r="R282">
        <f t="shared" ca="1" si="79"/>
        <v>1.303329720223693E-3</v>
      </c>
    </row>
    <row r="283" spans="1:18">
      <c r="A283" s="146"/>
      <c r="B283" s="146"/>
      <c r="C283" s="146"/>
      <c r="D283" s="148">
        <f t="shared" si="65"/>
        <v>0</v>
      </c>
      <c r="E283" s="148">
        <f t="shared" si="66"/>
        <v>0</v>
      </c>
      <c r="F283" s="32">
        <f t="shared" si="67"/>
        <v>0</v>
      </c>
      <c r="G283" s="32">
        <f t="shared" si="68"/>
        <v>0</v>
      </c>
      <c r="H283" s="32">
        <f t="shared" si="69"/>
        <v>0</v>
      </c>
      <c r="I283" s="32">
        <f t="shared" si="70"/>
        <v>0</v>
      </c>
      <c r="J283" s="32">
        <f t="shared" si="71"/>
        <v>0</v>
      </c>
      <c r="K283" s="32">
        <f t="shared" si="72"/>
        <v>0</v>
      </c>
      <c r="L283" s="32">
        <f t="shared" si="73"/>
        <v>0</v>
      </c>
      <c r="M283" s="32">
        <f t="shared" ca="1" si="74"/>
        <v>-1.303329720223693E-3</v>
      </c>
      <c r="N283" s="32">
        <f t="shared" ca="1" si="75"/>
        <v>0</v>
      </c>
      <c r="O283" s="149">
        <f t="shared" ca="1" si="76"/>
        <v>0</v>
      </c>
      <c r="P283" s="32">
        <f t="shared" ca="1" si="77"/>
        <v>0</v>
      </c>
      <c r="Q283" s="32">
        <f t="shared" ca="1" si="78"/>
        <v>0</v>
      </c>
      <c r="R283">
        <f t="shared" ca="1" si="79"/>
        <v>1.303329720223693E-3</v>
      </c>
    </row>
    <row r="284" spans="1:18">
      <c r="A284" s="146"/>
      <c r="B284" s="146"/>
      <c r="C284" s="146"/>
      <c r="D284" s="148">
        <f t="shared" si="65"/>
        <v>0</v>
      </c>
      <c r="E284" s="148">
        <f t="shared" si="66"/>
        <v>0</v>
      </c>
      <c r="F284" s="32">
        <f t="shared" si="67"/>
        <v>0</v>
      </c>
      <c r="G284" s="32">
        <f t="shared" si="68"/>
        <v>0</v>
      </c>
      <c r="H284" s="32">
        <f t="shared" si="69"/>
        <v>0</v>
      </c>
      <c r="I284" s="32">
        <f t="shared" si="70"/>
        <v>0</v>
      </c>
      <c r="J284" s="32">
        <f t="shared" si="71"/>
        <v>0</v>
      </c>
      <c r="K284" s="32">
        <f t="shared" si="72"/>
        <v>0</v>
      </c>
      <c r="L284" s="32">
        <f t="shared" si="73"/>
        <v>0</v>
      </c>
      <c r="M284" s="32">
        <f t="shared" ca="1" si="74"/>
        <v>-1.303329720223693E-3</v>
      </c>
      <c r="N284" s="32">
        <f t="shared" ca="1" si="75"/>
        <v>0</v>
      </c>
      <c r="O284" s="149">
        <f t="shared" ca="1" si="76"/>
        <v>0</v>
      </c>
      <c r="P284" s="32">
        <f t="shared" ca="1" si="77"/>
        <v>0</v>
      </c>
      <c r="Q284" s="32">
        <f t="shared" ca="1" si="78"/>
        <v>0</v>
      </c>
      <c r="R284">
        <f t="shared" ca="1" si="79"/>
        <v>1.303329720223693E-3</v>
      </c>
    </row>
    <row r="285" spans="1:18">
      <c r="A285" s="146"/>
      <c r="B285" s="146"/>
      <c r="C285" s="146"/>
      <c r="D285" s="148">
        <f t="shared" si="65"/>
        <v>0</v>
      </c>
      <c r="E285" s="148">
        <f t="shared" si="66"/>
        <v>0</v>
      </c>
      <c r="F285" s="32">
        <f t="shared" si="67"/>
        <v>0</v>
      </c>
      <c r="G285" s="32">
        <f t="shared" si="68"/>
        <v>0</v>
      </c>
      <c r="H285" s="32">
        <f t="shared" si="69"/>
        <v>0</v>
      </c>
      <c r="I285" s="32">
        <f t="shared" si="70"/>
        <v>0</v>
      </c>
      <c r="J285" s="32">
        <f t="shared" si="71"/>
        <v>0</v>
      </c>
      <c r="K285" s="32">
        <f t="shared" si="72"/>
        <v>0</v>
      </c>
      <c r="L285" s="32">
        <f t="shared" si="73"/>
        <v>0</v>
      </c>
      <c r="M285" s="32">
        <f t="shared" ca="1" si="74"/>
        <v>-1.303329720223693E-3</v>
      </c>
      <c r="N285" s="32">
        <f t="shared" ca="1" si="75"/>
        <v>0</v>
      </c>
      <c r="O285" s="149">
        <f t="shared" ca="1" si="76"/>
        <v>0</v>
      </c>
      <c r="P285" s="32">
        <f t="shared" ca="1" si="77"/>
        <v>0</v>
      </c>
      <c r="Q285" s="32">
        <f t="shared" ca="1" si="78"/>
        <v>0</v>
      </c>
      <c r="R285">
        <f t="shared" ca="1" si="79"/>
        <v>1.303329720223693E-3</v>
      </c>
    </row>
    <row r="286" spans="1:18">
      <c r="A286" s="146"/>
      <c r="B286" s="146"/>
      <c r="C286" s="146"/>
      <c r="D286" s="148">
        <f t="shared" si="65"/>
        <v>0</v>
      </c>
      <c r="E286" s="148">
        <f t="shared" si="66"/>
        <v>0</v>
      </c>
      <c r="F286" s="32">
        <f t="shared" si="67"/>
        <v>0</v>
      </c>
      <c r="G286" s="32">
        <f t="shared" si="68"/>
        <v>0</v>
      </c>
      <c r="H286" s="32">
        <f t="shared" si="69"/>
        <v>0</v>
      </c>
      <c r="I286" s="32">
        <f t="shared" si="70"/>
        <v>0</v>
      </c>
      <c r="J286" s="32">
        <f t="shared" si="71"/>
        <v>0</v>
      </c>
      <c r="K286" s="32">
        <f t="shared" si="72"/>
        <v>0</v>
      </c>
      <c r="L286" s="32">
        <f t="shared" si="73"/>
        <v>0</v>
      </c>
      <c r="M286" s="32">
        <f t="shared" ca="1" si="74"/>
        <v>-1.303329720223693E-3</v>
      </c>
      <c r="N286" s="32">
        <f t="shared" ca="1" si="75"/>
        <v>0</v>
      </c>
      <c r="O286" s="149">
        <f t="shared" ca="1" si="76"/>
        <v>0</v>
      </c>
      <c r="P286" s="32">
        <f t="shared" ca="1" si="77"/>
        <v>0</v>
      </c>
      <c r="Q286" s="32">
        <f t="shared" ca="1" si="78"/>
        <v>0</v>
      </c>
      <c r="R286">
        <f t="shared" ca="1" si="79"/>
        <v>1.303329720223693E-3</v>
      </c>
    </row>
    <row r="287" spans="1:18">
      <c r="A287" s="146"/>
      <c r="B287" s="146"/>
      <c r="C287" s="146"/>
      <c r="D287" s="148">
        <f t="shared" si="65"/>
        <v>0</v>
      </c>
      <c r="E287" s="148">
        <f t="shared" si="66"/>
        <v>0</v>
      </c>
      <c r="F287" s="32">
        <f t="shared" si="67"/>
        <v>0</v>
      </c>
      <c r="G287" s="32">
        <f t="shared" si="68"/>
        <v>0</v>
      </c>
      <c r="H287" s="32">
        <f t="shared" si="69"/>
        <v>0</v>
      </c>
      <c r="I287" s="32">
        <f t="shared" si="70"/>
        <v>0</v>
      </c>
      <c r="J287" s="32">
        <f t="shared" si="71"/>
        <v>0</v>
      </c>
      <c r="K287" s="32">
        <f t="shared" si="72"/>
        <v>0</v>
      </c>
      <c r="L287" s="32">
        <f t="shared" si="73"/>
        <v>0</v>
      </c>
      <c r="M287" s="32">
        <f t="shared" ca="1" si="74"/>
        <v>-1.303329720223693E-3</v>
      </c>
      <c r="N287" s="32">
        <f t="shared" ca="1" si="75"/>
        <v>0</v>
      </c>
      <c r="O287" s="149">
        <f t="shared" ca="1" si="76"/>
        <v>0</v>
      </c>
      <c r="P287" s="32">
        <f t="shared" ca="1" si="77"/>
        <v>0</v>
      </c>
      <c r="Q287" s="32">
        <f t="shared" ca="1" si="78"/>
        <v>0</v>
      </c>
      <c r="R287">
        <f t="shared" ca="1" si="79"/>
        <v>1.303329720223693E-3</v>
      </c>
    </row>
    <row r="288" spans="1:18">
      <c r="A288" s="146"/>
      <c r="B288" s="146"/>
      <c r="C288" s="146"/>
      <c r="D288" s="148">
        <f t="shared" si="65"/>
        <v>0</v>
      </c>
      <c r="E288" s="148">
        <f t="shared" si="66"/>
        <v>0</v>
      </c>
      <c r="F288" s="32">
        <f t="shared" si="67"/>
        <v>0</v>
      </c>
      <c r="G288" s="32">
        <f t="shared" si="68"/>
        <v>0</v>
      </c>
      <c r="H288" s="32">
        <f t="shared" si="69"/>
        <v>0</v>
      </c>
      <c r="I288" s="32">
        <f t="shared" si="70"/>
        <v>0</v>
      </c>
      <c r="J288" s="32">
        <f t="shared" si="71"/>
        <v>0</v>
      </c>
      <c r="K288" s="32">
        <f t="shared" si="72"/>
        <v>0</v>
      </c>
      <c r="L288" s="32">
        <f t="shared" si="73"/>
        <v>0</v>
      </c>
      <c r="M288" s="32">
        <f t="shared" ca="1" si="74"/>
        <v>-1.303329720223693E-3</v>
      </c>
      <c r="N288" s="32">
        <f t="shared" ca="1" si="75"/>
        <v>0</v>
      </c>
      <c r="O288" s="149">
        <f t="shared" ca="1" si="76"/>
        <v>0</v>
      </c>
      <c r="P288" s="32">
        <f t="shared" ca="1" si="77"/>
        <v>0</v>
      </c>
      <c r="Q288" s="32">
        <f t="shared" ca="1" si="78"/>
        <v>0</v>
      </c>
      <c r="R288">
        <f t="shared" ca="1" si="79"/>
        <v>1.303329720223693E-3</v>
      </c>
    </row>
    <row r="289" spans="1:18">
      <c r="A289" s="146"/>
      <c r="B289" s="146"/>
      <c r="C289" s="146"/>
      <c r="D289" s="148">
        <f t="shared" si="65"/>
        <v>0</v>
      </c>
      <c r="E289" s="148">
        <f t="shared" si="66"/>
        <v>0</v>
      </c>
      <c r="F289" s="32">
        <f t="shared" si="67"/>
        <v>0</v>
      </c>
      <c r="G289" s="32">
        <f t="shared" si="68"/>
        <v>0</v>
      </c>
      <c r="H289" s="32">
        <f t="shared" si="69"/>
        <v>0</v>
      </c>
      <c r="I289" s="32">
        <f t="shared" si="70"/>
        <v>0</v>
      </c>
      <c r="J289" s="32">
        <f t="shared" si="71"/>
        <v>0</v>
      </c>
      <c r="K289" s="32">
        <f t="shared" si="72"/>
        <v>0</v>
      </c>
      <c r="L289" s="32">
        <f t="shared" si="73"/>
        <v>0</v>
      </c>
      <c r="M289" s="32">
        <f t="shared" ca="1" si="74"/>
        <v>-1.303329720223693E-3</v>
      </c>
      <c r="N289" s="32">
        <f t="shared" ca="1" si="75"/>
        <v>0</v>
      </c>
      <c r="O289" s="149">
        <f t="shared" ca="1" si="76"/>
        <v>0</v>
      </c>
      <c r="P289" s="32">
        <f t="shared" ca="1" si="77"/>
        <v>0</v>
      </c>
      <c r="Q289" s="32">
        <f t="shared" ca="1" si="78"/>
        <v>0</v>
      </c>
      <c r="R289">
        <f t="shared" ca="1" si="79"/>
        <v>1.303329720223693E-3</v>
      </c>
    </row>
    <row r="290" spans="1:18">
      <c r="A290" s="146"/>
      <c r="B290" s="146"/>
      <c r="C290" s="146"/>
      <c r="D290" s="148">
        <f t="shared" si="65"/>
        <v>0</v>
      </c>
      <c r="E290" s="148">
        <f t="shared" si="66"/>
        <v>0</v>
      </c>
      <c r="F290" s="32">
        <f t="shared" si="67"/>
        <v>0</v>
      </c>
      <c r="G290" s="32">
        <f t="shared" si="68"/>
        <v>0</v>
      </c>
      <c r="H290" s="32">
        <f t="shared" si="69"/>
        <v>0</v>
      </c>
      <c r="I290" s="32">
        <f t="shared" si="70"/>
        <v>0</v>
      </c>
      <c r="J290" s="32">
        <f t="shared" si="71"/>
        <v>0</v>
      </c>
      <c r="K290" s="32">
        <f t="shared" si="72"/>
        <v>0</v>
      </c>
      <c r="L290" s="32">
        <f t="shared" si="73"/>
        <v>0</v>
      </c>
      <c r="M290" s="32">
        <f t="shared" ca="1" si="74"/>
        <v>-1.303329720223693E-3</v>
      </c>
      <c r="N290" s="32">
        <f t="shared" ca="1" si="75"/>
        <v>0</v>
      </c>
      <c r="O290" s="149">
        <f t="shared" ca="1" si="76"/>
        <v>0</v>
      </c>
      <c r="P290" s="32">
        <f t="shared" ca="1" si="77"/>
        <v>0</v>
      </c>
      <c r="Q290" s="32">
        <f t="shared" ca="1" si="78"/>
        <v>0</v>
      </c>
      <c r="R290">
        <f t="shared" ca="1" si="79"/>
        <v>1.303329720223693E-3</v>
      </c>
    </row>
    <row r="291" spans="1:18">
      <c r="A291" s="146"/>
      <c r="B291" s="146"/>
      <c r="C291" s="146"/>
      <c r="D291" s="148">
        <f t="shared" si="65"/>
        <v>0</v>
      </c>
      <c r="E291" s="148">
        <f t="shared" si="66"/>
        <v>0</v>
      </c>
      <c r="F291" s="32">
        <f t="shared" si="67"/>
        <v>0</v>
      </c>
      <c r="G291" s="32">
        <f t="shared" si="68"/>
        <v>0</v>
      </c>
      <c r="H291" s="32">
        <f t="shared" si="69"/>
        <v>0</v>
      </c>
      <c r="I291" s="32">
        <f t="shared" si="70"/>
        <v>0</v>
      </c>
      <c r="J291" s="32">
        <f t="shared" si="71"/>
        <v>0</v>
      </c>
      <c r="K291" s="32">
        <f t="shared" si="72"/>
        <v>0</v>
      </c>
      <c r="L291" s="32">
        <f t="shared" si="73"/>
        <v>0</v>
      </c>
      <c r="M291" s="32">
        <f t="shared" ca="1" si="74"/>
        <v>-1.303329720223693E-3</v>
      </c>
      <c r="N291" s="32">
        <f t="shared" ca="1" si="75"/>
        <v>0</v>
      </c>
      <c r="O291" s="149">
        <f t="shared" ca="1" si="76"/>
        <v>0</v>
      </c>
      <c r="P291" s="32">
        <f t="shared" ca="1" si="77"/>
        <v>0</v>
      </c>
      <c r="Q291" s="32">
        <f t="shared" ca="1" si="78"/>
        <v>0</v>
      </c>
      <c r="R291">
        <f t="shared" ca="1" si="79"/>
        <v>1.303329720223693E-3</v>
      </c>
    </row>
    <row r="292" spans="1:18">
      <c r="A292" s="146"/>
      <c r="B292" s="146"/>
      <c r="C292" s="146"/>
      <c r="D292" s="148">
        <f t="shared" si="65"/>
        <v>0</v>
      </c>
      <c r="E292" s="148">
        <f t="shared" si="66"/>
        <v>0</v>
      </c>
      <c r="F292" s="32">
        <f t="shared" si="67"/>
        <v>0</v>
      </c>
      <c r="G292" s="32">
        <f t="shared" si="68"/>
        <v>0</v>
      </c>
      <c r="H292" s="32">
        <f t="shared" si="69"/>
        <v>0</v>
      </c>
      <c r="I292" s="32">
        <f t="shared" si="70"/>
        <v>0</v>
      </c>
      <c r="J292" s="32">
        <f t="shared" si="71"/>
        <v>0</v>
      </c>
      <c r="K292" s="32">
        <f t="shared" si="72"/>
        <v>0</v>
      </c>
      <c r="L292" s="32">
        <f t="shared" si="73"/>
        <v>0</v>
      </c>
      <c r="M292" s="32">
        <f t="shared" ca="1" si="74"/>
        <v>-1.303329720223693E-3</v>
      </c>
      <c r="N292" s="32">
        <f t="shared" ca="1" si="75"/>
        <v>0</v>
      </c>
      <c r="O292" s="149">
        <f t="shared" ca="1" si="76"/>
        <v>0</v>
      </c>
      <c r="P292" s="32">
        <f t="shared" ca="1" si="77"/>
        <v>0</v>
      </c>
      <c r="Q292" s="32">
        <f t="shared" ca="1" si="78"/>
        <v>0</v>
      </c>
      <c r="R292">
        <f t="shared" ca="1" si="79"/>
        <v>1.303329720223693E-3</v>
      </c>
    </row>
    <row r="293" spans="1:18">
      <c r="A293" s="146"/>
      <c r="B293" s="146"/>
      <c r="C293" s="146"/>
      <c r="D293" s="148">
        <f t="shared" si="65"/>
        <v>0</v>
      </c>
      <c r="E293" s="148">
        <f t="shared" si="66"/>
        <v>0</v>
      </c>
      <c r="F293" s="32">
        <f t="shared" si="67"/>
        <v>0</v>
      </c>
      <c r="G293" s="32">
        <f t="shared" si="68"/>
        <v>0</v>
      </c>
      <c r="H293" s="32">
        <f t="shared" si="69"/>
        <v>0</v>
      </c>
      <c r="I293" s="32">
        <f t="shared" si="70"/>
        <v>0</v>
      </c>
      <c r="J293" s="32">
        <f t="shared" si="71"/>
        <v>0</v>
      </c>
      <c r="K293" s="32">
        <f t="shared" si="72"/>
        <v>0</v>
      </c>
      <c r="L293" s="32">
        <f t="shared" si="73"/>
        <v>0</v>
      </c>
      <c r="M293" s="32">
        <f t="shared" ca="1" si="74"/>
        <v>-1.303329720223693E-3</v>
      </c>
      <c r="N293" s="32">
        <f t="shared" ca="1" si="75"/>
        <v>0</v>
      </c>
      <c r="O293" s="149">
        <f t="shared" ca="1" si="76"/>
        <v>0</v>
      </c>
      <c r="P293" s="32">
        <f t="shared" ca="1" si="77"/>
        <v>0</v>
      </c>
      <c r="Q293" s="32">
        <f t="shared" ca="1" si="78"/>
        <v>0</v>
      </c>
      <c r="R293">
        <f t="shared" ca="1" si="79"/>
        <v>1.303329720223693E-3</v>
      </c>
    </row>
    <row r="294" spans="1:18">
      <c r="A294" s="146"/>
      <c r="B294" s="146"/>
      <c r="C294" s="146"/>
      <c r="D294" s="148">
        <f t="shared" si="65"/>
        <v>0</v>
      </c>
      <c r="E294" s="148">
        <f t="shared" si="66"/>
        <v>0</v>
      </c>
      <c r="F294" s="32">
        <f t="shared" si="67"/>
        <v>0</v>
      </c>
      <c r="G294" s="32">
        <f t="shared" si="68"/>
        <v>0</v>
      </c>
      <c r="H294" s="32">
        <f t="shared" si="69"/>
        <v>0</v>
      </c>
      <c r="I294" s="32">
        <f t="shared" si="70"/>
        <v>0</v>
      </c>
      <c r="J294" s="32">
        <f t="shared" si="71"/>
        <v>0</v>
      </c>
      <c r="K294" s="32">
        <f t="shared" si="72"/>
        <v>0</v>
      </c>
      <c r="L294" s="32">
        <f t="shared" si="73"/>
        <v>0</v>
      </c>
      <c r="M294" s="32">
        <f t="shared" ca="1" si="74"/>
        <v>-1.303329720223693E-3</v>
      </c>
      <c r="N294" s="32">
        <f t="shared" ca="1" si="75"/>
        <v>0</v>
      </c>
      <c r="O294" s="149">
        <f t="shared" ca="1" si="76"/>
        <v>0</v>
      </c>
      <c r="P294" s="32">
        <f t="shared" ca="1" si="77"/>
        <v>0</v>
      </c>
      <c r="Q294" s="32">
        <f t="shared" ca="1" si="78"/>
        <v>0</v>
      </c>
      <c r="R294">
        <f t="shared" ca="1" si="79"/>
        <v>1.303329720223693E-3</v>
      </c>
    </row>
    <row r="295" spans="1:18">
      <c r="A295" s="146"/>
      <c r="B295" s="146"/>
      <c r="C295" s="146"/>
      <c r="D295" s="148">
        <f t="shared" si="65"/>
        <v>0</v>
      </c>
      <c r="E295" s="148">
        <f t="shared" si="66"/>
        <v>0</v>
      </c>
      <c r="F295" s="32">
        <f t="shared" si="67"/>
        <v>0</v>
      </c>
      <c r="G295" s="32">
        <f t="shared" si="68"/>
        <v>0</v>
      </c>
      <c r="H295" s="32">
        <f t="shared" si="69"/>
        <v>0</v>
      </c>
      <c r="I295" s="32">
        <f t="shared" si="70"/>
        <v>0</v>
      </c>
      <c r="J295" s="32">
        <f t="shared" si="71"/>
        <v>0</v>
      </c>
      <c r="K295" s="32">
        <f t="shared" si="72"/>
        <v>0</v>
      </c>
      <c r="L295" s="32">
        <f t="shared" si="73"/>
        <v>0</v>
      </c>
      <c r="M295" s="32">
        <f t="shared" ca="1" si="74"/>
        <v>-1.303329720223693E-3</v>
      </c>
      <c r="N295" s="32">
        <f t="shared" ca="1" si="75"/>
        <v>0</v>
      </c>
      <c r="O295" s="149">
        <f t="shared" ca="1" si="76"/>
        <v>0</v>
      </c>
      <c r="P295" s="32">
        <f t="shared" ca="1" si="77"/>
        <v>0</v>
      </c>
      <c r="Q295" s="32">
        <f t="shared" ca="1" si="78"/>
        <v>0</v>
      </c>
      <c r="R295">
        <f t="shared" ca="1" si="79"/>
        <v>1.303329720223693E-3</v>
      </c>
    </row>
    <row r="296" spans="1:18">
      <c r="A296" s="146"/>
      <c r="B296" s="146"/>
      <c r="C296" s="146"/>
      <c r="D296" s="148">
        <f t="shared" si="65"/>
        <v>0</v>
      </c>
      <c r="E296" s="148">
        <f t="shared" si="66"/>
        <v>0</v>
      </c>
      <c r="F296" s="32">
        <f t="shared" si="67"/>
        <v>0</v>
      </c>
      <c r="G296" s="32">
        <f t="shared" si="68"/>
        <v>0</v>
      </c>
      <c r="H296" s="32">
        <f t="shared" si="69"/>
        <v>0</v>
      </c>
      <c r="I296" s="32">
        <f t="shared" si="70"/>
        <v>0</v>
      </c>
      <c r="J296" s="32">
        <f t="shared" si="71"/>
        <v>0</v>
      </c>
      <c r="K296" s="32">
        <f t="shared" si="72"/>
        <v>0</v>
      </c>
      <c r="L296" s="32">
        <f t="shared" si="73"/>
        <v>0</v>
      </c>
      <c r="M296" s="32">
        <f t="shared" ca="1" si="74"/>
        <v>-1.303329720223693E-3</v>
      </c>
      <c r="N296" s="32">
        <f t="shared" ca="1" si="75"/>
        <v>0</v>
      </c>
      <c r="O296" s="149">
        <f t="shared" ca="1" si="76"/>
        <v>0</v>
      </c>
      <c r="P296" s="32">
        <f t="shared" ca="1" si="77"/>
        <v>0</v>
      </c>
      <c r="Q296" s="32">
        <f t="shared" ca="1" si="78"/>
        <v>0</v>
      </c>
      <c r="R296">
        <f t="shared" ca="1" si="79"/>
        <v>1.303329720223693E-3</v>
      </c>
    </row>
    <row r="297" spans="1:18">
      <c r="A297" s="146"/>
      <c r="B297" s="146"/>
      <c r="C297" s="146"/>
      <c r="D297" s="148">
        <f t="shared" si="65"/>
        <v>0</v>
      </c>
      <c r="E297" s="148">
        <f t="shared" si="66"/>
        <v>0</v>
      </c>
      <c r="F297" s="32">
        <f t="shared" si="67"/>
        <v>0</v>
      </c>
      <c r="G297" s="32">
        <f t="shared" si="68"/>
        <v>0</v>
      </c>
      <c r="H297" s="32">
        <f t="shared" si="69"/>
        <v>0</v>
      </c>
      <c r="I297" s="32">
        <f t="shared" si="70"/>
        <v>0</v>
      </c>
      <c r="J297" s="32">
        <f t="shared" si="71"/>
        <v>0</v>
      </c>
      <c r="K297" s="32">
        <f t="shared" si="72"/>
        <v>0</v>
      </c>
      <c r="L297" s="32">
        <f t="shared" si="73"/>
        <v>0</v>
      </c>
      <c r="M297" s="32">
        <f t="shared" ca="1" si="74"/>
        <v>-1.303329720223693E-3</v>
      </c>
      <c r="N297" s="32">
        <f t="shared" ca="1" si="75"/>
        <v>0</v>
      </c>
      <c r="O297" s="149">
        <f t="shared" ca="1" si="76"/>
        <v>0</v>
      </c>
      <c r="P297" s="32">
        <f t="shared" ca="1" si="77"/>
        <v>0</v>
      </c>
      <c r="Q297" s="32">
        <f t="shared" ca="1" si="78"/>
        <v>0</v>
      </c>
      <c r="R297">
        <f t="shared" ca="1" si="79"/>
        <v>1.303329720223693E-3</v>
      </c>
    </row>
    <row r="298" spans="1:18">
      <c r="A298" s="146"/>
      <c r="B298" s="146"/>
      <c r="C298" s="146"/>
      <c r="D298" s="148">
        <f t="shared" si="65"/>
        <v>0</v>
      </c>
      <c r="E298" s="148">
        <f t="shared" si="66"/>
        <v>0</v>
      </c>
      <c r="F298" s="32">
        <f t="shared" si="67"/>
        <v>0</v>
      </c>
      <c r="G298" s="32">
        <f t="shared" si="68"/>
        <v>0</v>
      </c>
      <c r="H298" s="32">
        <f t="shared" si="69"/>
        <v>0</v>
      </c>
      <c r="I298" s="32">
        <f t="shared" si="70"/>
        <v>0</v>
      </c>
      <c r="J298" s="32">
        <f t="shared" si="71"/>
        <v>0</v>
      </c>
      <c r="K298" s="32">
        <f t="shared" si="72"/>
        <v>0</v>
      </c>
      <c r="L298" s="32">
        <f t="shared" si="73"/>
        <v>0</v>
      </c>
      <c r="M298" s="32">
        <f t="shared" ca="1" si="74"/>
        <v>-1.303329720223693E-3</v>
      </c>
      <c r="N298" s="32">
        <f t="shared" ca="1" si="75"/>
        <v>0</v>
      </c>
      <c r="O298" s="149">
        <f t="shared" ca="1" si="76"/>
        <v>0</v>
      </c>
      <c r="P298" s="32">
        <f t="shared" ca="1" si="77"/>
        <v>0</v>
      </c>
      <c r="Q298" s="32">
        <f t="shared" ca="1" si="78"/>
        <v>0</v>
      </c>
      <c r="R298">
        <f t="shared" ca="1" si="79"/>
        <v>1.303329720223693E-3</v>
      </c>
    </row>
    <row r="299" spans="1:18">
      <c r="A299" s="146"/>
      <c r="B299" s="146"/>
      <c r="C299" s="146"/>
      <c r="D299" s="148">
        <f t="shared" si="65"/>
        <v>0</v>
      </c>
      <c r="E299" s="148">
        <f t="shared" si="66"/>
        <v>0</v>
      </c>
      <c r="F299" s="32">
        <f t="shared" si="67"/>
        <v>0</v>
      </c>
      <c r="G299" s="32">
        <f t="shared" si="68"/>
        <v>0</v>
      </c>
      <c r="H299" s="32">
        <f t="shared" si="69"/>
        <v>0</v>
      </c>
      <c r="I299" s="32">
        <f t="shared" si="70"/>
        <v>0</v>
      </c>
      <c r="J299" s="32">
        <f t="shared" si="71"/>
        <v>0</v>
      </c>
      <c r="K299" s="32">
        <f t="shared" si="72"/>
        <v>0</v>
      </c>
      <c r="L299" s="32">
        <f t="shared" si="73"/>
        <v>0</v>
      </c>
      <c r="M299" s="32">
        <f t="shared" ca="1" si="74"/>
        <v>-1.303329720223693E-3</v>
      </c>
      <c r="N299" s="32">
        <f t="shared" ca="1" si="75"/>
        <v>0</v>
      </c>
      <c r="O299" s="149">
        <f t="shared" ca="1" si="76"/>
        <v>0</v>
      </c>
      <c r="P299" s="32">
        <f t="shared" ca="1" si="77"/>
        <v>0</v>
      </c>
      <c r="Q299" s="32">
        <f t="shared" ca="1" si="78"/>
        <v>0</v>
      </c>
      <c r="R299">
        <f t="shared" ca="1" si="79"/>
        <v>1.303329720223693E-3</v>
      </c>
    </row>
    <row r="300" spans="1:18">
      <c r="A300" s="146"/>
      <c r="B300" s="146"/>
      <c r="C300" s="146"/>
      <c r="D300" s="148">
        <f t="shared" si="65"/>
        <v>0</v>
      </c>
      <c r="E300" s="148">
        <f t="shared" si="66"/>
        <v>0</v>
      </c>
      <c r="F300" s="32">
        <f t="shared" si="67"/>
        <v>0</v>
      </c>
      <c r="G300" s="32">
        <f t="shared" si="68"/>
        <v>0</v>
      </c>
      <c r="H300" s="32">
        <f t="shared" si="69"/>
        <v>0</v>
      </c>
      <c r="I300" s="32">
        <f t="shared" si="70"/>
        <v>0</v>
      </c>
      <c r="J300" s="32">
        <f t="shared" si="71"/>
        <v>0</v>
      </c>
      <c r="K300" s="32">
        <f t="shared" si="72"/>
        <v>0</v>
      </c>
      <c r="L300" s="32">
        <f t="shared" si="73"/>
        <v>0</v>
      </c>
      <c r="M300" s="32">
        <f t="shared" ca="1" si="74"/>
        <v>-1.303329720223693E-3</v>
      </c>
      <c r="N300" s="32">
        <f t="shared" ca="1" si="75"/>
        <v>0</v>
      </c>
      <c r="O300" s="149">
        <f t="shared" ca="1" si="76"/>
        <v>0</v>
      </c>
      <c r="P300" s="32">
        <f t="shared" ca="1" si="77"/>
        <v>0</v>
      </c>
      <c r="Q300" s="32">
        <f t="shared" ca="1" si="78"/>
        <v>0</v>
      </c>
      <c r="R300">
        <f t="shared" ca="1" si="79"/>
        <v>1.303329720223693E-3</v>
      </c>
    </row>
    <row r="301" spans="1:18">
      <c r="A301" s="146"/>
      <c r="B301" s="146"/>
      <c r="C301" s="146"/>
      <c r="D301" s="148">
        <f t="shared" si="65"/>
        <v>0</v>
      </c>
      <c r="E301" s="148">
        <f t="shared" si="66"/>
        <v>0</v>
      </c>
      <c r="F301" s="32">
        <f t="shared" si="67"/>
        <v>0</v>
      </c>
      <c r="G301" s="32">
        <f t="shared" si="68"/>
        <v>0</v>
      </c>
      <c r="H301" s="32">
        <f t="shared" si="69"/>
        <v>0</v>
      </c>
      <c r="I301" s="32">
        <f t="shared" si="70"/>
        <v>0</v>
      </c>
      <c r="J301" s="32">
        <f t="shared" si="71"/>
        <v>0</v>
      </c>
      <c r="K301" s="32">
        <f t="shared" si="72"/>
        <v>0</v>
      </c>
      <c r="L301" s="32">
        <f t="shared" si="73"/>
        <v>0</v>
      </c>
      <c r="M301" s="32">
        <f t="shared" ca="1" si="74"/>
        <v>-1.303329720223693E-3</v>
      </c>
      <c r="N301" s="32">
        <f t="shared" ca="1" si="75"/>
        <v>0</v>
      </c>
      <c r="O301" s="149">
        <f t="shared" ca="1" si="76"/>
        <v>0</v>
      </c>
      <c r="P301" s="32">
        <f t="shared" ca="1" si="77"/>
        <v>0</v>
      </c>
      <c r="Q301" s="32">
        <f t="shared" ca="1" si="78"/>
        <v>0</v>
      </c>
      <c r="R301">
        <f t="shared" ca="1" si="79"/>
        <v>1.303329720223693E-3</v>
      </c>
    </row>
    <row r="302" spans="1:18">
      <c r="A302" s="146"/>
      <c r="B302" s="146"/>
      <c r="C302" s="146"/>
      <c r="D302" s="148">
        <f t="shared" si="65"/>
        <v>0</v>
      </c>
      <c r="E302" s="148">
        <f t="shared" si="66"/>
        <v>0</v>
      </c>
      <c r="F302" s="32">
        <f t="shared" si="67"/>
        <v>0</v>
      </c>
      <c r="G302" s="32">
        <f t="shared" si="68"/>
        <v>0</v>
      </c>
      <c r="H302" s="32">
        <f t="shared" si="69"/>
        <v>0</v>
      </c>
      <c r="I302" s="32">
        <f t="shared" si="70"/>
        <v>0</v>
      </c>
      <c r="J302" s="32">
        <f t="shared" si="71"/>
        <v>0</v>
      </c>
      <c r="K302" s="32">
        <f t="shared" si="72"/>
        <v>0</v>
      </c>
      <c r="L302" s="32">
        <f t="shared" si="73"/>
        <v>0</v>
      </c>
      <c r="M302" s="32">
        <f t="shared" ca="1" si="74"/>
        <v>-1.303329720223693E-3</v>
      </c>
      <c r="N302" s="32">
        <f t="shared" ca="1" si="75"/>
        <v>0</v>
      </c>
      <c r="O302" s="149">
        <f t="shared" ca="1" si="76"/>
        <v>0</v>
      </c>
      <c r="P302" s="32">
        <f t="shared" ca="1" si="77"/>
        <v>0</v>
      </c>
      <c r="Q302" s="32">
        <f t="shared" ca="1" si="78"/>
        <v>0</v>
      </c>
      <c r="R302">
        <f t="shared" ca="1" si="79"/>
        <v>1.303329720223693E-3</v>
      </c>
    </row>
    <row r="303" spans="1:18">
      <c r="A303" s="146"/>
      <c r="B303" s="146"/>
      <c r="C303" s="146"/>
      <c r="D303" s="148">
        <f t="shared" si="65"/>
        <v>0</v>
      </c>
      <c r="E303" s="148">
        <f t="shared" si="66"/>
        <v>0</v>
      </c>
      <c r="F303" s="32">
        <f t="shared" si="67"/>
        <v>0</v>
      </c>
      <c r="G303" s="32">
        <f t="shared" si="68"/>
        <v>0</v>
      </c>
      <c r="H303" s="32">
        <f t="shared" si="69"/>
        <v>0</v>
      </c>
      <c r="I303" s="32">
        <f t="shared" si="70"/>
        <v>0</v>
      </c>
      <c r="J303" s="32">
        <f t="shared" si="71"/>
        <v>0</v>
      </c>
      <c r="K303" s="32">
        <f t="shared" si="72"/>
        <v>0</v>
      </c>
      <c r="L303" s="32">
        <f t="shared" si="73"/>
        <v>0</v>
      </c>
      <c r="M303" s="32">
        <f t="shared" ca="1" si="74"/>
        <v>-1.303329720223693E-3</v>
      </c>
      <c r="N303" s="32">
        <f t="shared" ca="1" si="75"/>
        <v>0</v>
      </c>
      <c r="O303" s="149">
        <f t="shared" ca="1" si="76"/>
        <v>0</v>
      </c>
      <c r="P303" s="32">
        <f t="shared" ca="1" si="77"/>
        <v>0</v>
      </c>
      <c r="Q303" s="32">
        <f t="shared" ca="1" si="78"/>
        <v>0</v>
      </c>
      <c r="R303">
        <f t="shared" ca="1" si="79"/>
        <v>1.303329720223693E-3</v>
      </c>
    </row>
    <row r="304" spans="1:18">
      <c r="A304" s="146"/>
      <c r="B304" s="146"/>
      <c r="C304" s="146"/>
      <c r="D304" s="148">
        <f t="shared" si="65"/>
        <v>0</v>
      </c>
      <c r="E304" s="148">
        <f t="shared" si="66"/>
        <v>0</v>
      </c>
      <c r="F304" s="32">
        <f t="shared" si="67"/>
        <v>0</v>
      </c>
      <c r="G304" s="32">
        <f t="shared" si="68"/>
        <v>0</v>
      </c>
      <c r="H304" s="32">
        <f t="shared" si="69"/>
        <v>0</v>
      </c>
      <c r="I304" s="32">
        <f t="shared" si="70"/>
        <v>0</v>
      </c>
      <c r="J304" s="32">
        <f t="shared" si="71"/>
        <v>0</v>
      </c>
      <c r="K304" s="32">
        <f t="shared" si="72"/>
        <v>0</v>
      </c>
      <c r="L304" s="32">
        <f t="shared" si="73"/>
        <v>0</v>
      </c>
      <c r="M304" s="32">
        <f t="shared" ca="1" si="74"/>
        <v>-1.303329720223693E-3</v>
      </c>
      <c r="N304" s="32">
        <f t="shared" ca="1" si="75"/>
        <v>0</v>
      </c>
      <c r="O304" s="149">
        <f t="shared" ca="1" si="76"/>
        <v>0</v>
      </c>
      <c r="P304" s="32">
        <f t="shared" ca="1" si="77"/>
        <v>0</v>
      </c>
      <c r="Q304" s="32">
        <f t="shared" ca="1" si="78"/>
        <v>0</v>
      </c>
      <c r="R304">
        <f t="shared" ca="1" si="79"/>
        <v>1.303329720223693E-3</v>
      </c>
    </row>
    <row r="305" spans="1:18">
      <c r="A305" s="146"/>
      <c r="B305" s="146"/>
      <c r="C305" s="146"/>
      <c r="D305" s="148">
        <f t="shared" si="65"/>
        <v>0</v>
      </c>
      <c r="E305" s="148">
        <f t="shared" si="66"/>
        <v>0</v>
      </c>
      <c r="F305" s="32">
        <f t="shared" si="67"/>
        <v>0</v>
      </c>
      <c r="G305" s="32">
        <f t="shared" si="68"/>
        <v>0</v>
      </c>
      <c r="H305" s="32">
        <f t="shared" si="69"/>
        <v>0</v>
      </c>
      <c r="I305" s="32">
        <f t="shared" si="70"/>
        <v>0</v>
      </c>
      <c r="J305" s="32">
        <f t="shared" si="71"/>
        <v>0</v>
      </c>
      <c r="K305" s="32">
        <f t="shared" si="72"/>
        <v>0</v>
      </c>
      <c r="L305" s="32">
        <f t="shared" si="73"/>
        <v>0</v>
      </c>
      <c r="M305" s="32">
        <f t="shared" ca="1" si="74"/>
        <v>-1.303329720223693E-3</v>
      </c>
      <c r="N305" s="32">
        <f t="shared" ca="1" si="75"/>
        <v>0</v>
      </c>
      <c r="O305" s="149">
        <f t="shared" ca="1" si="76"/>
        <v>0</v>
      </c>
      <c r="P305" s="32">
        <f t="shared" ca="1" si="77"/>
        <v>0</v>
      </c>
      <c r="Q305" s="32">
        <f t="shared" ca="1" si="78"/>
        <v>0</v>
      </c>
      <c r="R305">
        <f t="shared" ca="1" si="79"/>
        <v>1.303329720223693E-3</v>
      </c>
    </row>
    <row r="306" spans="1:18">
      <c r="A306" s="146"/>
      <c r="B306" s="146"/>
      <c r="C306" s="146"/>
      <c r="D306" s="148">
        <f t="shared" si="65"/>
        <v>0</v>
      </c>
      <c r="E306" s="148">
        <f t="shared" si="66"/>
        <v>0</v>
      </c>
      <c r="F306" s="32">
        <f t="shared" si="67"/>
        <v>0</v>
      </c>
      <c r="G306" s="32">
        <f t="shared" si="68"/>
        <v>0</v>
      </c>
      <c r="H306" s="32">
        <f t="shared" si="69"/>
        <v>0</v>
      </c>
      <c r="I306" s="32">
        <f t="shared" si="70"/>
        <v>0</v>
      </c>
      <c r="J306" s="32">
        <f t="shared" si="71"/>
        <v>0</v>
      </c>
      <c r="K306" s="32">
        <f t="shared" si="72"/>
        <v>0</v>
      </c>
      <c r="L306" s="32">
        <f t="shared" si="73"/>
        <v>0</v>
      </c>
      <c r="M306" s="32">
        <f t="shared" ca="1" si="74"/>
        <v>-1.303329720223693E-3</v>
      </c>
      <c r="N306" s="32">
        <f t="shared" ca="1" si="75"/>
        <v>0</v>
      </c>
      <c r="O306" s="149">
        <f t="shared" ca="1" si="76"/>
        <v>0</v>
      </c>
      <c r="P306" s="32">
        <f t="shared" ca="1" si="77"/>
        <v>0</v>
      </c>
      <c r="Q306" s="32">
        <f t="shared" ca="1" si="78"/>
        <v>0</v>
      </c>
      <c r="R306">
        <f t="shared" ca="1" si="79"/>
        <v>1.303329720223693E-3</v>
      </c>
    </row>
    <row r="307" spans="1:18">
      <c r="A307" s="146"/>
      <c r="B307" s="146"/>
      <c r="C307" s="146"/>
      <c r="D307" s="148">
        <f t="shared" si="65"/>
        <v>0</v>
      </c>
      <c r="E307" s="148">
        <f t="shared" si="66"/>
        <v>0</v>
      </c>
      <c r="F307" s="32">
        <f t="shared" si="67"/>
        <v>0</v>
      </c>
      <c r="G307" s="32">
        <f t="shared" si="68"/>
        <v>0</v>
      </c>
      <c r="H307" s="32">
        <f t="shared" si="69"/>
        <v>0</v>
      </c>
      <c r="I307" s="32">
        <f t="shared" si="70"/>
        <v>0</v>
      </c>
      <c r="J307" s="32">
        <f t="shared" si="71"/>
        <v>0</v>
      </c>
      <c r="K307" s="32">
        <f t="shared" si="72"/>
        <v>0</v>
      </c>
      <c r="L307" s="32">
        <f t="shared" si="73"/>
        <v>0</v>
      </c>
      <c r="M307" s="32">
        <f t="shared" ca="1" si="74"/>
        <v>-1.303329720223693E-3</v>
      </c>
      <c r="N307" s="32">
        <f t="shared" ca="1" si="75"/>
        <v>0</v>
      </c>
      <c r="O307" s="149">
        <f t="shared" ca="1" si="76"/>
        <v>0</v>
      </c>
      <c r="P307" s="32">
        <f t="shared" ca="1" si="77"/>
        <v>0</v>
      </c>
      <c r="Q307" s="32">
        <f t="shared" ca="1" si="78"/>
        <v>0</v>
      </c>
      <c r="R307">
        <f t="shared" ca="1" si="79"/>
        <v>1.303329720223693E-3</v>
      </c>
    </row>
    <row r="308" spans="1:18">
      <c r="A308" s="146"/>
      <c r="B308" s="146"/>
      <c r="C308" s="146"/>
      <c r="D308" s="148">
        <f t="shared" si="65"/>
        <v>0</v>
      </c>
      <c r="E308" s="148">
        <f t="shared" si="66"/>
        <v>0</v>
      </c>
      <c r="F308" s="32">
        <f t="shared" si="67"/>
        <v>0</v>
      </c>
      <c r="G308" s="32">
        <f t="shared" si="68"/>
        <v>0</v>
      </c>
      <c r="H308" s="32">
        <f t="shared" si="69"/>
        <v>0</v>
      </c>
      <c r="I308" s="32">
        <f t="shared" si="70"/>
        <v>0</v>
      </c>
      <c r="J308" s="32">
        <f t="shared" si="71"/>
        <v>0</v>
      </c>
      <c r="K308" s="32">
        <f t="shared" si="72"/>
        <v>0</v>
      </c>
      <c r="L308" s="32">
        <f t="shared" si="73"/>
        <v>0</v>
      </c>
      <c r="M308" s="32">
        <f t="shared" ca="1" si="74"/>
        <v>-1.303329720223693E-3</v>
      </c>
      <c r="N308" s="32">
        <f t="shared" ca="1" si="75"/>
        <v>0</v>
      </c>
      <c r="O308" s="149">
        <f t="shared" ca="1" si="76"/>
        <v>0</v>
      </c>
      <c r="P308" s="32">
        <f t="shared" ca="1" si="77"/>
        <v>0</v>
      </c>
      <c r="Q308" s="32">
        <f t="shared" ca="1" si="78"/>
        <v>0</v>
      </c>
      <c r="R308">
        <f t="shared" ca="1" si="79"/>
        <v>1.303329720223693E-3</v>
      </c>
    </row>
    <row r="309" spans="1:18">
      <c r="A309" s="146"/>
      <c r="B309" s="146"/>
      <c r="C309" s="146"/>
      <c r="D309" s="148">
        <f t="shared" si="65"/>
        <v>0</v>
      </c>
      <c r="E309" s="148">
        <f t="shared" si="66"/>
        <v>0</v>
      </c>
      <c r="F309" s="32">
        <f t="shared" si="67"/>
        <v>0</v>
      </c>
      <c r="G309" s="32">
        <f t="shared" si="68"/>
        <v>0</v>
      </c>
      <c r="H309" s="32">
        <f t="shared" si="69"/>
        <v>0</v>
      </c>
      <c r="I309" s="32">
        <f t="shared" si="70"/>
        <v>0</v>
      </c>
      <c r="J309" s="32">
        <f t="shared" si="71"/>
        <v>0</v>
      </c>
      <c r="K309" s="32">
        <f t="shared" si="72"/>
        <v>0</v>
      </c>
      <c r="L309" s="32">
        <f t="shared" si="73"/>
        <v>0</v>
      </c>
      <c r="M309" s="32">
        <f t="shared" ca="1" si="74"/>
        <v>-1.303329720223693E-3</v>
      </c>
      <c r="N309" s="32">
        <f t="shared" ca="1" si="75"/>
        <v>0</v>
      </c>
      <c r="O309" s="149">
        <f t="shared" ca="1" si="76"/>
        <v>0</v>
      </c>
      <c r="P309" s="32">
        <f t="shared" ca="1" si="77"/>
        <v>0</v>
      </c>
      <c r="Q309" s="32">
        <f t="shared" ca="1" si="78"/>
        <v>0</v>
      </c>
      <c r="R309">
        <f t="shared" ca="1" si="79"/>
        <v>1.303329720223693E-3</v>
      </c>
    </row>
    <row r="310" spans="1:18">
      <c r="A310" s="146"/>
      <c r="B310" s="146"/>
      <c r="C310" s="146"/>
      <c r="D310" s="148">
        <f t="shared" si="65"/>
        <v>0</v>
      </c>
      <c r="E310" s="148">
        <f t="shared" si="66"/>
        <v>0</v>
      </c>
      <c r="F310" s="32">
        <f t="shared" si="67"/>
        <v>0</v>
      </c>
      <c r="G310" s="32">
        <f t="shared" si="68"/>
        <v>0</v>
      </c>
      <c r="H310" s="32">
        <f t="shared" si="69"/>
        <v>0</v>
      </c>
      <c r="I310" s="32">
        <f t="shared" si="70"/>
        <v>0</v>
      </c>
      <c r="J310" s="32">
        <f t="shared" si="71"/>
        <v>0</v>
      </c>
      <c r="K310" s="32">
        <f t="shared" si="72"/>
        <v>0</v>
      </c>
      <c r="L310" s="32">
        <f t="shared" si="73"/>
        <v>0</v>
      </c>
      <c r="M310" s="32">
        <f t="shared" ca="1" si="74"/>
        <v>-1.303329720223693E-3</v>
      </c>
      <c r="N310" s="32">
        <f t="shared" ca="1" si="75"/>
        <v>0</v>
      </c>
      <c r="O310" s="149">
        <f t="shared" ca="1" si="76"/>
        <v>0</v>
      </c>
      <c r="P310" s="32">
        <f t="shared" ca="1" si="77"/>
        <v>0</v>
      </c>
      <c r="Q310" s="32">
        <f t="shared" ca="1" si="78"/>
        <v>0</v>
      </c>
      <c r="R310">
        <f t="shared" ca="1" si="79"/>
        <v>1.303329720223693E-3</v>
      </c>
    </row>
    <row r="311" spans="1:18">
      <c r="A311" s="146"/>
      <c r="B311" s="146"/>
      <c r="C311" s="146"/>
      <c r="D311" s="148">
        <f t="shared" si="65"/>
        <v>0</v>
      </c>
      <c r="E311" s="148">
        <f t="shared" si="66"/>
        <v>0</v>
      </c>
      <c r="F311" s="32">
        <f t="shared" si="67"/>
        <v>0</v>
      </c>
      <c r="G311" s="32">
        <f t="shared" si="68"/>
        <v>0</v>
      </c>
      <c r="H311" s="32">
        <f t="shared" si="69"/>
        <v>0</v>
      </c>
      <c r="I311" s="32">
        <f t="shared" si="70"/>
        <v>0</v>
      </c>
      <c r="J311" s="32">
        <f t="shared" si="71"/>
        <v>0</v>
      </c>
      <c r="K311" s="32">
        <f t="shared" si="72"/>
        <v>0</v>
      </c>
      <c r="L311" s="32">
        <f t="shared" si="73"/>
        <v>0</v>
      </c>
      <c r="M311" s="32">
        <f t="shared" ca="1" si="74"/>
        <v>-1.303329720223693E-3</v>
      </c>
      <c r="N311" s="32">
        <f t="shared" ca="1" si="75"/>
        <v>0</v>
      </c>
      <c r="O311" s="149">
        <f t="shared" ca="1" si="76"/>
        <v>0</v>
      </c>
      <c r="P311" s="32">
        <f t="shared" ca="1" si="77"/>
        <v>0</v>
      </c>
      <c r="Q311" s="32">
        <f t="shared" ca="1" si="78"/>
        <v>0</v>
      </c>
      <c r="R311">
        <f t="shared" ca="1" si="79"/>
        <v>1.303329720223693E-3</v>
      </c>
    </row>
    <row r="312" spans="1:18">
      <c r="A312" s="146"/>
      <c r="B312" s="146"/>
      <c r="C312" s="146"/>
      <c r="D312" s="148">
        <f t="shared" si="65"/>
        <v>0</v>
      </c>
      <c r="E312" s="148">
        <f t="shared" si="66"/>
        <v>0</v>
      </c>
      <c r="F312" s="32">
        <f t="shared" si="67"/>
        <v>0</v>
      </c>
      <c r="G312" s="32">
        <f t="shared" si="68"/>
        <v>0</v>
      </c>
      <c r="H312" s="32">
        <f t="shared" si="69"/>
        <v>0</v>
      </c>
      <c r="I312" s="32">
        <f t="shared" si="70"/>
        <v>0</v>
      </c>
      <c r="J312" s="32">
        <f t="shared" si="71"/>
        <v>0</v>
      </c>
      <c r="K312" s="32">
        <f t="shared" si="72"/>
        <v>0</v>
      </c>
      <c r="L312" s="32">
        <f t="shared" si="73"/>
        <v>0</v>
      </c>
      <c r="M312" s="32">
        <f t="shared" ca="1" si="74"/>
        <v>-1.303329720223693E-3</v>
      </c>
      <c r="N312" s="32">
        <f t="shared" ca="1" si="75"/>
        <v>0</v>
      </c>
      <c r="O312" s="149">
        <f t="shared" ca="1" si="76"/>
        <v>0</v>
      </c>
      <c r="P312" s="32">
        <f t="shared" ca="1" si="77"/>
        <v>0</v>
      </c>
      <c r="Q312" s="32">
        <f t="shared" ca="1" si="78"/>
        <v>0</v>
      </c>
      <c r="R312">
        <f t="shared" ca="1" si="79"/>
        <v>1.303329720223693E-3</v>
      </c>
    </row>
    <row r="313" spans="1:18">
      <c r="A313" s="146"/>
      <c r="B313" s="146"/>
      <c r="C313" s="146"/>
      <c r="D313" s="148">
        <f t="shared" si="65"/>
        <v>0</v>
      </c>
      <c r="E313" s="148">
        <f t="shared" si="66"/>
        <v>0</v>
      </c>
      <c r="F313" s="32">
        <f t="shared" si="67"/>
        <v>0</v>
      </c>
      <c r="G313" s="32">
        <f t="shared" si="68"/>
        <v>0</v>
      </c>
      <c r="H313" s="32">
        <f t="shared" si="69"/>
        <v>0</v>
      </c>
      <c r="I313" s="32">
        <f t="shared" si="70"/>
        <v>0</v>
      </c>
      <c r="J313" s="32">
        <f t="shared" si="71"/>
        <v>0</v>
      </c>
      <c r="K313" s="32">
        <f t="shared" si="72"/>
        <v>0</v>
      </c>
      <c r="L313" s="32">
        <f t="shared" si="73"/>
        <v>0</v>
      </c>
      <c r="M313" s="32">
        <f t="shared" ca="1" si="74"/>
        <v>-1.303329720223693E-3</v>
      </c>
      <c r="N313" s="32">
        <f t="shared" ca="1" si="75"/>
        <v>0</v>
      </c>
      <c r="O313" s="149">
        <f t="shared" ca="1" si="76"/>
        <v>0</v>
      </c>
      <c r="P313" s="32">
        <f t="shared" ca="1" si="77"/>
        <v>0</v>
      </c>
      <c r="Q313" s="32">
        <f t="shared" ca="1" si="78"/>
        <v>0</v>
      </c>
      <c r="R313">
        <f t="shared" ca="1" si="79"/>
        <v>1.303329720223693E-3</v>
      </c>
    </row>
    <row r="314" spans="1:18">
      <c r="A314" s="146"/>
      <c r="B314" s="146"/>
      <c r="C314" s="146"/>
      <c r="D314" s="148">
        <f t="shared" si="65"/>
        <v>0</v>
      </c>
      <c r="E314" s="148">
        <f t="shared" si="66"/>
        <v>0</v>
      </c>
      <c r="F314" s="32">
        <f t="shared" si="67"/>
        <v>0</v>
      </c>
      <c r="G314" s="32">
        <f t="shared" si="68"/>
        <v>0</v>
      </c>
      <c r="H314" s="32">
        <f t="shared" si="69"/>
        <v>0</v>
      </c>
      <c r="I314" s="32">
        <f t="shared" si="70"/>
        <v>0</v>
      </c>
      <c r="J314" s="32">
        <f t="shared" si="71"/>
        <v>0</v>
      </c>
      <c r="K314" s="32">
        <f t="shared" si="72"/>
        <v>0</v>
      </c>
      <c r="L314" s="32">
        <f t="shared" si="73"/>
        <v>0</v>
      </c>
      <c r="M314" s="32">
        <f t="shared" ca="1" si="74"/>
        <v>-1.303329720223693E-3</v>
      </c>
      <c r="N314" s="32">
        <f t="shared" ca="1" si="75"/>
        <v>0</v>
      </c>
      <c r="O314" s="149">
        <f t="shared" ca="1" si="76"/>
        <v>0</v>
      </c>
      <c r="P314" s="32">
        <f t="shared" ca="1" si="77"/>
        <v>0</v>
      </c>
      <c r="Q314" s="32">
        <f t="shared" ca="1" si="78"/>
        <v>0</v>
      </c>
      <c r="R314">
        <f t="shared" ca="1" si="79"/>
        <v>1.303329720223693E-3</v>
      </c>
    </row>
    <row r="315" spans="1:18">
      <c r="A315" s="146"/>
      <c r="B315" s="146"/>
      <c r="C315" s="146"/>
      <c r="D315" s="148">
        <f t="shared" si="65"/>
        <v>0</v>
      </c>
      <c r="E315" s="148">
        <f t="shared" si="66"/>
        <v>0</v>
      </c>
      <c r="F315" s="32">
        <f t="shared" si="67"/>
        <v>0</v>
      </c>
      <c r="G315" s="32">
        <f t="shared" si="68"/>
        <v>0</v>
      </c>
      <c r="H315" s="32">
        <f t="shared" si="69"/>
        <v>0</v>
      </c>
      <c r="I315" s="32">
        <f t="shared" si="70"/>
        <v>0</v>
      </c>
      <c r="J315" s="32">
        <f t="shared" si="71"/>
        <v>0</v>
      </c>
      <c r="K315" s="32">
        <f t="shared" si="72"/>
        <v>0</v>
      </c>
      <c r="L315" s="32">
        <f t="shared" si="73"/>
        <v>0</v>
      </c>
      <c r="M315" s="32">
        <f t="shared" ca="1" si="74"/>
        <v>-1.303329720223693E-3</v>
      </c>
      <c r="N315" s="32">
        <f t="shared" ca="1" si="75"/>
        <v>0</v>
      </c>
      <c r="O315" s="149">
        <f t="shared" ca="1" si="76"/>
        <v>0</v>
      </c>
      <c r="P315" s="32">
        <f t="shared" ca="1" si="77"/>
        <v>0</v>
      </c>
      <c r="Q315" s="32">
        <f t="shared" ca="1" si="78"/>
        <v>0</v>
      </c>
      <c r="R315">
        <f t="shared" ca="1" si="79"/>
        <v>1.303329720223693E-3</v>
      </c>
    </row>
    <row r="316" spans="1:18">
      <c r="A316" s="146"/>
      <c r="B316" s="146"/>
      <c r="C316" s="146"/>
      <c r="D316" s="148">
        <f t="shared" si="65"/>
        <v>0</v>
      </c>
      <c r="E316" s="148">
        <f t="shared" si="66"/>
        <v>0</v>
      </c>
      <c r="F316" s="32">
        <f t="shared" si="67"/>
        <v>0</v>
      </c>
      <c r="G316" s="32">
        <f t="shared" si="68"/>
        <v>0</v>
      </c>
      <c r="H316" s="32">
        <f t="shared" si="69"/>
        <v>0</v>
      </c>
      <c r="I316" s="32">
        <f t="shared" si="70"/>
        <v>0</v>
      </c>
      <c r="J316" s="32">
        <f t="shared" si="71"/>
        <v>0</v>
      </c>
      <c r="K316" s="32">
        <f t="shared" si="72"/>
        <v>0</v>
      </c>
      <c r="L316" s="32">
        <f t="shared" si="73"/>
        <v>0</v>
      </c>
      <c r="M316" s="32">
        <f t="shared" ca="1" si="74"/>
        <v>-1.303329720223693E-3</v>
      </c>
      <c r="N316" s="32">
        <f t="shared" ca="1" si="75"/>
        <v>0</v>
      </c>
      <c r="O316" s="149">
        <f t="shared" ca="1" si="76"/>
        <v>0</v>
      </c>
      <c r="P316" s="32">
        <f t="shared" ca="1" si="77"/>
        <v>0</v>
      </c>
      <c r="Q316" s="32">
        <f t="shared" ca="1" si="78"/>
        <v>0</v>
      </c>
      <c r="R316">
        <f t="shared" ca="1" si="79"/>
        <v>1.303329720223693E-3</v>
      </c>
    </row>
    <row r="317" spans="1:18">
      <c r="A317" s="146"/>
      <c r="B317" s="146"/>
      <c r="C317" s="146"/>
      <c r="D317" s="148">
        <f t="shared" si="65"/>
        <v>0</v>
      </c>
      <c r="E317" s="148">
        <f t="shared" si="66"/>
        <v>0</v>
      </c>
      <c r="F317" s="32">
        <f t="shared" si="67"/>
        <v>0</v>
      </c>
      <c r="G317" s="32">
        <f t="shared" si="68"/>
        <v>0</v>
      </c>
      <c r="H317" s="32">
        <f t="shared" si="69"/>
        <v>0</v>
      </c>
      <c r="I317" s="32">
        <f t="shared" si="70"/>
        <v>0</v>
      </c>
      <c r="J317" s="32">
        <f t="shared" si="71"/>
        <v>0</v>
      </c>
      <c r="K317" s="32">
        <f t="shared" si="72"/>
        <v>0</v>
      </c>
      <c r="L317" s="32">
        <f t="shared" si="73"/>
        <v>0</v>
      </c>
      <c r="M317" s="32">
        <f t="shared" ca="1" si="74"/>
        <v>-1.303329720223693E-3</v>
      </c>
      <c r="N317" s="32">
        <f t="shared" ca="1" si="75"/>
        <v>0</v>
      </c>
      <c r="O317" s="149">
        <f t="shared" ca="1" si="76"/>
        <v>0</v>
      </c>
      <c r="P317" s="32">
        <f t="shared" ca="1" si="77"/>
        <v>0</v>
      </c>
      <c r="Q317" s="32">
        <f t="shared" ca="1" si="78"/>
        <v>0</v>
      </c>
      <c r="R317">
        <f t="shared" ca="1" si="79"/>
        <v>1.303329720223693E-3</v>
      </c>
    </row>
    <row r="318" spans="1:18">
      <c r="A318" s="146"/>
      <c r="B318" s="146"/>
      <c r="C318" s="146"/>
      <c r="D318" s="148">
        <f t="shared" si="65"/>
        <v>0</v>
      </c>
      <c r="E318" s="148">
        <f t="shared" si="66"/>
        <v>0</v>
      </c>
      <c r="F318" s="32">
        <f t="shared" si="67"/>
        <v>0</v>
      </c>
      <c r="G318" s="32">
        <f t="shared" si="68"/>
        <v>0</v>
      </c>
      <c r="H318" s="32">
        <f t="shared" si="69"/>
        <v>0</v>
      </c>
      <c r="I318" s="32">
        <f t="shared" si="70"/>
        <v>0</v>
      </c>
      <c r="J318" s="32">
        <f t="shared" si="71"/>
        <v>0</v>
      </c>
      <c r="K318" s="32">
        <f t="shared" si="72"/>
        <v>0</v>
      </c>
      <c r="L318" s="32">
        <f t="shared" si="73"/>
        <v>0</v>
      </c>
      <c r="M318" s="32">
        <f t="shared" ca="1" si="74"/>
        <v>-1.303329720223693E-3</v>
      </c>
      <c r="N318" s="32">
        <f t="shared" ca="1" si="75"/>
        <v>0</v>
      </c>
      <c r="O318" s="149">
        <f t="shared" ca="1" si="76"/>
        <v>0</v>
      </c>
      <c r="P318" s="32">
        <f t="shared" ca="1" si="77"/>
        <v>0</v>
      </c>
      <c r="Q318" s="32">
        <f t="shared" ca="1" si="78"/>
        <v>0</v>
      </c>
      <c r="R318">
        <f t="shared" ca="1" si="79"/>
        <v>1.303329720223693E-3</v>
      </c>
    </row>
    <row r="319" spans="1:18">
      <c r="A319" s="146"/>
      <c r="B319" s="146"/>
      <c r="C319" s="146"/>
      <c r="D319" s="148">
        <f t="shared" si="65"/>
        <v>0</v>
      </c>
      <c r="E319" s="148">
        <f t="shared" si="66"/>
        <v>0</v>
      </c>
      <c r="F319" s="32">
        <f t="shared" si="67"/>
        <v>0</v>
      </c>
      <c r="G319" s="32">
        <f t="shared" si="68"/>
        <v>0</v>
      </c>
      <c r="H319" s="32">
        <f t="shared" si="69"/>
        <v>0</v>
      </c>
      <c r="I319" s="32">
        <f t="shared" si="70"/>
        <v>0</v>
      </c>
      <c r="J319" s="32">
        <f t="shared" si="71"/>
        <v>0</v>
      </c>
      <c r="K319" s="32">
        <f t="shared" si="72"/>
        <v>0</v>
      </c>
      <c r="L319" s="32">
        <f t="shared" si="73"/>
        <v>0</v>
      </c>
      <c r="M319" s="32">
        <f t="shared" ca="1" si="74"/>
        <v>-1.303329720223693E-3</v>
      </c>
      <c r="N319" s="32">
        <f t="shared" ca="1" si="75"/>
        <v>0</v>
      </c>
      <c r="O319" s="149">
        <f t="shared" ca="1" si="76"/>
        <v>0</v>
      </c>
      <c r="P319" s="32">
        <f t="shared" ca="1" si="77"/>
        <v>0</v>
      </c>
      <c r="Q319" s="32">
        <f t="shared" ca="1" si="78"/>
        <v>0</v>
      </c>
      <c r="R319">
        <f t="shared" ca="1" si="79"/>
        <v>1.303329720223693E-3</v>
      </c>
    </row>
    <row r="320" spans="1:18">
      <c r="A320" s="146"/>
      <c r="B320" s="146"/>
      <c r="C320" s="146"/>
      <c r="D320" s="148">
        <f t="shared" si="65"/>
        <v>0</v>
      </c>
      <c r="E320" s="148">
        <f t="shared" si="66"/>
        <v>0</v>
      </c>
      <c r="F320" s="32">
        <f t="shared" si="67"/>
        <v>0</v>
      </c>
      <c r="G320" s="32">
        <f t="shared" si="68"/>
        <v>0</v>
      </c>
      <c r="H320" s="32">
        <f t="shared" si="69"/>
        <v>0</v>
      </c>
      <c r="I320" s="32">
        <f t="shared" si="70"/>
        <v>0</v>
      </c>
      <c r="J320" s="32">
        <f t="shared" si="71"/>
        <v>0</v>
      </c>
      <c r="K320" s="32">
        <f t="shared" si="72"/>
        <v>0</v>
      </c>
      <c r="L320" s="32">
        <f t="shared" si="73"/>
        <v>0</v>
      </c>
      <c r="M320" s="32">
        <f t="shared" ca="1" si="74"/>
        <v>-1.303329720223693E-3</v>
      </c>
      <c r="N320" s="32">
        <f t="shared" ca="1" si="75"/>
        <v>0</v>
      </c>
      <c r="O320" s="149">
        <f t="shared" ca="1" si="76"/>
        <v>0</v>
      </c>
      <c r="P320" s="32">
        <f t="shared" ca="1" si="77"/>
        <v>0</v>
      </c>
      <c r="Q320" s="32">
        <f t="shared" ca="1" si="78"/>
        <v>0</v>
      </c>
      <c r="R320">
        <f t="shared" ca="1" si="79"/>
        <v>1.303329720223693E-3</v>
      </c>
    </row>
    <row r="321" spans="1:18">
      <c r="A321" s="146"/>
      <c r="B321" s="146"/>
      <c r="C321" s="146"/>
      <c r="D321" s="148">
        <f t="shared" si="65"/>
        <v>0</v>
      </c>
      <c r="E321" s="148">
        <f t="shared" si="66"/>
        <v>0</v>
      </c>
      <c r="F321" s="32">
        <f t="shared" si="67"/>
        <v>0</v>
      </c>
      <c r="G321" s="32">
        <f t="shared" si="68"/>
        <v>0</v>
      </c>
      <c r="H321" s="32">
        <f t="shared" si="69"/>
        <v>0</v>
      </c>
      <c r="I321" s="32">
        <f t="shared" si="70"/>
        <v>0</v>
      </c>
      <c r="J321" s="32">
        <f t="shared" si="71"/>
        <v>0</v>
      </c>
      <c r="K321" s="32">
        <f t="shared" si="72"/>
        <v>0</v>
      </c>
      <c r="L321" s="32">
        <f t="shared" si="73"/>
        <v>0</v>
      </c>
      <c r="M321" s="32">
        <f t="shared" ca="1" si="74"/>
        <v>-1.303329720223693E-3</v>
      </c>
      <c r="N321" s="32">
        <f t="shared" ca="1" si="75"/>
        <v>0</v>
      </c>
      <c r="O321" s="149">
        <f t="shared" ca="1" si="76"/>
        <v>0</v>
      </c>
      <c r="P321" s="32">
        <f t="shared" ca="1" si="77"/>
        <v>0</v>
      </c>
      <c r="Q321" s="32">
        <f t="shared" ca="1" si="78"/>
        <v>0</v>
      </c>
      <c r="R321">
        <f t="shared" ca="1" si="79"/>
        <v>1.303329720223693E-3</v>
      </c>
    </row>
    <row r="322" spans="1:18">
      <c r="A322" s="146"/>
      <c r="B322" s="146"/>
      <c r="C322" s="146"/>
      <c r="D322" s="148">
        <f t="shared" si="65"/>
        <v>0</v>
      </c>
      <c r="E322" s="148">
        <f t="shared" si="66"/>
        <v>0</v>
      </c>
      <c r="F322" s="32">
        <f t="shared" si="67"/>
        <v>0</v>
      </c>
      <c r="G322" s="32">
        <f t="shared" si="68"/>
        <v>0</v>
      </c>
      <c r="H322" s="32">
        <f t="shared" si="69"/>
        <v>0</v>
      </c>
      <c r="I322" s="32">
        <f t="shared" si="70"/>
        <v>0</v>
      </c>
      <c r="J322" s="32">
        <f t="shared" si="71"/>
        <v>0</v>
      </c>
      <c r="K322" s="32">
        <f t="shared" si="72"/>
        <v>0</v>
      </c>
      <c r="L322" s="32">
        <f t="shared" si="73"/>
        <v>0</v>
      </c>
      <c r="M322" s="32">
        <f t="shared" ca="1" si="74"/>
        <v>-1.303329720223693E-3</v>
      </c>
      <c r="N322" s="32">
        <f t="shared" ca="1" si="75"/>
        <v>0</v>
      </c>
      <c r="O322" s="149">
        <f t="shared" ca="1" si="76"/>
        <v>0</v>
      </c>
      <c r="P322" s="32">
        <f t="shared" ca="1" si="77"/>
        <v>0</v>
      </c>
      <c r="Q322" s="32">
        <f t="shared" ca="1" si="78"/>
        <v>0</v>
      </c>
      <c r="R322">
        <f t="shared" ca="1" si="79"/>
        <v>1.303329720223693E-3</v>
      </c>
    </row>
    <row r="323" spans="1:18">
      <c r="A323" s="146"/>
      <c r="B323" s="146"/>
      <c r="C323" s="146"/>
      <c r="D323" s="148">
        <f t="shared" si="65"/>
        <v>0</v>
      </c>
      <c r="E323" s="148">
        <f t="shared" si="66"/>
        <v>0</v>
      </c>
      <c r="F323" s="32">
        <f t="shared" si="67"/>
        <v>0</v>
      </c>
      <c r="G323" s="32">
        <f t="shared" si="68"/>
        <v>0</v>
      </c>
      <c r="H323" s="32">
        <f t="shared" si="69"/>
        <v>0</v>
      </c>
      <c r="I323" s="32">
        <f t="shared" si="70"/>
        <v>0</v>
      </c>
      <c r="J323" s="32">
        <f t="shared" si="71"/>
        <v>0</v>
      </c>
      <c r="K323" s="32">
        <f t="shared" si="72"/>
        <v>0</v>
      </c>
      <c r="L323" s="32">
        <f t="shared" si="73"/>
        <v>0</v>
      </c>
      <c r="M323" s="32">
        <f t="shared" ca="1" si="74"/>
        <v>-1.303329720223693E-3</v>
      </c>
      <c r="N323" s="32">
        <f t="shared" ca="1" si="75"/>
        <v>0</v>
      </c>
      <c r="O323" s="149">
        <f t="shared" ca="1" si="76"/>
        <v>0</v>
      </c>
      <c r="P323" s="32">
        <f t="shared" ca="1" si="77"/>
        <v>0</v>
      </c>
      <c r="Q323" s="32">
        <f t="shared" ca="1" si="78"/>
        <v>0</v>
      </c>
      <c r="R323">
        <f t="shared" ca="1" si="79"/>
        <v>1.303329720223693E-3</v>
      </c>
    </row>
    <row r="324" spans="1:18">
      <c r="A324" s="146"/>
      <c r="B324" s="146"/>
      <c r="C324" s="146"/>
      <c r="D324" s="148">
        <f t="shared" si="65"/>
        <v>0</v>
      </c>
      <c r="E324" s="148">
        <f t="shared" si="66"/>
        <v>0</v>
      </c>
      <c r="F324" s="32">
        <f t="shared" si="67"/>
        <v>0</v>
      </c>
      <c r="G324" s="32">
        <f t="shared" si="68"/>
        <v>0</v>
      </c>
      <c r="H324" s="32">
        <f t="shared" si="69"/>
        <v>0</v>
      </c>
      <c r="I324" s="32">
        <f t="shared" si="70"/>
        <v>0</v>
      </c>
      <c r="J324" s="32">
        <f t="shared" si="71"/>
        <v>0</v>
      </c>
      <c r="K324" s="32">
        <f t="shared" si="72"/>
        <v>0</v>
      </c>
      <c r="L324" s="32">
        <f t="shared" si="73"/>
        <v>0</v>
      </c>
      <c r="M324" s="32">
        <f t="shared" ca="1" si="74"/>
        <v>-1.303329720223693E-3</v>
      </c>
      <c r="N324" s="32">
        <f t="shared" ca="1" si="75"/>
        <v>0</v>
      </c>
      <c r="O324" s="149">
        <f t="shared" ca="1" si="76"/>
        <v>0</v>
      </c>
      <c r="P324" s="32">
        <f t="shared" ca="1" si="77"/>
        <v>0</v>
      </c>
      <c r="Q324" s="32">
        <f t="shared" ca="1" si="78"/>
        <v>0</v>
      </c>
      <c r="R324">
        <f t="shared" ca="1" si="79"/>
        <v>1.303329720223693E-3</v>
      </c>
    </row>
    <row r="325" spans="1:18">
      <c r="A325" s="146"/>
      <c r="B325" s="146"/>
      <c r="C325" s="146"/>
      <c r="D325" s="148">
        <f t="shared" si="65"/>
        <v>0</v>
      </c>
      <c r="E325" s="148">
        <f t="shared" si="66"/>
        <v>0</v>
      </c>
      <c r="F325" s="32">
        <f t="shared" si="67"/>
        <v>0</v>
      </c>
      <c r="G325" s="32">
        <f t="shared" si="68"/>
        <v>0</v>
      </c>
      <c r="H325" s="32">
        <f t="shared" si="69"/>
        <v>0</v>
      </c>
      <c r="I325" s="32">
        <f t="shared" si="70"/>
        <v>0</v>
      </c>
      <c r="J325" s="32">
        <f t="shared" si="71"/>
        <v>0</v>
      </c>
      <c r="K325" s="32">
        <f t="shared" si="72"/>
        <v>0</v>
      </c>
      <c r="L325" s="32">
        <f t="shared" si="73"/>
        <v>0</v>
      </c>
      <c r="M325" s="32">
        <f t="shared" ca="1" si="74"/>
        <v>-1.303329720223693E-3</v>
      </c>
      <c r="N325" s="32">
        <f t="shared" ca="1" si="75"/>
        <v>0</v>
      </c>
      <c r="O325" s="149">
        <f t="shared" ca="1" si="76"/>
        <v>0</v>
      </c>
      <c r="P325" s="32">
        <f t="shared" ca="1" si="77"/>
        <v>0</v>
      </c>
      <c r="Q325" s="32">
        <f t="shared" ca="1" si="78"/>
        <v>0</v>
      </c>
      <c r="R325">
        <f t="shared" ca="1" si="79"/>
        <v>1.303329720223693E-3</v>
      </c>
    </row>
    <row r="326" spans="1:18">
      <c r="A326" s="146"/>
      <c r="B326" s="146"/>
      <c r="C326" s="146"/>
      <c r="D326" s="148">
        <f t="shared" si="65"/>
        <v>0</v>
      </c>
      <c r="E326" s="148">
        <f t="shared" si="66"/>
        <v>0</v>
      </c>
      <c r="F326" s="32">
        <f t="shared" si="67"/>
        <v>0</v>
      </c>
      <c r="G326" s="32">
        <f t="shared" si="68"/>
        <v>0</v>
      </c>
      <c r="H326" s="32">
        <f t="shared" si="69"/>
        <v>0</v>
      </c>
      <c r="I326" s="32">
        <f t="shared" si="70"/>
        <v>0</v>
      </c>
      <c r="J326" s="32">
        <f t="shared" si="71"/>
        <v>0</v>
      </c>
      <c r="K326" s="32">
        <f t="shared" si="72"/>
        <v>0</v>
      </c>
      <c r="L326" s="32">
        <f t="shared" si="73"/>
        <v>0</v>
      </c>
      <c r="M326" s="32">
        <f t="shared" ca="1" si="74"/>
        <v>-1.303329720223693E-3</v>
      </c>
      <c r="N326" s="32">
        <f t="shared" ca="1" si="75"/>
        <v>0</v>
      </c>
      <c r="O326" s="149">
        <f t="shared" ca="1" si="76"/>
        <v>0</v>
      </c>
      <c r="P326" s="32">
        <f t="shared" ca="1" si="77"/>
        <v>0</v>
      </c>
      <c r="Q326" s="32">
        <f t="shared" ca="1" si="78"/>
        <v>0</v>
      </c>
      <c r="R326">
        <f t="shared" ca="1" si="79"/>
        <v>1.303329720223693E-3</v>
      </c>
    </row>
    <row r="327" spans="1:18">
      <c r="A327" s="146"/>
      <c r="B327" s="146"/>
      <c r="C327" s="146"/>
      <c r="D327" s="148">
        <f t="shared" si="65"/>
        <v>0</v>
      </c>
      <c r="E327" s="148">
        <f t="shared" si="66"/>
        <v>0</v>
      </c>
      <c r="F327" s="32">
        <f t="shared" si="67"/>
        <v>0</v>
      </c>
      <c r="G327" s="32">
        <f t="shared" si="68"/>
        <v>0</v>
      </c>
      <c r="H327" s="32">
        <f t="shared" si="69"/>
        <v>0</v>
      </c>
      <c r="I327" s="32">
        <f t="shared" si="70"/>
        <v>0</v>
      </c>
      <c r="J327" s="32">
        <f t="shared" si="71"/>
        <v>0</v>
      </c>
      <c r="K327" s="32">
        <f t="shared" si="72"/>
        <v>0</v>
      </c>
      <c r="L327" s="32">
        <f t="shared" si="73"/>
        <v>0</v>
      </c>
      <c r="M327" s="32">
        <f t="shared" ca="1" si="74"/>
        <v>-1.303329720223693E-3</v>
      </c>
      <c r="N327" s="32">
        <f t="shared" ca="1" si="75"/>
        <v>0</v>
      </c>
      <c r="O327" s="149">
        <f t="shared" ca="1" si="76"/>
        <v>0</v>
      </c>
      <c r="P327" s="32">
        <f t="shared" ca="1" si="77"/>
        <v>0</v>
      </c>
      <c r="Q327" s="32">
        <f t="shared" ca="1" si="78"/>
        <v>0</v>
      </c>
      <c r="R327">
        <f t="shared" ca="1" si="79"/>
        <v>1.303329720223693E-3</v>
      </c>
    </row>
    <row r="328" spans="1:18">
      <c r="A328" s="146"/>
      <c r="B328" s="146"/>
      <c r="C328" s="146"/>
      <c r="D328" s="148">
        <f t="shared" si="65"/>
        <v>0</v>
      </c>
      <c r="E328" s="148">
        <f t="shared" si="66"/>
        <v>0</v>
      </c>
      <c r="F328" s="32">
        <f t="shared" si="67"/>
        <v>0</v>
      </c>
      <c r="G328" s="32">
        <f t="shared" si="68"/>
        <v>0</v>
      </c>
      <c r="H328" s="32">
        <f t="shared" si="69"/>
        <v>0</v>
      </c>
      <c r="I328" s="32">
        <f t="shared" si="70"/>
        <v>0</v>
      </c>
      <c r="J328" s="32">
        <f t="shared" si="71"/>
        <v>0</v>
      </c>
      <c r="K328" s="32">
        <f t="shared" si="72"/>
        <v>0</v>
      </c>
      <c r="L328" s="32">
        <f t="shared" si="73"/>
        <v>0</v>
      </c>
      <c r="M328" s="32">
        <f t="shared" ca="1" si="74"/>
        <v>-1.303329720223693E-3</v>
      </c>
      <c r="N328" s="32">
        <f t="shared" ca="1" si="75"/>
        <v>0</v>
      </c>
      <c r="O328" s="149">
        <f t="shared" ca="1" si="76"/>
        <v>0</v>
      </c>
      <c r="P328" s="32">
        <f t="shared" ca="1" si="77"/>
        <v>0</v>
      </c>
      <c r="Q328" s="32">
        <f t="shared" ca="1" si="78"/>
        <v>0</v>
      </c>
      <c r="R328">
        <f t="shared" ca="1" si="79"/>
        <v>1.303329720223693E-3</v>
      </c>
    </row>
    <row r="329" spans="1:18">
      <c r="A329" s="146"/>
      <c r="B329" s="146"/>
      <c r="C329" s="146"/>
      <c r="D329" s="148">
        <f t="shared" si="65"/>
        <v>0</v>
      </c>
      <c r="E329" s="148">
        <f t="shared" si="66"/>
        <v>0</v>
      </c>
      <c r="F329" s="32">
        <f t="shared" si="67"/>
        <v>0</v>
      </c>
      <c r="G329" s="32">
        <f t="shared" si="68"/>
        <v>0</v>
      </c>
      <c r="H329" s="32">
        <f t="shared" si="69"/>
        <v>0</v>
      </c>
      <c r="I329" s="32">
        <f t="shared" si="70"/>
        <v>0</v>
      </c>
      <c r="J329" s="32">
        <f t="shared" si="71"/>
        <v>0</v>
      </c>
      <c r="K329" s="32">
        <f t="shared" si="72"/>
        <v>0</v>
      </c>
      <c r="L329" s="32">
        <f t="shared" si="73"/>
        <v>0</v>
      </c>
      <c r="M329" s="32">
        <f t="shared" ca="1" si="74"/>
        <v>-1.303329720223693E-3</v>
      </c>
      <c r="N329" s="32">
        <f t="shared" ca="1" si="75"/>
        <v>0</v>
      </c>
      <c r="O329" s="149">
        <f t="shared" ca="1" si="76"/>
        <v>0</v>
      </c>
      <c r="P329" s="32">
        <f t="shared" ca="1" si="77"/>
        <v>0</v>
      </c>
      <c r="Q329" s="32">
        <f t="shared" ca="1" si="78"/>
        <v>0</v>
      </c>
      <c r="R329">
        <f t="shared" ca="1" si="79"/>
        <v>1.303329720223693E-3</v>
      </c>
    </row>
    <row r="330" spans="1:18">
      <c r="A330" s="146"/>
      <c r="B330" s="146"/>
      <c r="C330" s="146"/>
      <c r="D330" s="148">
        <f t="shared" si="65"/>
        <v>0</v>
      </c>
      <c r="E330" s="148">
        <f t="shared" si="66"/>
        <v>0</v>
      </c>
      <c r="F330" s="32">
        <f t="shared" si="67"/>
        <v>0</v>
      </c>
      <c r="G330" s="32">
        <f t="shared" si="68"/>
        <v>0</v>
      </c>
      <c r="H330" s="32">
        <f t="shared" si="69"/>
        <v>0</v>
      </c>
      <c r="I330" s="32">
        <f t="shared" si="70"/>
        <v>0</v>
      </c>
      <c r="J330" s="32">
        <f t="shared" si="71"/>
        <v>0</v>
      </c>
      <c r="K330" s="32">
        <f t="shared" si="72"/>
        <v>0</v>
      </c>
      <c r="L330" s="32">
        <f t="shared" si="73"/>
        <v>0</v>
      </c>
      <c r="M330" s="32">
        <f t="shared" ca="1" si="74"/>
        <v>-1.303329720223693E-3</v>
      </c>
      <c r="N330" s="32">
        <f t="shared" ca="1" si="75"/>
        <v>0</v>
      </c>
      <c r="O330" s="149">
        <f t="shared" ca="1" si="76"/>
        <v>0</v>
      </c>
      <c r="P330" s="32">
        <f t="shared" ca="1" si="77"/>
        <v>0</v>
      </c>
      <c r="Q330" s="32">
        <f t="shared" ca="1" si="78"/>
        <v>0</v>
      </c>
      <c r="R330">
        <f t="shared" ca="1" si="79"/>
        <v>1.303329720223693E-3</v>
      </c>
    </row>
    <row r="331" spans="1:18">
      <c r="A331" s="146"/>
      <c r="B331" s="146"/>
      <c r="C331" s="146"/>
      <c r="D331" s="148">
        <f t="shared" si="65"/>
        <v>0</v>
      </c>
      <c r="E331" s="148">
        <f t="shared" si="66"/>
        <v>0</v>
      </c>
      <c r="F331" s="32">
        <f t="shared" si="67"/>
        <v>0</v>
      </c>
      <c r="G331" s="32">
        <f t="shared" si="68"/>
        <v>0</v>
      </c>
      <c r="H331" s="32">
        <f t="shared" si="69"/>
        <v>0</v>
      </c>
      <c r="I331" s="32">
        <f t="shared" si="70"/>
        <v>0</v>
      </c>
      <c r="J331" s="32">
        <f t="shared" si="71"/>
        <v>0</v>
      </c>
      <c r="K331" s="32">
        <f t="shared" si="72"/>
        <v>0</v>
      </c>
      <c r="L331" s="32">
        <f t="shared" si="73"/>
        <v>0</v>
      </c>
      <c r="M331" s="32">
        <f t="shared" ca="1" si="74"/>
        <v>-1.303329720223693E-3</v>
      </c>
      <c r="N331" s="32">
        <f t="shared" ca="1" si="75"/>
        <v>0</v>
      </c>
      <c r="O331" s="149">
        <f t="shared" ca="1" si="76"/>
        <v>0</v>
      </c>
      <c r="P331" s="32">
        <f t="shared" ca="1" si="77"/>
        <v>0</v>
      </c>
      <c r="Q331" s="32">
        <f t="shared" ca="1" si="78"/>
        <v>0</v>
      </c>
      <c r="R331">
        <f t="shared" ca="1" si="79"/>
        <v>1.303329720223693E-3</v>
      </c>
    </row>
    <row r="332" spans="1:18">
      <c r="A332" s="146"/>
      <c r="B332" s="146"/>
      <c r="C332" s="146"/>
      <c r="D332" s="148">
        <f t="shared" si="65"/>
        <v>0</v>
      </c>
      <c r="E332" s="148">
        <f t="shared" si="66"/>
        <v>0</v>
      </c>
      <c r="F332" s="32">
        <f t="shared" si="67"/>
        <v>0</v>
      </c>
      <c r="G332" s="32">
        <f t="shared" si="68"/>
        <v>0</v>
      </c>
      <c r="H332" s="32">
        <f t="shared" si="69"/>
        <v>0</v>
      </c>
      <c r="I332" s="32">
        <f t="shared" si="70"/>
        <v>0</v>
      </c>
      <c r="J332" s="32">
        <f t="shared" si="71"/>
        <v>0</v>
      </c>
      <c r="K332" s="32">
        <f t="shared" si="72"/>
        <v>0</v>
      </c>
      <c r="L332" s="32">
        <f t="shared" si="73"/>
        <v>0</v>
      </c>
      <c r="M332" s="32">
        <f t="shared" ca="1" si="74"/>
        <v>-1.303329720223693E-3</v>
      </c>
      <c r="N332" s="32">
        <f t="shared" ca="1" si="75"/>
        <v>0</v>
      </c>
      <c r="O332" s="149">
        <f t="shared" ca="1" si="76"/>
        <v>0</v>
      </c>
      <c r="P332" s="32">
        <f t="shared" ca="1" si="77"/>
        <v>0</v>
      </c>
      <c r="Q332" s="32">
        <f t="shared" ca="1" si="78"/>
        <v>0</v>
      </c>
      <c r="R332">
        <f t="shared" ca="1" si="79"/>
        <v>1.303329720223693E-3</v>
      </c>
    </row>
    <row r="333" spans="1:18">
      <c r="A333" s="146"/>
      <c r="B333" s="146"/>
      <c r="C333" s="146"/>
      <c r="D333" s="148">
        <f t="shared" si="65"/>
        <v>0</v>
      </c>
      <c r="E333" s="148">
        <f t="shared" si="66"/>
        <v>0</v>
      </c>
      <c r="F333" s="32">
        <f t="shared" si="67"/>
        <v>0</v>
      </c>
      <c r="G333" s="32">
        <f t="shared" si="68"/>
        <v>0</v>
      </c>
      <c r="H333" s="32">
        <f t="shared" si="69"/>
        <v>0</v>
      </c>
      <c r="I333" s="32">
        <f t="shared" si="70"/>
        <v>0</v>
      </c>
      <c r="J333" s="32">
        <f t="shared" si="71"/>
        <v>0</v>
      </c>
      <c r="K333" s="32">
        <f t="shared" si="72"/>
        <v>0</v>
      </c>
      <c r="L333" s="32">
        <f t="shared" si="73"/>
        <v>0</v>
      </c>
      <c r="M333" s="32">
        <f t="shared" ca="1" si="74"/>
        <v>-1.303329720223693E-3</v>
      </c>
      <c r="N333" s="32">
        <f t="shared" ca="1" si="75"/>
        <v>0</v>
      </c>
      <c r="O333" s="149">
        <f t="shared" ca="1" si="76"/>
        <v>0</v>
      </c>
      <c r="P333" s="32">
        <f t="shared" ca="1" si="77"/>
        <v>0</v>
      </c>
      <c r="Q333" s="32">
        <f t="shared" ca="1" si="78"/>
        <v>0</v>
      </c>
      <c r="R333">
        <f t="shared" ca="1" si="79"/>
        <v>1.303329720223693E-3</v>
      </c>
    </row>
    <row r="334" spans="1:18">
      <c r="A334" s="146"/>
      <c r="B334" s="146"/>
      <c r="C334" s="146"/>
      <c r="D334" s="148">
        <f t="shared" si="65"/>
        <v>0</v>
      </c>
      <c r="E334" s="148">
        <f t="shared" si="66"/>
        <v>0</v>
      </c>
      <c r="F334" s="32">
        <f t="shared" si="67"/>
        <v>0</v>
      </c>
      <c r="G334" s="32">
        <f t="shared" si="68"/>
        <v>0</v>
      </c>
      <c r="H334" s="32">
        <f t="shared" si="69"/>
        <v>0</v>
      </c>
      <c r="I334" s="32">
        <f t="shared" si="70"/>
        <v>0</v>
      </c>
      <c r="J334" s="32">
        <f t="shared" si="71"/>
        <v>0</v>
      </c>
      <c r="K334" s="32">
        <f t="shared" si="72"/>
        <v>0</v>
      </c>
      <c r="L334" s="32">
        <f t="shared" si="73"/>
        <v>0</v>
      </c>
      <c r="M334" s="32">
        <f t="shared" ca="1" si="74"/>
        <v>-1.303329720223693E-3</v>
      </c>
      <c r="N334" s="32">
        <f t="shared" ca="1" si="75"/>
        <v>0</v>
      </c>
      <c r="O334" s="149">
        <f t="shared" ca="1" si="76"/>
        <v>0</v>
      </c>
      <c r="P334" s="32">
        <f t="shared" ca="1" si="77"/>
        <v>0</v>
      </c>
      <c r="Q334" s="32">
        <f t="shared" ca="1" si="78"/>
        <v>0</v>
      </c>
      <c r="R334">
        <f t="shared" ca="1" si="79"/>
        <v>1.303329720223693E-3</v>
      </c>
    </row>
    <row r="335" spans="1:18">
      <c r="A335" s="146"/>
      <c r="B335" s="146"/>
      <c r="C335" s="146"/>
      <c r="D335" s="148">
        <f t="shared" si="65"/>
        <v>0</v>
      </c>
      <c r="E335" s="148">
        <f t="shared" si="66"/>
        <v>0</v>
      </c>
      <c r="F335" s="32">
        <f t="shared" si="67"/>
        <v>0</v>
      </c>
      <c r="G335" s="32">
        <f t="shared" si="68"/>
        <v>0</v>
      </c>
      <c r="H335" s="32">
        <f t="shared" si="69"/>
        <v>0</v>
      </c>
      <c r="I335" s="32">
        <f t="shared" si="70"/>
        <v>0</v>
      </c>
      <c r="J335" s="32">
        <f t="shared" si="71"/>
        <v>0</v>
      </c>
      <c r="K335" s="32">
        <f t="shared" si="72"/>
        <v>0</v>
      </c>
      <c r="L335" s="32">
        <f t="shared" si="73"/>
        <v>0</v>
      </c>
      <c r="M335" s="32">
        <f t="shared" ca="1" si="74"/>
        <v>-1.303329720223693E-3</v>
      </c>
      <c r="N335" s="32">
        <f t="shared" ca="1" si="75"/>
        <v>0</v>
      </c>
      <c r="O335" s="149">
        <f t="shared" ca="1" si="76"/>
        <v>0</v>
      </c>
      <c r="P335" s="32">
        <f t="shared" ca="1" si="77"/>
        <v>0</v>
      </c>
      <c r="Q335" s="32">
        <f t="shared" ca="1" si="78"/>
        <v>0</v>
      </c>
      <c r="R335">
        <f t="shared" ca="1" si="79"/>
        <v>1.303329720223693E-3</v>
      </c>
    </row>
    <row r="336" spans="1:18">
      <c r="A336" s="146"/>
      <c r="B336" s="146"/>
      <c r="C336" s="146"/>
      <c r="D336" s="148">
        <f t="shared" si="65"/>
        <v>0</v>
      </c>
      <c r="E336" s="148">
        <f t="shared" si="66"/>
        <v>0</v>
      </c>
      <c r="F336" s="32">
        <f t="shared" si="67"/>
        <v>0</v>
      </c>
      <c r="G336" s="32">
        <f t="shared" si="68"/>
        <v>0</v>
      </c>
      <c r="H336" s="32">
        <f t="shared" si="69"/>
        <v>0</v>
      </c>
      <c r="I336" s="32">
        <f t="shared" si="70"/>
        <v>0</v>
      </c>
      <c r="J336" s="32">
        <f t="shared" si="71"/>
        <v>0</v>
      </c>
      <c r="K336" s="32">
        <f t="shared" si="72"/>
        <v>0</v>
      </c>
      <c r="L336" s="32">
        <f t="shared" si="73"/>
        <v>0</v>
      </c>
      <c r="M336" s="32">
        <f t="shared" ca="1" si="74"/>
        <v>-1.303329720223693E-3</v>
      </c>
      <c r="N336" s="32">
        <f t="shared" ca="1" si="75"/>
        <v>0</v>
      </c>
      <c r="O336" s="149">
        <f t="shared" ca="1" si="76"/>
        <v>0</v>
      </c>
      <c r="P336" s="32">
        <f t="shared" ca="1" si="77"/>
        <v>0</v>
      </c>
      <c r="Q336" s="32">
        <f t="shared" ca="1" si="78"/>
        <v>0</v>
      </c>
      <c r="R336">
        <f t="shared" ca="1" si="79"/>
        <v>1.303329720223693E-3</v>
      </c>
    </row>
    <row r="337" spans="1:18">
      <c r="A337" s="146"/>
      <c r="B337" s="146"/>
      <c r="C337" s="146"/>
      <c r="D337" s="148">
        <f t="shared" si="65"/>
        <v>0</v>
      </c>
      <c r="E337" s="148">
        <f t="shared" si="66"/>
        <v>0</v>
      </c>
      <c r="F337" s="32">
        <f t="shared" si="67"/>
        <v>0</v>
      </c>
      <c r="G337" s="32">
        <f t="shared" si="68"/>
        <v>0</v>
      </c>
      <c r="H337" s="32">
        <f t="shared" si="69"/>
        <v>0</v>
      </c>
      <c r="I337" s="32">
        <f t="shared" si="70"/>
        <v>0</v>
      </c>
      <c r="J337" s="32">
        <f t="shared" si="71"/>
        <v>0</v>
      </c>
      <c r="K337" s="32">
        <f t="shared" si="72"/>
        <v>0</v>
      </c>
      <c r="L337" s="32">
        <f t="shared" si="73"/>
        <v>0</v>
      </c>
      <c r="M337" s="32">
        <f t="shared" ca="1" si="74"/>
        <v>-1.303329720223693E-3</v>
      </c>
      <c r="N337" s="32">
        <f t="shared" ca="1" si="75"/>
        <v>0</v>
      </c>
      <c r="O337" s="149">
        <f t="shared" ca="1" si="76"/>
        <v>0</v>
      </c>
      <c r="P337" s="32">
        <f t="shared" ca="1" si="77"/>
        <v>0</v>
      </c>
      <c r="Q337" s="32">
        <f t="shared" ca="1" si="78"/>
        <v>0</v>
      </c>
      <c r="R337">
        <f t="shared" ca="1" si="79"/>
        <v>1.303329720223693E-3</v>
      </c>
    </row>
    <row r="338" spans="1:18">
      <c r="A338" s="146"/>
      <c r="B338" s="146"/>
      <c r="C338" s="146"/>
      <c r="D338" s="148">
        <f t="shared" si="65"/>
        <v>0</v>
      </c>
      <c r="E338" s="148">
        <f t="shared" si="66"/>
        <v>0</v>
      </c>
      <c r="F338" s="32">
        <f t="shared" si="67"/>
        <v>0</v>
      </c>
      <c r="G338" s="32">
        <f t="shared" si="68"/>
        <v>0</v>
      </c>
      <c r="H338" s="32">
        <f t="shared" si="69"/>
        <v>0</v>
      </c>
      <c r="I338" s="32">
        <f t="shared" si="70"/>
        <v>0</v>
      </c>
      <c r="J338" s="32">
        <f t="shared" si="71"/>
        <v>0</v>
      </c>
      <c r="K338" s="32">
        <f t="shared" si="72"/>
        <v>0</v>
      </c>
      <c r="L338" s="32">
        <f t="shared" si="73"/>
        <v>0</v>
      </c>
      <c r="M338" s="32">
        <f t="shared" ca="1" si="74"/>
        <v>-1.303329720223693E-3</v>
      </c>
      <c r="N338" s="32">
        <f t="shared" ca="1" si="75"/>
        <v>0</v>
      </c>
      <c r="O338" s="149">
        <f t="shared" ca="1" si="76"/>
        <v>0</v>
      </c>
      <c r="P338" s="32">
        <f t="shared" ca="1" si="77"/>
        <v>0</v>
      </c>
      <c r="Q338" s="32">
        <f t="shared" ca="1" si="78"/>
        <v>0</v>
      </c>
      <c r="R338">
        <f t="shared" ca="1" si="79"/>
        <v>1.303329720223693E-3</v>
      </c>
    </row>
    <row r="339" spans="1:18">
      <c r="A339" s="146"/>
      <c r="B339" s="146"/>
      <c r="C339" s="146"/>
      <c r="D339" s="148">
        <f t="shared" si="65"/>
        <v>0</v>
      </c>
      <c r="E339" s="148">
        <f t="shared" si="66"/>
        <v>0</v>
      </c>
      <c r="F339" s="32">
        <f t="shared" si="67"/>
        <v>0</v>
      </c>
      <c r="G339" s="32">
        <f t="shared" si="68"/>
        <v>0</v>
      </c>
      <c r="H339" s="32">
        <f t="shared" si="69"/>
        <v>0</v>
      </c>
      <c r="I339" s="32">
        <f t="shared" si="70"/>
        <v>0</v>
      </c>
      <c r="J339" s="32">
        <f t="shared" si="71"/>
        <v>0</v>
      </c>
      <c r="K339" s="32">
        <f t="shared" si="72"/>
        <v>0</v>
      </c>
      <c r="L339" s="32">
        <f t="shared" si="73"/>
        <v>0</v>
      </c>
      <c r="M339" s="32">
        <f t="shared" ca="1" si="74"/>
        <v>-1.303329720223693E-3</v>
      </c>
      <c r="N339" s="32">
        <f t="shared" ca="1" si="75"/>
        <v>0</v>
      </c>
      <c r="O339" s="149">
        <f t="shared" ca="1" si="76"/>
        <v>0</v>
      </c>
      <c r="P339" s="32">
        <f t="shared" ca="1" si="77"/>
        <v>0</v>
      </c>
      <c r="Q339" s="32">
        <f t="shared" ca="1" si="78"/>
        <v>0</v>
      </c>
      <c r="R339">
        <f t="shared" ca="1" si="79"/>
        <v>1.303329720223693E-3</v>
      </c>
    </row>
    <row r="340" spans="1:18">
      <c r="A340" s="146"/>
      <c r="B340" s="146"/>
      <c r="C340" s="146"/>
      <c r="D340" s="148">
        <f t="shared" si="65"/>
        <v>0</v>
      </c>
      <c r="E340" s="148">
        <f t="shared" si="66"/>
        <v>0</v>
      </c>
      <c r="F340" s="32">
        <f t="shared" si="67"/>
        <v>0</v>
      </c>
      <c r="G340" s="32">
        <f t="shared" si="68"/>
        <v>0</v>
      </c>
      <c r="H340" s="32">
        <f t="shared" si="69"/>
        <v>0</v>
      </c>
      <c r="I340" s="32">
        <f t="shared" si="70"/>
        <v>0</v>
      </c>
      <c r="J340" s="32">
        <f t="shared" si="71"/>
        <v>0</v>
      </c>
      <c r="K340" s="32">
        <f t="shared" si="72"/>
        <v>0</v>
      </c>
      <c r="L340" s="32">
        <f t="shared" si="73"/>
        <v>0</v>
      </c>
      <c r="M340" s="32">
        <f t="shared" ca="1" si="74"/>
        <v>-1.303329720223693E-3</v>
      </c>
      <c r="N340" s="32">
        <f ca="1">C340*(M340-E340)^2</f>
        <v>0</v>
      </c>
      <c r="O340" s="149">
        <f t="shared" ca="1" si="76"/>
        <v>0</v>
      </c>
      <c r="P340" s="32">
        <f ca="1">(-C340*O$2+O$4*F340-O$5*H340)^2</f>
        <v>0</v>
      </c>
      <c r="Q340" s="32">
        <f t="shared" ca="1" si="78"/>
        <v>0</v>
      </c>
      <c r="R340">
        <f t="shared" ca="1" si="79"/>
        <v>1.303329720223693E-3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68"/>
  <sheetViews>
    <sheetView topLeftCell="A250" workbookViewId="0">
      <selection activeCell="A187" sqref="A187:D268"/>
    </sheetView>
  </sheetViews>
  <sheetFormatPr defaultRowHeight="12.75"/>
  <cols>
    <col min="1" max="1" width="19.7109375" style="202" customWidth="1"/>
    <col min="2" max="2" width="4.42578125" customWidth="1"/>
    <col min="3" max="3" width="12.7109375" style="202" customWidth="1"/>
    <col min="4" max="4" width="5.42578125" customWidth="1"/>
    <col min="5" max="5" width="14.85546875" customWidth="1"/>
    <col min="7" max="7" width="12" customWidth="1"/>
    <col min="8" max="8" width="14.140625" style="20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203" t="s">
        <v>300</v>
      </c>
      <c r="I1" s="204" t="s">
        <v>212</v>
      </c>
      <c r="J1" s="205" t="s">
        <v>48</v>
      </c>
    </row>
    <row r="2" spans="1:16">
      <c r="I2" s="206" t="s">
        <v>225</v>
      </c>
      <c r="J2" s="207" t="s">
        <v>47</v>
      </c>
    </row>
    <row r="3" spans="1:16">
      <c r="A3" s="208" t="s">
        <v>301</v>
      </c>
      <c r="I3" s="206" t="s">
        <v>230</v>
      </c>
      <c r="J3" s="207" t="s">
        <v>45</v>
      </c>
    </row>
    <row r="4" spans="1:16">
      <c r="I4" s="206" t="s">
        <v>247</v>
      </c>
      <c r="J4" s="207" t="s">
        <v>45</v>
      </c>
    </row>
    <row r="5" spans="1:16">
      <c r="I5" s="209" t="s">
        <v>187</v>
      </c>
      <c r="J5" s="210" t="s">
        <v>46</v>
      </c>
    </row>
    <row r="11" spans="1:16" ht="12.75" customHeight="1">
      <c r="A11" s="202" t="str">
        <f t="shared" ref="A11:A74" si="0">P11</f>
        <v> BAN 7.80 </v>
      </c>
      <c r="B11" s="141" t="str">
        <f t="shared" ref="B11:B74" si="1">IF(H11=INT(H11),"I","II")</f>
        <v>I</v>
      </c>
      <c r="C11" s="202">
        <f t="shared" ref="C11:C74" si="2">1*G11</f>
        <v>21110.393</v>
      </c>
      <c r="D11" t="str">
        <f t="shared" ref="D11:D74" si="3">VLOOKUP(F11,I$1:J$5,2,FALSE)</f>
        <v>vis</v>
      </c>
      <c r="E11">
        <f>VLOOKUP(C11,Active!C$21:E$952,3,FALSE)</f>
        <v>-71483.766272039182</v>
      </c>
      <c r="F11" s="141" t="s">
        <v>187</v>
      </c>
      <c r="G11" t="str">
        <f t="shared" ref="G11:G74" si="4">MID(I11,3,LEN(I11)-3)</f>
        <v>21110.393</v>
      </c>
      <c r="H11" s="202">
        <f t="shared" ref="H11:H74" si="5">1*K11</f>
        <v>-39850</v>
      </c>
      <c r="I11" s="211" t="s">
        <v>302</v>
      </c>
      <c r="J11" s="212" t="s">
        <v>303</v>
      </c>
      <c r="K11" s="211">
        <v>-39850</v>
      </c>
      <c r="L11" s="211" t="s">
        <v>304</v>
      </c>
      <c r="M11" s="212" t="s">
        <v>305</v>
      </c>
      <c r="N11" s="212"/>
      <c r="O11" s="213" t="s">
        <v>306</v>
      </c>
      <c r="P11" s="213" t="s">
        <v>307</v>
      </c>
    </row>
    <row r="12" spans="1:16" ht="12.75" customHeight="1">
      <c r="A12" s="202" t="str">
        <f t="shared" si="0"/>
        <v> IODE 4.3.30 </v>
      </c>
      <c r="B12" s="141" t="str">
        <f t="shared" si="1"/>
        <v>I</v>
      </c>
      <c r="C12" s="202">
        <f t="shared" si="2"/>
        <v>24535.313999999998</v>
      </c>
      <c r="D12" t="str">
        <f t="shared" si="3"/>
        <v>vis</v>
      </c>
      <c r="E12">
        <f>VLOOKUP(C12,Active!C$21:E$952,3,FALSE)</f>
        <v>-63244.340105375682</v>
      </c>
      <c r="F12" s="141" t="s">
        <v>187</v>
      </c>
      <c r="G12" t="str">
        <f t="shared" si="4"/>
        <v>24535.314</v>
      </c>
      <c r="H12" s="202">
        <f t="shared" si="5"/>
        <v>-31611</v>
      </c>
      <c r="I12" s="211" t="s">
        <v>308</v>
      </c>
      <c r="J12" s="212" t="s">
        <v>309</v>
      </c>
      <c r="K12" s="211">
        <v>-31611</v>
      </c>
      <c r="L12" s="211" t="s">
        <v>310</v>
      </c>
      <c r="M12" s="212" t="s">
        <v>305</v>
      </c>
      <c r="N12" s="212"/>
      <c r="O12" s="213" t="s">
        <v>311</v>
      </c>
      <c r="P12" s="213" t="s">
        <v>312</v>
      </c>
    </row>
    <row r="13" spans="1:16" ht="12.75" customHeight="1">
      <c r="A13" s="202" t="str">
        <f t="shared" si="0"/>
        <v> BAN 5.198 </v>
      </c>
      <c r="B13" s="141" t="str">
        <f t="shared" si="1"/>
        <v>II</v>
      </c>
      <c r="C13" s="202">
        <f t="shared" si="2"/>
        <v>26011.360000000001</v>
      </c>
      <c r="D13" t="str">
        <f t="shared" si="3"/>
        <v>vis</v>
      </c>
      <c r="E13">
        <f>VLOOKUP(C13,Active!C$21:E$952,3,FALSE)</f>
        <v>-59693.375853762576</v>
      </c>
      <c r="F13" s="141" t="s">
        <v>187</v>
      </c>
      <c r="G13" t="str">
        <f t="shared" si="4"/>
        <v>26011.360</v>
      </c>
      <c r="H13" s="202">
        <f t="shared" si="5"/>
        <v>-28060.5</v>
      </c>
      <c r="I13" s="211" t="s">
        <v>313</v>
      </c>
      <c r="J13" s="212" t="s">
        <v>314</v>
      </c>
      <c r="K13" s="211">
        <v>-28060.5</v>
      </c>
      <c r="L13" s="211" t="s">
        <v>315</v>
      </c>
      <c r="M13" s="212" t="s">
        <v>316</v>
      </c>
      <c r="N13" s="212"/>
      <c r="O13" s="213" t="s">
        <v>317</v>
      </c>
      <c r="P13" s="213" t="s">
        <v>62</v>
      </c>
    </row>
    <row r="14" spans="1:16" ht="12.75" customHeight="1">
      <c r="A14" s="202" t="str">
        <f t="shared" si="0"/>
        <v> BAN 5.206 </v>
      </c>
      <c r="B14" s="141" t="str">
        <f t="shared" si="1"/>
        <v>II</v>
      </c>
      <c r="C14" s="202">
        <f t="shared" si="2"/>
        <v>26030.475999999999</v>
      </c>
      <c r="D14" t="str">
        <f t="shared" si="3"/>
        <v>vis</v>
      </c>
      <c r="E14">
        <f>VLOOKUP(C14,Active!C$21:E$952,3,FALSE)</f>
        <v>-59647.387969486728</v>
      </c>
      <c r="F14" s="141" t="s">
        <v>187</v>
      </c>
      <c r="G14" t="str">
        <f t="shared" si="4"/>
        <v>26030.476</v>
      </c>
      <c r="H14" s="202">
        <f t="shared" si="5"/>
        <v>-28014.5</v>
      </c>
      <c r="I14" s="211" t="s">
        <v>318</v>
      </c>
      <c r="J14" s="212" t="s">
        <v>319</v>
      </c>
      <c r="K14" s="211">
        <v>-28014.5</v>
      </c>
      <c r="L14" s="211" t="s">
        <v>320</v>
      </c>
      <c r="M14" s="212" t="s">
        <v>305</v>
      </c>
      <c r="N14" s="212"/>
      <c r="O14" s="213" t="s">
        <v>321</v>
      </c>
      <c r="P14" s="213" t="s">
        <v>322</v>
      </c>
    </row>
    <row r="15" spans="1:16" ht="12.75" customHeight="1">
      <c r="A15" s="202" t="str">
        <f t="shared" si="0"/>
        <v> AA 26.344 </v>
      </c>
      <c r="B15" s="141" t="str">
        <f t="shared" si="1"/>
        <v>I</v>
      </c>
      <c r="C15" s="202">
        <f t="shared" si="2"/>
        <v>26382.348999999998</v>
      </c>
      <c r="D15" t="str">
        <f t="shared" si="3"/>
        <v>vis</v>
      </c>
      <c r="E15">
        <f>VLOOKUP(C15,Active!C$21:E$952,3,FALSE)</f>
        <v>-58800.877464998484</v>
      </c>
      <c r="F15" s="141" t="s">
        <v>187</v>
      </c>
      <c r="G15" t="str">
        <f t="shared" si="4"/>
        <v>26382.349</v>
      </c>
      <c r="H15" s="202">
        <f t="shared" si="5"/>
        <v>-27168</v>
      </c>
      <c r="I15" s="211" t="s">
        <v>323</v>
      </c>
      <c r="J15" s="212" t="s">
        <v>324</v>
      </c>
      <c r="K15" s="211">
        <v>-27168</v>
      </c>
      <c r="L15" s="211" t="s">
        <v>325</v>
      </c>
      <c r="M15" s="212" t="s">
        <v>305</v>
      </c>
      <c r="N15" s="212"/>
      <c r="O15" s="213" t="s">
        <v>326</v>
      </c>
      <c r="P15" s="213" t="s">
        <v>327</v>
      </c>
    </row>
    <row r="16" spans="1:16" ht="12.75" customHeight="1">
      <c r="A16" s="202" t="str">
        <f t="shared" si="0"/>
        <v> AA 26.344 </v>
      </c>
      <c r="B16" s="141" t="str">
        <f t="shared" si="1"/>
        <v>I</v>
      </c>
      <c r="C16" s="202">
        <f t="shared" si="2"/>
        <v>27398.25</v>
      </c>
      <c r="D16" t="str">
        <f t="shared" si="3"/>
        <v>vis</v>
      </c>
      <c r="E16">
        <f>VLOOKUP(C16,Active!C$21:E$952,3,FALSE)</f>
        <v>-56356.896630947238</v>
      </c>
      <c r="F16" s="141" t="s">
        <v>187</v>
      </c>
      <c r="G16" t="str">
        <f t="shared" si="4"/>
        <v>27398.250</v>
      </c>
      <c r="H16" s="202">
        <f t="shared" si="5"/>
        <v>-24724</v>
      </c>
      <c r="I16" s="211" t="s">
        <v>328</v>
      </c>
      <c r="J16" s="212" t="s">
        <v>329</v>
      </c>
      <c r="K16" s="211">
        <v>-24724</v>
      </c>
      <c r="L16" s="211" t="s">
        <v>330</v>
      </c>
      <c r="M16" s="212" t="s">
        <v>305</v>
      </c>
      <c r="N16" s="212"/>
      <c r="O16" s="213" t="s">
        <v>326</v>
      </c>
      <c r="P16" s="213" t="s">
        <v>327</v>
      </c>
    </row>
    <row r="17" spans="1:16" ht="12.75" customHeight="1">
      <c r="A17" s="202" t="str">
        <f t="shared" si="0"/>
        <v> PASJ 5.102 </v>
      </c>
      <c r="B17" s="141" t="str">
        <f t="shared" si="1"/>
        <v>I</v>
      </c>
      <c r="C17" s="202">
        <f t="shared" si="2"/>
        <v>33987.049599999998</v>
      </c>
      <c r="D17" t="str">
        <f t="shared" si="3"/>
        <v>vis</v>
      </c>
      <c r="E17">
        <f>VLOOKUP(C17,Active!C$21:E$952,3,FALSE)</f>
        <v>-40506.04114226823</v>
      </c>
      <c r="F17" s="141" t="s">
        <v>187</v>
      </c>
      <c r="G17" t="str">
        <f t="shared" si="4"/>
        <v>33987.0496</v>
      </c>
      <c r="H17" s="202">
        <f t="shared" si="5"/>
        <v>-8875</v>
      </c>
      <c r="I17" s="211" t="s">
        <v>331</v>
      </c>
      <c r="J17" s="212" t="s">
        <v>332</v>
      </c>
      <c r="K17" s="211">
        <v>-8875</v>
      </c>
      <c r="L17" s="211" t="s">
        <v>333</v>
      </c>
      <c r="M17" s="212" t="s">
        <v>334</v>
      </c>
      <c r="N17" s="212" t="s">
        <v>335</v>
      </c>
      <c r="O17" s="213" t="s">
        <v>336</v>
      </c>
      <c r="P17" s="213" t="s">
        <v>337</v>
      </c>
    </row>
    <row r="18" spans="1:16" ht="12.75" customHeight="1">
      <c r="A18" s="202" t="str">
        <f t="shared" si="0"/>
        <v> AJ 68.22 </v>
      </c>
      <c r="B18" s="141" t="str">
        <f t="shared" si="1"/>
        <v>I</v>
      </c>
      <c r="C18" s="202">
        <f t="shared" si="2"/>
        <v>37676.574999999997</v>
      </c>
      <c r="D18" t="str">
        <f t="shared" si="3"/>
        <v>vis</v>
      </c>
      <c r="E18">
        <f>VLOOKUP(C18,Active!C$21:E$952,3,FALSE)</f>
        <v>-31630.048930088855</v>
      </c>
      <c r="F18" s="141" t="s">
        <v>187</v>
      </c>
      <c r="G18" t="str">
        <f t="shared" si="4"/>
        <v>37676.5750</v>
      </c>
      <c r="H18" s="202">
        <f t="shared" si="5"/>
        <v>0</v>
      </c>
      <c r="I18" s="211" t="s">
        <v>338</v>
      </c>
      <c r="J18" s="212" t="s">
        <v>339</v>
      </c>
      <c r="K18" s="211">
        <v>0</v>
      </c>
      <c r="L18" s="211" t="s">
        <v>340</v>
      </c>
      <c r="M18" s="212" t="s">
        <v>334</v>
      </c>
      <c r="N18" s="212" t="s">
        <v>335</v>
      </c>
      <c r="O18" s="213" t="s">
        <v>341</v>
      </c>
      <c r="P18" s="213" t="s">
        <v>342</v>
      </c>
    </row>
    <row r="19" spans="1:16" ht="12.75" customHeight="1">
      <c r="A19" s="202" t="str">
        <f t="shared" si="0"/>
        <v> ORI 100 </v>
      </c>
      <c r="B19" s="141" t="str">
        <f t="shared" si="1"/>
        <v>I</v>
      </c>
      <c r="C19" s="202">
        <f t="shared" si="2"/>
        <v>39553.434999999998</v>
      </c>
      <c r="D19" t="str">
        <f t="shared" si="3"/>
        <v>vis</v>
      </c>
      <c r="E19">
        <f>VLOOKUP(C19,Active!C$21:E$952,3,FALSE)</f>
        <v>-27114.835471102779</v>
      </c>
      <c r="F19" s="141" t="s">
        <v>187</v>
      </c>
      <c r="G19" t="str">
        <f t="shared" si="4"/>
        <v>39553.435</v>
      </c>
      <c r="H19" s="202">
        <f t="shared" si="5"/>
        <v>4515</v>
      </c>
      <c r="I19" s="211" t="s">
        <v>343</v>
      </c>
      <c r="J19" s="212" t="s">
        <v>344</v>
      </c>
      <c r="K19" s="211">
        <v>4515</v>
      </c>
      <c r="L19" s="211" t="s">
        <v>345</v>
      </c>
      <c r="M19" s="212" t="s">
        <v>305</v>
      </c>
      <c r="N19" s="212"/>
      <c r="O19" s="213" t="s">
        <v>346</v>
      </c>
      <c r="P19" s="213" t="s">
        <v>347</v>
      </c>
    </row>
    <row r="20" spans="1:16" ht="12.75" customHeight="1">
      <c r="A20" s="202" t="str">
        <f t="shared" si="0"/>
        <v> ORI 110 </v>
      </c>
      <c r="B20" s="141" t="str">
        <f t="shared" si="1"/>
        <v>II</v>
      </c>
      <c r="C20" s="202">
        <f t="shared" si="2"/>
        <v>40147.517</v>
      </c>
      <c r="D20" t="str">
        <f t="shared" si="3"/>
        <v>vis</v>
      </c>
      <c r="E20">
        <f>VLOOKUP(C20,Active!C$21:E$952,3,FALSE)</f>
        <v>-25685.636147689536</v>
      </c>
      <c r="F20" s="141" t="s">
        <v>187</v>
      </c>
      <c r="G20" t="str">
        <f t="shared" si="4"/>
        <v>40147.517</v>
      </c>
      <c r="H20" s="202">
        <f t="shared" si="5"/>
        <v>5944.5</v>
      </c>
      <c r="I20" s="211" t="s">
        <v>348</v>
      </c>
      <c r="J20" s="212" t="s">
        <v>349</v>
      </c>
      <c r="K20" s="211">
        <v>5944.5</v>
      </c>
      <c r="L20" s="211" t="s">
        <v>350</v>
      </c>
      <c r="M20" s="212" t="s">
        <v>305</v>
      </c>
      <c r="N20" s="212"/>
      <c r="O20" s="213" t="s">
        <v>351</v>
      </c>
      <c r="P20" s="213" t="s">
        <v>352</v>
      </c>
    </row>
    <row r="21" spans="1:16" ht="12.75" customHeight="1">
      <c r="A21" s="202" t="str">
        <f t="shared" si="0"/>
        <v> ORI 111 </v>
      </c>
      <c r="B21" s="141" t="str">
        <f t="shared" si="1"/>
        <v>I</v>
      </c>
      <c r="C21" s="202">
        <f t="shared" si="2"/>
        <v>40256.248</v>
      </c>
      <c r="D21" t="str">
        <f t="shared" si="3"/>
        <v>vis</v>
      </c>
      <c r="E21">
        <f>VLOOKUP(C21,Active!C$21:E$952,3,FALSE)</f>
        <v>-25424.059005756193</v>
      </c>
      <c r="F21" s="141" t="s">
        <v>187</v>
      </c>
      <c r="G21" t="str">
        <f t="shared" si="4"/>
        <v>40256.248</v>
      </c>
      <c r="H21" s="202">
        <f t="shared" si="5"/>
        <v>6206</v>
      </c>
      <c r="I21" s="211" t="s">
        <v>353</v>
      </c>
      <c r="J21" s="212" t="s">
        <v>354</v>
      </c>
      <c r="K21" s="211">
        <v>6206</v>
      </c>
      <c r="L21" s="211" t="s">
        <v>355</v>
      </c>
      <c r="M21" s="212" t="s">
        <v>305</v>
      </c>
      <c r="N21" s="212"/>
      <c r="O21" s="213" t="s">
        <v>351</v>
      </c>
      <c r="P21" s="213" t="s">
        <v>356</v>
      </c>
    </row>
    <row r="22" spans="1:16" ht="12.75" customHeight="1">
      <c r="A22" s="202" t="str">
        <f t="shared" si="0"/>
        <v> ORI 112 </v>
      </c>
      <c r="B22" s="141" t="str">
        <f t="shared" si="1"/>
        <v>II</v>
      </c>
      <c r="C22" s="202">
        <f t="shared" si="2"/>
        <v>40259.364999999998</v>
      </c>
      <c r="D22" t="str">
        <f t="shared" si="3"/>
        <v>vis</v>
      </c>
      <c r="E22">
        <f>VLOOKUP(C22,Active!C$21:E$952,3,FALSE)</f>
        <v>-25416.560353564953</v>
      </c>
      <c r="F22" s="141" t="s">
        <v>187</v>
      </c>
      <c r="G22" t="str">
        <f t="shared" si="4"/>
        <v>40259.365</v>
      </c>
      <c r="H22" s="202">
        <f t="shared" si="5"/>
        <v>6213.5</v>
      </c>
      <c r="I22" s="211" t="s">
        <v>357</v>
      </c>
      <c r="J22" s="212" t="s">
        <v>358</v>
      </c>
      <c r="K22" s="211">
        <v>6213.5</v>
      </c>
      <c r="L22" s="211" t="s">
        <v>359</v>
      </c>
      <c r="M22" s="212" t="s">
        <v>305</v>
      </c>
      <c r="N22" s="212"/>
      <c r="O22" s="213" t="s">
        <v>351</v>
      </c>
      <c r="P22" s="213" t="s">
        <v>360</v>
      </c>
    </row>
    <row r="23" spans="1:16" ht="12.75" customHeight="1">
      <c r="A23" s="202" t="str">
        <f t="shared" si="0"/>
        <v> ORI 112 </v>
      </c>
      <c r="B23" s="141" t="str">
        <f t="shared" si="1"/>
        <v>II</v>
      </c>
      <c r="C23" s="202">
        <f t="shared" si="2"/>
        <v>40289.292000000001</v>
      </c>
      <c r="D23" t="str">
        <f t="shared" si="3"/>
        <v>vis</v>
      </c>
      <c r="E23">
        <f>VLOOKUP(C23,Active!C$21:E$952,3,FALSE)</f>
        <v>-25344.564150765014</v>
      </c>
      <c r="F23" s="141" t="s">
        <v>187</v>
      </c>
      <c r="G23" t="str">
        <f t="shared" si="4"/>
        <v>40289.292</v>
      </c>
      <c r="H23" s="202">
        <f t="shared" si="5"/>
        <v>6285.5</v>
      </c>
      <c r="I23" s="211" t="s">
        <v>361</v>
      </c>
      <c r="J23" s="212" t="s">
        <v>362</v>
      </c>
      <c r="K23" s="211">
        <v>6285.5</v>
      </c>
      <c r="L23" s="211" t="s">
        <v>363</v>
      </c>
      <c r="M23" s="212" t="s">
        <v>305</v>
      </c>
      <c r="N23" s="212"/>
      <c r="O23" s="213" t="s">
        <v>351</v>
      </c>
      <c r="P23" s="213" t="s">
        <v>360</v>
      </c>
    </row>
    <row r="24" spans="1:16" ht="12.75" customHeight="1">
      <c r="A24" s="202" t="str">
        <f t="shared" si="0"/>
        <v> ORI 113 </v>
      </c>
      <c r="B24" s="141" t="str">
        <f t="shared" si="1"/>
        <v>II</v>
      </c>
      <c r="C24" s="202">
        <f t="shared" si="2"/>
        <v>40316.305</v>
      </c>
      <c r="D24" t="str">
        <f t="shared" si="3"/>
        <v>vis</v>
      </c>
      <c r="E24">
        <f>VLOOKUP(C24,Active!C$21:E$952,3,FALSE)</f>
        <v>-25279.578237501592</v>
      </c>
      <c r="F24" s="141" t="s">
        <v>187</v>
      </c>
      <c r="G24" t="str">
        <f t="shared" si="4"/>
        <v>40316.305</v>
      </c>
      <c r="H24" s="202">
        <f t="shared" si="5"/>
        <v>6350.5</v>
      </c>
      <c r="I24" s="211" t="s">
        <v>364</v>
      </c>
      <c r="J24" s="212" t="s">
        <v>365</v>
      </c>
      <c r="K24" s="211">
        <v>6350.5</v>
      </c>
      <c r="L24" s="211" t="s">
        <v>366</v>
      </c>
      <c r="M24" s="212" t="s">
        <v>305</v>
      </c>
      <c r="N24" s="212"/>
      <c r="O24" s="213" t="s">
        <v>351</v>
      </c>
      <c r="P24" s="213" t="s">
        <v>367</v>
      </c>
    </row>
    <row r="25" spans="1:16" ht="12.75" customHeight="1">
      <c r="A25" s="202" t="str">
        <f t="shared" si="0"/>
        <v> ORI 113 </v>
      </c>
      <c r="B25" s="141" t="str">
        <f t="shared" si="1"/>
        <v>II</v>
      </c>
      <c r="C25" s="202">
        <f t="shared" si="2"/>
        <v>40321.303999999996</v>
      </c>
      <c r="D25" t="str">
        <f t="shared" si="3"/>
        <v>vis</v>
      </c>
      <c r="E25">
        <f>VLOOKUP(C25,Active!C$21:E$952,3,FALSE)</f>
        <v>-25267.552006412723</v>
      </c>
      <c r="F25" s="141" t="s">
        <v>187</v>
      </c>
      <c r="G25" t="str">
        <f t="shared" si="4"/>
        <v>40321.304</v>
      </c>
      <c r="H25" s="202">
        <f t="shared" si="5"/>
        <v>6362.5</v>
      </c>
      <c r="I25" s="211" t="s">
        <v>368</v>
      </c>
      <c r="J25" s="212" t="s">
        <v>369</v>
      </c>
      <c r="K25" s="211">
        <v>6362.5</v>
      </c>
      <c r="L25" s="211" t="s">
        <v>370</v>
      </c>
      <c r="M25" s="212" t="s">
        <v>305</v>
      </c>
      <c r="N25" s="212"/>
      <c r="O25" s="213" t="s">
        <v>351</v>
      </c>
      <c r="P25" s="213" t="s">
        <v>367</v>
      </c>
    </row>
    <row r="26" spans="1:16" ht="12.75" customHeight="1">
      <c r="A26" s="202" t="str">
        <f t="shared" si="0"/>
        <v> ORI 117 </v>
      </c>
      <c r="B26" s="141" t="str">
        <f t="shared" si="1"/>
        <v>I</v>
      </c>
      <c r="C26" s="202">
        <f t="shared" si="2"/>
        <v>40589.608</v>
      </c>
      <c r="D26" t="str">
        <f t="shared" si="3"/>
        <v>vis</v>
      </c>
      <c r="E26">
        <f>VLOOKUP(C26,Active!C$21:E$952,3,FALSE)</f>
        <v>-24622.08573194376</v>
      </c>
      <c r="F26" s="141" t="s">
        <v>187</v>
      </c>
      <c r="G26" t="str">
        <f t="shared" si="4"/>
        <v>40589.608</v>
      </c>
      <c r="H26" s="202">
        <f t="shared" si="5"/>
        <v>7008</v>
      </c>
      <c r="I26" s="211" t="s">
        <v>371</v>
      </c>
      <c r="J26" s="212" t="s">
        <v>372</v>
      </c>
      <c r="K26" s="211">
        <v>7008</v>
      </c>
      <c r="L26" s="211" t="s">
        <v>373</v>
      </c>
      <c r="M26" s="212" t="s">
        <v>305</v>
      </c>
      <c r="N26" s="212"/>
      <c r="O26" s="213" t="s">
        <v>351</v>
      </c>
      <c r="P26" s="213" t="s">
        <v>374</v>
      </c>
    </row>
    <row r="27" spans="1:16" ht="12.75" customHeight="1">
      <c r="A27" s="202" t="str">
        <f t="shared" si="0"/>
        <v> ORI 118 </v>
      </c>
      <c r="B27" s="141" t="str">
        <f t="shared" si="1"/>
        <v>I</v>
      </c>
      <c r="C27" s="202">
        <f t="shared" si="2"/>
        <v>40650.315000000002</v>
      </c>
      <c r="D27" t="str">
        <f t="shared" si="3"/>
        <v>vis</v>
      </c>
      <c r="E27">
        <f>VLOOKUP(C27,Active!C$21:E$952,3,FALSE)</f>
        <v>-24476.041240903043</v>
      </c>
      <c r="F27" s="141" t="s">
        <v>187</v>
      </c>
      <c r="G27" t="str">
        <f t="shared" si="4"/>
        <v>40650.315</v>
      </c>
      <c r="H27" s="202">
        <f t="shared" si="5"/>
        <v>7154</v>
      </c>
      <c r="I27" s="211" t="s">
        <v>375</v>
      </c>
      <c r="J27" s="212" t="s">
        <v>376</v>
      </c>
      <c r="K27" s="211">
        <v>7154</v>
      </c>
      <c r="L27" s="211" t="s">
        <v>377</v>
      </c>
      <c r="M27" s="212" t="s">
        <v>305</v>
      </c>
      <c r="N27" s="212"/>
      <c r="O27" s="213" t="s">
        <v>351</v>
      </c>
      <c r="P27" s="213" t="s">
        <v>378</v>
      </c>
    </row>
    <row r="28" spans="1:16" ht="12.75" customHeight="1">
      <c r="A28" s="202" t="str">
        <f t="shared" si="0"/>
        <v> ORI 118 </v>
      </c>
      <c r="B28" s="141" t="str">
        <f t="shared" si="1"/>
        <v>I</v>
      </c>
      <c r="C28" s="202">
        <f t="shared" si="2"/>
        <v>40652.385999999999</v>
      </c>
      <c r="D28" t="str">
        <f t="shared" si="3"/>
        <v>vis</v>
      </c>
      <c r="E28">
        <f>VLOOKUP(C28,Active!C$21:E$952,3,FALSE)</f>
        <v>-24471.058979533766</v>
      </c>
      <c r="F28" s="141" t="s">
        <v>187</v>
      </c>
      <c r="G28" t="str">
        <f t="shared" si="4"/>
        <v>40652.386</v>
      </c>
      <c r="H28" s="202">
        <f t="shared" si="5"/>
        <v>7159</v>
      </c>
      <c r="I28" s="211" t="s">
        <v>379</v>
      </c>
      <c r="J28" s="212" t="s">
        <v>380</v>
      </c>
      <c r="K28" s="211">
        <v>7159</v>
      </c>
      <c r="L28" s="211" t="s">
        <v>355</v>
      </c>
      <c r="M28" s="212" t="s">
        <v>305</v>
      </c>
      <c r="N28" s="212"/>
      <c r="O28" s="213" t="s">
        <v>351</v>
      </c>
      <c r="P28" s="213" t="s">
        <v>378</v>
      </c>
    </row>
    <row r="29" spans="1:16" ht="12.75" customHeight="1">
      <c r="A29" s="202" t="str">
        <f t="shared" si="0"/>
        <v> ORI 118 </v>
      </c>
      <c r="B29" s="141" t="str">
        <f t="shared" si="1"/>
        <v>I</v>
      </c>
      <c r="C29" s="202">
        <f t="shared" si="2"/>
        <v>40655.286999999997</v>
      </c>
      <c r="D29" t="str">
        <f t="shared" si="3"/>
        <v>vis</v>
      </c>
      <c r="E29">
        <f>VLOOKUP(C29,Active!C$21:E$952,3,FALSE)</f>
        <v>-24464.079964452987</v>
      </c>
      <c r="F29" s="141" t="s">
        <v>187</v>
      </c>
      <c r="G29" t="str">
        <f t="shared" si="4"/>
        <v>40655.287</v>
      </c>
      <c r="H29" s="202">
        <f t="shared" si="5"/>
        <v>7166</v>
      </c>
      <c r="I29" s="211" t="s">
        <v>381</v>
      </c>
      <c r="J29" s="212" t="s">
        <v>382</v>
      </c>
      <c r="K29" s="211">
        <v>7166</v>
      </c>
      <c r="L29" s="211" t="s">
        <v>383</v>
      </c>
      <c r="M29" s="212" t="s">
        <v>305</v>
      </c>
      <c r="N29" s="212"/>
      <c r="O29" s="213" t="s">
        <v>351</v>
      </c>
      <c r="P29" s="213" t="s">
        <v>378</v>
      </c>
    </row>
    <row r="30" spans="1:16" ht="12.75" customHeight="1">
      <c r="A30" s="202" t="str">
        <f t="shared" si="0"/>
        <v> ORI 121 </v>
      </c>
      <c r="B30" s="141" t="str">
        <f t="shared" si="1"/>
        <v>II</v>
      </c>
      <c r="C30" s="202">
        <f t="shared" si="2"/>
        <v>40854.605000000003</v>
      </c>
      <c r="D30" t="str">
        <f t="shared" si="3"/>
        <v>vis</v>
      </c>
      <c r="E30">
        <f>VLOOKUP(C30,Active!C$21:E$952,3,FALSE)</f>
        <v>-23984.575197865062</v>
      </c>
      <c r="F30" s="141" t="s">
        <v>187</v>
      </c>
      <c r="G30" t="str">
        <f t="shared" si="4"/>
        <v>40854.605</v>
      </c>
      <c r="H30" s="202">
        <f t="shared" si="5"/>
        <v>7645.5</v>
      </c>
      <c r="I30" s="211" t="s">
        <v>384</v>
      </c>
      <c r="J30" s="212" t="s">
        <v>385</v>
      </c>
      <c r="K30" s="211">
        <v>7645.5</v>
      </c>
      <c r="L30" s="211" t="s">
        <v>386</v>
      </c>
      <c r="M30" s="212" t="s">
        <v>305</v>
      </c>
      <c r="N30" s="212"/>
      <c r="O30" s="213" t="s">
        <v>351</v>
      </c>
      <c r="P30" s="213" t="s">
        <v>387</v>
      </c>
    </row>
    <row r="31" spans="1:16" ht="12.75" customHeight="1">
      <c r="A31" s="202" t="str">
        <f t="shared" si="0"/>
        <v> ORI 124 </v>
      </c>
      <c r="B31" s="141" t="str">
        <f t="shared" si="1"/>
        <v>I</v>
      </c>
      <c r="C31" s="202">
        <f t="shared" si="2"/>
        <v>41000.29</v>
      </c>
      <c r="D31" t="str">
        <f t="shared" si="3"/>
        <v>vis</v>
      </c>
      <c r="E31">
        <f>VLOOKUP(C31,Active!C$21:E$952,3,FALSE)</f>
        <v>-23634.096806950249</v>
      </c>
      <c r="F31" s="141" t="s">
        <v>187</v>
      </c>
      <c r="G31" t="str">
        <f t="shared" si="4"/>
        <v>41000.290</v>
      </c>
      <c r="H31" s="202">
        <f t="shared" si="5"/>
        <v>7996</v>
      </c>
      <c r="I31" s="211" t="s">
        <v>388</v>
      </c>
      <c r="J31" s="212" t="s">
        <v>389</v>
      </c>
      <c r="K31" s="211">
        <v>7996</v>
      </c>
      <c r="L31" s="211" t="s">
        <v>390</v>
      </c>
      <c r="M31" s="212" t="s">
        <v>305</v>
      </c>
      <c r="N31" s="212"/>
      <c r="O31" s="213" t="s">
        <v>351</v>
      </c>
      <c r="P31" s="213" t="s">
        <v>391</v>
      </c>
    </row>
    <row r="32" spans="1:16" ht="12.75" customHeight="1">
      <c r="A32" s="202" t="str">
        <f t="shared" si="0"/>
        <v> ORI 124 </v>
      </c>
      <c r="B32" s="141" t="str">
        <f t="shared" si="1"/>
        <v>II</v>
      </c>
      <c r="C32" s="202">
        <f t="shared" si="2"/>
        <v>41023.372000000003</v>
      </c>
      <c r="D32" t="str">
        <f t="shared" si="3"/>
        <v>vis</v>
      </c>
      <c r="E32">
        <f>VLOOKUP(C32,Active!C$21:E$952,3,FALSE)</f>
        <v>-23578.567807951746</v>
      </c>
      <c r="F32" s="141" t="s">
        <v>187</v>
      </c>
      <c r="G32" t="str">
        <f t="shared" si="4"/>
        <v>41023.372</v>
      </c>
      <c r="H32" s="202">
        <f t="shared" si="5"/>
        <v>8051.5</v>
      </c>
      <c r="I32" s="211" t="s">
        <v>392</v>
      </c>
      <c r="J32" s="212" t="s">
        <v>393</v>
      </c>
      <c r="K32" s="211">
        <v>8051.5</v>
      </c>
      <c r="L32" s="211" t="s">
        <v>394</v>
      </c>
      <c r="M32" s="212" t="s">
        <v>305</v>
      </c>
      <c r="N32" s="212"/>
      <c r="O32" s="213" t="s">
        <v>351</v>
      </c>
      <c r="P32" s="213" t="s">
        <v>391</v>
      </c>
    </row>
    <row r="33" spans="1:16" ht="12.75" customHeight="1">
      <c r="A33" s="202" t="str">
        <f t="shared" si="0"/>
        <v> ORI 124 </v>
      </c>
      <c r="B33" s="141" t="str">
        <f t="shared" si="1"/>
        <v>I</v>
      </c>
      <c r="C33" s="202">
        <f t="shared" si="2"/>
        <v>41027.305</v>
      </c>
      <c r="D33" t="str">
        <f t="shared" si="3"/>
        <v>vis</v>
      </c>
      <c r="E33">
        <f>VLOOKUP(C33,Active!C$21:E$952,3,FALSE)</f>
        <v>-23569.106082232098</v>
      </c>
      <c r="F33" s="141" t="s">
        <v>187</v>
      </c>
      <c r="G33" t="str">
        <f t="shared" si="4"/>
        <v>41027.305</v>
      </c>
      <c r="H33" s="202">
        <f t="shared" si="5"/>
        <v>8061</v>
      </c>
      <c r="I33" s="211" t="s">
        <v>395</v>
      </c>
      <c r="J33" s="212" t="s">
        <v>396</v>
      </c>
      <c r="K33" s="211">
        <v>8061</v>
      </c>
      <c r="L33" s="211" t="s">
        <v>397</v>
      </c>
      <c r="M33" s="212" t="s">
        <v>305</v>
      </c>
      <c r="N33" s="212"/>
      <c r="O33" s="213" t="s">
        <v>351</v>
      </c>
      <c r="P33" s="213" t="s">
        <v>391</v>
      </c>
    </row>
    <row r="34" spans="1:16" ht="12.75" customHeight="1">
      <c r="A34" s="202" t="str">
        <f t="shared" si="0"/>
        <v> ORI 127 </v>
      </c>
      <c r="B34" s="141" t="str">
        <f t="shared" si="1"/>
        <v>I</v>
      </c>
      <c r="C34" s="202">
        <f t="shared" si="2"/>
        <v>41215.625999999997</v>
      </c>
      <c r="D34" t="str">
        <f t="shared" si="3"/>
        <v>vis</v>
      </c>
      <c r="E34">
        <f>VLOOKUP(C34,Active!C$21:E$952,3,FALSE)</f>
        <v>-23116.057099457837</v>
      </c>
      <c r="F34" s="141" t="s">
        <v>187</v>
      </c>
      <c r="G34" t="str">
        <f t="shared" si="4"/>
        <v>41215.626</v>
      </c>
      <c r="H34" s="202">
        <f t="shared" si="5"/>
        <v>8514</v>
      </c>
      <c r="I34" s="211" t="s">
        <v>398</v>
      </c>
      <c r="J34" s="212" t="s">
        <v>399</v>
      </c>
      <c r="K34" s="211">
        <v>8514</v>
      </c>
      <c r="L34" s="211" t="s">
        <v>400</v>
      </c>
      <c r="M34" s="212" t="s">
        <v>305</v>
      </c>
      <c r="N34" s="212"/>
      <c r="O34" s="213" t="s">
        <v>351</v>
      </c>
      <c r="P34" s="213" t="s">
        <v>401</v>
      </c>
    </row>
    <row r="35" spans="1:16" ht="12.75" customHeight="1">
      <c r="A35" s="202" t="str">
        <f t="shared" si="0"/>
        <v> BBS 1 </v>
      </c>
      <c r="B35" s="141" t="str">
        <f t="shared" si="1"/>
        <v>I</v>
      </c>
      <c r="C35" s="202">
        <f t="shared" si="2"/>
        <v>41308.309000000001</v>
      </c>
      <c r="D35" t="str">
        <f t="shared" si="3"/>
        <v>vis</v>
      </c>
      <c r="E35">
        <f>VLOOKUP(C35,Active!C$21:E$952,3,FALSE)</f>
        <v>-22893.087070249891</v>
      </c>
      <c r="F35" s="141" t="s">
        <v>187</v>
      </c>
      <c r="G35" t="str">
        <f t="shared" si="4"/>
        <v>41308.309</v>
      </c>
      <c r="H35" s="202">
        <f t="shared" si="5"/>
        <v>8737</v>
      </c>
      <c r="I35" s="211" t="s">
        <v>402</v>
      </c>
      <c r="J35" s="212" t="s">
        <v>403</v>
      </c>
      <c r="K35" s="211">
        <v>8737</v>
      </c>
      <c r="L35" s="211" t="s">
        <v>404</v>
      </c>
      <c r="M35" s="212" t="s">
        <v>305</v>
      </c>
      <c r="N35" s="212"/>
      <c r="O35" s="213" t="s">
        <v>351</v>
      </c>
      <c r="P35" s="213" t="s">
        <v>405</v>
      </c>
    </row>
    <row r="36" spans="1:16" ht="12.75" customHeight="1">
      <c r="A36" s="202" t="str">
        <f t="shared" si="0"/>
        <v> BBS 7 </v>
      </c>
      <c r="B36" s="141" t="str">
        <f t="shared" si="1"/>
        <v>II</v>
      </c>
      <c r="C36" s="202">
        <f t="shared" si="2"/>
        <v>41694.281999999999</v>
      </c>
      <c r="D36" t="str">
        <f t="shared" si="3"/>
        <v>vis</v>
      </c>
      <c r="E36">
        <f>VLOOKUP(C36,Active!C$21:E$952,3,FALSE)</f>
        <v>-21964.541262674884</v>
      </c>
      <c r="F36" s="141" t="s">
        <v>187</v>
      </c>
      <c r="G36" t="str">
        <f t="shared" si="4"/>
        <v>41694.282</v>
      </c>
      <c r="H36" s="202">
        <f t="shared" si="5"/>
        <v>9665.5</v>
      </c>
      <c r="I36" s="211" t="s">
        <v>406</v>
      </c>
      <c r="J36" s="212" t="s">
        <v>407</v>
      </c>
      <c r="K36" s="211">
        <v>9665.5</v>
      </c>
      <c r="L36" s="211" t="s">
        <v>377</v>
      </c>
      <c r="M36" s="212" t="s">
        <v>305</v>
      </c>
      <c r="N36" s="212"/>
      <c r="O36" s="213" t="s">
        <v>351</v>
      </c>
      <c r="P36" s="213" t="s">
        <v>408</v>
      </c>
    </row>
    <row r="37" spans="1:16" ht="12.75" customHeight="1">
      <c r="A37" s="202" t="str">
        <f t="shared" si="0"/>
        <v> BBS 8 </v>
      </c>
      <c r="B37" s="141" t="str">
        <f t="shared" si="1"/>
        <v>I</v>
      </c>
      <c r="C37" s="202">
        <f t="shared" si="2"/>
        <v>41764.315999999999</v>
      </c>
      <c r="D37" t="str">
        <f t="shared" si="3"/>
        <v>vis</v>
      </c>
      <c r="E37">
        <f>VLOOKUP(C37,Active!C$21:E$952,3,FALSE)</f>
        <v>-21796.058552517159</v>
      </c>
      <c r="F37" s="141" t="s">
        <v>187</v>
      </c>
      <c r="G37" t="str">
        <f t="shared" si="4"/>
        <v>41764.316</v>
      </c>
      <c r="H37" s="202">
        <f t="shared" si="5"/>
        <v>9834</v>
      </c>
      <c r="I37" s="211" t="s">
        <v>409</v>
      </c>
      <c r="J37" s="212" t="s">
        <v>410</v>
      </c>
      <c r="K37" s="211">
        <v>9834</v>
      </c>
      <c r="L37" s="211" t="s">
        <v>355</v>
      </c>
      <c r="M37" s="212" t="s">
        <v>305</v>
      </c>
      <c r="N37" s="212"/>
      <c r="O37" s="213" t="s">
        <v>351</v>
      </c>
      <c r="P37" s="213" t="s">
        <v>411</v>
      </c>
    </row>
    <row r="38" spans="1:16" ht="12.75" customHeight="1">
      <c r="A38" s="202" t="str">
        <f t="shared" si="0"/>
        <v> BBS 13 </v>
      </c>
      <c r="B38" s="141" t="str">
        <f t="shared" si="1"/>
        <v>I</v>
      </c>
      <c r="C38" s="202">
        <f t="shared" si="2"/>
        <v>42035.341999999997</v>
      </c>
      <c r="D38" t="str">
        <f t="shared" si="3"/>
        <v>vis</v>
      </c>
      <c r="E38">
        <f>VLOOKUP(C38,Active!C$21:E$952,3,FALSE)</f>
        <v>-21144.043888165448</v>
      </c>
      <c r="F38" s="141" t="s">
        <v>187</v>
      </c>
      <c r="G38" t="str">
        <f t="shared" si="4"/>
        <v>42035.342</v>
      </c>
      <c r="H38" s="202">
        <f t="shared" si="5"/>
        <v>10486</v>
      </c>
      <c r="I38" s="211" t="s">
        <v>412</v>
      </c>
      <c r="J38" s="212" t="s">
        <v>413</v>
      </c>
      <c r="K38" s="211">
        <v>10486</v>
      </c>
      <c r="L38" s="211" t="s">
        <v>414</v>
      </c>
      <c r="M38" s="212" t="s">
        <v>305</v>
      </c>
      <c r="N38" s="212"/>
      <c r="O38" s="213" t="s">
        <v>351</v>
      </c>
      <c r="P38" s="213" t="s">
        <v>415</v>
      </c>
    </row>
    <row r="39" spans="1:16" ht="12.75" customHeight="1">
      <c r="A39" s="202" t="str">
        <f t="shared" si="0"/>
        <v> BBS 13 </v>
      </c>
      <c r="B39" s="141" t="str">
        <f t="shared" si="1"/>
        <v>I</v>
      </c>
      <c r="C39" s="202">
        <f t="shared" si="2"/>
        <v>42059.438000000002</v>
      </c>
      <c r="D39" t="str">
        <f t="shared" si="3"/>
        <v>vis</v>
      </c>
      <c r="E39">
        <f>VLOOKUP(C39,Active!C$21:E$952,3,FALSE)</f>
        <v>-21086.075481620606</v>
      </c>
      <c r="F39" s="141" t="s">
        <v>187</v>
      </c>
      <c r="G39" t="str">
        <f t="shared" si="4"/>
        <v>42059.438</v>
      </c>
      <c r="H39" s="202">
        <f t="shared" si="5"/>
        <v>10544</v>
      </c>
      <c r="I39" s="211" t="s">
        <v>416</v>
      </c>
      <c r="J39" s="212" t="s">
        <v>417</v>
      </c>
      <c r="K39" s="211">
        <v>10544</v>
      </c>
      <c r="L39" s="211" t="s">
        <v>386</v>
      </c>
      <c r="M39" s="212" t="s">
        <v>305</v>
      </c>
      <c r="N39" s="212"/>
      <c r="O39" s="213" t="s">
        <v>351</v>
      </c>
      <c r="P39" s="213" t="s">
        <v>415</v>
      </c>
    </row>
    <row r="40" spans="1:16" ht="12.75" customHeight="1">
      <c r="A40" s="202" t="str">
        <f t="shared" si="0"/>
        <v> BBS 13 </v>
      </c>
      <c r="B40" s="141" t="str">
        <f t="shared" si="1"/>
        <v>II</v>
      </c>
      <c r="C40" s="202">
        <f t="shared" si="2"/>
        <v>42071.303</v>
      </c>
      <c r="D40" t="str">
        <f t="shared" si="3"/>
        <v>vis</v>
      </c>
      <c r="E40">
        <f>VLOOKUP(C40,Active!C$21:E$952,3,FALSE)</f>
        <v>-21057.53152645567</v>
      </c>
      <c r="F40" s="141" t="s">
        <v>187</v>
      </c>
      <c r="G40" t="str">
        <f t="shared" si="4"/>
        <v>42071.303</v>
      </c>
      <c r="H40" s="202">
        <f t="shared" si="5"/>
        <v>10572.5</v>
      </c>
      <c r="I40" s="211" t="s">
        <v>418</v>
      </c>
      <c r="J40" s="212" t="s">
        <v>419</v>
      </c>
      <c r="K40" s="211">
        <v>10572.5</v>
      </c>
      <c r="L40" s="211" t="s">
        <v>420</v>
      </c>
      <c r="M40" s="212" t="s">
        <v>305</v>
      </c>
      <c r="N40" s="212"/>
      <c r="O40" s="213" t="s">
        <v>351</v>
      </c>
      <c r="P40" s="213" t="s">
        <v>415</v>
      </c>
    </row>
    <row r="41" spans="1:16" ht="12.75" customHeight="1">
      <c r="A41" s="202" t="str">
        <f t="shared" si="0"/>
        <v> BBS 14 </v>
      </c>
      <c r="B41" s="141" t="str">
        <f t="shared" si="1"/>
        <v>I</v>
      </c>
      <c r="C41" s="202">
        <f t="shared" si="2"/>
        <v>42089.360999999997</v>
      </c>
      <c r="D41" t="str">
        <f t="shared" si="3"/>
        <v>vis</v>
      </c>
      <c r="E41">
        <f>VLOOKUP(C41,Active!C$21:E$952,3,FALSE)</f>
        <v>-21014.088901730142</v>
      </c>
      <c r="F41" s="141" t="s">
        <v>187</v>
      </c>
      <c r="G41" t="str">
        <f t="shared" si="4"/>
        <v>42089.361</v>
      </c>
      <c r="H41" s="202">
        <f t="shared" si="5"/>
        <v>10616</v>
      </c>
      <c r="I41" s="211" t="s">
        <v>421</v>
      </c>
      <c r="J41" s="212" t="s">
        <v>422</v>
      </c>
      <c r="K41" s="211">
        <v>10616</v>
      </c>
      <c r="L41" s="211" t="s">
        <v>423</v>
      </c>
      <c r="M41" s="212" t="s">
        <v>305</v>
      </c>
      <c r="N41" s="212"/>
      <c r="O41" s="213" t="s">
        <v>351</v>
      </c>
      <c r="P41" s="213" t="s">
        <v>424</v>
      </c>
    </row>
    <row r="42" spans="1:16" ht="12.75" customHeight="1">
      <c r="A42" s="202" t="str">
        <f t="shared" si="0"/>
        <v> BBS 19 </v>
      </c>
      <c r="B42" s="141" t="str">
        <f t="shared" si="1"/>
        <v>I</v>
      </c>
      <c r="C42" s="202">
        <f t="shared" si="2"/>
        <v>42405.279999999999</v>
      </c>
      <c r="D42" t="str">
        <f t="shared" si="3"/>
        <v>vis</v>
      </c>
      <c r="E42">
        <f>VLOOKUP(C42,Active!C$21:E$952,3,FALSE)</f>
        <v>-20254.073918860118</v>
      </c>
      <c r="F42" s="141" t="s">
        <v>187</v>
      </c>
      <c r="G42" t="str">
        <f t="shared" si="4"/>
        <v>42405.280</v>
      </c>
      <c r="H42" s="202">
        <f t="shared" si="5"/>
        <v>11376</v>
      </c>
      <c r="I42" s="211" t="s">
        <v>425</v>
      </c>
      <c r="J42" s="212" t="s">
        <v>426</v>
      </c>
      <c r="K42" s="211">
        <v>11376</v>
      </c>
      <c r="L42" s="211" t="s">
        <v>427</v>
      </c>
      <c r="M42" s="212" t="s">
        <v>305</v>
      </c>
      <c r="N42" s="212"/>
      <c r="O42" s="213" t="s">
        <v>351</v>
      </c>
      <c r="P42" s="213" t="s">
        <v>428</v>
      </c>
    </row>
    <row r="43" spans="1:16" ht="12.75" customHeight="1">
      <c r="A43" s="202" t="str">
        <f t="shared" si="0"/>
        <v> BBS 20 </v>
      </c>
      <c r="B43" s="141" t="str">
        <f t="shared" si="1"/>
        <v>I</v>
      </c>
      <c r="C43" s="202">
        <f t="shared" si="2"/>
        <v>42439.362000000001</v>
      </c>
      <c r="D43" t="str">
        <f t="shared" si="3"/>
        <v>vis</v>
      </c>
      <c r="E43">
        <f>VLOOKUP(C43,Active!C$21:E$952,3,FALSE)</f>
        <v>-20172.081918865886</v>
      </c>
      <c r="F43" s="141" t="s">
        <v>187</v>
      </c>
      <c r="G43" t="str">
        <f t="shared" si="4"/>
        <v>42439.362</v>
      </c>
      <c r="H43" s="202">
        <f t="shared" si="5"/>
        <v>11458</v>
      </c>
      <c r="I43" s="211" t="s">
        <v>429</v>
      </c>
      <c r="J43" s="212" t="s">
        <v>430</v>
      </c>
      <c r="K43" s="211">
        <v>11458</v>
      </c>
      <c r="L43" s="211" t="s">
        <v>431</v>
      </c>
      <c r="M43" s="212" t="s">
        <v>305</v>
      </c>
      <c r="N43" s="212"/>
      <c r="O43" s="213" t="s">
        <v>351</v>
      </c>
      <c r="P43" s="213" t="s">
        <v>432</v>
      </c>
    </row>
    <row r="44" spans="1:16" ht="12.75" customHeight="1">
      <c r="A44" s="202" t="str">
        <f t="shared" si="0"/>
        <v> BBS 25 </v>
      </c>
      <c r="B44" s="141" t="str">
        <f t="shared" si="1"/>
        <v>I</v>
      </c>
      <c r="C44" s="202">
        <f t="shared" si="2"/>
        <v>42777.303999999996</v>
      </c>
      <c r="D44" t="str">
        <f t="shared" si="3"/>
        <v>vis</v>
      </c>
      <c r="E44">
        <f>VLOOKUP(C44,Active!C$21:E$952,3,FALSE)</f>
        <v>-19359.085602275063</v>
      </c>
      <c r="F44" s="141" t="s">
        <v>187</v>
      </c>
      <c r="G44" t="str">
        <f t="shared" si="4"/>
        <v>42777.304</v>
      </c>
      <c r="H44" s="202">
        <f t="shared" si="5"/>
        <v>12271</v>
      </c>
      <c r="I44" s="211" t="s">
        <v>433</v>
      </c>
      <c r="J44" s="212" t="s">
        <v>434</v>
      </c>
      <c r="K44" s="211">
        <v>12271</v>
      </c>
      <c r="L44" s="211" t="s">
        <v>373</v>
      </c>
      <c r="M44" s="212" t="s">
        <v>305</v>
      </c>
      <c r="N44" s="212"/>
      <c r="O44" s="213" t="s">
        <v>351</v>
      </c>
      <c r="P44" s="213" t="s">
        <v>435</v>
      </c>
    </row>
    <row r="45" spans="1:16" ht="12.75" customHeight="1">
      <c r="A45" s="202" t="str">
        <f t="shared" si="0"/>
        <v> AOEB 2 </v>
      </c>
      <c r="B45" s="141" t="str">
        <f t="shared" si="1"/>
        <v>I</v>
      </c>
      <c r="C45" s="202">
        <f t="shared" si="2"/>
        <v>42782.722999999998</v>
      </c>
      <c r="D45" t="str">
        <f t="shared" si="3"/>
        <v>vis</v>
      </c>
      <c r="E45">
        <f>VLOOKUP(C45,Active!C$21:E$952,3,FALSE)</f>
        <v>-19346.048965693619</v>
      </c>
      <c r="F45" s="141" t="s">
        <v>187</v>
      </c>
      <c r="G45" t="str">
        <f t="shared" si="4"/>
        <v>42782.723</v>
      </c>
      <c r="H45" s="202">
        <f t="shared" si="5"/>
        <v>12284</v>
      </c>
      <c r="I45" s="211" t="s">
        <v>436</v>
      </c>
      <c r="J45" s="212" t="s">
        <v>437</v>
      </c>
      <c r="K45" s="211">
        <v>12284</v>
      </c>
      <c r="L45" s="211" t="s">
        <v>438</v>
      </c>
      <c r="M45" s="212" t="s">
        <v>305</v>
      </c>
      <c r="N45" s="212"/>
      <c r="O45" s="213" t="s">
        <v>439</v>
      </c>
      <c r="P45" s="213" t="s">
        <v>440</v>
      </c>
    </row>
    <row r="46" spans="1:16" ht="12.75" customHeight="1">
      <c r="A46" s="202" t="str">
        <f t="shared" si="0"/>
        <v>IBVS 1249 </v>
      </c>
      <c r="B46" s="141" t="str">
        <f t="shared" si="1"/>
        <v>I</v>
      </c>
      <c r="C46" s="202">
        <f t="shared" si="2"/>
        <v>42844.642999999996</v>
      </c>
      <c r="D46" t="str">
        <f t="shared" si="3"/>
        <v>vis</v>
      </c>
      <c r="E46">
        <f>VLOOKUP(C46,Active!C$21:E$952,3,FALSE)</f>
        <v>-19197.086327361292</v>
      </c>
      <c r="F46" s="141" t="s">
        <v>187</v>
      </c>
      <c r="G46" t="str">
        <f t="shared" si="4"/>
        <v>42844.643</v>
      </c>
      <c r="H46" s="202">
        <f t="shared" si="5"/>
        <v>12433</v>
      </c>
      <c r="I46" s="211" t="s">
        <v>441</v>
      </c>
      <c r="J46" s="212" t="s">
        <v>442</v>
      </c>
      <c r="K46" s="211">
        <v>12433</v>
      </c>
      <c r="L46" s="211" t="s">
        <v>404</v>
      </c>
      <c r="M46" s="212" t="s">
        <v>305</v>
      </c>
      <c r="N46" s="212"/>
      <c r="O46" s="213" t="s">
        <v>443</v>
      </c>
      <c r="P46" s="214" t="s">
        <v>444</v>
      </c>
    </row>
    <row r="47" spans="1:16" ht="12.75" customHeight="1">
      <c r="A47" s="202" t="str">
        <f t="shared" si="0"/>
        <v> AOEB 2 </v>
      </c>
      <c r="B47" s="141" t="str">
        <f t="shared" si="1"/>
        <v>I</v>
      </c>
      <c r="C47" s="202">
        <f t="shared" si="2"/>
        <v>43035.853999999999</v>
      </c>
      <c r="D47" t="str">
        <f t="shared" si="3"/>
        <v>vis</v>
      </c>
      <c r="E47">
        <f>VLOOKUP(C47,Active!C$21:E$952,3,FALSE)</f>
        <v>-18737.084792507227</v>
      </c>
      <c r="F47" s="141" t="s">
        <v>187</v>
      </c>
      <c r="G47" t="str">
        <f t="shared" si="4"/>
        <v>43035.854</v>
      </c>
      <c r="H47" s="202">
        <f t="shared" si="5"/>
        <v>12893</v>
      </c>
      <c r="I47" s="211" t="s">
        <v>445</v>
      </c>
      <c r="J47" s="212" t="s">
        <v>446</v>
      </c>
      <c r="K47" s="211">
        <v>12893</v>
      </c>
      <c r="L47" s="211" t="s">
        <v>373</v>
      </c>
      <c r="M47" s="212" t="s">
        <v>305</v>
      </c>
      <c r="N47" s="212"/>
      <c r="O47" s="213" t="s">
        <v>447</v>
      </c>
      <c r="P47" s="213" t="s">
        <v>440</v>
      </c>
    </row>
    <row r="48" spans="1:16" ht="12.75" customHeight="1">
      <c r="A48" s="202" t="str">
        <f t="shared" si="0"/>
        <v> AOEB 2 </v>
      </c>
      <c r="B48" s="141" t="str">
        <f t="shared" si="1"/>
        <v>I</v>
      </c>
      <c r="C48" s="202">
        <f t="shared" si="2"/>
        <v>43100.7</v>
      </c>
      <c r="D48" t="str">
        <f t="shared" si="3"/>
        <v>vis</v>
      </c>
      <c r="E48" t="e">
        <f>VLOOKUP(C48,Active!C$21:E$952,3,FALSE)</f>
        <v>#N/A</v>
      </c>
      <c r="F48" s="141" t="s">
        <v>187</v>
      </c>
      <c r="G48" t="str">
        <f t="shared" si="4"/>
        <v>43100.700</v>
      </c>
      <c r="H48" s="202">
        <f t="shared" si="5"/>
        <v>13049</v>
      </c>
      <c r="I48" s="211" t="s">
        <v>448</v>
      </c>
      <c r="J48" s="212" t="s">
        <v>449</v>
      </c>
      <c r="K48" s="211">
        <v>13049</v>
      </c>
      <c r="L48" s="211" t="s">
        <v>431</v>
      </c>
      <c r="M48" s="212" t="s">
        <v>305</v>
      </c>
      <c r="N48" s="212"/>
      <c r="O48" s="213" t="s">
        <v>447</v>
      </c>
      <c r="P48" s="213" t="s">
        <v>440</v>
      </c>
    </row>
    <row r="49" spans="1:16" ht="12.75" customHeight="1">
      <c r="A49" s="202" t="str">
        <f t="shared" si="0"/>
        <v> AOEB 2 </v>
      </c>
      <c r="B49" s="141" t="str">
        <f t="shared" si="1"/>
        <v>I</v>
      </c>
      <c r="C49" s="202">
        <f t="shared" si="2"/>
        <v>43100.707000000002</v>
      </c>
      <c r="D49" t="str">
        <f t="shared" si="3"/>
        <v>vis</v>
      </c>
      <c r="E49">
        <f>VLOOKUP(C49,Active!C$21:E$952,3,FALSE)</f>
        <v>-18581.066155818484</v>
      </c>
      <c r="F49" s="141" t="s">
        <v>187</v>
      </c>
      <c r="G49" t="str">
        <f t="shared" si="4"/>
        <v>43100.707</v>
      </c>
      <c r="H49" s="202">
        <f t="shared" si="5"/>
        <v>13049</v>
      </c>
      <c r="I49" s="211" t="s">
        <v>450</v>
      </c>
      <c r="J49" s="212" t="s">
        <v>451</v>
      </c>
      <c r="K49" s="211">
        <v>13049</v>
      </c>
      <c r="L49" s="211" t="s">
        <v>452</v>
      </c>
      <c r="M49" s="212" t="s">
        <v>305</v>
      </c>
      <c r="N49" s="212"/>
      <c r="O49" s="213" t="s">
        <v>453</v>
      </c>
      <c r="P49" s="213" t="s">
        <v>440</v>
      </c>
    </row>
    <row r="50" spans="1:16" ht="12.75" customHeight="1">
      <c r="A50" s="202" t="str">
        <f t="shared" si="0"/>
        <v> BBS 31 </v>
      </c>
      <c r="B50" s="141" t="str">
        <f t="shared" si="1"/>
        <v>I</v>
      </c>
      <c r="C50" s="202">
        <f t="shared" si="2"/>
        <v>43126.483999999997</v>
      </c>
      <c r="D50" t="str">
        <f t="shared" si="3"/>
        <v>vis</v>
      </c>
      <c r="E50">
        <f>VLOOKUP(C50,Active!C$21:E$952,3,FALSE)</f>
        <v>-18519.053721576045</v>
      </c>
      <c r="F50" s="141" t="s">
        <v>187</v>
      </c>
      <c r="G50" t="str">
        <f t="shared" si="4"/>
        <v>43126.484</v>
      </c>
      <c r="H50" s="202">
        <f t="shared" si="5"/>
        <v>13111</v>
      </c>
      <c r="I50" s="211" t="s">
        <v>454</v>
      </c>
      <c r="J50" s="212" t="s">
        <v>455</v>
      </c>
      <c r="K50" s="211">
        <v>13111</v>
      </c>
      <c r="L50" s="211" t="s">
        <v>456</v>
      </c>
      <c r="M50" s="212" t="s">
        <v>305</v>
      </c>
      <c r="N50" s="212"/>
      <c r="O50" s="213" t="s">
        <v>351</v>
      </c>
      <c r="P50" s="213" t="s">
        <v>457</v>
      </c>
    </row>
    <row r="51" spans="1:16" ht="12.75" customHeight="1">
      <c r="A51" s="202" t="str">
        <f t="shared" si="0"/>
        <v> AOEB 2 </v>
      </c>
      <c r="B51" s="141" t="str">
        <f t="shared" si="1"/>
        <v>I</v>
      </c>
      <c r="C51" s="202">
        <f t="shared" si="2"/>
        <v>43176.769</v>
      </c>
      <c r="D51" t="str">
        <f t="shared" si="3"/>
        <v>vis</v>
      </c>
      <c r="E51">
        <f>VLOOKUP(C51,Active!C$21:E$952,3,FALSE)</f>
        <v>-18398.081721115101</v>
      </c>
      <c r="F51" s="141" t="s">
        <v>187</v>
      </c>
      <c r="G51" t="str">
        <f t="shared" si="4"/>
        <v>43176.769</v>
      </c>
      <c r="H51" s="202">
        <f t="shared" si="5"/>
        <v>13232</v>
      </c>
      <c r="I51" s="211" t="s">
        <v>458</v>
      </c>
      <c r="J51" s="212" t="s">
        <v>459</v>
      </c>
      <c r="K51" s="211">
        <v>13232</v>
      </c>
      <c r="L51" s="211" t="s">
        <v>431</v>
      </c>
      <c r="M51" s="212" t="s">
        <v>305</v>
      </c>
      <c r="N51" s="212"/>
      <c r="O51" s="213" t="s">
        <v>447</v>
      </c>
      <c r="P51" s="213" t="s">
        <v>440</v>
      </c>
    </row>
    <row r="52" spans="1:16" ht="12.75" customHeight="1">
      <c r="A52" s="202" t="str">
        <f t="shared" si="0"/>
        <v> BBS 32 </v>
      </c>
      <c r="B52" s="141" t="str">
        <f t="shared" si="1"/>
        <v>I</v>
      </c>
      <c r="C52" s="202">
        <f t="shared" si="2"/>
        <v>43188.402999999998</v>
      </c>
      <c r="D52" t="str">
        <f t="shared" si="3"/>
        <v>vis</v>
      </c>
      <c r="E52">
        <f>VLOOKUP(C52,Active!C$21:E$952,3,FALSE)</f>
        <v>-18370.093488971073</v>
      </c>
      <c r="F52" s="141" t="s">
        <v>187</v>
      </c>
      <c r="G52" t="str">
        <f t="shared" si="4"/>
        <v>43188.403</v>
      </c>
      <c r="H52" s="202">
        <f t="shared" si="5"/>
        <v>13260</v>
      </c>
      <c r="I52" s="211" t="s">
        <v>460</v>
      </c>
      <c r="J52" s="212" t="s">
        <v>461</v>
      </c>
      <c r="K52" s="211">
        <v>13260</v>
      </c>
      <c r="L52" s="211" t="s">
        <v>462</v>
      </c>
      <c r="M52" s="212" t="s">
        <v>305</v>
      </c>
      <c r="N52" s="212"/>
      <c r="O52" s="213" t="s">
        <v>351</v>
      </c>
      <c r="P52" s="213" t="s">
        <v>463</v>
      </c>
    </row>
    <row r="53" spans="1:16" ht="12.75" customHeight="1">
      <c r="A53" s="202" t="str">
        <f t="shared" si="0"/>
        <v> AOEB 2 </v>
      </c>
      <c r="B53" s="141" t="str">
        <f t="shared" si="1"/>
        <v>I</v>
      </c>
      <c r="C53" s="202">
        <f t="shared" si="2"/>
        <v>43420.775000000001</v>
      </c>
      <c r="D53" t="str">
        <f t="shared" si="3"/>
        <v>vis</v>
      </c>
      <c r="E53">
        <f>VLOOKUP(C53,Active!C$21:E$952,3,FALSE)</f>
        <v>-17811.069810118348</v>
      </c>
      <c r="F53" s="141" t="s">
        <v>187</v>
      </c>
      <c r="G53" t="str">
        <f t="shared" si="4"/>
        <v>43420.775</v>
      </c>
      <c r="H53" s="202">
        <f t="shared" si="5"/>
        <v>13819</v>
      </c>
      <c r="I53" s="211" t="s">
        <v>464</v>
      </c>
      <c r="J53" s="212" t="s">
        <v>465</v>
      </c>
      <c r="K53" s="211">
        <v>13819</v>
      </c>
      <c r="L53" s="211" t="s">
        <v>466</v>
      </c>
      <c r="M53" s="212" t="s">
        <v>305</v>
      </c>
      <c r="N53" s="212"/>
      <c r="O53" s="213" t="s">
        <v>447</v>
      </c>
      <c r="P53" s="213" t="s">
        <v>440</v>
      </c>
    </row>
    <row r="54" spans="1:16" ht="12.75" customHeight="1">
      <c r="A54" s="202" t="str">
        <f t="shared" si="0"/>
        <v> AOEB 2 </v>
      </c>
      <c r="B54" s="141" t="str">
        <f t="shared" si="1"/>
        <v>I</v>
      </c>
      <c r="C54" s="202">
        <f t="shared" si="2"/>
        <v>43571.66</v>
      </c>
      <c r="D54" t="str">
        <f t="shared" si="3"/>
        <v>vis</v>
      </c>
      <c r="E54">
        <f>VLOOKUP(C54,Active!C$21:E$952,3,FALSE)</f>
        <v>-17448.081636914634</v>
      </c>
      <c r="F54" s="141" t="s">
        <v>187</v>
      </c>
      <c r="G54" t="str">
        <f t="shared" si="4"/>
        <v>43571.660</v>
      </c>
      <c r="H54" s="202">
        <f t="shared" si="5"/>
        <v>14182</v>
      </c>
      <c r="I54" s="211" t="s">
        <v>467</v>
      </c>
      <c r="J54" s="212" t="s">
        <v>468</v>
      </c>
      <c r="K54" s="211">
        <v>14182</v>
      </c>
      <c r="L54" s="211" t="s">
        <v>431</v>
      </c>
      <c r="M54" s="212" t="s">
        <v>305</v>
      </c>
      <c r="N54" s="212"/>
      <c r="O54" s="213" t="s">
        <v>447</v>
      </c>
      <c r="P54" s="213" t="s">
        <v>440</v>
      </c>
    </row>
    <row r="55" spans="1:16" ht="12.75" customHeight="1">
      <c r="A55" s="202" t="str">
        <f t="shared" si="0"/>
        <v> BBS 41 </v>
      </c>
      <c r="B55" s="141" t="str">
        <f t="shared" si="1"/>
        <v>I</v>
      </c>
      <c r="C55" s="202">
        <f t="shared" si="2"/>
        <v>43868.463000000003</v>
      </c>
      <c r="D55" t="str">
        <f t="shared" si="3"/>
        <v>vis</v>
      </c>
      <c r="E55">
        <f>VLOOKUP(C55,Active!C$21:E$952,3,FALSE)</f>
        <v>-16734.05453832047</v>
      </c>
      <c r="F55" s="141" t="s">
        <v>187</v>
      </c>
      <c r="G55" t="str">
        <f t="shared" si="4"/>
        <v>43868.463</v>
      </c>
      <c r="H55" s="202">
        <f t="shared" si="5"/>
        <v>14896</v>
      </c>
      <c r="I55" s="211" t="s">
        <v>469</v>
      </c>
      <c r="J55" s="212" t="s">
        <v>470</v>
      </c>
      <c r="K55" s="211">
        <v>14896</v>
      </c>
      <c r="L55" s="211" t="s">
        <v>456</v>
      </c>
      <c r="M55" s="212" t="s">
        <v>305</v>
      </c>
      <c r="N55" s="212"/>
      <c r="O55" s="213" t="s">
        <v>351</v>
      </c>
      <c r="P55" s="213" t="s">
        <v>471</v>
      </c>
    </row>
    <row r="56" spans="1:16" ht="12.75" customHeight="1">
      <c r="A56" s="202" t="str">
        <f t="shared" si="0"/>
        <v> AOEB 2 </v>
      </c>
      <c r="B56" s="141" t="str">
        <f t="shared" si="1"/>
        <v>I</v>
      </c>
      <c r="C56" s="202">
        <f t="shared" si="2"/>
        <v>43876.77</v>
      </c>
      <c r="D56" t="str">
        <f t="shared" si="3"/>
        <v>vis</v>
      </c>
      <c r="E56">
        <f>VLOOKUP(C56,Active!C$21:E$952,3,FALSE)</f>
        <v>-16714.070161113981</v>
      </c>
      <c r="F56" s="141" t="s">
        <v>187</v>
      </c>
      <c r="G56" t="str">
        <f t="shared" si="4"/>
        <v>43876.770</v>
      </c>
      <c r="H56" s="202">
        <f t="shared" si="5"/>
        <v>14916</v>
      </c>
      <c r="I56" s="211" t="s">
        <v>472</v>
      </c>
      <c r="J56" s="212" t="s">
        <v>473</v>
      </c>
      <c r="K56" s="211">
        <v>14916</v>
      </c>
      <c r="L56" s="211" t="s">
        <v>466</v>
      </c>
      <c r="M56" s="212" t="s">
        <v>305</v>
      </c>
      <c r="N56" s="212"/>
      <c r="O56" s="213" t="s">
        <v>447</v>
      </c>
      <c r="P56" s="213" t="s">
        <v>440</v>
      </c>
    </row>
    <row r="57" spans="1:16" ht="12.75" customHeight="1">
      <c r="A57" s="202" t="str">
        <f t="shared" si="0"/>
        <v> BBS 42 </v>
      </c>
      <c r="B57" s="141" t="str">
        <f t="shared" si="1"/>
        <v>II</v>
      </c>
      <c r="C57" s="202">
        <f t="shared" si="2"/>
        <v>43936.425000000003</v>
      </c>
      <c r="D57" t="str">
        <f t="shared" si="3"/>
        <v>vis</v>
      </c>
      <c r="E57">
        <f>VLOOKUP(C57,Active!C$21:E$952,3,FALSE)</f>
        <v>-16570.556495259396</v>
      </c>
      <c r="F57" s="141" t="s">
        <v>187</v>
      </c>
      <c r="G57" t="str">
        <f t="shared" si="4"/>
        <v>43936.425</v>
      </c>
      <c r="H57" s="202">
        <f t="shared" si="5"/>
        <v>15059.5</v>
      </c>
      <c r="I57" s="211" t="s">
        <v>474</v>
      </c>
      <c r="J57" s="212" t="s">
        <v>475</v>
      </c>
      <c r="K57" s="211">
        <v>15059.5</v>
      </c>
      <c r="L57" s="211" t="s">
        <v>400</v>
      </c>
      <c r="M57" s="212" t="s">
        <v>305</v>
      </c>
      <c r="N57" s="212"/>
      <c r="O57" s="213" t="s">
        <v>351</v>
      </c>
      <c r="P57" s="213" t="s">
        <v>476</v>
      </c>
    </row>
    <row r="58" spans="1:16" ht="12.75" customHeight="1">
      <c r="A58" s="202" t="str">
        <f t="shared" si="0"/>
        <v> AOEB 2 </v>
      </c>
      <c r="B58" s="141" t="str">
        <f t="shared" si="1"/>
        <v>I</v>
      </c>
      <c r="C58" s="202">
        <f t="shared" si="2"/>
        <v>44132.82</v>
      </c>
      <c r="D58" t="str">
        <f t="shared" si="3"/>
        <v>vis</v>
      </c>
      <c r="E58">
        <f>VLOOKUP(C58,Active!C$21:E$952,3,FALSE)</f>
        <v>-16098.083669754265</v>
      </c>
      <c r="F58" s="141" t="s">
        <v>187</v>
      </c>
      <c r="G58" t="str">
        <f t="shared" si="4"/>
        <v>44132.820</v>
      </c>
      <c r="H58" s="202">
        <f t="shared" si="5"/>
        <v>15532</v>
      </c>
      <c r="I58" s="211" t="s">
        <v>477</v>
      </c>
      <c r="J58" s="212" t="s">
        <v>478</v>
      </c>
      <c r="K58" s="211">
        <v>15532</v>
      </c>
      <c r="L58" s="211" t="s">
        <v>431</v>
      </c>
      <c r="M58" s="212" t="s">
        <v>305</v>
      </c>
      <c r="N58" s="212"/>
      <c r="O58" s="213" t="s">
        <v>447</v>
      </c>
      <c r="P58" s="213" t="s">
        <v>440</v>
      </c>
    </row>
    <row r="59" spans="1:16" ht="12.75" customHeight="1">
      <c r="A59" s="202" t="str">
        <f t="shared" si="0"/>
        <v> BBS 46 </v>
      </c>
      <c r="B59" s="141" t="str">
        <f t="shared" si="1"/>
        <v>II</v>
      </c>
      <c r="C59" s="202">
        <f t="shared" si="2"/>
        <v>44267.303999999996</v>
      </c>
      <c r="D59" t="str">
        <f t="shared" si="3"/>
        <v>vis</v>
      </c>
      <c r="E59">
        <f>VLOOKUP(C59,Active!C$21:E$952,3,FALSE)</f>
        <v>-15774.551831035198</v>
      </c>
      <c r="F59" s="141" t="s">
        <v>187</v>
      </c>
      <c r="G59" t="str">
        <f t="shared" si="4"/>
        <v>44267.304</v>
      </c>
      <c r="H59" s="202">
        <f t="shared" si="5"/>
        <v>15855.5</v>
      </c>
      <c r="I59" s="211" t="s">
        <v>479</v>
      </c>
      <c r="J59" s="212" t="s">
        <v>480</v>
      </c>
      <c r="K59" s="211">
        <v>15855.5</v>
      </c>
      <c r="L59" s="211" t="s">
        <v>370</v>
      </c>
      <c r="M59" s="212" t="s">
        <v>305</v>
      </c>
      <c r="N59" s="212"/>
      <c r="O59" s="213" t="s">
        <v>351</v>
      </c>
      <c r="P59" s="213" t="s">
        <v>481</v>
      </c>
    </row>
    <row r="60" spans="1:16" ht="12.75" customHeight="1">
      <c r="A60" s="202" t="str">
        <f t="shared" si="0"/>
        <v> AOEB 2 </v>
      </c>
      <c r="B60" s="141" t="str">
        <f t="shared" si="1"/>
        <v>I</v>
      </c>
      <c r="C60" s="202">
        <f t="shared" si="2"/>
        <v>44271.652000000002</v>
      </c>
      <c r="D60" t="str">
        <f t="shared" si="3"/>
        <v>vis</v>
      </c>
      <c r="E60">
        <f>VLOOKUP(C60,Active!C$21:E$952,3,FALSE)</f>
        <v>-15764.091728459782</v>
      </c>
      <c r="F60" s="141" t="str">
        <f>LEFT(M60,1)</f>
        <v>V</v>
      </c>
      <c r="G60" t="str">
        <f t="shared" si="4"/>
        <v>44271.652</v>
      </c>
      <c r="H60" s="202">
        <f t="shared" si="5"/>
        <v>15866</v>
      </c>
      <c r="I60" s="211" t="s">
        <v>482</v>
      </c>
      <c r="J60" s="212" t="s">
        <v>483</v>
      </c>
      <c r="K60" s="211">
        <v>15866</v>
      </c>
      <c r="L60" s="211" t="s">
        <v>484</v>
      </c>
      <c r="M60" s="212" t="s">
        <v>305</v>
      </c>
      <c r="N60" s="212"/>
      <c r="O60" s="213" t="s">
        <v>447</v>
      </c>
      <c r="P60" s="213" t="s">
        <v>440</v>
      </c>
    </row>
    <row r="61" spans="1:16" ht="12.75" customHeight="1">
      <c r="A61" s="202" t="str">
        <f t="shared" si="0"/>
        <v> BBS 46 </v>
      </c>
      <c r="B61" s="141" t="str">
        <f t="shared" si="1"/>
        <v>I</v>
      </c>
      <c r="C61" s="202">
        <f t="shared" si="2"/>
        <v>44295.35</v>
      </c>
      <c r="D61" t="str">
        <f t="shared" si="3"/>
        <v>vis</v>
      </c>
      <c r="E61">
        <f>VLOOKUP(C61,Active!C$21:E$952,3,FALSE)</f>
        <v>-15707.080801405533</v>
      </c>
      <c r="F61" s="141" t="str">
        <f>LEFT(M61,1)</f>
        <v>V</v>
      </c>
      <c r="G61" t="str">
        <f t="shared" si="4"/>
        <v>44295.350</v>
      </c>
      <c r="H61" s="202">
        <f t="shared" si="5"/>
        <v>15923</v>
      </c>
      <c r="I61" s="211" t="s">
        <v>485</v>
      </c>
      <c r="J61" s="212" t="s">
        <v>486</v>
      </c>
      <c r="K61" s="211">
        <v>15923</v>
      </c>
      <c r="L61" s="211" t="s">
        <v>383</v>
      </c>
      <c r="M61" s="212" t="s">
        <v>305</v>
      </c>
      <c r="N61" s="212"/>
      <c r="O61" s="213" t="s">
        <v>351</v>
      </c>
      <c r="P61" s="213" t="s">
        <v>481</v>
      </c>
    </row>
    <row r="62" spans="1:16" ht="12.75" customHeight="1">
      <c r="A62" s="202" t="str">
        <f t="shared" si="0"/>
        <v> BBS 46 </v>
      </c>
      <c r="B62" s="141" t="str">
        <f t="shared" si="1"/>
        <v>II</v>
      </c>
      <c r="C62" s="202">
        <f t="shared" si="2"/>
        <v>44299.307000000001</v>
      </c>
      <c r="D62" t="str">
        <f t="shared" si="3"/>
        <v>vis</v>
      </c>
      <c r="E62">
        <f>VLOOKUP(C62,Active!C$21:E$952,3,FALSE)</f>
        <v>-15697.561338229156</v>
      </c>
      <c r="F62" s="141" t="str">
        <f>LEFT(M62,1)</f>
        <v>V</v>
      </c>
      <c r="G62" t="str">
        <f t="shared" si="4"/>
        <v>44299.307</v>
      </c>
      <c r="H62" s="202">
        <f t="shared" si="5"/>
        <v>15932.5</v>
      </c>
      <c r="I62" s="211" t="s">
        <v>487</v>
      </c>
      <c r="J62" s="212" t="s">
        <v>488</v>
      </c>
      <c r="K62" s="211">
        <v>15932.5</v>
      </c>
      <c r="L62" s="211" t="s">
        <v>359</v>
      </c>
      <c r="M62" s="212" t="s">
        <v>305</v>
      </c>
      <c r="N62" s="212"/>
      <c r="O62" s="213" t="s">
        <v>351</v>
      </c>
      <c r="P62" s="213" t="s">
        <v>481</v>
      </c>
    </row>
    <row r="63" spans="1:16" ht="12.75" customHeight="1">
      <c r="A63" s="202" t="str">
        <f t="shared" si="0"/>
        <v> AOEB 2 </v>
      </c>
      <c r="B63" s="141" t="str">
        <f t="shared" si="1"/>
        <v>I</v>
      </c>
      <c r="C63" s="202">
        <f t="shared" si="2"/>
        <v>44522.732000000004</v>
      </c>
      <c r="D63" t="str">
        <f t="shared" si="3"/>
        <v>vis</v>
      </c>
      <c r="E63">
        <f>VLOOKUP(C63,Active!C$21:E$952,3,FALSE)</f>
        <v>-15160.061702095412</v>
      </c>
      <c r="F63" s="141" t="str">
        <f>LEFT(M63,1)</f>
        <v>V</v>
      </c>
      <c r="G63" t="str">
        <f t="shared" si="4"/>
        <v>44522.732</v>
      </c>
      <c r="H63" s="202">
        <f t="shared" si="5"/>
        <v>16470</v>
      </c>
      <c r="I63" s="211" t="s">
        <v>489</v>
      </c>
      <c r="J63" s="212" t="s">
        <v>490</v>
      </c>
      <c r="K63" s="211">
        <v>16470</v>
      </c>
      <c r="L63" s="211" t="s">
        <v>359</v>
      </c>
      <c r="M63" s="212" t="s">
        <v>305</v>
      </c>
      <c r="N63" s="212"/>
      <c r="O63" s="213" t="s">
        <v>447</v>
      </c>
      <c r="P63" s="213" t="s">
        <v>440</v>
      </c>
    </row>
    <row r="64" spans="1:16" ht="12.75" customHeight="1">
      <c r="A64" s="202" t="str">
        <f t="shared" si="0"/>
        <v> AOEB 2 </v>
      </c>
      <c r="B64" s="141" t="str">
        <f t="shared" si="1"/>
        <v>I</v>
      </c>
      <c r="C64" s="202">
        <f t="shared" si="2"/>
        <v>44616.659</v>
      </c>
      <c r="D64" t="str">
        <f t="shared" si="3"/>
        <v>vis</v>
      </c>
      <c r="E64">
        <f>VLOOKUP(C64,Active!C$21:E$952,3,FALSE)</f>
        <v>-14934.098948047604</v>
      </c>
      <c r="F64" s="141" t="str">
        <f>LEFT(M64,1)</f>
        <v>V</v>
      </c>
      <c r="G64" t="str">
        <f t="shared" si="4"/>
        <v>44616.659</v>
      </c>
      <c r="H64" s="202">
        <f t="shared" si="5"/>
        <v>16696</v>
      </c>
      <c r="I64" s="211" t="s">
        <v>491</v>
      </c>
      <c r="J64" s="212" t="s">
        <v>492</v>
      </c>
      <c r="K64" s="211">
        <v>16696</v>
      </c>
      <c r="L64" s="211" t="s">
        <v>493</v>
      </c>
      <c r="M64" s="212" t="s">
        <v>305</v>
      </c>
      <c r="N64" s="212"/>
      <c r="O64" s="213" t="s">
        <v>494</v>
      </c>
      <c r="P64" s="213" t="s">
        <v>440</v>
      </c>
    </row>
    <row r="65" spans="1:16" ht="12.75" customHeight="1">
      <c r="A65" s="202" t="str">
        <f t="shared" si="0"/>
        <v> BBS 52 </v>
      </c>
      <c r="B65" s="141" t="str">
        <f t="shared" si="1"/>
        <v>I</v>
      </c>
      <c r="C65" s="202">
        <f t="shared" si="2"/>
        <v>44628.307999999997</v>
      </c>
      <c r="D65" t="str">
        <f t="shared" si="3"/>
        <v>vis</v>
      </c>
      <c r="E65">
        <f>VLOOKUP(C65,Active!C$21:E$952,3,FALSE)</f>
        <v>-14906.074629993132</v>
      </c>
      <c r="F65" s="141" t="s">
        <v>187</v>
      </c>
      <c r="G65" t="str">
        <f t="shared" si="4"/>
        <v>44628.308</v>
      </c>
      <c r="H65" s="202">
        <f t="shared" si="5"/>
        <v>16724</v>
      </c>
      <c r="I65" s="211" t="s">
        <v>495</v>
      </c>
      <c r="J65" s="212" t="s">
        <v>496</v>
      </c>
      <c r="K65" s="211">
        <v>16724</v>
      </c>
      <c r="L65" s="211" t="s">
        <v>386</v>
      </c>
      <c r="M65" s="212" t="s">
        <v>305</v>
      </c>
      <c r="N65" s="212"/>
      <c r="O65" s="213" t="s">
        <v>351</v>
      </c>
      <c r="P65" s="213" t="s">
        <v>497</v>
      </c>
    </row>
    <row r="66" spans="1:16" ht="12.75" customHeight="1">
      <c r="A66" s="202" t="str">
        <f t="shared" si="0"/>
        <v> AOEB 2 </v>
      </c>
      <c r="B66" s="141" t="str">
        <f t="shared" si="1"/>
        <v>I</v>
      </c>
      <c r="C66" s="202">
        <f t="shared" si="2"/>
        <v>44958.756000000001</v>
      </c>
      <c r="D66" t="str">
        <f t="shared" si="3"/>
        <v>vis</v>
      </c>
      <c r="E66">
        <f>VLOOKUP(C66,Active!C$21:E$952,3,FALSE)</f>
        <v>-14111.106834262469</v>
      </c>
      <c r="F66" s="141" t="s">
        <v>187</v>
      </c>
      <c r="G66" t="str">
        <f t="shared" si="4"/>
        <v>44958.756</v>
      </c>
      <c r="H66" s="202">
        <f t="shared" si="5"/>
        <v>17519</v>
      </c>
      <c r="I66" s="211" t="s">
        <v>498</v>
      </c>
      <c r="J66" s="212" t="s">
        <v>499</v>
      </c>
      <c r="K66" s="211">
        <v>17519</v>
      </c>
      <c r="L66" s="211" t="s">
        <v>397</v>
      </c>
      <c r="M66" s="212" t="s">
        <v>305</v>
      </c>
      <c r="N66" s="212"/>
      <c r="O66" s="213" t="s">
        <v>447</v>
      </c>
      <c r="P66" s="213" t="s">
        <v>440</v>
      </c>
    </row>
    <row r="67" spans="1:16" ht="12.75" customHeight="1">
      <c r="A67" s="202" t="str">
        <f t="shared" si="0"/>
        <v> AOEB 2 </v>
      </c>
      <c r="B67" s="141" t="str">
        <f t="shared" si="1"/>
        <v>I</v>
      </c>
      <c r="C67" s="202">
        <f t="shared" si="2"/>
        <v>45264.697999999997</v>
      </c>
      <c r="D67" t="str">
        <f t="shared" si="3"/>
        <v>vis</v>
      </c>
      <c r="E67">
        <f>VLOOKUP(C67,Active!C$21:E$952,3,FALSE)</f>
        <v>-13375.093793295591</v>
      </c>
      <c r="F67" s="141" t="s">
        <v>187</v>
      </c>
      <c r="G67" t="str">
        <f t="shared" si="4"/>
        <v>45264.698</v>
      </c>
      <c r="H67" s="202">
        <f t="shared" si="5"/>
        <v>18255</v>
      </c>
      <c r="I67" s="211" t="s">
        <v>500</v>
      </c>
      <c r="J67" s="212" t="s">
        <v>501</v>
      </c>
      <c r="K67" s="211">
        <v>18255</v>
      </c>
      <c r="L67" s="211" t="s">
        <v>462</v>
      </c>
      <c r="M67" s="212" t="s">
        <v>305</v>
      </c>
      <c r="N67" s="212"/>
      <c r="O67" s="213" t="s">
        <v>447</v>
      </c>
      <c r="P67" s="213" t="s">
        <v>440</v>
      </c>
    </row>
    <row r="68" spans="1:16" ht="12.75" customHeight="1">
      <c r="A68" s="202" t="str">
        <f t="shared" si="0"/>
        <v> AOEB 2 </v>
      </c>
      <c r="B68" s="141" t="str">
        <f t="shared" si="1"/>
        <v>I</v>
      </c>
      <c r="C68" s="202">
        <f t="shared" si="2"/>
        <v>45298.781000000003</v>
      </c>
      <c r="D68" t="str">
        <f t="shared" si="3"/>
        <v>vis</v>
      </c>
      <c r="E68">
        <f>VLOOKUP(C68,Active!C$21:E$952,3,FALSE)</f>
        <v>-13293.099387573986</v>
      </c>
      <c r="F68" s="141" t="s">
        <v>187</v>
      </c>
      <c r="G68" t="str">
        <f t="shared" si="4"/>
        <v>45298.781</v>
      </c>
      <c r="H68" s="202">
        <f t="shared" si="5"/>
        <v>18337</v>
      </c>
      <c r="I68" s="211" t="s">
        <v>502</v>
      </c>
      <c r="J68" s="212" t="s">
        <v>503</v>
      </c>
      <c r="K68" s="211">
        <v>18337</v>
      </c>
      <c r="L68" s="211" t="s">
        <v>493</v>
      </c>
      <c r="M68" s="212" t="s">
        <v>305</v>
      </c>
      <c r="N68" s="212"/>
      <c r="O68" s="213" t="s">
        <v>447</v>
      </c>
      <c r="P68" s="213" t="s">
        <v>440</v>
      </c>
    </row>
    <row r="69" spans="1:16" ht="12.75" customHeight="1">
      <c r="A69" s="202" t="str">
        <f t="shared" si="0"/>
        <v> AJ 114.2145 </v>
      </c>
      <c r="B69" s="141" t="str">
        <f t="shared" si="1"/>
        <v>I</v>
      </c>
      <c r="C69" s="202">
        <f t="shared" si="2"/>
        <v>45347.844400000002</v>
      </c>
      <c r="D69" t="str">
        <f t="shared" si="3"/>
        <v>vis</v>
      </c>
      <c r="E69">
        <f>VLOOKUP(C69,Active!C$21:E$952,3,FALSE)</f>
        <v>-13175.066223659995</v>
      </c>
      <c r="F69" s="141" t="s">
        <v>187</v>
      </c>
      <c r="G69" t="str">
        <f t="shared" si="4"/>
        <v>45347.8444</v>
      </c>
      <c r="H69" s="202">
        <f t="shared" si="5"/>
        <v>18455</v>
      </c>
      <c r="I69" s="211" t="s">
        <v>504</v>
      </c>
      <c r="J69" s="212" t="s">
        <v>505</v>
      </c>
      <c r="K69" s="211">
        <v>18455</v>
      </c>
      <c r="L69" s="211" t="s">
        <v>506</v>
      </c>
      <c r="M69" s="212" t="s">
        <v>334</v>
      </c>
      <c r="N69" s="212" t="s">
        <v>335</v>
      </c>
      <c r="O69" s="213" t="s">
        <v>507</v>
      </c>
      <c r="P69" s="213" t="s">
        <v>508</v>
      </c>
    </row>
    <row r="70" spans="1:16" ht="12.75" customHeight="1">
      <c r="A70" s="202" t="str">
        <f t="shared" si="0"/>
        <v> AJ 114.2145 </v>
      </c>
      <c r="B70" s="141" t="str">
        <f t="shared" si="1"/>
        <v>I</v>
      </c>
      <c r="C70" s="202">
        <f t="shared" si="2"/>
        <v>45348.675000000003</v>
      </c>
      <c r="D70" t="str">
        <f t="shared" si="3"/>
        <v>vis</v>
      </c>
      <c r="E70">
        <f>VLOOKUP(C70,Active!C$21:E$952,3,FALSE)</f>
        <v>-13173.068026512079</v>
      </c>
      <c r="F70" s="141" t="s">
        <v>187</v>
      </c>
      <c r="G70" t="str">
        <f t="shared" si="4"/>
        <v>45348.6750</v>
      </c>
      <c r="H70" s="202">
        <f t="shared" si="5"/>
        <v>18457</v>
      </c>
      <c r="I70" s="211" t="s">
        <v>509</v>
      </c>
      <c r="J70" s="212" t="s">
        <v>510</v>
      </c>
      <c r="K70" s="211">
        <v>18457</v>
      </c>
      <c r="L70" s="211" t="s">
        <v>511</v>
      </c>
      <c r="M70" s="212" t="s">
        <v>334</v>
      </c>
      <c r="N70" s="212" t="s">
        <v>335</v>
      </c>
      <c r="O70" s="213" t="s">
        <v>507</v>
      </c>
      <c r="P70" s="213" t="s">
        <v>508</v>
      </c>
    </row>
    <row r="71" spans="1:16" ht="12.75" customHeight="1">
      <c r="A71" s="202" t="str">
        <f t="shared" si="0"/>
        <v> AJ 114.2145 </v>
      </c>
      <c r="B71" s="141" t="str">
        <f t="shared" si="1"/>
        <v>I</v>
      </c>
      <c r="C71" s="202">
        <f t="shared" si="2"/>
        <v>45355.747300000003</v>
      </c>
      <c r="D71" t="str">
        <f t="shared" si="3"/>
        <v>vis</v>
      </c>
      <c r="E71">
        <f>VLOOKUP(C71,Active!C$21:E$952,3,FALSE)</f>
        <v>-13156.054000880978</v>
      </c>
      <c r="F71" s="141" t="s">
        <v>187</v>
      </c>
      <c r="G71" t="str">
        <f t="shared" si="4"/>
        <v>45355.7473</v>
      </c>
      <c r="H71" s="202">
        <f t="shared" si="5"/>
        <v>18474</v>
      </c>
      <c r="I71" s="211" t="s">
        <v>512</v>
      </c>
      <c r="J71" s="212" t="s">
        <v>513</v>
      </c>
      <c r="K71" s="211">
        <v>18474</v>
      </c>
      <c r="L71" s="211" t="s">
        <v>514</v>
      </c>
      <c r="M71" s="212" t="s">
        <v>334</v>
      </c>
      <c r="N71" s="212" t="s">
        <v>335</v>
      </c>
      <c r="O71" s="213" t="s">
        <v>507</v>
      </c>
      <c r="P71" s="213" t="s">
        <v>508</v>
      </c>
    </row>
    <row r="72" spans="1:16" ht="12.75" customHeight="1">
      <c r="A72" s="202" t="str">
        <f t="shared" si="0"/>
        <v> AOEB 2 </v>
      </c>
      <c r="B72" s="141" t="str">
        <f t="shared" si="1"/>
        <v>I</v>
      </c>
      <c r="C72" s="202">
        <f t="shared" si="2"/>
        <v>45671.646000000001</v>
      </c>
      <c r="D72" t="str">
        <f t="shared" si="3"/>
        <v>vis</v>
      </c>
      <c r="E72">
        <f>VLOOKUP(C72,Active!C$21:E$952,3,FALSE)</f>
        <v>-12396.087854276439</v>
      </c>
      <c r="F72" s="141" t="s">
        <v>187</v>
      </c>
      <c r="G72" t="str">
        <f t="shared" si="4"/>
        <v>45671.646</v>
      </c>
      <c r="H72" s="202">
        <f t="shared" si="5"/>
        <v>19234</v>
      </c>
      <c r="I72" s="211" t="s">
        <v>515</v>
      </c>
      <c r="J72" s="212" t="s">
        <v>516</v>
      </c>
      <c r="K72" s="211">
        <v>19234</v>
      </c>
      <c r="L72" s="211" t="s">
        <v>404</v>
      </c>
      <c r="M72" s="212" t="s">
        <v>305</v>
      </c>
      <c r="N72" s="212"/>
      <c r="O72" s="213" t="s">
        <v>447</v>
      </c>
      <c r="P72" s="213" t="s">
        <v>440</v>
      </c>
    </row>
    <row r="73" spans="1:16" ht="12.75" customHeight="1">
      <c r="A73" s="202" t="str">
        <f t="shared" si="0"/>
        <v> AOEB 2 </v>
      </c>
      <c r="B73" s="141" t="str">
        <f t="shared" si="1"/>
        <v>I</v>
      </c>
      <c r="C73" s="202">
        <f t="shared" si="2"/>
        <v>46028.728000000003</v>
      </c>
      <c r="D73" t="str">
        <f t="shared" si="3"/>
        <v>vis</v>
      </c>
      <c r="E73">
        <f>VLOOKUP(C73,Active!C$21:E$952,3,FALSE)</f>
        <v>-11537.045915953029</v>
      </c>
      <c r="F73" s="141" t="s">
        <v>187</v>
      </c>
      <c r="G73" t="str">
        <f t="shared" si="4"/>
        <v>46028.728</v>
      </c>
      <c r="H73" s="202">
        <f t="shared" si="5"/>
        <v>20093</v>
      </c>
      <c r="I73" s="211" t="s">
        <v>517</v>
      </c>
      <c r="J73" s="212" t="s">
        <v>518</v>
      </c>
      <c r="K73" s="211">
        <v>20093</v>
      </c>
      <c r="L73" s="211" t="s">
        <v>519</v>
      </c>
      <c r="M73" s="212" t="s">
        <v>305</v>
      </c>
      <c r="N73" s="212"/>
      <c r="O73" s="213" t="s">
        <v>447</v>
      </c>
      <c r="P73" s="213" t="s">
        <v>440</v>
      </c>
    </row>
    <row r="74" spans="1:16" ht="12.75" customHeight="1">
      <c r="A74" s="202" t="str">
        <f t="shared" si="0"/>
        <v> AOEB 2 </v>
      </c>
      <c r="B74" s="141" t="str">
        <f t="shared" si="1"/>
        <v>I</v>
      </c>
      <c r="C74" s="202">
        <f t="shared" si="2"/>
        <v>46028.739000000001</v>
      </c>
      <c r="D74" t="str">
        <f t="shared" si="3"/>
        <v>vis</v>
      </c>
      <c r="E74">
        <f>VLOOKUP(C74,Active!C$21:E$952,3,FALSE)</f>
        <v>-11537.019452952036</v>
      </c>
      <c r="F74" s="141" t="s">
        <v>187</v>
      </c>
      <c r="G74" t="str">
        <f t="shared" si="4"/>
        <v>46028.739</v>
      </c>
      <c r="H74" s="202">
        <f t="shared" si="5"/>
        <v>20093</v>
      </c>
      <c r="I74" s="211" t="s">
        <v>520</v>
      </c>
      <c r="J74" s="212" t="s">
        <v>521</v>
      </c>
      <c r="K74" s="211">
        <v>20093</v>
      </c>
      <c r="L74" s="211" t="s">
        <v>522</v>
      </c>
      <c r="M74" s="212" t="s">
        <v>305</v>
      </c>
      <c r="N74" s="212"/>
      <c r="O74" s="213" t="s">
        <v>523</v>
      </c>
      <c r="P74" s="213" t="s">
        <v>440</v>
      </c>
    </row>
    <row r="75" spans="1:16" ht="12.75" customHeight="1">
      <c r="A75" s="202" t="str">
        <f t="shared" ref="A75:A138" si="6">P75</f>
        <v> AOEB 2 </v>
      </c>
      <c r="B75" s="141" t="str">
        <f t="shared" ref="B75:B138" si="7">IF(H75=INT(H75),"I","II")</f>
        <v>I</v>
      </c>
      <c r="C75" s="202">
        <f t="shared" ref="C75:C138" si="8">1*G75</f>
        <v>46038.709000000003</v>
      </c>
      <c r="D75" t="str">
        <f t="shared" ref="D75:D138" si="9">VLOOKUP(F75,I$1:J$5,2,FALSE)</f>
        <v>vis</v>
      </c>
      <c r="E75">
        <f>VLOOKUP(C75,Active!C$21:E$952,3,FALSE)</f>
        <v>-11513.034351140448</v>
      </c>
      <c r="F75" s="141" t="s">
        <v>187</v>
      </c>
      <c r="G75" t="str">
        <f t="shared" ref="G75:G138" si="10">MID(I75,3,LEN(I75)-3)</f>
        <v>46038.709</v>
      </c>
      <c r="H75" s="202">
        <f t="shared" ref="H75:H138" si="11">1*K75</f>
        <v>20117</v>
      </c>
      <c r="I75" s="211" t="s">
        <v>524</v>
      </c>
      <c r="J75" s="212" t="s">
        <v>525</v>
      </c>
      <c r="K75" s="211">
        <v>20117</v>
      </c>
      <c r="L75" s="211" t="s">
        <v>526</v>
      </c>
      <c r="M75" s="212" t="s">
        <v>305</v>
      </c>
      <c r="N75" s="212"/>
      <c r="O75" s="213" t="s">
        <v>523</v>
      </c>
      <c r="P75" s="213" t="s">
        <v>440</v>
      </c>
    </row>
    <row r="76" spans="1:16" ht="12.75" customHeight="1">
      <c r="A76" s="202" t="str">
        <f t="shared" si="6"/>
        <v> AOEB 2 </v>
      </c>
      <c r="B76" s="141" t="str">
        <f t="shared" si="7"/>
        <v>I</v>
      </c>
      <c r="C76" s="202">
        <f t="shared" si="8"/>
        <v>46068.637000000002</v>
      </c>
      <c r="D76" t="str">
        <f t="shared" si="9"/>
        <v>vis</v>
      </c>
      <c r="E76">
        <f>VLOOKUP(C76,Active!C$21:E$952,3,FALSE)</f>
        <v>-11441.035742613156</v>
      </c>
      <c r="F76" s="141" t="s">
        <v>187</v>
      </c>
      <c r="G76" t="str">
        <f t="shared" si="10"/>
        <v>46068.637</v>
      </c>
      <c r="H76" s="202">
        <f t="shared" si="11"/>
        <v>20189</v>
      </c>
      <c r="I76" s="211" t="s">
        <v>527</v>
      </c>
      <c r="J76" s="212" t="s">
        <v>528</v>
      </c>
      <c r="K76" s="211">
        <v>20189</v>
      </c>
      <c r="L76" s="211" t="s">
        <v>529</v>
      </c>
      <c r="M76" s="212" t="s">
        <v>305</v>
      </c>
      <c r="N76" s="212"/>
      <c r="O76" s="213" t="s">
        <v>447</v>
      </c>
      <c r="P76" s="213" t="s">
        <v>440</v>
      </c>
    </row>
    <row r="77" spans="1:16" ht="12.75" customHeight="1">
      <c r="A77" s="202" t="str">
        <f t="shared" si="6"/>
        <v> AOEB 2 </v>
      </c>
      <c r="B77" s="141" t="str">
        <f t="shared" si="7"/>
        <v>I</v>
      </c>
      <c r="C77" s="202">
        <f t="shared" si="8"/>
        <v>46078.606</v>
      </c>
      <c r="D77" t="str">
        <f t="shared" si="9"/>
        <v>vis</v>
      </c>
      <c r="E77">
        <f>VLOOKUP(C77,Active!C$21:E$952,3,FALSE)</f>
        <v>-11417.053046528941</v>
      </c>
      <c r="F77" s="141" t="s">
        <v>187</v>
      </c>
      <c r="G77" t="str">
        <f t="shared" si="10"/>
        <v>46078.606</v>
      </c>
      <c r="H77" s="202">
        <f t="shared" si="11"/>
        <v>20213</v>
      </c>
      <c r="I77" s="211" t="s">
        <v>530</v>
      </c>
      <c r="J77" s="212" t="s">
        <v>531</v>
      </c>
      <c r="K77" s="211">
        <v>20213</v>
      </c>
      <c r="L77" s="211" t="s">
        <v>456</v>
      </c>
      <c r="M77" s="212" t="s">
        <v>305</v>
      </c>
      <c r="N77" s="212"/>
      <c r="O77" s="213" t="s">
        <v>523</v>
      </c>
      <c r="P77" s="213" t="s">
        <v>440</v>
      </c>
    </row>
    <row r="78" spans="1:16" ht="12.75" customHeight="1">
      <c r="A78" s="202" t="str">
        <f t="shared" si="6"/>
        <v> AOEB 2 </v>
      </c>
      <c r="B78" s="141" t="str">
        <f t="shared" si="7"/>
        <v>I</v>
      </c>
      <c r="C78" s="202">
        <f t="shared" si="8"/>
        <v>46142.631999999998</v>
      </c>
      <c r="D78" t="str">
        <f t="shared" si="9"/>
        <v>vis</v>
      </c>
      <c r="E78">
        <f>VLOOKUP(C78,Active!C$21:E$952,3,FALSE)</f>
        <v>-11263.023946369614</v>
      </c>
      <c r="F78" s="141" t="s">
        <v>187</v>
      </c>
      <c r="G78" t="str">
        <f t="shared" si="10"/>
        <v>46142.632</v>
      </c>
      <c r="H78" s="202">
        <f t="shared" si="11"/>
        <v>20367</v>
      </c>
      <c r="I78" s="211" t="s">
        <v>532</v>
      </c>
      <c r="J78" s="212" t="s">
        <v>533</v>
      </c>
      <c r="K78" s="211">
        <v>20367</v>
      </c>
      <c r="L78" s="211" t="s">
        <v>534</v>
      </c>
      <c r="M78" s="212" t="s">
        <v>305</v>
      </c>
      <c r="N78" s="212"/>
      <c r="O78" s="213" t="s">
        <v>447</v>
      </c>
      <c r="P78" s="213" t="s">
        <v>440</v>
      </c>
    </row>
    <row r="79" spans="1:16" ht="12.75" customHeight="1">
      <c r="A79" s="202" t="str">
        <f t="shared" si="6"/>
        <v> AOEB 2 </v>
      </c>
      <c r="B79" s="141" t="str">
        <f t="shared" si="7"/>
        <v>I</v>
      </c>
      <c r="C79" s="202">
        <f t="shared" si="8"/>
        <v>46413.637000000002</v>
      </c>
      <c r="D79" t="str">
        <f t="shared" si="9"/>
        <v>vis</v>
      </c>
      <c r="E79">
        <f>VLOOKUP(C79,Active!C$21:E$952,3,FALSE)</f>
        <v>-10611.059802292515</v>
      </c>
      <c r="F79" s="141" t="s">
        <v>187</v>
      </c>
      <c r="G79" t="str">
        <f t="shared" si="10"/>
        <v>46413.637</v>
      </c>
      <c r="H79" s="202">
        <f t="shared" si="11"/>
        <v>21019</v>
      </c>
      <c r="I79" s="211" t="s">
        <v>535</v>
      </c>
      <c r="J79" s="212" t="s">
        <v>536</v>
      </c>
      <c r="K79" s="211">
        <v>21019</v>
      </c>
      <c r="L79" s="211" t="s">
        <v>359</v>
      </c>
      <c r="M79" s="212" t="s">
        <v>305</v>
      </c>
      <c r="N79" s="212"/>
      <c r="O79" s="213" t="s">
        <v>447</v>
      </c>
      <c r="P79" s="213" t="s">
        <v>440</v>
      </c>
    </row>
    <row r="80" spans="1:16" ht="12.75" customHeight="1">
      <c r="A80" s="202" t="str">
        <f t="shared" si="6"/>
        <v> AOEB 2 </v>
      </c>
      <c r="B80" s="141" t="str">
        <f t="shared" si="7"/>
        <v>I</v>
      </c>
      <c r="C80" s="202">
        <f t="shared" si="8"/>
        <v>46442.743999999999</v>
      </c>
      <c r="D80" t="str">
        <f t="shared" si="9"/>
        <v>vis</v>
      </c>
      <c r="E80">
        <f>VLOOKUP(C80,Active!C$21:E$952,3,FALSE)</f>
        <v>-10541.036295930458</v>
      </c>
      <c r="F80" s="141" t="s">
        <v>187</v>
      </c>
      <c r="G80" t="str">
        <f t="shared" si="10"/>
        <v>46442.744</v>
      </c>
      <c r="H80" s="202">
        <f t="shared" si="11"/>
        <v>21089</v>
      </c>
      <c r="I80" s="211" t="s">
        <v>537</v>
      </c>
      <c r="J80" s="212" t="s">
        <v>538</v>
      </c>
      <c r="K80" s="211">
        <v>21089</v>
      </c>
      <c r="L80" s="211" t="s">
        <v>529</v>
      </c>
      <c r="M80" s="212" t="s">
        <v>305</v>
      </c>
      <c r="N80" s="212"/>
      <c r="O80" s="213" t="s">
        <v>523</v>
      </c>
      <c r="P80" s="213" t="s">
        <v>440</v>
      </c>
    </row>
    <row r="81" spans="1:16" ht="12.75" customHeight="1">
      <c r="A81" s="202" t="str">
        <f t="shared" si="6"/>
        <v> AOEB 2 </v>
      </c>
      <c r="B81" s="141" t="str">
        <f t="shared" si="7"/>
        <v>I</v>
      </c>
      <c r="C81" s="202">
        <f t="shared" si="8"/>
        <v>46800.644999999997</v>
      </c>
      <c r="D81" t="str">
        <f t="shared" si="9"/>
        <v>vis</v>
      </c>
      <c r="E81">
        <f>VLOOKUP(C81,Active!C$21:E$952,3,FALSE)</f>
        <v>-9680.024066896558</v>
      </c>
      <c r="F81" s="141" t="s">
        <v>187</v>
      </c>
      <c r="G81" t="str">
        <f t="shared" si="10"/>
        <v>46800.645</v>
      </c>
      <c r="H81" s="202">
        <f t="shared" si="11"/>
        <v>21950</v>
      </c>
      <c r="I81" s="211" t="s">
        <v>539</v>
      </c>
      <c r="J81" s="212" t="s">
        <v>540</v>
      </c>
      <c r="K81" s="211">
        <v>21950</v>
      </c>
      <c r="L81" s="211" t="s">
        <v>534</v>
      </c>
      <c r="M81" s="212" t="s">
        <v>305</v>
      </c>
      <c r="N81" s="212"/>
      <c r="O81" s="213" t="s">
        <v>541</v>
      </c>
      <c r="P81" s="213" t="s">
        <v>440</v>
      </c>
    </row>
    <row r="82" spans="1:16" ht="12.75" customHeight="1">
      <c r="A82" s="202" t="str">
        <f t="shared" si="6"/>
        <v> AOEB 2 </v>
      </c>
      <c r="B82" s="141" t="str">
        <f t="shared" si="7"/>
        <v>I</v>
      </c>
      <c r="C82" s="202">
        <f t="shared" si="8"/>
        <v>46820.595999999998</v>
      </c>
      <c r="D82" t="str">
        <f t="shared" si="9"/>
        <v>vis</v>
      </c>
      <c r="E82">
        <f>VLOOKUP(C82,Active!C$21:E$952,3,FALSE)</f>
        <v>-9632.0274002723891</v>
      </c>
      <c r="F82" s="141" t="s">
        <v>187</v>
      </c>
      <c r="G82" t="str">
        <f t="shared" si="10"/>
        <v>46820.596</v>
      </c>
      <c r="H82" s="202">
        <f t="shared" si="11"/>
        <v>21998</v>
      </c>
      <c r="I82" s="211" t="s">
        <v>542</v>
      </c>
      <c r="J82" s="212" t="s">
        <v>543</v>
      </c>
      <c r="K82" s="211">
        <v>21998</v>
      </c>
      <c r="L82" s="211" t="s">
        <v>544</v>
      </c>
      <c r="M82" s="212" t="s">
        <v>305</v>
      </c>
      <c r="N82" s="212"/>
      <c r="O82" s="213" t="s">
        <v>447</v>
      </c>
      <c r="P82" s="213" t="s">
        <v>440</v>
      </c>
    </row>
    <row r="83" spans="1:16" ht="12.75" customHeight="1">
      <c r="A83" s="202" t="str">
        <f t="shared" si="6"/>
        <v> BBS 83 </v>
      </c>
      <c r="B83" s="141" t="str">
        <f t="shared" si="7"/>
        <v>I</v>
      </c>
      <c r="C83" s="202">
        <f t="shared" si="8"/>
        <v>46821.43</v>
      </c>
      <c r="D83" t="str">
        <f t="shared" si="9"/>
        <v>vis</v>
      </c>
      <c r="E83">
        <f>VLOOKUP(C83,Active!C$21:E$952,3,FALSE)</f>
        <v>-9630.021023651434</v>
      </c>
      <c r="F83" s="141" t="s">
        <v>187</v>
      </c>
      <c r="G83" t="str">
        <f t="shared" si="10"/>
        <v>46821.430</v>
      </c>
      <c r="H83" s="202">
        <f t="shared" si="11"/>
        <v>22000</v>
      </c>
      <c r="I83" s="211" t="s">
        <v>545</v>
      </c>
      <c r="J83" s="212" t="s">
        <v>546</v>
      </c>
      <c r="K83" s="211">
        <v>22000</v>
      </c>
      <c r="L83" s="211" t="s">
        <v>522</v>
      </c>
      <c r="M83" s="212" t="s">
        <v>305</v>
      </c>
      <c r="N83" s="212"/>
      <c r="O83" s="213" t="s">
        <v>547</v>
      </c>
      <c r="P83" s="213" t="s">
        <v>548</v>
      </c>
    </row>
    <row r="84" spans="1:16" ht="12.75" customHeight="1">
      <c r="A84" s="202" t="str">
        <f t="shared" si="6"/>
        <v> AOEB 2 </v>
      </c>
      <c r="B84" s="141" t="str">
        <f t="shared" si="7"/>
        <v>I</v>
      </c>
      <c r="C84" s="202">
        <f t="shared" si="8"/>
        <v>46852.601000000002</v>
      </c>
      <c r="D84" t="str">
        <f t="shared" si="9"/>
        <v>vis</v>
      </c>
      <c r="E84">
        <f>VLOOKUP(C84,Active!C$21:E$952,3,FALSE)</f>
        <v>-9555.0320960116187</v>
      </c>
      <c r="F84" s="141" t="s">
        <v>187</v>
      </c>
      <c r="G84" t="str">
        <f t="shared" si="10"/>
        <v>46852.601</v>
      </c>
      <c r="H84" s="202">
        <f t="shared" si="11"/>
        <v>22075</v>
      </c>
      <c r="I84" s="211" t="s">
        <v>549</v>
      </c>
      <c r="J84" s="212" t="s">
        <v>550</v>
      </c>
      <c r="K84" s="211">
        <v>22075</v>
      </c>
      <c r="L84" s="211" t="s">
        <v>420</v>
      </c>
      <c r="M84" s="212" t="s">
        <v>305</v>
      </c>
      <c r="N84" s="212"/>
      <c r="O84" s="213" t="s">
        <v>541</v>
      </c>
      <c r="P84" s="213" t="s">
        <v>440</v>
      </c>
    </row>
    <row r="85" spans="1:16" ht="12.75" customHeight="1">
      <c r="A85" s="202" t="str">
        <f t="shared" si="6"/>
        <v> BBS 86 </v>
      </c>
      <c r="B85" s="141" t="str">
        <f t="shared" si="7"/>
        <v>I</v>
      </c>
      <c r="C85" s="202">
        <f t="shared" si="8"/>
        <v>47085.374000000003</v>
      </c>
      <c r="D85" t="str">
        <f t="shared" si="9"/>
        <v>vis</v>
      </c>
      <c r="E85">
        <f>VLOOKUP(C85,Active!C$21:E$952,3,FALSE)</f>
        <v>-8995.0437204862355</v>
      </c>
      <c r="F85" s="141" t="s">
        <v>187</v>
      </c>
      <c r="G85" t="str">
        <f t="shared" si="10"/>
        <v>47085.374</v>
      </c>
      <c r="H85" s="202">
        <f t="shared" si="11"/>
        <v>22635</v>
      </c>
      <c r="I85" s="211" t="s">
        <v>551</v>
      </c>
      <c r="J85" s="212" t="s">
        <v>552</v>
      </c>
      <c r="K85" s="211">
        <v>22635</v>
      </c>
      <c r="L85" s="211" t="s">
        <v>414</v>
      </c>
      <c r="M85" s="212" t="s">
        <v>305</v>
      </c>
      <c r="N85" s="212"/>
      <c r="O85" s="213" t="s">
        <v>553</v>
      </c>
      <c r="P85" s="213" t="s">
        <v>554</v>
      </c>
    </row>
    <row r="86" spans="1:16" ht="12.75" customHeight="1">
      <c r="A86" s="202" t="str">
        <f t="shared" si="6"/>
        <v> BBS 86 </v>
      </c>
      <c r="B86" s="141" t="str">
        <f t="shared" si="7"/>
        <v>I</v>
      </c>
      <c r="C86" s="202">
        <f t="shared" si="8"/>
        <v>47141.495000000003</v>
      </c>
      <c r="D86" t="str">
        <f t="shared" si="9"/>
        <v>vis</v>
      </c>
      <c r="E86">
        <f>VLOOKUP(C86,Active!C$21:E$952,3,FALSE)</f>
        <v>-8860.0318951333829</v>
      </c>
      <c r="F86" s="141" t="s">
        <v>187</v>
      </c>
      <c r="G86" t="str">
        <f t="shared" si="10"/>
        <v>47141.495</v>
      </c>
      <c r="H86" s="202">
        <f t="shared" si="11"/>
        <v>22770</v>
      </c>
      <c r="I86" s="211" t="s">
        <v>555</v>
      </c>
      <c r="J86" s="212" t="s">
        <v>556</v>
      </c>
      <c r="K86" s="211">
        <v>22770</v>
      </c>
      <c r="L86" s="211" t="s">
        <v>420</v>
      </c>
      <c r="M86" s="212" t="s">
        <v>305</v>
      </c>
      <c r="N86" s="212"/>
      <c r="O86" s="213" t="s">
        <v>547</v>
      </c>
      <c r="P86" s="213" t="s">
        <v>554</v>
      </c>
    </row>
    <row r="87" spans="1:16" ht="12.75" customHeight="1">
      <c r="A87" s="202" t="str">
        <f t="shared" si="6"/>
        <v> BBS 88 </v>
      </c>
      <c r="B87" s="141" t="str">
        <f t="shared" si="7"/>
        <v>I</v>
      </c>
      <c r="C87" s="202">
        <f t="shared" si="8"/>
        <v>47159.362000000001</v>
      </c>
      <c r="D87" t="str">
        <f t="shared" si="9"/>
        <v>vis</v>
      </c>
      <c r="E87">
        <f>VLOOKUP(C87,Active!C$21:E$952,3,FALSE)</f>
        <v>-8817.0487643342312</v>
      </c>
      <c r="F87" s="141" t="s">
        <v>187</v>
      </c>
      <c r="G87" t="str">
        <f t="shared" si="10"/>
        <v>47159.362</v>
      </c>
      <c r="H87" s="202">
        <f t="shared" si="11"/>
        <v>22813</v>
      </c>
      <c r="I87" s="211" t="s">
        <v>557</v>
      </c>
      <c r="J87" s="212" t="s">
        <v>558</v>
      </c>
      <c r="K87" s="211">
        <v>22813</v>
      </c>
      <c r="L87" s="211" t="s">
        <v>438</v>
      </c>
      <c r="M87" s="212" t="s">
        <v>305</v>
      </c>
      <c r="N87" s="212"/>
      <c r="O87" s="213" t="s">
        <v>553</v>
      </c>
      <c r="P87" s="213" t="s">
        <v>559</v>
      </c>
    </row>
    <row r="88" spans="1:16" ht="12.75" customHeight="1">
      <c r="A88" s="202" t="str">
        <f t="shared" si="6"/>
        <v> BBS 88 </v>
      </c>
      <c r="B88" s="141" t="str">
        <f t="shared" si="7"/>
        <v>I</v>
      </c>
      <c r="C88" s="202">
        <f t="shared" si="8"/>
        <v>47169.339</v>
      </c>
      <c r="D88" t="str">
        <f t="shared" si="9"/>
        <v>vis</v>
      </c>
      <c r="E88">
        <f>VLOOKUP(C88,Active!C$21:E$952,3,FALSE)</f>
        <v>-8793.0468224311062</v>
      </c>
      <c r="F88" s="141" t="s">
        <v>187</v>
      </c>
      <c r="G88" t="str">
        <f t="shared" si="10"/>
        <v>47169.339</v>
      </c>
      <c r="H88" s="202">
        <f t="shared" si="11"/>
        <v>22837</v>
      </c>
      <c r="I88" s="211" t="s">
        <v>560</v>
      </c>
      <c r="J88" s="212" t="s">
        <v>561</v>
      </c>
      <c r="K88" s="211">
        <v>22837</v>
      </c>
      <c r="L88" s="211" t="s">
        <v>519</v>
      </c>
      <c r="M88" s="212" t="s">
        <v>305</v>
      </c>
      <c r="N88" s="212"/>
      <c r="O88" s="213" t="s">
        <v>547</v>
      </c>
      <c r="P88" s="213" t="s">
        <v>559</v>
      </c>
    </row>
    <row r="89" spans="1:16" ht="12.75" customHeight="1">
      <c r="A89" s="202" t="str">
        <f t="shared" si="6"/>
        <v> AOEB 2 </v>
      </c>
      <c r="B89" s="141" t="str">
        <f t="shared" si="7"/>
        <v>I</v>
      </c>
      <c r="C89" s="202">
        <f t="shared" si="8"/>
        <v>47197.603999999999</v>
      </c>
      <c r="D89" t="str">
        <f t="shared" si="9"/>
        <v>vis</v>
      </c>
      <c r="E89">
        <f>VLOOKUP(C89,Active!C$21:E$952,3,FALSE)</f>
        <v>-8725.0489385088968</v>
      </c>
      <c r="F89" s="141" t="s">
        <v>187</v>
      </c>
      <c r="G89" t="str">
        <f t="shared" si="10"/>
        <v>47197.604</v>
      </c>
      <c r="H89" s="202">
        <f t="shared" si="11"/>
        <v>22905</v>
      </c>
      <c r="I89" s="211" t="s">
        <v>562</v>
      </c>
      <c r="J89" s="212" t="s">
        <v>563</v>
      </c>
      <c r="K89" s="211">
        <v>22905</v>
      </c>
      <c r="L89" s="211" t="s">
        <v>438</v>
      </c>
      <c r="M89" s="212" t="s">
        <v>305</v>
      </c>
      <c r="N89" s="212"/>
      <c r="O89" s="213" t="s">
        <v>447</v>
      </c>
      <c r="P89" s="213" t="s">
        <v>440</v>
      </c>
    </row>
    <row r="90" spans="1:16" ht="12.75" customHeight="1">
      <c r="A90" s="202" t="str">
        <f t="shared" si="6"/>
        <v> BBS 91 </v>
      </c>
      <c r="B90" s="141" t="str">
        <f t="shared" si="7"/>
        <v>I</v>
      </c>
      <c r="C90" s="202">
        <f t="shared" si="8"/>
        <v>47524.322</v>
      </c>
      <c r="D90" t="str">
        <f t="shared" si="9"/>
        <v>vis</v>
      </c>
      <c r="E90">
        <f>VLOOKUP(C90,Active!C$21:E$952,3,FALSE)</f>
        <v>-7939.0545058431589</v>
      </c>
      <c r="F90" s="141" t="s">
        <v>187</v>
      </c>
      <c r="G90" t="str">
        <f t="shared" si="10"/>
        <v>47524.322</v>
      </c>
      <c r="H90" s="202">
        <f t="shared" si="11"/>
        <v>23691</v>
      </c>
      <c r="I90" s="211" t="s">
        <v>564</v>
      </c>
      <c r="J90" s="212" t="s">
        <v>565</v>
      </c>
      <c r="K90" s="211">
        <v>23691</v>
      </c>
      <c r="L90" s="211" t="s">
        <v>456</v>
      </c>
      <c r="M90" s="212" t="s">
        <v>305</v>
      </c>
      <c r="N90" s="212"/>
      <c r="O90" s="213" t="s">
        <v>553</v>
      </c>
      <c r="P90" s="213" t="s">
        <v>566</v>
      </c>
    </row>
    <row r="91" spans="1:16" ht="12.75" customHeight="1">
      <c r="A91" s="202" t="str">
        <f t="shared" si="6"/>
        <v> AOEB 2 </v>
      </c>
      <c r="B91" s="141" t="str">
        <f t="shared" si="7"/>
        <v>I</v>
      </c>
      <c r="C91" s="202">
        <f t="shared" si="8"/>
        <v>47539.714</v>
      </c>
      <c r="D91" t="str">
        <f t="shared" si="9"/>
        <v>vis</v>
      </c>
      <c r="E91">
        <f>VLOOKUP(C91,Active!C$21:E$952,3,FALSE)</f>
        <v>-7902.025550268042</v>
      </c>
      <c r="F91" s="141" t="s">
        <v>187</v>
      </c>
      <c r="G91" t="str">
        <f t="shared" si="10"/>
        <v>47539.714</v>
      </c>
      <c r="H91" s="202">
        <f t="shared" si="11"/>
        <v>23728</v>
      </c>
      <c r="I91" s="211" t="s">
        <v>567</v>
      </c>
      <c r="J91" s="212" t="s">
        <v>568</v>
      </c>
      <c r="K91" s="211">
        <v>23728</v>
      </c>
      <c r="L91" s="211" t="s">
        <v>534</v>
      </c>
      <c r="M91" s="212" t="s">
        <v>305</v>
      </c>
      <c r="N91" s="212"/>
      <c r="O91" s="213" t="s">
        <v>447</v>
      </c>
      <c r="P91" s="213" t="s">
        <v>440</v>
      </c>
    </row>
    <row r="92" spans="1:16" ht="12.75" customHeight="1">
      <c r="A92" s="202" t="str">
        <f t="shared" si="6"/>
        <v> AOEB 2 </v>
      </c>
      <c r="B92" s="141" t="str">
        <f t="shared" si="7"/>
        <v>I</v>
      </c>
      <c r="C92" s="202">
        <f t="shared" si="8"/>
        <v>47554.688999999998</v>
      </c>
      <c r="D92" t="str">
        <f t="shared" si="9"/>
        <v>vis</v>
      </c>
      <c r="E92">
        <f>VLOOKUP(C92,Active!C$21:E$952,3,FALSE)</f>
        <v>-7865.9997830034035</v>
      </c>
      <c r="F92" s="141" t="s">
        <v>187</v>
      </c>
      <c r="G92" t="str">
        <f t="shared" si="10"/>
        <v>47554.689</v>
      </c>
      <c r="H92" s="202">
        <f t="shared" si="11"/>
        <v>23764</v>
      </c>
      <c r="I92" s="211" t="s">
        <v>569</v>
      </c>
      <c r="J92" s="212" t="s">
        <v>570</v>
      </c>
      <c r="K92" s="211">
        <v>23764</v>
      </c>
      <c r="L92" s="211" t="s">
        <v>571</v>
      </c>
      <c r="M92" s="212" t="s">
        <v>305</v>
      </c>
      <c r="N92" s="212"/>
      <c r="O92" s="213" t="s">
        <v>447</v>
      </c>
      <c r="P92" s="213" t="s">
        <v>440</v>
      </c>
    </row>
    <row r="93" spans="1:16" ht="12.75" customHeight="1">
      <c r="A93" s="202" t="str">
        <f t="shared" si="6"/>
        <v>IBVS 3935 </v>
      </c>
      <c r="B93" s="141" t="str">
        <f t="shared" si="7"/>
        <v>II</v>
      </c>
      <c r="C93" s="202">
        <f t="shared" si="8"/>
        <v>47827.982799999998</v>
      </c>
      <c r="D93" t="str">
        <f t="shared" si="9"/>
        <v>vis</v>
      </c>
      <c r="E93">
        <f>VLOOKUP(C93,Active!C$21:E$952,3,FALSE)</f>
        <v>-7208.5294101373147</v>
      </c>
      <c r="F93" s="141" t="s">
        <v>187</v>
      </c>
      <c r="G93" t="str">
        <f t="shared" si="10"/>
        <v>47827.9828</v>
      </c>
      <c r="H93" s="202">
        <f t="shared" si="11"/>
        <v>24421.5</v>
      </c>
      <c r="I93" s="211" t="s">
        <v>572</v>
      </c>
      <c r="J93" s="212" t="s">
        <v>573</v>
      </c>
      <c r="K93" s="211">
        <v>24421.5</v>
      </c>
      <c r="L93" s="211" t="s">
        <v>574</v>
      </c>
      <c r="M93" s="212" t="s">
        <v>334</v>
      </c>
      <c r="N93" s="212" t="s">
        <v>335</v>
      </c>
      <c r="O93" s="213" t="s">
        <v>575</v>
      </c>
      <c r="P93" s="214" t="s">
        <v>576</v>
      </c>
    </row>
    <row r="94" spans="1:16" ht="12.75" customHeight="1">
      <c r="A94" s="202" t="str">
        <f t="shared" si="6"/>
        <v>IBVS 3935 </v>
      </c>
      <c r="B94" s="141" t="str">
        <f t="shared" si="7"/>
        <v>II</v>
      </c>
      <c r="C94" s="202">
        <f t="shared" si="8"/>
        <v>47828.814299999998</v>
      </c>
      <c r="D94" t="str">
        <f t="shared" si="9"/>
        <v>vis</v>
      </c>
      <c r="E94">
        <f>VLOOKUP(C94,Active!C$21:E$952,3,FALSE)</f>
        <v>-7206.5290478347733</v>
      </c>
      <c r="F94" s="141" t="s">
        <v>187</v>
      </c>
      <c r="G94" t="str">
        <f t="shared" si="10"/>
        <v>47828.8143</v>
      </c>
      <c r="H94" s="202">
        <f t="shared" si="11"/>
        <v>24423.5</v>
      </c>
      <c r="I94" s="211" t="s">
        <v>577</v>
      </c>
      <c r="J94" s="212" t="s">
        <v>578</v>
      </c>
      <c r="K94" s="211">
        <v>24423.5</v>
      </c>
      <c r="L94" s="211" t="s">
        <v>579</v>
      </c>
      <c r="M94" s="212" t="s">
        <v>334</v>
      </c>
      <c r="N94" s="212" t="s">
        <v>335</v>
      </c>
      <c r="O94" s="213" t="s">
        <v>575</v>
      </c>
      <c r="P94" s="214" t="s">
        <v>576</v>
      </c>
    </row>
    <row r="95" spans="1:16" ht="12.75" customHeight="1">
      <c r="A95" s="202" t="str">
        <f t="shared" si="6"/>
        <v>IBVS 3935 </v>
      </c>
      <c r="B95" s="141" t="str">
        <f t="shared" si="7"/>
        <v>II</v>
      </c>
      <c r="C95" s="202">
        <f t="shared" si="8"/>
        <v>47835.879000000001</v>
      </c>
      <c r="D95" t="str">
        <f t="shared" si="9"/>
        <v>vis</v>
      </c>
      <c r="E95">
        <f>VLOOKUP(C95,Active!C$21:E$952,3,FALSE)</f>
        <v>-7189.5333057316275</v>
      </c>
      <c r="F95" s="141" t="s">
        <v>187</v>
      </c>
      <c r="G95" t="str">
        <f t="shared" si="10"/>
        <v>47835.8790</v>
      </c>
      <c r="H95" s="202">
        <f t="shared" si="11"/>
        <v>24440.5</v>
      </c>
      <c r="I95" s="211" t="s">
        <v>580</v>
      </c>
      <c r="J95" s="212" t="s">
        <v>581</v>
      </c>
      <c r="K95" s="211">
        <v>24440.5</v>
      </c>
      <c r="L95" s="211" t="s">
        <v>582</v>
      </c>
      <c r="M95" s="212" t="s">
        <v>334</v>
      </c>
      <c r="N95" s="212" t="s">
        <v>335</v>
      </c>
      <c r="O95" s="213" t="s">
        <v>575</v>
      </c>
      <c r="P95" s="214" t="s">
        <v>576</v>
      </c>
    </row>
    <row r="96" spans="1:16" ht="12.75" customHeight="1">
      <c r="A96" s="202" t="str">
        <f t="shared" si="6"/>
        <v>IBVS 3935 </v>
      </c>
      <c r="B96" s="141" t="str">
        <f t="shared" si="7"/>
        <v>II</v>
      </c>
      <c r="C96" s="202">
        <f t="shared" si="8"/>
        <v>47837.956200000001</v>
      </c>
      <c r="D96" t="str">
        <f t="shared" si="9"/>
        <v>vis</v>
      </c>
      <c r="E96">
        <f>VLOOKUP(C96,Active!C$21:E$952,3,FALSE)</f>
        <v>-7184.5361288526892</v>
      </c>
      <c r="F96" s="141" t="s">
        <v>187</v>
      </c>
      <c r="G96" t="str">
        <f t="shared" si="10"/>
        <v>47837.9562</v>
      </c>
      <c r="H96" s="202">
        <f t="shared" si="11"/>
        <v>24445.5</v>
      </c>
      <c r="I96" s="211" t="s">
        <v>583</v>
      </c>
      <c r="J96" s="212" t="s">
        <v>584</v>
      </c>
      <c r="K96" s="211">
        <v>24445.5</v>
      </c>
      <c r="L96" s="211" t="s">
        <v>585</v>
      </c>
      <c r="M96" s="212" t="s">
        <v>334</v>
      </c>
      <c r="N96" s="212" t="s">
        <v>335</v>
      </c>
      <c r="O96" s="213" t="s">
        <v>586</v>
      </c>
      <c r="P96" s="214" t="s">
        <v>576</v>
      </c>
    </row>
    <row r="97" spans="1:16" ht="12.75" customHeight="1">
      <c r="A97" s="202" t="str">
        <f t="shared" si="6"/>
        <v> BBS 94 </v>
      </c>
      <c r="B97" s="141" t="str">
        <f t="shared" si="7"/>
        <v>I</v>
      </c>
      <c r="C97" s="202">
        <f t="shared" si="8"/>
        <v>47901.35</v>
      </c>
      <c r="D97" t="str">
        <f t="shared" si="9"/>
        <v>vis</v>
      </c>
      <c r="E97">
        <f>VLOOKUP(C97,Active!C$21:E$952,3,FALSE)</f>
        <v>-7032.0279295324081</v>
      </c>
      <c r="F97" s="141" t="s">
        <v>187</v>
      </c>
      <c r="G97" t="str">
        <f t="shared" si="10"/>
        <v>47901.350</v>
      </c>
      <c r="H97" s="202">
        <f t="shared" si="11"/>
        <v>24598</v>
      </c>
      <c r="I97" s="211" t="s">
        <v>587</v>
      </c>
      <c r="J97" s="212" t="s">
        <v>588</v>
      </c>
      <c r="K97" s="211">
        <v>24598</v>
      </c>
      <c r="L97" s="211" t="s">
        <v>544</v>
      </c>
      <c r="M97" s="212" t="s">
        <v>334</v>
      </c>
      <c r="N97" s="212" t="s">
        <v>335</v>
      </c>
      <c r="O97" s="213" t="s">
        <v>547</v>
      </c>
      <c r="P97" s="213" t="s">
        <v>589</v>
      </c>
    </row>
    <row r="98" spans="1:16" ht="12.75" customHeight="1">
      <c r="A98" s="202" t="str">
        <f t="shared" si="6"/>
        <v> BBS 94 </v>
      </c>
      <c r="B98" s="141" t="str">
        <f t="shared" si="7"/>
        <v>I</v>
      </c>
      <c r="C98" s="202">
        <f t="shared" si="8"/>
        <v>47905.504999999997</v>
      </c>
      <c r="D98" t="str">
        <f t="shared" si="9"/>
        <v>vis</v>
      </c>
      <c r="E98">
        <f>VLOOKUP(C98,Active!C$21:E$952,3,FALSE)</f>
        <v>-7022.032132338114</v>
      </c>
      <c r="F98" s="141" t="s">
        <v>187</v>
      </c>
      <c r="G98" t="str">
        <f t="shared" si="10"/>
        <v>47905.505</v>
      </c>
      <c r="H98" s="202">
        <f t="shared" si="11"/>
        <v>24608</v>
      </c>
      <c r="I98" s="211" t="s">
        <v>590</v>
      </c>
      <c r="J98" s="212" t="s">
        <v>591</v>
      </c>
      <c r="K98" s="211">
        <v>24608</v>
      </c>
      <c r="L98" s="211" t="s">
        <v>420</v>
      </c>
      <c r="M98" s="212" t="s">
        <v>334</v>
      </c>
      <c r="N98" s="212" t="s">
        <v>335</v>
      </c>
      <c r="O98" s="213" t="s">
        <v>547</v>
      </c>
      <c r="P98" s="213" t="s">
        <v>589</v>
      </c>
    </row>
    <row r="99" spans="1:16" ht="12.75" customHeight="1">
      <c r="A99" s="202" t="str">
        <f t="shared" si="6"/>
        <v> BBS 94 </v>
      </c>
      <c r="B99" s="141" t="str">
        <f t="shared" si="7"/>
        <v>I</v>
      </c>
      <c r="C99" s="202">
        <f t="shared" si="8"/>
        <v>47970.336000000003</v>
      </c>
      <c r="D99" t="str">
        <f t="shared" si="9"/>
        <v>vis</v>
      </c>
      <c r="E99">
        <f>VLOOKUP(C99,Active!C$21:E$952,3,FALSE)</f>
        <v>-6866.0664216513542</v>
      </c>
      <c r="F99" s="141" t="s">
        <v>187</v>
      </c>
      <c r="G99" t="str">
        <f t="shared" si="10"/>
        <v>47970.336</v>
      </c>
      <c r="H99" s="202">
        <f t="shared" si="11"/>
        <v>24764</v>
      </c>
      <c r="I99" s="211" t="s">
        <v>592</v>
      </c>
      <c r="J99" s="212" t="s">
        <v>593</v>
      </c>
      <c r="K99" s="211">
        <v>24764</v>
      </c>
      <c r="L99" s="211" t="s">
        <v>452</v>
      </c>
      <c r="M99" s="212" t="s">
        <v>305</v>
      </c>
      <c r="N99" s="212"/>
      <c r="O99" s="213" t="s">
        <v>594</v>
      </c>
      <c r="P99" s="213" t="s">
        <v>589</v>
      </c>
    </row>
    <row r="100" spans="1:16" ht="12.75" customHeight="1">
      <c r="A100" s="202" t="str">
        <f t="shared" si="6"/>
        <v> AOEB 2 </v>
      </c>
      <c r="B100" s="141" t="str">
        <f t="shared" si="7"/>
        <v>I</v>
      </c>
      <c r="C100" s="202">
        <f t="shared" si="8"/>
        <v>48137.864999999998</v>
      </c>
      <c r="D100" t="str">
        <f t="shared" si="9"/>
        <v>vis</v>
      </c>
      <c r="E100">
        <f>VLOOKUP(C100,Active!C$21:E$952,3,FALSE)</f>
        <v>-6463.0373222137532</v>
      </c>
      <c r="F100" s="141" t="s">
        <v>187</v>
      </c>
      <c r="G100" t="str">
        <f t="shared" si="10"/>
        <v>48137.865</v>
      </c>
      <c r="H100" s="202">
        <f t="shared" si="11"/>
        <v>25167</v>
      </c>
      <c r="I100" s="211" t="s">
        <v>595</v>
      </c>
      <c r="J100" s="212" t="s">
        <v>596</v>
      </c>
      <c r="K100" s="211">
        <v>25167</v>
      </c>
      <c r="L100" s="211" t="s">
        <v>529</v>
      </c>
      <c r="M100" s="212" t="s">
        <v>305</v>
      </c>
      <c r="N100" s="212"/>
      <c r="O100" s="213" t="s">
        <v>447</v>
      </c>
      <c r="P100" s="213" t="s">
        <v>440</v>
      </c>
    </row>
    <row r="101" spans="1:16" ht="12.75" customHeight="1">
      <c r="A101" s="202" t="str">
        <f t="shared" si="6"/>
        <v> AOEB 2 </v>
      </c>
      <c r="B101" s="141" t="str">
        <f t="shared" si="7"/>
        <v>I</v>
      </c>
      <c r="C101" s="202">
        <f t="shared" si="8"/>
        <v>48210.61</v>
      </c>
      <c r="D101" t="str">
        <f t="shared" si="9"/>
        <v>vis</v>
      </c>
      <c r="E101">
        <f>VLOOKUP(C101,Active!C$21:E$952,3,FALSE)</f>
        <v>-6288.0326851742548</v>
      </c>
      <c r="F101" s="141" t="s">
        <v>187</v>
      </c>
      <c r="G101" t="str">
        <f t="shared" si="10"/>
        <v>48210.610</v>
      </c>
      <c r="H101" s="202">
        <f t="shared" si="11"/>
        <v>25342</v>
      </c>
      <c r="I101" s="211" t="s">
        <v>597</v>
      </c>
      <c r="J101" s="212" t="s">
        <v>598</v>
      </c>
      <c r="K101" s="211">
        <v>25342</v>
      </c>
      <c r="L101" s="211" t="s">
        <v>420</v>
      </c>
      <c r="M101" s="212" t="s">
        <v>305</v>
      </c>
      <c r="N101" s="212"/>
      <c r="O101" s="213" t="s">
        <v>447</v>
      </c>
      <c r="P101" s="213" t="s">
        <v>440</v>
      </c>
    </row>
    <row r="102" spans="1:16" ht="12.75" customHeight="1">
      <c r="A102" s="202" t="str">
        <f t="shared" si="6"/>
        <v> AOEB 2 </v>
      </c>
      <c r="B102" s="141" t="str">
        <f t="shared" si="7"/>
        <v>I</v>
      </c>
      <c r="C102" s="202">
        <f t="shared" si="8"/>
        <v>48219.758000000002</v>
      </c>
      <c r="D102" t="str">
        <f t="shared" si="9"/>
        <v>vis</v>
      </c>
      <c r="E102">
        <f>VLOOKUP(C102,Active!C$21:E$952,3,FALSE)</f>
        <v>-6266.0250912552574</v>
      </c>
      <c r="F102" s="141" t="s">
        <v>187</v>
      </c>
      <c r="G102" t="str">
        <f t="shared" si="10"/>
        <v>48219.758</v>
      </c>
      <c r="H102" s="202">
        <f t="shared" si="11"/>
        <v>25364</v>
      </c>
      <c r="I102" s="211" t="s">
        <v>599</v>
      </c>
      <c r="J102" s="212" t="s">
        <v>600</v>
      </c>
      <c r="K102" s="211">
        <v>25364</v>
      </c>
      <c r="L102" s="211" t="s">
        <v>534</v>
      </c>
      <c r="M102" s="212" t="s">
        <v>305</v>
      </c>
      <c r="N102" s="212"/>
      <c r="O102" s="213" t="s">
        <v>447</v>
      </c>
      <c r="P102" s="213" t="s">
        <v>440</v>
      </c>
    </row>
    <row r="103" spans="1:16" ht="12.75" customHeight="1">
      <c r="A103" s="202" t="str">
        <f t="shared" si="6"/>
        <v> AOEB 2 </v>
      </c>
      <c r="B103" s="141" t="str">
        <f t="shared" si="7"/>
        <v>I</v>
      </c>
      <c r="C103" s="202">
        <f t="shared" si="8"/>
        <v>48232.644</v>
      </c>
      <c r="D103" t="str">
        <f t="shared" si="9"/>
        <v>vis</v>
      </c>
      <c r="E103">
        <f>VLOOKUP(C103,Active!C$21:E$952,3,FALSE)</f>
        <v>-6235.0248884524435</v>
      </c>
      <c r="F103" s="141" t="s">
        <v>187</v>
      </c>
      <c r="G103" t="str">
        <f t="shared" si="10"/>
        <v>48232.644</v>
      </c>
      <c r="H103" s="202">
        <f t="shared" si="11"/>
        <v>25395</v>
      </c>
      <c r="I103" s="211" t="s">
        <v>601</v>
      </c>
      <c r="J103" s="212" t="s">
        <v>602</v>
      </c>
      <c r="K103" s="211">
        <v>25395</v>
      </c>
      <c r="L103" s="211" t="s">
        <v>534</v>
      </c>
      <c r="M103" s="212" t="s">
        <v>305</v>
      </c>
      <c r="N103" s="212"/>
      <c r="O103" s="213" t="s">
        <v>447</v>
      </c>
      <c r="P103" s="213" t="s">
        <v>440</v>
      </c>
    </row>
    <row r="104" spans="1:16" ht="12.75" customHeight="1">
      <c r="A104" s="202" t="str">
        <f t="shared" si="6"/>
        <v> BBS 97 </v>
      </c>
      <c r="B104" s="141" t="str">
        <f t="shared" si="7"/>
        <v>I</v>
      </c>
      <c r="C104" s="202">
        <f t="shared" si="8"/>
        <v>48252.591</v>
      </c>
      <c r="D104" t="str">
        <f t="shared" si="9"/>
        <v>vis</v>
      </c>
      <c r="E104">
        <f>VLOOKUP(C104,Active!C$21:E$952,3,FALSE)</f>
        <v>-6187.0378447377307</v>
      </c>
      <c r="F104" s="141" t="s">
        <v>187</v>
      </c>
      <c r="G104" t="str">
        <f t="shared" si="10"/>
        <v>48252.591</v>
      </c>
      <c r="H104" s="202">
        <f t="shared" si="11"/>
        <v>25443</v>
      </c>
      <c r="I104" s="211" t="s">
        <v>603</v>
      </c>
      <c r="J104" s="212" t="s">
        <v>604</v>
      </c>
      <c r="K104" s="211">
        <v>25443</v>
      </c>
      <c r="L104" s="211" t="s">
        <v>529</v>
      </c>
      <c r="M104" s="212" t="s">
        <v>305</v>
      </c>
      <c r="N104" s="212"/>
      <c r="O104" s="213" t="s">
        <v>605</v>
      </c>
      <c r="P104" s="213" t="s">
        <v>606</v>
      </c>
    </row>
    <row r="105" spans="1:16" ht="12.75" customHeight="1">
      <c r="A105" s="202" t="str">
        <f t="shared" si="6"/>
        <v> AOEB 2 </v>
      </c>
      <c r="B105" s="141" t="str">
        <f t="shared" si="7"/>
        <v>I</v>
      </c>
      <c r="C105" s="202">
        <f t="shared" si="8"/>
        <v>48306.625</v>
      </c>
      <c r="D105" t="str">
        <f t="shared" si="9"/>
        <v>vis</v>
      </c>
      <c r="E105">
        <f>VLOOKUP(C105,Active!C$21:E$952,3,FALSE)</f>
        <v>-6057.0467723919774</v>
      </c>
      <c r="F105" s="141" t="s">
        <v>187</v>
      </c>
      <c r="G105" t="str">
        <f t="shared" si="10"/>
        <v>48306.625</v>
      </c>
      <c r="H105" s="202">
        <f t="shared" si="11"/>
        <v>25573</v>
      </c>
      <c r="I105" s="211" t="s">
        <v>607</v>
      </c>
      <c r="J105" s="212" t="s">
        <v>608</v>
      </c>
      <c r="K105" s="211">
        <v>25573</v>
      </c>
      <c r="L105" s="211" t="s">
        <v>519</v>
      </c>
      <c r="M105" s="212" t="s">
        <v>305</v>
      </c>
      <c r="N105" s="212"/>
      <c r="O105" s="213" t="s">
        <v>447</v>
      </c>
      <c r="P105" s="213" t="s">
        <v>440</v>
      </c>
    </row>
    <row r="106" spans="1:16" ht="12.75" customHeight="1">
      <c r="A106" s="202" t="str">
        <f t="shared" si="6"/>
        <v> BBS 100 </v>
      </c>
      <c r="B106" s="141" t="str">
        <f t="shared" si="7"/>
        <v>I</v>
      </c>
      <c r="C106" s="202">
        <f t="shared" si="8"/>
        <v>48628.366999999998</v>
      </c>
      <c r="D106" t="str">
        <f t="shared" si="9"/>
        <v>vis</v>
      </c>
      <c r="E106">
        <f>VLOOKUP(C106,Active!C$21:E$952,3,FALSE)</f>
        <v>-5283.0232390857682</v>
      </c>
      <c r="F106" s="141" t="s">
        <v>187</v>
      </c>
      <c r="G106" t="str">
        <f t="shared" si="10"/>
        <v>48628.367</v>
      </c>
      <c r="H106" s="202">
        <f t="shared" si="11"/>
        <v>26347</v>
      </c>
      <c r="I106" s="211" t="s">
        <v>609</v>
      </c>
      <c r="J106" s="212" t="s">
        <v>610</v>
      </c>
      <c r="K106" s="211">
        <v>26347</v>
      </c>
      <c r="L106" s="211" t="s">
        <v>611</v>
      </c>
      <c r="M106" s="212" t="s">
        <v>305</v>
      </c>
      <c r="N106" s="212"/>
      <c r="O106" s="213" t="s">
        <v>612</v>
      </c>
      <c r="P106" s="213" t="s">
        <v>613</v>
      </c>
    </row>
    <row r="107" spans="1:16" ht="12.75" customHeight="1">
      <c r="A107" s="202" t="str">
        <f t="shared" si="6"/>
        <v> AOEB 2 </v>
      </c>
      <c r="B107" s="141" t="str">
        <f t="shared" si="7"/>
        <v>I</v>
      </c>
      <c r="C107" s="202">
        <f t="shared" si="8"/>
        <v>48633.78</v>
      </c>
      <c r="D107" t="str">
        <f t="shared" si="9"/>
        <v>vis</v>
      </c>
      <c r="E107">
        <f>VLOOKUP(C107,Active!C$21:E$952,3,FALSE)</f>
        <v>-5270.0010368685043</v>
      </c>
      <c r="F107" s="141" t="s">
        <v>187</v>
      </c>
      <c r="G107" t="str">
        <f t="shared" si="10"/>
        <v>48633.780</v>
      </c>
      <c r="H107" s="202">
        <f t="shared" si="11"/>
        <v>26360</v>
      </c>
      <c r="I107" s="211" t="s">
        <v>614</v>
      </c>
      <c r="J107" s="212" t="s">
        <v>615</v>
      </c>
      <c r="K107" s="211">
        <v>26360</v>
      </c>
      <c r="L107" s="211" t="s">
        <v>571</v>
      </c>
      <c r="M107" s="212" t="s">
        <v>305</v>
      </c>
      <c r="N107" s="212"/>
      <c r="O107" s="213" t="s">
        <v>447</v>
      </c>
      <c r="P107" s="213" t="s">
        <v>440</v>
      </c>
    </row>
    <row r="108" spans="1:16" ht="12.75" customHeight="1">
      <c r="A108" s="202" t="str">
        <f t="shared" si="6"/>
        <v> BBS 100 </v>
      </c>
      <c r="B108" s="141" t="str">
        <f t="shared" si="7"/>
        <v>I</v>
      </c>
      <c r="C108" s="202">
        <f t="shared" si="8"/>
        <v>48653.315999999999</v>
      </c>
      <c r="D108" t="str">
        <f t="shared" si="9"/>
        <v>vis</v>
      </c>
      <c r="E108">
        <f>VLOOKUP(C108,Active!C$21:E$952,3,FALSE)</f>
        <v>-5223.0027471000867</v>
      </c>
      <c r="F108" s="141" t="s">
        <v>187</v>
      </c>
      <c r="G108" t="str">
        <f t="shared" si="10"/>
        <v>48653.316</v>
      </c>
      <c r="H108" s="202">
        <f t="shared" si="11"/>
        <v>26407</v>
      </c>
      <c r="I108" s="211" t="s">
        <v>616</v>
      </c>
      <c r="J108" s="212" t="s">
        <v>617</v>
      </c>
      <c r="K108" s="211">
        <v>26407</v>
      </c>
      <c r="L108" s="211" t="s">
        <v>618</v>
      </c>
      <c r="M108" s="212" t="s">
        <v>305</v>
      </c>
      <c r="N108" s="212"/>
      <c r="O108" s="213" t="s">
        <v>612</v>
      </c>
      <c r="P108" s="213" t="s">
        <v>613</v>
      </c>
    </row>
    <row r="109" spans="1:16" ht="12.75" customHeight="1">
      <c r="A109" s="202" t="str">
        <f t="shared" si="6"/>
        <v> BBS 103 </v>
      </c>
      <c r="B109" s="141" t="str">
        <f t="shared" si="7"/>
        <v>I</v>
      </c>
      <c r="C109" s="202">
        <f t="shared" si="8"/>
        <v>48971.307000000001</v>
      </c>
      <c r="D109" t="str">
        <f t="shared" si="9"/>
        <v>vis</v>
      </c>
      <c r="E109">
        <f>VLOOKUP(C109,Active!C$21:E$952,3,FALSE)</f>
        <v>-4458.0030971334136</v>
      </c>
      <c r="F109" s="141" t="s">
        <v>187</v>
      </c>
      <c r="G109" t="str">
        <f t="shared" si="10"/>
        <v>48971.307</v>
      </c>
      <c r="H109" s="202">
        <f t="shared" si="11"/>
        <v>27172</v>
      </c>
      <c r="I109" s="211" t="s">
        <v>619</v>
      </c>
      <c r="J109" s="212" t="s">
        <v>620</v>
      </c>
      <c r="K109" s="211">
        <v>27172</v>
      </c>
      <c r="L109" s="211" t="s">
        <v>618</v>
      </c>
      <c r="M109" s="212" t="s">
        <v>305</v>
      </c>
      <c r="N109" s="212"/>
      <c r="O109" s="213" t="s">
        <v>612</v>
      </c>
      <c r="P109" s="213" t="s">
        <v>621</v>
      </c>
    </row>
    <row r="110" spans="1:16" ht="12.75" customHeight="1">
      <c r="A110" s="202" t="str">
        <f t="shared" si="6"/>
        <v> BBS 103 </v>
      </c>
      <c r="B110" s="141" t="str">
        <f t="shared" si="7"/>
        <v>I</v>
      </c>
      <c r="C110" s="202">
        <f t="shared" si="8"/>
        <v>48986.263500000001</v>
      </c>
      <c r="D110" t="str">
        <f t="shared" si="9"/>
        <v>vis</v>
      </c>
      <c r="E110">
        <f>VLOOKUP(C110,Active!C$21:E$952,3,FALSE)</f>
        <v>-4422.0218358249913</v>
      </c>
      <c r="F110" s="141" t="s">
        <v>187</v>
      </c>
      <c r="G110" t="str">
        <f t="shared" si="10"/>
        <v>48986.2635</v>
      </c>
      <c r="H110" s="202">
        <f t="shared" si="11"/>
        <v>27208</v>
      </c>
      <c r="I110" s="211" t="s">
        <v>622</v>
      </c>
      <c r="J110" s="212" t="s">
        <v>623</v>
      </c>
      <c r="K110" s="211">
        <v>27208</v>
      </c>
      <c r="L110" s="211" t="s">
        <v>624</v>
      </c>
      <c r="M110" s="212" t="s">
        <v>334</v>
      </c>
      <c r="N110" s="212" t="s">
        <v>66</v>
      </c>
      <c r="O110" s="213" t="s">
        <v>351</v>
      </c>
      <c r="P110" s="213" t="s">
        <v>621</v>
      </c>
    </row>
    <row r="111" spans="1:16" ht="12.75" customHeight="1">
      <c r="A111" s="202" t="str">
        <f t="shared" si="6"/>
        <v> BBS 103 </v>
      </c>
      <c r="B111" s="141" t="str">
        <f t="shared" si="7"/>
        <v>I</v>
      </c>
      <c r="C111" s="202">
        <f t="shared" si="8"/>
        <v>49003.307999999997</v>
      </c>
      <c r="D111" t="str">
        <f t="shared" si="9"/>
        <v>vis</v>
      </c>
      <c r="E111">
        <f>VLOOKUP(C111,Active!C$21:E$952,3,FALSE)</f>
        <v>-4381.0174157821157</v>
      </c>
      <c r="F111" s="141" t="s">
        <v>187</v>
      </c>
      <c r="G111" t="str">
        <f t="shared" si="10"/>
        <v>49003.308</v>
      </c>
      <c r="H111" s="202">
        <f t="shared" si="11"/>
        <v>27249</v>
      </c>
      <c r="I111" s="211" t="s">
        <v>625</v>
      </c>
      <c r="J111" s="212" t="s">
        <v>626</v>
      </c>
      <c r="K111" s="211">
        <v>27249</v>
      </c>
      <c r="L111" s="211" t="s">
        <v>627</v>
      </c>
      <c r="M111" s="212" t="s">
        <v>305</v>
      </c>
      <c r="N111" s="212"/>
      <c r="O111" s="213" t="s">
        <v>612</v>
      </c>
      <c r="P111" s="213" t="s">
        <v>621</v>
      </c>
    </row>
    <row r="112" spans="1:16" ht="12.75" customHeight="1">
      <c r="A112" s="202" t="str">
        <f t="shared" si="6"/>
        <v> BBS 103 </v>
      </c>
      <c r="B112" s="141" t="str">
        <f t="shared" si="7"/>
        <v>I</v>
      </c>
      <c r="C112" s="202">
        <f t="shared" si="8"/>
        <v>49057.349000000002</v>
      </c>
      <c r="D112" t="str">
        <f t="shared" si="9"/>
        <v>vis</v>
      </c>
      <c r="E112">
        <f>VLOOKUP(C112,Active!C$21:E$952,3,FALSE)</f>
        <v>-4251.009503344806</v>
      </c>
      <c r="F112" s="141" t="s">
        <v>187</v>
      </c>
      <c r="G112" t="str">
        <f t="shared" si="10"/>
        <v>49057.349</v>
      </c>
      <c r="H112" s="202">
        <f t="shared" si="11"/>
        <v>27379</v>
      </c>
      <c r="I112" s="211" t="s">
        <v>628</v>
      </c>
      <c r="J112" s="212" t="s">
        <v>629</v>
      </c>
      <c r="K112" s="211">
        <v>27379</v>
      </c>
      <c r="L112" s="211" t="s">
        <v>630</v>
      </c>
      <c r="M112" s="212" t="s">
        <v>305</v>
      </c>
      <c r="N112" s="212"/>
      <c r="O112" s="213" t="s">
        <v>612</v>
      </c>
      <c r="P112" s="213" t="s">
        <v>621</v>
      </c>
    </row>
    <row r="113" spans="1:16" ht="12.75" customHeight="1">
      <c r="A113" s="202" t="str">
        <f t="shared" si="6"/>
        <v> AOEB 2 </v>
      </c>
      <c r="B113" s="141" t="str">
        <f t="shared" si="7"/>
        <v>I</v>
      </c>
      <c r="C113" s="202">
        <f t="shared" si="8"/>
        <v>49060.667000000001</v>
      </c>
      <c r="D113" t="str">
        <f t="shared" si="9"/>
        <v>vis</v>
      </c>
      <c r="E113">
        <f>VLOOKUP(C113,Active!C$21:E$952,3,FALSE)</f>
        <v>-4243.02729995355</v>
      </c>
      <c r="F113" s="141" t="s">
        <v>187</v>
      </c>
      <c r="G113" t="str">
        <f t="shared" si="10"/>
        <v>49060.667</v>
      </c>
      <c r="H113" s="202">
        <f t="shared" si="11"/>
        <v>27387</v>
      </c>
      <c r="I113" s="211" t="s">
        <v>631</v>
      </c>
      <c r="J113" s="212" t="s">
        <v>632</v>
      </c>
      <c r="K113" s="211">
        <v>27387</v>
      </c>
      <c r="L113" s="211" t="s">
        <v>544</v>
      </c>
      <c r="M113" s="212" t="s">
        <v>305</v>
      </c>
      <c r="N113" s="212"/>
      <c r="O113" s="213" t="s">
        <v>447</v>
      </c>
      <c r="P113" s="213" t="s">
        <v>440</v>
      </c>
    </row>
    <row r="114" spans="1:16" ht="12.75" customHeight="1">
      <c r="A114" s="202" t="str">
        <f t="shared" si="6"/>
        <v> AOEB 2 </v>
      </c>
      <c r="B114" s="141" t="str">
        <f t="shared" si="7"/>
        <v>I</v>
      </c>
      <c r="C114" s="202">
        <f t="shared" si="8"/>
        <v>49283.870999999999</v>
      </c>
      <c r="D114" t="str">
        <f t="shared" si="9"/>
        <v>vis</v>
      </c>
      <c r="E114">
        <f>VLOOKUP(C114,Active!C$21:E$952,3,FALSE)</f>
        <v>-3706.0593295670969</v>
      </c>
      <c r="F114" s="141" t="s">
        <v>187</v>
      </c>
      <c r="G114" t="str">
        <f t="shared" si="10"/>
        <v>49283.871</v>
      </c>
      <c r="H114" s="202">
        <f t="shared" si="11"/>
        <v>27924</v>
      </c>
      <c r="I114" s="211" t="s">
        <v>633</v>
      </c>
      <c r="J114" s="212" t="s">
        <v>634</v>
      </c>
      <c r="K114" s="211">
        <v>27924</v>
      </c>
      <c r="L114" s="211" t="s">
        <v>355</v>
      </c>
      <c r="M114" s="212" t="s">
        <v>305</v>
      </c>
      <c r="N114" s="212"/>
      <c r="O114" s="213" t="s">
        <v>447</v>
      </c>
      <c r="P114" s="213" t="s">
        <v>440</v>
      </c>
    </row>
    <row r="115" spans="1:16" ht="12.75" customHeight="1">
      <c r="A115" s="202" t="str">
        <f t="shared" si="6"/>
        <v> AOEB 2 </v>
      </c>
      <c r="B115" s="141" t="str">
        <f t="shared" si="7"/>
        <v>I</v>
      </c>
      <c r="C115" s="202">
        <f t="shared" si="8"/>
        <v>49333.758000000002</v>
      </c>
      <c r="D115" t="str">
        <f t="shared" si="9"/>
        <v>vis</v>
      </c>
      <c r="E115">
        <f>VLOOKUP(C115,Active!C$21:E$952,3,FALSE)</f>
        <v>-3586.0448085967264</v>
      </c>
      <c r="F115" s="141" t="s">
        <v>187</v>
      </c>
      <c r="G115" t="str">
        <f t="shared" si="10"/>
        <v>49333.758</v>
      </c>
      <c r="H115" s="202">
        <f t="shared" si="11"/>
        <v>28044</v>
      </c>
      <c r="I115" s="211" t="s">
        <v>635</v>
      </c>
      <c r="J115" s="212" t="s">
        <v>636</v>
      </c>
      <c r="K115" s="211">
        <v>28044</v>
      </c>
      <c r="L115" s="211" t="s">
        <v>414</v>
      </c>
      <c r="M115" s="212" t="s">
        <v>305</v>
      </c>
      <c r="N115" s="212"/>
      <c r="O115" s="213" t="s">
        <v>447</v>
      </c>
      <c r="P115" s="213" t="s">
        <v>440</v>
      </c>
    </row>
    <row r="116" spans="1:16" ht="12.75" customHeight="1">
      <c r="A116" s="202" t="str">
        <f t="shared" si="6"/>
        <v> AOEB 2 </v>
      </c>
      <c r="B116" s="141" t="str">
        <f t="shared" si="7"/>
        <v>I</v>
      </c>
      <c r="C116" s="202">
        <f t="shared" si="8"/>
        <v>49393.623</v>
      </c>
      <c r="D116" t="str">
        <f t="shared" si="9"/>
        <v>vis</v>
      </c>
      <c r="E116">
        <f>VLOOKUP(C116,Active!C$21:E$952,3,FALSE)</f>
        <v>-3442.0259399958759</v>
      </c>
      <c r="F116" s="141" t="s">
        <v>187</v>
      </c>
      <c r="G116" t="str">
        <f t="shared" si="10"/>
        <v>49393.623</v>
      </c>
      <c r="H116" s="202">
        <f t="shared" si="11"/>
        <v>28188</v>
      </c>
      <c r="I116" s="211" t="s">
        <v>637</v>
      </c>
      <c r="J116" s="212" t="s">
        <v>638</v>
      </c>
      <c r="K116" s="211">
        <v>28188</v>
      </c>
      <c r="L116" s="211" t="s">
        <v>534</v>
      </c>
      <c r="M116" s="212" t="s">
        <v>305</v>
      </c>
      <c r="N116" s="212"/>
      <c r="O116" s="213" t="s">
        <v>447</v>
      </c>
      <c r="P116" s="213" t="s">
        <v>440</v>
      </c>
    </row>
    <row r="117" spans="1:16" ht="12.75" customHeight="1">
      <c r="A117" s="202" t="str">
        <f t="shared" si="6"/>
        <v> AOEB 2 </v>
      </c>
      <c r="B117" s="141" t="str">
        <f t="shared" si="7"/>
        <v>I</v>
      </c>
      <c r="C117" s="202">
        <f t="shared" si="8"/>
        <v>49679.610999999997</v>
      </c>
      <c r="D117" t="str">
        <f t="shared" si="9"/>
        <v>vis</v>
      </c>
      <c r="E117">
        <f>VLOOKUP(C117,Active!C$21:E$952,3,FALSE)</f>
        <v>-2754.0167828352464</v>
      </c>
      <c r="F117" s="141" t="s">
        <v>187</v>
      </c>
      <c r="G117" t="str">
        <f t="shared" si="10"/>
        <v>49679.611</v>
      </c>
      <c r="H117" s="202">
        <f t="shared" si="11"/>
        <v>28876</v>
      </c>
      <c r="I117" s="211" t="s">
        <v>639</v>
      </c>
      <c r="J117" s="212" t="s">
        <v>640</v>
      </c>
      <c r="K117" s="211">
        <v>28876</v>
      </c>
      <c r="L117" s="211" t="s">
        <v>627</v>
      </c>
      <c r="M117" s="212" t="s">
        <v>305</v>
      </c>
      <c r="N117" s="212"/>
      <c r="O117" s="213" t="s">
        <v>447</v>
      </c>
      <c r="P117" s="213" t="s">
        <v>440</v>
      </c>
    </row>
    <row r="118" spans="1:16" ht="12.75" customHeight="1">
      <c r="A118" s="202" t="str">
        <f t="shared" si="6"/>
        <v> BBS 109 </v>
      </c>
      <c r="B118" s="141" t="str">
        <f t="shared" si="7"/>
        <v>I</v>
      </c>
      <c r="C118" s="202">
        <f t="shared" si="8"/>
        <v>49722.42</v>
      </c>
      <c r="D118" t="str">
        <f t="shared" si="9"/>
        <v>vis</v>
      </c>
      <c r="E118">
        <f>VLOOKUP(C118,Active!C$21:E$952,3,FALSE)</f>
        <v>-2651.03000014195</v>
      </c>
      <c r="F118" s="141" t="s">
        <v>187</v>
      </c>
      <c r="G118" t="str">
        <f t="shared" si="10"/>
        <v>49722.420</v>
      </c>
      <c r="H118" s="202">
        <f t="shared" si="11"/>
        <v>28979</v>
      </c>
      <c r="I118" s="211" t="s">
        <v>641</v>
      </c>
      <c r="J118" s="212" t="s">
        <v>642</v>
      </c>
      <c r="K118" s="211">
        <v>28979</v>
      </c>
      <c r="L118" s="211" t="s">
        <v>643</v>
      </c>
      <c r="M118" s="212" t="s">
        <v>305</v>
      </c>
      <c r="N118" s="212"/>
      <c r="O118" s="213" t="s">
        <v>644</v>
      </c>
      <c r="P118" s="213" t="s">
        <v>645</v>
      </c>
    </row>
    <row r="119" spans="1:16" ht="12.75" customHeight="1">
      <c r="A119" s="202" t="str">
        <f t="shared" si="6"/>
        <v> BBS 108 </v>
      </c>
      <c r="B119" s="141" t="str">
        <f t="shared" si="7"/>
        <v>I</v>
      </c>
      <c r="C119" s="202">
        <f t="shared" si="8"/>
        <v>49784.357000000004</v>
      </c>
      <c r="D119" t="str">
        <f t="shared" si="9"/>
        <v>vis</v>
      </c>
      <c r="E119">
        <f>VLOOKUP(C119,Active!C$21:E$952,3,FALSE)</f>
        <v>-2502.0264644444314</v>
      </c>
      <c r="F119" s="141" t="s">
        <v>187</v>
      </c>
      <c r="G119" t="str">
        <f t="shared" si="10"/>
        <v>49784.357</v>
      </c>
      <c r="H119" s="202">
        <f t="shared" si="11"/>
        <v>29128</v>
      </c>
      <c r="I119" s="211" t="s">
        <v>646</v>
      </c>
      <c r="J119" s="212" t="s">
        <v>647</v>
      </c>
      <c r="K119" s="211">
        <v>29128</v>
      </c>
      <c r="L119" s="211" t="s">
        <v>544</v>
      </c>
      <c r="M119" s="212" t="s">
        <v>305</v>
      </c>
      <c r="N119" s="212"/>
      <c r="O119" s="213" t="s">
        <v>612</v>
      </c>
      <c r="P119" s="213" t="s">
        <v>648</v>
      </c>
    </row>
    <row r="120" spans="1:16" ht="12.75" customHeight="1">
      <c r="A120" s="202" t="str">
        <f t="shared" si="6"/>
        <v> BBS 108 </v>
      </c>
      <c r="B120" s="141" t="str">
        <f t="shared" si="7"/>
        <v>I</v>
      </c>
      <c r="C120" s="202">
        <f t="shared" si="8"/>
        <v>49789.358</v>
      </c>
      <c r="D120" t="str">
        <f t="shared" si="9"/>
        <v>vis</v>
      </c>
      <c r="E120">
        <f>VLOOKUP(C120,Active!C$21:E$952,3,FALSE)</f>
        <v>-2489.9954219008355</v>
      </c>
      <c r="F120" s="141" t="s">
        <v>187</v>
      </c>
      <c r="G120" t="str">
        <f t="shared" si="10"/>
        <v>49789.358</v>
      </c>
      <c r="H120" s="202">
        <f t="shared" si="11"/>
        <v>29140</v>
      </c>
      <c r="I120" s="211" t="s">
        <v>649</v>
      </c>
      <c r="J120" s="212" t="s">
        <v>650</v>
      </c>
      <c r="K120" s="211">
        <v>29140</v>
      </c>
      <c r="L120" s="211" t="s">
        <v>651</v>
      </c>
      <c r="M120" s="212" t="s">
        <v>305</v>
      </c>
      <c r="N120" s="212"/>
      <c r="O120" s="213" t="s">
        <v>612</v>
      </c>
      <c r="P120" s="213" t="s">
        <v>648</v>
      </c>
    </row>
    <row r="121" spans="1:16" ht="12.75" customHeight="1">
      <c r="A121" s="202" t="str">
        <f t="shared" si="6"/>
        <v> BBS 112 </v>
      </c>
      <c r="B121" s="141" t="str">
        <f t="shared" si="7"/>
        <v>I</v>
      </c>
      <c r="C121" s="202">
        <f t="shared" si="8"/>
        <v>50012.567000000003</v>
      </c>
      <c r="D121" t="str">
        <f t="shared" si="9"/>
        <v>vis</v>
      </c>
      <c r="E121">
        <f>VLOOKUP(C121,Active!C$21:E$952,3,FALSE)</f>
        <v>-1953.0154228775546</v>
      </c>
      <c r="F121" s="141" t="s">
        <v>187</v>
      </c>
      <c r="G121" t="str">
        <f t="shared" si="10"/>
        <v>50012.567</v>
      </c>
      <c r="H121" s="202">
        <f t="shared" si="11"/>
        <v>29677</v>
      </c>
      <c r="I121" s="211" t="s">
        <v>652</v>
      </c>
      <c r="J121" s="212" t="s">
        <v>653</v>
      </c>
      <c r="K121" s="211">
        <v>29677</v>
      </c>
      <c r="L121" s="211" t="s">
        <v>654</v>
      </c>
      <c r="M121" s="212" t="s">
        <v>334</v>
      </c>
      <c r="N121" s="212" t="s">
        <v>335</v>
      </c>
      <c r="O121" s="213" t="s">
        <v>547</v>
      </c>
      <c r="P121" s="213" t="s">
        <v>655</v>
      </c>
    </row>
    <row r="122" spans="1:16" ht="12.75" customHeight="1">
      <c r="A122" s="202" t="str">
        <f t="shared" si="6"/>
        <v> BBS 114 </v>
      </c>
      <c r="B122" s="141" t="str">
        <f t="shared" si="7"/>
        <v>I</v>
      </c>
      <c r="C122" s="202">
        <f t="shared" si="8"/>
        <v>50509.298000000003</v>
      </c>
      <c r="D122" t="str">
        <f t="shared" si="9"/>
        <v>vis</v>
      </c>
      <c r="E122">
        <f>VLOOKUP(C122,Active!C$21:E$952,3,FALSE)</f>
        <v>-758.01606400389733</v>
      </c>
      <c r="F122" s="141" t="s">
        <v>187</v>
      </c>
      <c r="G122" t="str">
        <f t="shared" si="10"/>
        <v>50509.298</v>
      </c>
      <c r="H122" s="202">
        <f t="shared" si="11"/>
        <v>30872</v>
      </c>
      <c r="I122" s="211" t="s">
        <v>656</v>
      </c>
      <c r="J122" s="212" t="s">
        <v>657</v>
      </c>
      <c r="K122" s="211">
        <v>30872</v>
      </c>
      <c r="L122" s="211" t="s">
        <v>654</v>
      </c>
      <c r="M122" s="212" t="s">
        <v>305</v>
      </c>
      <c r="N122" s="212"/>
      <c r="O122" s="213" t="s">
        <v>612</v>
      </c>
      <c r="P122" s="213" t="s">
        <v>658</v>
      </c>
    </row>
    <row r="123" spans="1:16" ht="12.75" customHeight="1">
      <c r="A123" s="202" t="str">
        <f t="shared" si="6"/>
        <v>BAVM 118 </v>
      </c>
      <c r="B123" s="141" t="str">
        <f t="shared" si="7"/>
        <v>I</v>
      </c>
      <c r="C123" s="202">
        <f t="shared" si="8"/>
        <v>50824.386100000003</v>
      </c>
      <c r="D123" t="str">
        <f t="shared" si="9"/>
        <v>vis</v>
      </c>
      <c r="E123">
        <f>VLOOKUP(C123,Active!C$21:E$952,3,FALSE)</f>
        <v>0</v>
      </c>
      <c r="F123" s="141" t="s">
        <v>187</v>
      </c>
      <c r="G123" t="str">
        <f t="shared" si="10"/>
        <v>50824.3861</v>
      </c>
      <c r="H123" s="202">
        <f t="shared" si="11"/>
        <v>31630</v>
      </c>
      <c r="I123" s="211" t="s">
        <v>659</v>
      </c>
      <c r="J123" s="212" t="s">
        <v>660</v>
      </c>
      <c r="K123" s="211">
        <v>31630</v>
      </c>
      <c r="L123" s="211" t="s">
        <v>661</v>
      </c>
      <c r="M123" s="212" t="s">
        <v>334</v>
      </c>
      <c r="N123" s="212" t="s">
        <v>662</v>
      </c>
      <c r="O123" s="213" t="s">
        <v>663</v>
      </c>
      <c r="P123" s="214" t="s">
        <v>664</v>
      </c>
    </row>
    <row r="124" spans="1:16" ht="12.75" customHeight="1">
      <c r="A124" s="202" t="str">
        <f t="shared" si="6"/>
        <v>BAVM 118 </v>
      </c>
      <c r="B124" s="141" t="str">
        <f t="shared" si="7"/>
        <v>II</v>
      </c>
      <c r="C124" s="202">
        <f t="shared" si="8"/>
        <v>50848.288200000003</v>
      </c>
      <c r="D124" t="str">
        <f t="shared" si="9"/>
        <v>vis</v>
      </c>
      <c r="E124">
        <f>VLOOKUP(C124,Active!C$21:E$952,3,FALSE)</f>
        <v>57.501936009093974</v>
      </c>
      <c r="F124" s="141" t="s">
        <v>187</v>
      </c>
      <c r="G124" t="str">
        <f t="shared" si="10"/>
        <v>50848.2882</v>
      </c>
      <c r="H124" s="202">
        <f t="shared" si="11"/>
        <v>31687.5</v>
      </c>
      <c r="I124" s="211" t="s">
        <v>665</v>
      </c>
      <c r="J124" s="212" t="s">
        <v>666</v>
      </c>
      <c r="K124" s="211">
        <v>31687.5</v>
      </c>
      <c r="L124" s="211" t="s">
        <v>667</v>
      </c>
      <c r="M124" s="212" t="s">
        <v>334</v>
      </c>
      <c r="N124" s="212" t="s">
        <v>662</v>
      </c>
      <c r="O124" s="213" t="s">
        <v>663</v>
      </c>
      <c r="P124" s="214" t="s">
        <v>664</v>
      </c>
    </row>
    <row r="125" spans="1:16" ht="12.75" customHeight="1">
      <c r="A125" s="202" t="str">
        <f t="shared" si="6"/>
        <v> BBS 117 </v>
      </c>
      <c r="B125" s="141" t="str">
        <f t="shared" si="7"/>
        <v>I</v>
      </c>
      <c r="C125" s="202">
        <f t="shared" si="8"/>
        <v>50859.298000000003</v>
      </c>
      <c r="D125" t="str">
        <f t="shared" si="9"/>
        <v>vis</v>
      </c>
      <c r="E125">
        <f>VLOOKUP(C125,Active!C$21:E$952,3,FALSE)</f>
        <v>83.988513132983911</v>
      </c>
      <c r="F125" s="141" t="s">
        <v>187</v>
      </c>
      <c r="G125" t="str">
        <f t="shared" si="10"/>
        <v>50859.298</v>
      </c>
      <c r="H125" s="202">
        <f t="shared" si="11"/>
        <v>31714</v>
      </c>
      <c r="I125" s="211" t="s">
        <v>668</v>
      </c>
      <c r="J125" s="212" t="s">
        <v>669</v>
      </c>
      <c r="K125" s="211">
        <v>31714</v>
      </c>
      <c r="L125" s="211" t="s">
        <v>630</v>
      </c>
      <c r="M125" s="212" t="s">
        <v>305</v>
      </c>
      <c r="N125" s="212"/>
      <c r="O125" s="213" t="s">
        <v>612</v>
      </c>
      <c r="P125" s="213" t="s">
        <v>670</v>
      </c>
    </row>
    <row r="126" spans="1:16" ht="12.75" customHeight="1">
      <c r="A126" s="202" t="str">
        <f t="shared" si="6"/>
        <v>IBVS 4621 </v>
      </c>
      <c r="B126" s="141" t="str">
        <f t="shared" si="7"/>
        <v>II</v>
      </c>
      <c r="C126" s="202">
        <f t="shared" si="8"/>
        <v>50872.805099999998</v>
      </c>
      <c r="D126" t="str">
        <f t="shared" si="9"/>
        <v>vis</v>
      </c>
      <c r="E126">
        <f>VLOOKUP(C126,Active!C$21:E$952,3,FALSE)</f>
        <v>116.48291320110272</v>
      </c>
      <c r="F126" s="141" t="s">
        <v>187</v>
      </c>
      <c r="G126" t="str">
        <f t="shared" si="10"/>
        <v>50872.8051</v>
      </c>
      <c r="H126" s="202">
        <f t="shared" si="11"/>
        <v>31746.5</v>
      </c>
      <c r="I126" s="211" t="s">
        <v>671</v>
      </c>
      <c r="J126" s="212" t="s">
        <v>672</v>
      </c>
      <c r="K126" s="211">
        <v>31746.5</v>
      </c>
      <c r="L126" s="211" t="s">
        <v>673</v>
      </c>
      <c r="M126" s="212" t="s">
        <v>334</v>
      </c>
      <c r="N126" s="212" t="s">
        <v>66</v>
      </c>
      <c r="O126" s="213" t="s">
        <v>674</v>
      </c>
      <c r="P126" s="214" t="s">
        <v>675</v>
      </c>
    </row>
    <row r="127" spans="1:16" ht="12.75" customHeight="1">
      <c r="A127" s="202" t="str">
        <f t="shared" si="6"/>
        <v>BAVM 118 </v>
      </c>
      <c r="B127" s="141" t="str">
        <f t="shared" si="7"/>
        <v>II</v>
      </c>
      <c r="C127" s="202">
        <f t="shared" si="8"/>
        <v>51155.472500000003</v>
      </c>
      <c r="D127" t="str">
        <f t="shared" si="9"/>
        <v>vis</v>
      </c>
      <c r="E127">
        <f>VLOOKUP(C127,Active!C$21:E$952,3,FALSE)</f>
        <v>796.50361207934986</v>
      </c>
      <c r="F127" s="141" t="s">
        <v>187</v>
      </c>
      <c r="G127" t="str">
        <f t="shared" si="10"/>
        <v>51155.4725</v>
      </c>
      <c r="H127" s="202">
        <f t="shared" si="11"/>
        <v>32426.5</v>
      </c>
      <c r="I127" s="211" t="s">
        <v>676</v>
      </c>
      <c r="J127" s="212" t="s">
        <v>677</v>
      </c>
      <c r="K127" s="211">
        <v>32426.5</v>
      </c>
      <c r="L127" s="211" t="s">
        <v>678</v>
      </c>
      <c r="M127" s="212" t="s">
        <v>334</v>
      </c>
      <c r="N127" s="212" t="s">
        <v>679</v>
      </c>
      <c r="O127" s="213" t="s">
        <v>663</v>
      </c>
      <c r="P127" s="214" t="s">
        <v>664</v>
      </c>
    </row>
    <row r="128" spans="1:16" ht="12.75" customHeight="1">
      <c r="A128" s="202" t="str">
        <f t="shared" si="6"/>
        <v>BAVM 152 </v>
      </c>
      <c r="B128" s="141" t="str">
        <f t="shared" si="7"/>
        <v>I</v>
      </c>
      <c r="C128" s="202">
        <f t="shared" si="8"/>
        <v>51586.322</v>
      </c>
      <c r="D128" t="str">
        <f t="shared" si="9"/>
        <v>vis</v>
      </c>
      <c r="E128">
        <f>VLOOKUP(C128,Active!C$21:E$952,3,FALSE)</f>
        <v>1833.0100436711609</v>
      </c>
      <c r="F128" s="141" t="s">
        <v>187</v>
      </c>
      <c r="G128" t="str">
        <f t="shared" si="10"/>
        <v>51586.3220</v>
      </c>
      <c r="H128" s="202">
        <f t="shared" si="11"/>
        <v>33463</v>
      </c>
      <c r="I128" s="211" t="s">
        <v>680</v>
      </c>
      <c r="J128" s="212" t="s">
        <v>681</v>
      </c>
      <c r="K128" s="211" t="s">
        <v>682</v>
      </c>
      <c r="L128" s="211" t="s">
        <v>683</v>
      </c>
      <c r="M128" s="212" t="s">
        <v>334</v>
      </c>
      <c r="N128" s="212" t="s">
        <v>679</v>
      </c>
      <c r="O128" s="213" t="s">
        <v>663</v>
      </c>
      <c r="P128" s="214" t="s">
        <v>684</v>
      </c>
    </row>
    <row r="129" spans="1:16" ht="12.75" customHeight="1">
      <c r="A129" s="202" t="str">
        <f t="shared" si="6"/>
        <v>VSB 38 </v>
      </c>
      <c r="B129" s="141" t="str">
        <f t="shared" si="7"/>
        <v>II</v>
      </c>
      <c r="C129" s="202">
        <f t="shared" si="8"/>
        <v>51586.945</v>
      </c>
      <c r="D129" t="str">
        <f t="shared" si="9"/>
        <v>vis</v>
      </c>
      <c r="E129">
        <f>VLOOKUP(C129,Active!C$21:E$952,3,FALSE)</f>
        <v>1834.5088118184638</v>
      </c>
      <c r="F129" s="141" t="s">
        <v>187</v>
      </c>
      <c r="G129" t="str">
        <f t="shared" si="10"/>
        <v>51586.945</v>
      </c>
      <c r="H129" s="202">
        <f t="shared" si="11"/>
        <v>33464.5</v>
      </c>
      <c r="I129" s="211" t="s">
        <v>685</v>
      </c>
      <c r="J129" s="212" t="s">
        <v>686</v>
      </c>
      <c r="K129" s="211" t="s">
        <v>687</v>
      </c>
      <c r="L129" s="211" t="s">
        <v>688</v>
      </c>
      <c r="M129" s="212" t="s">
        <v>305</v>
      </c>
      <c r="N129" s="212"/>
      <c r="O129" s="213" t="s">
        <v>689</v>
      </c>
      <c r="P129" s="214" t="s">
        <v>690</v>
      </c>
    </row>
    <row r="130" spans="1:16" ht="12.75" customHeight="1">
      <c r="A130" s="202" t="str">
        <f t="shared" si="6"/>
        <v>VSB 38 </v>
      </c>
      <c r="B130" s="141" t="str">
        <f t="shared" si="7"/>
        <v>II</v>
      </c>
      <c r="C130" s="202">
        <f t="shared" si="8"/>
        <v>51586.946300000003</v>
      </c>
      <c r="D130" t="str">
        <f t="shared" si="9"/>
        <v>vis</v>
      </c>
      <c r="E130">
        <f>VLOOKUP(C130,Active!C$21:E$952,3,FALSE)</f>
        <v>1834.5119392640445</v>
      </c>
      <c r="F130" s="141" t="s">
        <v>187</v>
      </c>
      <c r="G130" t="str">
        <f t="shared" si="10"/>
        <v>51586.9463</v>
      </c>
      <c r="H130" s="202">
        <f t="shared" si="11"/>
        <v>33464.5</v>
      </c>
      <c r="I130" s="211" t="s">
        <v>691</v>
      </c>
      <c r="J130" s="212" t="s">
        <v>692</v>
      </c>
      <c r="K130" s="211" t="s">
        <v>687</v>
      </c>
      <c r="L130" s="211" t="s">
        <v>693</v>
      </c>
      <c r="M130" s="212" t="s">
        <v>334</v>
      </c>
      <c r="N130" s="212" t="s">
        <v>335</v>
      </c>
      <c r="O130" s="213" t="s">
        <v>694</v>
      </c>
      <c r="P130" s="214" t="s">
        <v>690</v>
      </c>
    </row>
    <row r="131" spans="1:16" ht="12.75" customHeight="1">
      <c r="A131" s="202" t="str">
        <f t="shared" si="6"/>
        <v>BAVM 152 </v>
      </c>
      <c r="B131" s="141" t="str">
        <f t="shared" si="7"/>
        <v>II</v>
      </c>
      <c r="C131" s="202">
        <f t="shared" si="8"/>
        <v>51922.397299999997</v>
      </c>
      <c r="D131" t="str">
        <f t="shared" si="9"/>
        <v>vis</v>
      </c>
      <c r="E131">
        <f>VLOOKUP(C131,Active!C$21:E$952,3,FALSE)</f>
        <v>2641.515588993012</v>
      </c>
      <c r="F131" s="141" t="s">
        <v>187</v>
      </c>
      <c r="G131" t="str">
        <f t="shared" si="10"/>
        <v>51922.3973</v>
      </c>
      <c r="H131" s="202">
        <f t="shared" si="11"/>
        <v>34271.5</v>
      </c>
      <c r="I131" s="211" t="s">
        <v>695</v>
      </c>
      <c r="J131" s="212" t="s">
        <v>696</v>
      </c>
      <c r="K131" s="211" t="s">
        <v>697</v>
      </c>
      <c r="L131" s="211" t="s">
        <v>698</v>
      </c>
      <c r="M131" s="212" t="s">
        <v>334</v>
      </c>
      <c r="N131" s="212" t="s">
        <v>679</v>
      </c>
      <c r="O131" s="213" t="s">
        <v>663</v>
      </c>
      <c r="P131" s="214" t="s">
        <v>684</v>
      </c>
    </row>
    <row r="132" spans="1:16" ht="12.75" customHeight="1">
      <c r="A132" s="202" t="str">
        <f t="shared" si="6"/>
        <v>IBVS 5371 </v>
      </c>
      <c r="B132" s="141" t="str">
        <f t="shared" si="7"/>
        <v>I</v>
      </c>
      <c r="C132" s="202">
        <f t="shared" si="8"/>
        <v>52551.940999999999</v>
      </c>
      <c r="D132" t="str">
        <f t="shared" si="9"/>
        <v>vis</v>
      </c>
      <c r="E132">
        <f>VLOOKUP(C132,Active!C$21:E$952,3,FALSE)</f>
        <v>4156.0260944435531</v>
      </c>
      <c r="F132" s="141" t="s">
        <v>187</v>
      </c>
      <c r="G132" t="str">
        <f t="shared" si="10"/>
        <v>52551.941</v>
      </c>
      <c r="H132" s="202">
        <f t="shared" si="11"/>
        <v>35786</v>
      </c>
      <c r="I132" s="211" t="s">
        <v>699</v>
      </c>
      <c r="J132" s="212" t="s">
        <v>700</v>
      </c>
      <c r="K132" s="211" t="s">
        <v>701</v>
      </c>
      <c r="L132" s="211" t="s">
        <v>702</v>
      </c>
      <c r="M132" s="212" t="s">
        <v>334</v>
      </c>
      <c r="N132" s="212" t="s">
        <v>335</v>
      </c>
      <c r="O132" s="213" t="s">
        <v>703</v>
      </c>
      <c r="P132" s="214" t="s">
        <v>704</v>
      </c>
    </row>
    <row r="133" spans="1:16" ht="12.75" customHeight="1">
      <c r="A133" s="202" t="str">
        <f t="shared" si="6"/>
        <v>OEJV 0074 </v>
      </c>
      <c r="B133" s="141" t="str">
        <f t="shared" si="7"/>
        <v>I</v>
      </c>
      <c r="C133" s="202">
        <f t="shared" si="8"/>
        <v>53060.3145</v>
      </c>
      <c r="D133" t="str">
        <f t="shared" si="9"/>
        <v>vis</v>
      </c>
      <c r="E133">
        <f>VLOOKUP(C133,Active!C$21:E$952,3,FALSE)</f>
        <v>5379.0341341438316</v>
      </c>
      <c r="F133" s="141" t="s">
        <v>187</v>
      </c>
      <c r="G133" t="str">
        <f t="shared" si="10"/>
        <v>53060.31450</v>
      </c>
      <c r="H133" s="202">
        <f t="shared" si="11"/>
        <v>37009</v>
      </c>
      <c r="I133" s="211" t="s">
        <v>705</v>
      </c>
      <c r="J133" s="212" t="s">
        <v>706</v>
      </c>
      <c r="K133" s="211" t="s">
        <v>707</v>
      </c>
      <c r="L133" s="211" t="s">
        <v>708</v>
      </c>
      <c r="M133" s="212" t="s">
        <v>709</v>
      </c>
      <c r="N133" s="212" t="s">
        <v>212</v>
      </c>
      <c r="O133" s="213" t="s">
        <v>710</v>
      </c>
      <c r="P133" s="214" t="s">
        <v>711</v>
      </c>
    </row>
    <row r="134" spans="1:16" ht="12.75" customHeight="1">
      <c r="A134" s="202" t="str">
        <f t="shared" si="6"/>
        <v>OEJV 0074 </v>
      </c>
      <c r="B134" s="141" t="str">
        <f t="shared" si="7"/>
        <v>I</v>
      </c>
      <c r="C134" s="202">
        <f t="shared" si="8"/>
        <v>53070.291830000002</v>
      </c>
      <c r="D134" t="str">
        <f t="shared" si="9"/>
        <v>vis</v>
      </c>
      <c r="E134">
        <f>VLOOKUP(C134,Active!C$21:E$952,3,FALSE)</f>
        <v>5403.0368699369928</v>
      </c>
      <c r="F134" s="141" t="s">
        <v>187</v>
      </c>
      <c r="G134" t="str">
        <f t="shared" si="10"/>
        <v>53070.29183</v>
      </c>
      <c r="H134" s="202">
        <f t="shared" si="11"/>
        <v>37033</v>
      </c>
      <c r="I134" s="211" t="s">
        <v>712</v>
      </c>
      <c r="J134" s="212" t="s">
        <v>713</v>
      </c>
      <c r="K134" s="211" t="s">
        <v>714</v>
      </c>
      <c r="L134" s="211" t="s">
        <v>715</v>
      </c>
      <c r="M134" s="212" t="s">
        <v>709</v>
      </c>
      <c r="N134" s="212" t="s">
        <v>212</v>
      </c>
      <c r="O134" s="213" t="s">
        <v>710</v>
      </c>
      <c r="P134" s="214" t="s">
        <v>711</v>
      </c>
    </row>
    <row r="135" spans="1:16" ht="12.75" customHeight="1">
      <c r="A135" s="202" t="str">
        <f t="shared" si="6"/>
        <v>IBVS 5616 </v>
      </c>
      <c r="B135" s="141" t="str">
        <f t="shared" si="7"/>
        <v>I</v>
      </c>
      <c r="C135" s="202">
        <f t="shared" si="8"/>
        <v>53308.468699999998</v>
      </c>
      <c r="D135" t="str">
        <f t="shared" si="9"/>
        <v>vis</v>
      </c>
      <c r="E135">
        <f>VLOOKUP(C135,Active!C$21:E$952,3,FALSE)</f>
        <v>5976.0254833887993</v>
      </c>
      <c r="F135" s="141" t="s">
        <v>187</v>
      </c>
      <c r="G135" t="str">
        <f t="shared" si="10"/>
        <v>53308.4687</v>
      </c>
      <c r="H135" s="202">
        <f t="shared" si="11"/>
        <v>37606</v>
      </c>
      <c r="I135" s="211" t="s">
        <v>716</v>
      </c>
      <c r="J135" s="212" t="s">
        <v>717</v>
      </c>
      <c r="K135" s="211" t="s">
        <v>718</v>
      </c>
      <c r="L135" s="211" t="s">
        <v>719</v>
      </c>
      <c r="M135" s="212" t="s">
        <v>334</v>
      </c>
      <c r="N135" s="212" t="s">
        <v>335</v>
      </c>
      <c r="O135" s="213" t="s">
        <v>720</v>
      </c>
      <c r="P135" s="214" t="s">
        <v>721</v>
      </c>
    </row>
    <row r="136" spans="1:16" ht="12.75" customHeight="1">
      <c r="A136" s="202" t="str">
        <f t="shared" si="6"/>
        <v>IBVS 5843 </v>
      </c>
      <c r="B136" s="141" t="str">
        <f t="shared" si="7"/>
        <v>II</v>
      </c>
      <c r="C136" s="202">
        <f t="shared" si="8"/>
        <v>53327.799500000001</v>
      </c>
      <c r="D136" t="str">
        <f t="shared" si="9"/>
        <v>vis</v>
      </c>
      <c r="E136">
        <f>VLOOKUP(C136,Active!C$21:E$952,3,FALSE)</f>
        <v>6022.5301179022863</v>
      </c>
      <c r="F136" s="141" t="s">
        <v>187</v>
      </c>
      <c r="G136" t="str">
        <f t="shared" si="10"/>
        <v>53327.7995</v>
      </c>
      <c r="H136" s="202">
        <f t="shared" si="11"/>
        <v>37652.5</v>
      </c>
      <c r="I136" s="211" t="s">
        <v>722</v>
      </c>
      <c r="J136" s="212" t="s">
        <v>723</v>
      </c>
      <c r="K136" s="211" t="s">
        <v>724</v>
      </c>
      <c r="L136" s="211" t="s">
        <v>725</v>
      </c>
      <c r="M136" s="212" t="s">
        <v>709</v>
      </c>
      <c r="N136" s="212" t="s">
        <v>679</v>
      </c>
      <c r="O136" s="213" t="s">
        <v>726</v>
      </c>
      <c r="P136" s="214" t="s">
        <v>727</v>
      </c>
    </row>
    <row r="137" spans="1:16" ht="12.75" customHeight="1">
      <c r="A137" s="202" t="str">
        <f t="shared" si="6"/>
        <v>IBVS 5843 </v>
      </c>
      <c r="B137" s="141" t="str">
        <f t="shared" si="7"/>
        <v>I</v>
      </c>
      <c r="C137" s="202">
        <f t="shared" si="8"/>
        <v>53329.672599999998</v>
      </c>
      <c r="D137" t="str">
        <f t="shared" si="9"/>
        <v>vis</v>
      </c>
      <c r="E137">
        <f>VLOOKUP(C137,Active!C$21:E$952,3,FALSE)</f>
        <v>6027.0362858263798</v>
      </c>
      <c r="F137" s="141" t="s">
        <v>187</v>
      </c>
      <c r="G137" t="str">
        <f t="shared" si="10"/>
        <v>53329.6726</v>
      </c>
      <c r="H137" s="202">
        <f t="shared" si="11"/>
        <v>37657</v>
      </c>
      <c r="I137" s="211" t="s">
        <v>728</v>
      </c>
      <c r="J137" s="212" t="s">
        <v>729</v>
      </c>
      <c r="K137" s="211" t="s">
        <v>730</v>
      </c>
      <c r="L137" s="211" t="s">
        <v>731</v>
      </c>
      <c r="M137" s="212" t="s">
        <v>709</v>
      </c>
      <c r="N137" s="212" t="s">
        <v>679</v>
      </c>
      <c r="O137" s="213" t="s">
        <v>726</v>
      </c>
      <c r="P137" s="214" t="s">
        <v>727</v>
      </c>
    </row>
    <row r="138" spans="1:16" ht="12.75" customHeight="1">
      <c r="A138" s="202" t="str">
        <f t="shared" si="6"/>
        <v>IBVS 5843 </v>
      </c>
      <c r="B138" s="141" t="str">
        <f t="shared" si="7"/>
        <v>II</v>
      </c>
      <c r="C138" s="202">
        <f t="shared" si="8"/>
        <v>53343.605799999998</v>
      </c>
      <c r="D138" t="str">
        <f t="shared" si="9"/>
        <v>vis</v>
      </c>
      <c r="E138">
        <f>VLOOKUP(C138,Active!C$21:E$952,3,FALSE)</f>
        <v>6060.5557663239888</v>
      </c>
      <c r="F138" s="141" t="s">
        <v>187</v>
      </c>
      <c r="G138" t="str">
        <f t="shared" si="10"/>
        <v>53343.6058</v>
      </c>
      <c r="H138" s="202">
        <f t="shared" si="11"/>
        <v>37690.5</v>
      </c>
      <c r="I138" s="211" t="s">
        <v>732</v>
      </c>
      <c r="J138" s="212" t="s">
        <v>733</v>
      </c>
      <c r="K138" s="211" t="s">
        <v>734</v>
      </c>
      <c r="L138" s="211" t="s">
        <v>735</v>
      </c>
      <c r="M138" s="212" t="s">
        <v>709</v>
      </c>
      <c r="N138" s="212" t="s">
        <v>679</v>
      </c>
      <c r="O138" s="213" t="s">
        <v>726</v>
      </c>
      <c r="P138" s="214" t="s">
        <v>727</v>
      </c>
    </row>
    <row r="139" spans="1:16" ht="12.75" customHeight="1">
      <c r="A139" s="202" t="str">
        <f t="shared" ref="A139:A202" si="12">P139</f>
        <v>IBVS 5843 </v>
      </c>
      <c r="B139" s="141" t="str">
        <f t="shared" ref="B139:B202" si="13">IF(H139=INT(H139),"I","II")</f>
        <v>I</v>
      </c>
      <c r="C139" s="202">
        <f t="shared" ref="C139:C202" si="14">1*G139</f>
        <v>53344.637900000002</v>
      </c>
      <c r="D139" t="str">
        <f t="shared" ref="D139:D202" si="15">VLOOKUP(F139,I$1:J$5,2,FALSE)</f>
        <v>vis</v>
      </c>
      <c r="E139">
        <f>VLOOKUP(C139,Active!C$21:E$952,3,FALSE)</f>
        <v>6063.0387175356072</v>
      </c>
      <c r="F139" s="141" t="s">
        <v>187</v>
      </c>
      <c r="G139" t="str">
        <f t="shared" ref="G139:G202" si="16">MID(I139,3,LEN(I139)-3)</f>
        <v>53344.6379</v>
      </c>
      <c r="H139" s="202">
        <f t="shared" ref="H139:H202" si="17">1*K139</f>
        <v>37693</v>
      </c>
      <c r="I139" s="211" t="s">
        <v>736</v>
      </c>
      <c r="J139" s="212" t="s">
        <v>737</v>
      </c>
      <c r="K139" s="211" t="s">
        <v>738</v>
      </c>
      <c r="L139" s="211" t="s">
        <v>739</v>
      </c>
      <c r="M139" s="212" t="s">
        <v>709</v>
      </c>
      <c r="N139" s="212" t="s">
        <v>679</v>
      </c>
      <c r="O139" s="213" t="s">
        <v>726</v>
      </c>
      <c r="P139" s="214" t="s">
        <v>727</v>
      </c>
    </row>
    <row r="140" spans="1:16" ht="12.75" customHeight="1">
      <c r="A140" s="202" t="str">
        <f t="shared" si="12"/>
        <v>IBVS 5843 </v>
      </c>
      <c r="B140" s="141" t="str">
        <f t="shared" si="13"/>
        <v>II</v>
      </c>
      <c r="C140" s="202">
        <f t="shared" si="14"/>
        <v>53345.675900000002</v>
      </c>
      <c r="D140" t="str">
        <f t="shared" si="15"/>
        <v>vis</v>
      </c>
      <c r="E140">
        <f>VLOOKUP(C140,Active!C$21:E$952,3,FALSE)</f>
        <v>6065.5358625386598</v>
      </c>
      <c r="F140" s="141" t="s">
        <v>187</v>
      </c>
      <c r="G140" t="str">
        <f t="shared" si="16"/>
        <v>53345.6759</v>
      </c>
      <c r="H140" s="202">
        <f t="shared" si="17"/>
        <v>37695.5</v>
      </c>
      <c r="I140" s="211" t="s">
        <v>740</v>
      </c>
      <c r="J140" s="212" t="s">
        <v>741</v>
      </c>
      <c r="K140" s="211" t="s">
        <v>742</v>
      </c>
      <c r="L140" s="211" t="s">
        <v>743</v>
      </c>
      <c r="M140" s="212" t="s">
        <v>709</v>
      </c>
      <c r="N140" s="212" t="s">
        <v>679</v>
      </c>
      <c r="O140" s="213" t="s">
        <v>726</v>
      </c>
      <c r="P140" s="214" t="s">
        <v>727</v>
      </c>
    </row>
    <row r="141" spans="1:16" ht="12.75" customHeight="1">
      <c r="A141" s="202" t="str">
        <f t="shared" si="12"/>
        <v>BAVM 173 </v>
      </c>
      <c r="B141" s="141" t="str">
        <f t="shared" si="13"/>
        <v>I</v>
      </c>
      <c r="C141" s="202">
        <f t="shared" si="14"/>
        <v>53348.377699999997</v>
      </c>
      <c r="D141" t="str">
        <f t="shared" si="15"/>
        <v>vis</v>
      </c>
      <c r="E141">
        <f>VLOOKUP(C141,Active!C$21:E$952,3,FALSE)</f>
        <v>6072.0356567286726</v>
      </c>
      <c r="F141" s="141" t="s">
        <v>187</v>
      </c>
      <c r="G141" t="str">
        <f t="shared" si="16"/>
        <v>53348.3777</v>
      </c>
      <c r="H141" s="202">
        <f t="shared" si="17"/>
        <v>37702</v>
      </c>
      <c r="I141" s="211" t="s">
        <v>744</v>
      </c>
      <c r="J141" s="212" t="s">
        <v>745</v>
      </c>
      <c r="K141" s="211" t="s">
        <v>746</v>
      </c>
      <c r="L141" s="211" t="s">
        <v>743</v>
      </c>
      <c r="M141" s="212" t="s">
        <v>334</v>
      </c>
      <c r="N141" s="212" t="s">
        <v>679</v>
      </c>
      <c r="O141" s="213" t="s">
        <v>747</v>
      </c>
      <c r="P141" s="214" t="s">
        <v>748</v>
      </c>
    </row>
    <row r="142" spans="1:16" ht="12.75" customHeight="1">
      <c r="A142" s="202" t="str">
        <f t="shared" si="12"/>
        <v>IBVS 5843 </v>
      </c>
      <c r="B142" s="141" t="str">
        <f t="shared" si="13"/>
        <v>I</v>
      </c>
      <c r="C142" s="202">
        <f t="shared" si="14"/>
        <v>53349.626400000001</v>
      </c>
      <c r="D142" t="str">
        <f t="shared" si="15"/>
        <v>vis</v>
      </c>
      <c r="E142">
        <f>VLOOKUP(C142,Active!C$21:E$952,3,FALSE)</f>
        <v>6075.0396884871698</v>
      </c>
      <c r="F142" s="141" t="s">
        <v>187</v>
      </c>
      <c r="G142" t="str">
        <f t="shared" si="16"/>
        <v>53349.6264</v>
      </c>
      <c r="H142" s="202">
        <f t="shared" si="17"/>
        <v>37705</v>
      </c>
      <c r="I142" s="211" t="s">
        <v>749</v>
      </c>
      <c r="J142" s="212" t="s">
        <v>750</v>
      </c>
      <c r="K142" s="211" t="s">
        <v>751</v>
      </c>
      <c r="L142" s="211" t="s">
        <v>752</v>
      </c>
      <c r="M142" s="212" t="s">
        <v>709</v>
      </c>
      <c r="N142" s="212" t="s">
        <v>679</v>
      </c>
      <c r="O142" s="213" t="s">
        <v>726</v>
      </c>
      <c r="P142" s="214" t="s">
        <v>727</v>
      </c>
    </row>
    <row r="143" spans="1:16" ht="12.75" customHeight="1">
      <c r="A143" s="202" t="str">
        <f t="shared" si="12"/>
        <v>IBVS 5843 </v>
      </c>
      <c r="B143" s="141" t="str">
        <f t="shared" si="13"/>
        <v>I</v>
      </c>
      <c r="C143" s="202">
        <f t="shared" si="14"/>
        <v>53354.6103</v>
      </c>
      <c r="D143" t="str">
        <f t="shared" si="15"/>
        <v>vis</v>
      </c>
      <c r="E143">
        <f>VLOOKUP(C143,Active!C$21:E$952,3,FALSE)</f>
        <v>6087.0295930928605</v>
      </c>
      <c r="F143" s="141" t="s">
        <v>187</v>
      </c>
      <c r="G143" t="str">
        <f t="shared" si="16"/>
        <v>53354.6103</v>
      </c>
      <c r="H143" s="202">
        <f t="shared" si="17"/>
        <v>37717</v>
      </c>
      <c r="I143" s="211" t="s">
        <v>753</v>
      </c>
      <c r="J143" s="212" t="s">
        <v>754</v>
      </c>
      <c r="K143" s="211" t="s">
        <v>755</v>
      </c>
      <c r="L143" s="211" t="s">
        <v>756</v>
      </c>
      <c r="M143" s="212" t="s">
        <v>709</v>
      </c>
      <c r="N143" s="212" t="s">
        <v>679</v>
      </c>
      <c r="O143" s="213" t="s">
        <v>726</v>
      </c>
      <c r="P143" s="214" t="s">
        <v>727</v>
      </c>
    </row>
    <row r="144" spans="1:16" ht="12.75" customHeight="1">
      <c r="A144" s="202" t="str">
        <f t="shared" si="12"/>
        <v>IBVS 5843 </v>
      </c>
      <c r="B144" s="141" t="str">
        <f t="shared" si="13"/>
        <v>II</v>
      </c>
      <c r="C144" s="202">
        <f t="shared" si="14"/>
        <v>53355.655200000001</v>
      </c>
      <c r="D144" t="str">
        <f t="shared" si="15"/>
        <v>vis</v>
      </c>
      <c r="E144">
        <f>VLOOKUP(C144,Active!C$21:E$952,3,FALSE)</f>
        <v>6089.5433376147203</v>
      </c>
      <c r="F144" s="141" t="s">
        <v>187</v>
      </c>
      <c r="G144" t="str">
        <f t="shared" si="16"/>
        <v>53355.6552</v>
      </c>
      <c r="H144" s="202">
        <f t="shared" si="17"/>
        <v>37719.5</v>
      </c>
      <c r="I144" s="211" t="s">
        <v>757</v>
      </c>
      <c r="J144" s="212" t="s">
        <v>758</v>
      </c>
      <c r="K144" s="211" t="s">
        <v>759</v>
      </c>
      <c r="L144" s="211" t="s">
        <v>760</v>
      </c>
      <c r="M144" s="212" t="s">
        <v>709</v>
      </c>
      <c r="N144" s="212" t="s">
        <v>679</v>
      </c>
      <c r="O144" s="213" t="s">
        <v>726</v>
      </c>
      <c r="P144" s="214" t="s">
        <v>727</v>
      </c>
    </row>
    <row r="145" spans="1:16" ht="12.75" customHeight="1">
      <c r="A145" s="202" t="str">
        <f t="shared" si="12"/>
        <v>IBVS 5843 </v>
      </c>
      <c r="B145" s="141" t="str">
        <f t="shared" si="13"/>
        <v>I</v>
      </c>
      <c r="C145" s="202">
        <f t="shared" si="14"/>
        <v>53356.6901</v>
      </c>
      <c r="D145" t="str">
        <f t="shared" si="15"/>
        <v>vis</v>
      </c>
      <c r="E145">
        <f>VLOOKUP(C145,Active!C$21:E$952,3,FALSE)</f>
        <v>6092.0330248629434</v>
      </c>
      <c r="F145" s="141" t="s">
        <v>187</v>
      </c>
      <c r="G145" t="str">
        <f t="shared" si="16"/>
        <v>53356.6901</v>
      </c>
      <c r="H145" s="202">
        <f t="shared" si="17"/>
        <v>37722</v>
      </c>
      <c r="I145" s="211" t="s">
        <v>761</v>
      </c>
      <c r="J145" s="212" t="s">
        <v>762</v>
      </c>
      <c r="K145" s="211" t="s">
        <v>763</v>
      </c>
      <c r="L145" s="211" t="s">
        <v>764</v>
      </c>
      <c r="M145" s="212" t="s">
        <v>709</v>
      </c>
      <c r="N145" s="212" t="s">
        <v>679</v>
      </c>
      <c r="O145" s="213" t="s">
        <v>726</v>
      </c>
      <c r="P145" s="214" t="s">
        <v>727</v>
      </c>
    </row>
    <row r="146" spans="1:16" ht="12.75" customHeight="1">
      <c r="A146" s="202" t="str">
        <f t="shared" si="12"/>
        <v>IBVS 5843 </v>
      </c>
      <c r="B146" s="141" t="str">
        <f t="shared" si="13"/>
        <v>II</v>
      </c>
      <c r="C146" s="202">
        <f t="shared" si="14"/>
        <v>53370.613499999999</v>
      </c>
      <c r="D146" t="str">
        <f t="shared" si="15"/>
        <v>vis</v>
      </c>
      <c r="E146">
        <f>VLOOKUP(C146,Active!C$21:E$952,3,FALSE)</f>
        <v>6125.5289292323923</v>
      </c>
      <c r="F146" s="141" t="s">
        <v>187</v>
      </c>
      <c r="G146" t="str">
        <f t="shared" si="16"/>
        <v>53370.6135</v>
      </c>
      <c r="H146" s="202">
        <f t="shared" si="17"/>
        <v>37755.5</v>
      </c>
      <c r="I146" s="211" t="s">
        <v>765</v>
      </c>
      <c r="J146" s="212" t="s">
        <v>766</v>
      </c>
      <c r="K146" s="211" t="s">
        <v>767</v>
      </c>
      <c r="L146" s="211" t="s">
        <v>768</v>
      </c>
      <c r="M146" s="212" t="s">
        <v>709</v>
      </c>
      <c r="N146" s="212" t="s">
        <v>679</v>
      </c>
      <c r="O146" s="213" t="s">
        <v>726</v>
      </c>
      <c r="P146" s="214" t="s">
        <v>727</v>
      </c>
    </row>
    <row r="147" spans="1:16" ht="12.75" customHeight="1">
      <c r="A147" s="202" t="str">
        <f t="shared" si="12"/>
        <v>BAVM 173 </v>
      </c>
      <c r="B147" s="141" t="str">
        <f t="shared" si="13"/>
        <v>I</v>
      </c>
      <c r="C147" s="202">
        <f t="shared" si="14"/>
        <v>53385.373599999999</v>
      </c>
      <c r="D147" t="str">
        <f t="shared" si="15"/>
        <v>vis</v>
      </c>
      <c r="E147">
        <f>VLOOKUP(C147,Active!C$21:E$952,3,FALSE)</f>
        <v>6161.0377056866719</v>
      </c>
      <c r="F147" s="141" t="s">
        <v>187</v>
      </c>
      <c r="G147" t="str">
        <f t="shared" si="16"/>
        <v>53385.3736</v>
      </c>
      <c r="H147" s="202">
        <f t="shared" si="17"/>
        <v>37791</v>
      </c>
      <c r="I147" s="211" t="s">
        <v>769</v>
      </c>
      <c r="J147" s="212" t="s">
        <v>770</v>
      </c>
      <c r="K147" s="211" t="s">
        <v>771</v>
      </c>
      <c r="L147" s="211" t="s">
        <v>772</v>
      </c>
      <c r="M147" s="212" t="s">
        <v>334</v>
      </c>
      <c r="N147" s="212" t="s">
        <v>679</v>
      </c>
      <c r="O147" s="213" t="s">
        <v>773</v>
      </c>
      <c r="P147" s="214" t="s">
        <v>748</v>
      </c>
    </row>
    <row r="148" spans="1:16" ht="12.75" customHeight="1">
      <c r="A148" s="202" t="str">
        <f t="shared" si="12"/>
        <v>OEJV 0074 </v>
      </c>
      <c r="B148" s="141" t="str">
        <f t="shared" si="13"/>
        <v>I</v>
      </c>
      <c r="C148" s="202">
        <f t="shared" si="14"/>
        <v>53760.315949999997</v>
      </c>
      <c r="D148" t="str">
        <f t="shared" si="15"/>
        <v>vis</v>
      </c>
      <c r="E148">
        <f>VLOOKUP(C148,Active!C$21:E$952,3,FALSE)</f>
        <v>7063.0467767222617</v>
      </c>
      <c r="F148" s="141" t="s">
        <v>187</v>
      </c>
      <c r="G148" t="str">
        <f t="shared" si="16"/>
        <v>53760.31595</v>
      </c>
      <c r="H148" s="202">
        <f t="shared" si="17"/>
        <v>38693</v>
      </c>
      <c r="I148" s="211" t="s">
        <v>774</v>
      </c>
      <c r="J148" s="212" t="s">
        <v>775</v>
      </c>
      <c r="K148" s="211" t="s">
        <v>776</v>
      </c>
      <c r="L148" s="211" t="s">
        <v>777</v>
      </c>
      <c r="M148" s="212" t="s">
        <v>709</v>
      </c>
      <c r="N148" s="212" t="s">
        <v>59</v>
      </c>
      <c r="O148" s="213" t="s">
        <v>778</v>
      </c>
      <c r="P148" s="214" t="s">
        <v>711</v>
      </c>
    </row>
    <row r="149" spans="1:16" ht="12.75" customHeight="1">
      <c r="A149" s="202" t="str">
        <f t="shared" si="12"/>
        <v>OEJV 0074 </v>
      </c>
      <c r="B149" s="141" t="str">
        <f t="shared" si="13"/>
        <v>I</v>
      </c>
      <c r="C149" s="202">
        <f t="shared" si="14"/>
        <v>53765.303030000003</v>
      </c>
      <c r="D149" t="str">
        <f t="shared" si="15"/>
        <v>vis</v>
      </c>
      <c r="E149">
        <f>VLOOKUP(C149,Active!C$21:E$952,3,FALSE)</f>
        <v>7075.0443315409848</v>
      </c>
      <c r="F149" s="141" t="s">
        <v>187</v>
      </c>
      <c r="G149" t="str">
        <f t="shared" si="16"/>
        <v>53765.30303</v>
      </c>
      <c r="H149" s="202">
        <f t="shared" si="17"/>
        <v>38705</v>
      </c>
      <c r="I149" s="211" t="s">
        <v>779</v>
      </c>
      <c r="J149" s="212" t="s">
        <v>780</v>
      </c>
      <c r="K149" s="211" t="s">
        <v>781</v>
      </c>
      <c r="L149" s="211" t="s">
        <v>782</v>
      </c>
      <c r="M149" s="212" t="s">
        <v>709</v>
      </c>
      <c r="N149" s="212" t="s">
        <v>250</v>
      </c>
      <c r="O149" s="213" t="s">
        <v>710</v>
      </c>
      <c r="P149" s="214" t="s">
        <v>711</v>
      </c>
    </row>
    <row r="150" spans="1:16" ht="12.75" customHeight="1">
      <c r="A150" s="202" t="str">
        <f t="shared" si="12"/>
        <v>IBVS 5746 </v>
      </c>
      <c r="B150" s="141" t="str">
        <f t="shared" si="13"/>
        <v>I</v>
      </c>
      <c r="C150" s="202">
        <f t="shared" si="14"/>
        <v>54058.356</v>
      </c>
      <c r="D150" t="str">
        <f t="shared" si="15"/>
        <v>vis</v>
      </c>
      <c r="E150">
        <f>VLOOKUP(C150,Active!C$21:E$952,3,FALSE)</f>
        <v>7780.0498803511409</v>
      </c>
      <c r="F150" s="141" t="s">
        <v>187</v>
      </c>
      <c r="G150" t="str">
        <f t="shared" si="16"/>
        <v>54058.3560</v>
      </c>
      <c r="H150" s="202">
        <f t="shared" si="17"/>
        <v>39410</v>
      </c>
      <c r="I150" s="211" t="s">
        <v>783</v>
      </c>
      <c r="J150" s="212" t="s">
        <v>784</v>
      </c>
      <c r="K150" s="211" t="s">
        <v>785</v>
      </c>
      <c r="L150" s="211" t="s">
        <v>786</v>
      </c>
      <c r="M150" s="212" t="s">
        <v>334</v>
      </c>
      <c r="N150" s="212" t="s">
        <v>335</v>
      </c>
      <c r="O150" s="213" t="s">
        <v>787</v>
      </c>
      <c r="P150" s="214" t="s">
        <v>788</v>
      </c>
    </row>
    <row r="151" spans="1:16" ht="12.75" customHeight="1">
      <c r="A151" s="202" t="str">
        <f t="shared" si="12"/>
        <v>IBVS 5795 </v>
      </c>
      <c r="B151" s="141" t="str">
        <f t="shared" si="13"/>
        <v>II</v>
      </c>
      <c r="C151" s="202">
        <f t="shared" si="14"/>
        <v>54111.355199999998</v>
      </c>
      <c r="D151" t="str">
        <f t="shared" si="15"/>
        <v>vis</v>
      </c>
      <c r="E151">
        <f>VLOOKUP(C151,Active!C$21:E$952,3,FALSE)</f>
        <v>7907.5515060214029</v>
      </c>
      <c r="F151" s="141" t="s">
        <v>187</v>
      </c>
      <c r="G151" t="str">
        <f t="shared" si="16"/>
        <v>54111.3552</v>
      </c>
      <c r="H151" s="202">
        <f t="shared" si="17"/>
        <v>39537.5</v>
      </c>
      <c r="I151" s="211" t="s">
        <v>789</v>
      </c>
      <c r="J151" s="212" t="s">
        <v>790</v>
      </c>
      <c r="K151" s="211" t="s">
        <v>791</v>
      </c>
      <c r="L151" s="211" t="s">
        <v>792</v>
      </c>
      <c r="M151" s="212" t="s">
        <v>709</v>
      </c>
      <c r="N151" s="212" t="s">
        <v>662</v>
      </c>
      <c r="O151" s="213" t="s">
        <v>787</v>
      </c>
      <c r="P151" s="214" t="s">
        <v>793</v>
      </c>
    </row>
    <row r="152" spans="1:16" ht="12.75" customHeight="1">
      <c r="A152" s="202" t="str">
        <f t="shared" si="12"/>
        <v>IBVS 5795 </v>
      </c>
      <c r="B152" s="141" t="str">
        <f t="shared" si="13"/>
        <v>II</v>
      </c>
      <c r="C152" s="202">
        <f t="shared" si="14"/>
        <v>54138.374499999998</v>
      </c>
      <c r="D152" t="str">
        <f t="shared" si="15"/>
        <v>vis</v>
      </c>
      <c r="E152">
        <f>VLOOKUP(C152,Active!C$21:E$952,3,FALSE)</f>
        <v>7972.5525753672155</v>
      </c>
      <c r="F152" s="141" t="s">
        <v>187</v>
      </c>
      <c r="G152" t="str">
        <f t="shared" si="16"/>
        <v>54138.3745</v>
      </c>
      <c r="H152" s="202">
        <f t="shared" si="17"/>
        <v>39602.5</v>
      </c>
      <c r="I152" s="211" t="s">
        <v>794</v>
      </c>
      <c r="J152" s="212" t="s">
        <v>795</v>
      </c>
      <c r="K152" s="211" t="s">
        <v>796</v>
      </c>
      <c r="L152" s="211" t="s">
        <v>797</v>
      </c>
      <c r="M152" s="212" t="s">
        <v>709</v>
      </c>
      <c r="N152" s="212" t="s">
        <v>662</v>
      </c>
      <c r="O152" s="213" t="s">
        <v>787</v>
      </c>
      <c r="P152" s="214" t="s">
        <v>793</v>
      </c>
    </row>
    <row r="153" spans="1:16" ht="12.75" customHeight="1">
      <c r="A153" s="202" t="str">
        <f t="shared" si="12"/>
        <v>IBVS 5820 </v>
      </c>
      <c r="B153" s="141" t="str">
        <f t="shared" si="13"/>
        <v>I</v>
      </c>
      <c r="C153" s="202">
        <f t="shared" si="14"/>
        <v>54353.903299999998</v>
      </c>
      <c r="D153" t="str">
        <f t="shared" si="15"/>
        <v>vis</v>
      </c>
      <c r="E153">
        <f>VLOOKUP(C153,Active!C$21:E$952,3,FALSE)</f>
        <v>8491.0561070952717</v>
      </c>
      <c r="F153" s="141" t="s">
        <v>187</v>
      </c>
      <c r="G153" t="str">
        <f t="shared" si="16"/>
        <v>54353.9033</v>
      </c>
      <c r="H153" s="202">
        <f t="shared" si="17"/>
        <v>40121</v>
      </c>
      <c r="I153" s="211" t="s">
        <v>798</v>
      </c>
      <c r="J153" s="212" t="s">
        <v>799</v>
      </c>
      <c r="K153" s="211" t="s">
        <v>800</v>
      </c>
      <c r="L153" s="211" t="s">
        <v>801</v>
      </c>
      <c r="M153" s="212" t="s">
        <v>709</v>
      </c>
      <c r="N153" s="212" t="s">
        <v>250</v>
      </c>
      <c r="O153" s="213" t="s">
        <v>703</v>
      </c>
      <c r="P153" s="214" t="s">
        <v>802</v>
      </c>
    </row>
    <row r="154" spans="1:16" ht="12.75" customHeight="1">
      <c r="A154" s="202" t="str">
        <f t="shared" si="12"/>
        <v>JAAVSO 36(2);171 </v>
      </c>
      <c r="B154" s="141" t="str">
        <f t="shared" si="13"/>
        <v>I</v>
      </c>
      <c r="C154" s="202">
        <f t="shared" si="14"/>
        <v>54366.792000000001</v>
      </c>
      <c r="D154" t="str">
        <f t="shared" si="15"/>
        <v>vis</v>
      </c>
      <c r="E154">
        <f>VLOOKUP(C154,Active!C$21:E$952,3,FALSE)</f>
        <v>8522.0628053619766</v>
      </c>
      <c r="F154" s="141" t="s">
        <v>187</v>
      </c>
      <c r="G154" t="str">
        <f t="shared" si="16"/>
        <v>54366.7920</v>
      </c>
      <c r="H154" s="202">
        <f t="shared" si="17"/>
        <v>40152</v>
      </c>
      <c r="I154" s="211" t="s">
        <v>803</v>
      </c>
      <c r="J154" s="212" t="s">
        <v>804</v>
      </c>
      <c r="K154" s="211" t="s">
        <v>805</v>
      </c>
      <c r="L154" s="211" t="s">
        <v>806</v>
      </c>
      <c r="M154" s="212" t="s">
        <v>709</v>
      </c>
      <c r="N154" s="212" t="s">
        <v>807</v>
      </c>
      <c r="O154" s="213" t="s">
        <v>447</v>
      </c>
      <c r="P154" s="214" t="s">
        <v>808</v>
      </c>
    </row>
    <row r="155" spans="1:16" ht="12.75" customHeight="1">
      <c r="A155" s="202" t="str">
        <f t="shared" si="12"/>
        <v>JAAVSO 36(2);171 </v>
      </c>
      <c r="B155" s="141" t="str">
        <f t="shared" si="13"/>
        <v>I</v>
      </c>
      <c r="C155" s="202">
        <f t="shared" si="14"/>
        <v>54488.582999999999</v>
      </c>
      <c r="D155" t="str">
        <f t="shared" si="15"/>
        <v>vis</v>
      </c>
      <c r="E155">
        <f>VLOOKUP(C155,Active!C$21:E$952,3,FALSE)</f>
        <v>8815.0587466593352</v>
      </c>
      <c r="F155" s="141" t="s">
        <v>187</v>
      </c>
      <c r="G155" t="str">
        <f t="shared" si="16"/>
        <v>54488.5830</v>
      </c>
      <c r="H155" s="202">
        <f t="shared" si="17"/>
        <v>40445</v>
      </c>
      <c r="I155" s="211" t="s">
        <v>809</v>
      </c>
      <c r="J155" s="212" t="s">
        <v>810</v>
      </c>
      <c r="K155" s="211" t="s">
        <v>811</v>
      </c>
      <c r="L155" s="211" t="s">
        <v>812</v>
      </c>
      <c r="M155" s="212" t="s">
        <v>709</v>
      </c>
      <c r="N155" s="212" t="s">
        <v>807</v>
      </c>
      <c r="O155" s="213" t="s">
        <v>447</v>
      </c>
      <c r="P155" s="214" t="s">
        <v>808</v>
      </c>
    </row>
    <row r="156" spans="1:16" ht="12.75" customHeight="1">
      <c r="A156" s="202" t="str">
        <f t="shared" si="12"/>
        <v>JAAVSO 36(2);171 </v>
      </c>
      <c r="B156" s="141" t="str">
        <f t="shared" si="13"/>
        <v>I</v>
      </c>
      <c r="C156" s="202">
        <f t="shared" si="14"/>
        <v>54513.523300000001</v>
      </c>
      <c r="D156" t="str">
        <f t="shared" si="15"/>
        <v>vis</v>
      </c>
      <c r="E156">
        <f>VLOOKUP(C156,Active!C$21:E$952,3,FALSE)</f>
        <v>8875.0583088169606</v>
      </c>
      <c r="F156" s="141" t="s">
        <v>187</v>
      </c>
      <c r="G156" t="str">
        <f t="shared" si="16"/>
        <v>54513.5233</v>
      </c>
      <c r="H156" s="202">
        <f t="shared" si="17"/>
        <v>40505</v>
      </c>
      <c r="I156" s="211" t="s">
        <v>813</v>
      </c>
      <c r="J156" s="212" t="s">
        <v>814</v>
      </c>
      <c r="K156" s="211" t="s">
        <v>815</v>
      </c>
      <c r="L156" s="211" t="s">
        <v>816</v>
      </c>
      <c r="M156" s="212" t="s">
        <v>709</v>
      </c>
      <c r="N156" s="212" t="s">
        <v>807</v>
      </c>
      <c r="O156" s="213" t="s">
        <v>817</v>
      </c>
      <c r="P156" s="214" t="s">
        <v>808</v>
      </c>
    </row>
    <row r="157" spans="1:16" ht="12.75" customHeight="1">
      <c r="A157" s="202" t="str">
        <f t="shared" si="12"/>
        <v>JAAVSO 36(2);186 </v>
      </c>
      <c r="B157" s="141" t="str">
        <f t="shared" si="13"/>
        <v>I</v>
      </c>
      <c r="C157" s="202">
        <f t="shared" si="14"/>
        <v>54529.735099999998</v>
      </c>
      <c r="D157" t="str">
        <f t="shared" si="15"/>
        <v>vis</v>
      </c>
      <c r="E157">
        <f>VLOOKUP(C157,Active!C$21:E$952,3,FALSE)</f>
        <v>8914.0594796844616</v>
      </c>
      <c r="F157" s="141" t="s">
        <v>187</v>
      </c>
      <c r="G157" t="str">
        <f t="shared" si="16"/>
        <v>54529.7351</v>
      </c>
      <c r="H157" s="202">
        <f t="shared" si="17"/>
        <v>40544</v>
      </c>
      <c r="I157" s="211" t="s">
        <v>818</v>
      </c>
      <c r="J157" s="212" t="s">
        <v>819</v>
      </c>
      <c r="K157" s="211" t="s">
        <v>820</v>
      </c>
      <c r="L157" s="211" t="s">
        <v>821</v>
      </c>
      <c r="M157" s="212" t="s">
        <v>709</v>
      </c>
      <c r="N157" s="212" t="s">
        <v>662</v>
      </c>
      <c r="O157" s="213" t="s">
        <v>822</v>
      </c>
      <c r="P157" s="214" t="s">
        <v>823</v>
      </c>
    </row>
    <row r="158" spans="1:16" ht="12.75" customHeight="1">
      <c r="A158" s="202" t="str">
        <f t="shared" si="12"/>
        <v>IBVS 5871 </v>
      </c>
      <c r="B158" s="141" t="str">
        <f t="shared" si="13"/>
        <v>II</v>
      </c>
      <c r="C158" s="202">
        <f t="shared" si="14"/>
        <v>54756.902800000003</v>
      </c>
      <c r="D158" t="str">
        <f t="shared" si="15"/>
        <v>vis</v>
      </c>
      <c r="E158">
        <f>VLOOKUP(C158,Active!C$21:E$952,3,FALSE)</f>
        <v>9460.5630316206407</v>
      </c>
      <c r="F158" s="141" t="s">
        <v>187</v>
      </c>
      <c r="G158" t="str">
        <f t="shared" si="16"/>
        <v>54756.9028</v>
      </c>
      <c r="H158" s="202">
        <f t="shared" si="17"/>
        <v>41090.5</v>
      </c>
      <c r="I158" s="211" t="s">
        <v>824</v>
      </c>
      <c r="J158" s="212" t="s">
        <v>825</v>
      </c>
      <c r="K158" s="211" t="s">
        <v>826</v>
      </c>
      <c r="L158" s="211" t="s">
        <v>827</v>
      </c>
      <c r="M158" s="212" t="s">
        <v>709</v>
      </c>
      <c r="N158" s="212" t="s">
        <v>66</v>
      </c>
      <c r="O158" s="213" t="s">
        <v>351</v>
      </c>
      <c r="P158" s="214" t="s">
        <v>828</v>
      </c>
    </row>
    <row r="159" spans="1:16" ht="12.75" customHeight="1">
      <c r="A159" s="202" t="str">
        <f t="shared" si="12"/>
        <v>IBVS 5887 </v>
      </c>
      <c r="B159" s="141" t="str">
        <f t="shared" si="13"/>
        <v>I</v>
      </c>
      <c r="C159" s="202">
        <f t="shared" si="14"/>
        <v>54769.584199999998</v>
      </c>
      <c r="D159" t="str">
        <f t="shared" si="15"/>
        <v>vis</v>
      </c>
      <c r="E159">
        <f>VLOOKUP(C159,Active!C$21:E$952,3,FALSE)</f>
        <v>9491.0710226049214</v>
      </c>
      <c r="F159" s="141" t="s">
        <v>187</v>
      </c>
      <c r="G159" t="str">
        <f t="shared" si="16"/>
        <v>54769.5842</v>
      </c>
      <c r="H159" s="202">
        <f t="shared" si="17"/>
        <v>41121</v>
      </c>
      <c r="I159" s="211" t="s">
        <v>829</v>
      </c>
      <c r="J159" s="212" t="s">
        <v>830</v>
      </c>
      <c r="K159" s="211" t="s">
        <v>831</v>
      </c>
      <c r="L159" s="211" t="s">
        <v>832</v>
      </c>
      <c r="M159" s="212" t="s">
        <v>709</v>
      </c>
      <c r="N159" s="212" t="s">
        <v>833</v>
      </c>
      <c r="O159" s="213" t="s">
        <v>834</v>
      </c>
      <c r="P159" s="214" t="s">
        <v>835</v>
      </c>
    </row>
    <row r="160" spans="1:16" ht="12.75" customHeight="1">
      <c r="A160" s="202" t="str">
        <f t="shared" si="12"/>
        <v>IBVS 5887 </v>
      </c>
      <c r="B160" s="141" t="str">
        <f t="shared" si="13"/>
        <v>I</v>
      </c>
      <c r="C160" s="202">
        <f t="shared" si="14"/>
        <v>54770.413</v>
      </c>
      <c r="D160" t="str">
        <f t="shared" si="15"/>
        <v>vis</v>
      </c>
      <c r="E160">
        <f>VLOOKUP(C160,Active!C$21:E$952,3,FALSE)</f>
        <v>9493.064889443589</v>
      </c>
      <c r="F160" s="141" t="s">
        <v>187</v>
      </c>
      <c r="G160" t="str">
        <f t="shared" si="16"/>
        <v>54770.4130</v>
      </c>
      <c r="H160" s="202">
        <f t="shared" si="17"/>
        <v>41123</v>
      </c>
      <c r="I160" s="211" t="s">
        <v>836</v>
      </c>
      <c r="J160" s="212" t="s">
        <v>837</v>
      </c>
      <c r="K160" s="211" t="s">
        <v>838</v>
      </c>
      <c r="L160" s="211" t="s">
        <v>839</v>
      </c>
      <c r="M160" s="212" t="s">
        <v>709</v>
      </c>
      <c r="N160" s="212" t="s">
        <v>833</v>
      </c>
      <c r="O160" s="213" t="s">
        <v>840</v>
      </c>
      <c r="P160" s="214" t="s">
        <v>835</v>
      </c>
    </row>
    <row r="161" spans="1:16" ht="12.75" customHeight="1">
      <c r="A161" s="202" t="str">
        <f t="shared" si="12"/>
        <v>IBVS 5887 </v>
      </c>
      <c r="B161" s="141" t="str">
        <f t="shared" si="13"/>
        <v>I</v>
      </c>
      <c r="C161" s="202">
        <f t="shared" si="14"/>
        <v>54778.310799999999</v>
      </c>
      <c r="D161" t="str">
        <f t="shared" si="15"/>
        <v>vis</v>
      </c>
      <c r="E161">
        <f>VLOOKUP(C161,Active!C$21:E$952,3,FALSE)</f>
        <v>9512.0648430130477</v>
      </c>
      <c r="F161" s="141" t="s">
        <v>187</v>
      </c>
      <c r="G161" t="str">
        <f t="shared" si="16"/>
        <v>54778.3108</v>
      </c>
      <c r="H161" s="202">
        <f t="shared" si="17"/>
        <v>41142</v>
      </c>
      <c r="I161" s="211" t="s">
        <v>841</v>
      </c>
      <c r="J161" s="212" t="s">
        <v>842</v>
      </c>
      <c r="K161" s="211" t="s">
        <v>843</v>
      </c>
      <c r="L161" s="211" t="s">
        <v>839</v>
      </c>
      <c r="M161" s="212" t="s">
        <v>709</v>
      </c>
      <c r="N161" s="212" t="s">
        <v>833</v>
      </c>
      <c r="O161" s="213" t="s">
        <v>844</v>
      </c>
      <c r="P161" s="214" t="s">
        <v>835</v>
      </c>
    </row>
    <row r="162" spans="1:16" ht="12.75" customHeight="1">
      <c r="A162" s="202" t="str">
        <f t="shared" si="12"/>
        <v>IBVS 5887 </v>
      </c>
      <c r="B162" s="141" t="str">
        <f t="shared" si="13"/>
        <v>II</v>
      </c>
      <c r="C162" s="202">
        <f t="shared" si="14"/>
        <v>54778.518799999998</v>
      </c>
      <c r="D162" t="str">
        <f t="shared" si="15"/>
        <v>vis</v>
      </c>
      <c r="E162">
        <f>VLOOKUP(C162,Active!C$21:E$952,3,FALSE)</f>
        <v>9512.5652343046004</v>
      </c>
      <c r="F162" s="141" t="s">
        <v>187</v>
      </c>
      <c r="G162" t="str">
        <f t="shared" si="16"/>
        <v>54778.5188</v>
      </c>
      <c r="H162" s="202">
        <f t="shared" si="17"/>
        <v>41142.5</v>
      </c>
      <c r="I162" s="211" t="s">
        <v>845</v>
      </c>
      <c r="J162" s="212" t="s">
        <v>846</v>
      </c>
      <c r="K162" s="211" t="s">
        <v>847</v>
      </c>
      <c r="L162" s="211" t="s">
        <v>848</v>
      </c>
      <c r="M162" s="212" t="s">
        <v>709</v>
      </c>
      <c r="N162" s="212" t="s">
        <v>833</v>
      </c>
      <c r="O162" s="213" t="s">
        <v>849</v>
      </c>
      <c r="P162" s="214" t="s">
        <v>835</v>
      </c>
    </row>
    <row r="163" spans="1:16" ht="12.75" customHeight="1">
      <c r="A163" s="202" t="str">
        <f t="shared" si="12"/>
        <v>OEJV 0116 </v>
      </c>
      <c r="B163" s="141" t="str">
        <f t="shared" si="13"/>
        <v>II</v>
      </c>
      <c r="C163" s="202">
        <f t="shared" si="14"/>
        <v>54808.447999999997</v>
      </c>
      <c r="D163" t="str">
        <f t="shared" si="15"/>
        <v>vis</v>
      </c>
      <c r="E163">
        <f>VLOOKUP(C163,Active!C$21:E$952,3,FALSE)</f>
        <v>9584.5667297047257</v>
      </c>
      <c r="F163" s="141" t="s">
        <v>187</v>
      </c>
      <c r="G163" t="str">
        <f t="shared" si="16"/>
        <v>54808.448</v>
      </c>
      <c r="H163" s="202">
        <f t="shared" si="17"/>
        <v>41214.5</v>
      </c>
      <c r="I163" s="211" t="s">
        <v>850</v>
      </c>
      <c r="J163" s="212" t="s">
        <v>851</v>
      </c>
      <c r="K163" s="211" t="s">
        <v>852</v>
      </c>
      <c r="L163" s="211" t="s">
        <v>853</v>
      </c>
      <c r="M163" s="212" t="s">
        <v>709</v>
      </c>
      <c r="N163" s="212" t="s">
        <v>662</v>
      </c>
      <c r="O163" s="213" t="s">
        <v>547</v>
      </c>
      <c r="P163" s="214" t="s">
        <v>854</v>
      </c>
    </row>
    <row r="164" spans="1:16" ht="12.75" customHeight="1">
      <c r="A164" s="202" t="str">
        <f t="shared" si="12"/>
        <v>JAAVSO 37(1);44 </v>
      </c>
      <c r="B164" s="141" t="str">
        <f t="shared" si="13"/>
        <v>I</v>
      </c>
      <c r="C164" s="202">
        <f t="shared" si="14"/>
        <v>54843.572099999998</v>
      </c>
      <c r="D164" t="str">
        <f t="shared" si="15"/>
        <v>vis</v>
      </c>
      <c r="E164">
        <f>VLOOKUP(C164,Active!C$21:E$952,3,FALSE)</f>
        <v>9669.0657381841957</v>
      </c>
      <c r="F164" s="141" t="s">
        <v>187</v>
      </c>
      <c r="G164" t="str">
        <f t="shared" si="16"/>
        <v>54843.5721</v>
      </c>
      <c r="H164" s="202">
        <f t="shared" si="17"/>
        <v>41299</v>
      </c>
      <c r="I164" s="211" t="s">
        <v>855</v>
      </c>
      <c r="J164" s="212" t="s">
        <v>856</v>
      </c>
      <c r="K164" s="211" t="s">
        <v>857</v>
      </c>
      <c r="L164" s="211" t="s">
        <v>858</v>
      </c>
      <c r="M164" s="212" t="s">
        <v>709</v>
      </c>
      <c r="N164" s="212" t="s">
        <v>807</v>
      </c>
      <c r="O164" s="213" t="s">
        <v>447</v>
      </c>
      <c r="P164" s="214" t="s">
        <v>859</v>
      </c>
    </row>
    <row r="165" spans="1:16" ht="12.75" customHeight="1">
      <c r="A165" s="202" t="str">
        <f t="shared" si="12"/>
        <v>IBVS 5894 </v>
      </c>
      <c r="B165" s="141" t="str">
        <f t="shared" si="13"/>
        <v>I</v>
      </c>
      <c r="C165" s="202">
        <f t="shared" si="14"/>
        <v>54852.718800000002</v>
      </c>
      <c r="D165" t="str">
        <f t="shared" si="15"/>
        <v>vis</v>
      </c>
      <c r="E165">
        <f>VLOOKUP(C165,Active!C$21:E$952,3,FALSE)</f>
        <v>9691.0702046576298</v>
      </c>
      <c r="F165" s="141" t="s">
        <v>187</v>
      </c>
      <c r="G165" t="str">
        <f t="shared" si="16"/>
        <v>54852.7188</v>
      </c>
      <c r="H165" s="202">
        <f t="shared" si="17"/>
        <v>41321</v>
      </c>
      <c r="I165" s="211" t="s">
        <v>860</v>
      </c>
      <c r="J165" s="212" t="s">
        <v>861</v>
      </c>
      <c r="K165" s="211" t="s">
        <v>862</v>
      </c>
      <c r="L165" s="211" t="s">
        <v>863</v>
      </c>
      <c r="M165" s="212" t="s">
        <v>709</v>
      </c>
      <c r="N165" s="212" t="s">
        <v>187</v>
      </c>
      <c r="O165" s="213" t="s">
        <v>351</v>
      </c>
      <c r="P165" s="214" t="s">
        <v>864</v>
      </c>
    </row>
    <row r="166" spans="1:16" ht="12.75" customHeight="1">
      <c r="A166" s="202" t="str">
        <f t="shared" si="12"/>
        <v>IBVS 5920 </v>
      </c>
      <c r="B166" s="141" t="str">
        <f t="shared" si="13"/>
        <v>I</v>
      </c>
      <c r="C166" s="202">
        <f t="shared" si="14"/>
        <v>55127.895400000001</v>
      </c>
      <c r="D166" t="str">
        <f t="shared" si="15"/>
        <v>vis</v>
      </c>
      <c r="E166">
        <f>VLOOKUP(C166,Active!C$21:E$952,3,FALSE)</f>
        <v>10353.070081003241</v>
      </c>
      <c r="F166" s="141" t="s">
        <v>187</v>
      </c>
      <c r="G166" t="str">
        <f t="shared" si="16"/>
        <v>55127.8954</v>
      </c>
      <c r="H166" s="202">
        <f t="shared" si="17"/>
        <v>41983</v>
      </c>
      <c r="I166" s="211" t="s">
        <v>865</v>
      </c>
      <c r="J166" s="212" t="s">
        <v>866</v>
      </c>
      <c r="K166" s="211" t="s">
        <v>867</v>
      </c>
      <c r="L166" s="211" t="s">
        <v>863</v>
      </c>
      <c r="M166" s="212" t="s">
        <v>709</v>
      </c>
      <c r="N166" s="212" t="s">
        <v>187</v>
      </c>
      <c r="O166" s="213" t="s">
        <v>351</v>
      </c>
      <c r="P166" s="214" t="s">
        <v>868</v>
      </c>
    </row>
    <row r="167" spans="1:16" ht="12.75" customHeight="1">
      <c r="A167" s="202" t="str">
        <f t="shared" si="12"/>
        <v> JAAVSO 38;120 </v>
      </c>
      <c r="B167" s="141" t="str">
        <f t="shared" si="13"/>
        <v>I</v>
      </c>
      <c r="C167" s="202">
        <f t="shared" si="14"/>
        <v>55157.8249</v>
      </c>
      <c r="D167" t="str">
        <f t="shared" si="15"/>
        <v>vis</v>
      </c>
      <c r="E167">
        <f>VLOOKUP(C167,Active!C$21:E$952,3,FALSE)</f>
        <v>10425.072298121575</v>
      </c>
      <c r="F167" s="141" t="s">
        <v>187</v>
      </c>
      <c r="G167" t="str">
        <f t="shared" si="16"/>
        <v>55157.8249</v>
      </c>
      <c r="H167" s="202">
        <f t="shared" si="17"/>
        <v>42055</v>
      </c>
      <c r="I167" s="211" t="s">
        <v>869</v>
      </c>
      <c r="J167" s="212" t="s">
        <v>870</v>
      </c>
      <c r="K167" s="211" t="s">
        <v>871</v>
      </c>
      <c r="L167" s="211" t="s">
        <v>872</v>
      </c>
      <c r="M167" s="212" t="s">
        <v>709</v>
      </c>
      <c r="N167" s="212" t="s">
        <v>807</v>
      </c>
      <c r="O167" s="213" t="s">
        <v>447</v>
      </c>
      <c r="P167" s="213" t="s">
        <v>873</v>
      </c>
    </row>
    <row r="168" spans="1:16" ht="12.75" customHeight="1">
      <c r="A168" s="202" t="str">
        <f t="shared" si="12"/>
        <v> JAAVSO 38;120 </v>
      </c>
      <c r="B168" s="141" t="str">
        <f t="shared" si="13"/>
        <v>I</v>
      </c>
      <c r="C168" s="202">
        <f t="shared" si="14"/>
        <v>55178.608899999999</v>
      </c>
      <c r="D168" t="str">
        <f t="shared" si="15"/>
        <v>vis</v>
      </c>
      <c r="E168">
        <f>VLOOKUP(C168,Active!C$21:E$952,3,FALSE)</f>
        <v>10475.072935639326</v>
      </c>
      <c r="F168" s="141" t="s">
        <v>187</v>
      </c>
      <c r="G168" t="str">
        <f t="shared" si="16"/>
        <v>55178.6089</v>
      </c>
      <c r="H168" s="202">
        <f t="shared" si="17"/>
        <v>42105</v>
      </c>
      <c r="I168" s="211" t="s">
        <v>874</v>
      </c>
      <c r="J168" s="212" t="s">
        <v>875</v>
      </c>
      <c r="K168" s="211" t="s">
        <v>876</v>
      </c>
      <c r="L168" s="211" t="s">
        <v>877</v>
      </c>
      <c r="M168" s="212" t="s">
        <v>709</v>
      </c>
      <c r="N168" s="212" t="s">
        <v>807</v>
      </c>
      <c r="O168" s="213" t="s">
        <v>447</v>
      </c>
      <c r="P168" s="213" t="s">
        <v>873</v>
      </c>
    </row>
    <row r="169" spans="1:16" ht="12.75" customHeight="1">
      <c r="A169" s="202" t="str">
        <f t="shared" si="12"/>
        <v>IBVS 5960 </v>
      </c>
      <c r="B169" s="141" t="str">
        <f t="shared" si="13"/>
        <v>II</v>
      </c>
      <c r="C169" s="202">
        <f t="shared" si="14"/>
        <v>55503.877699999997</v>
      </c>
      <c r="D169" t="str">
        <f t="shared" si="15"/>
        <v>vis</v>
      </c>
      <c r="E169">
        <f>VLOOKUP(C169,Active!C$21:E$952,3,FALSE)</f>
        <v>11257.580988210237</v>
      </c>
      <c r="F169" s="141" t="s">
        <v>187</v>
      </c>
      <c r="G169" t="str">
        <f t="shared" si="16"/>
        <v>55503.8777</v>
      </c>
      <c r="H169" s="202">
        <f t="shared" si="17"/>
        <v>42887.5</v>
      </c>
      <c r="I169" s="211" t="s">
        <v>878</v>
      </c>
      <c r="J169" s="212" t="s">
        <v>879</v>
      </c>
      <c r="K169" s="211" t="s">
        <v>880</v>
      </c>
      <c r="L169" s="211" t="s">
        <v>881</v>
      </c>
      <c r="M169" s="212" t="s">
        <v>709</v>
      </c>
      <c r="N169" s="212" t="s">
        <v>187</v>
      </c>
      <c r="O169" s="213" t="s">
        <v>351</v>
      </c>
      <c r="P169" s="214" t="s">
        <v>882</v>
      </c>
    </row>
    <row r="170" spans="1:16" ht="12.75" customHeight="1">
      <c r="A170" s="202" t="str">
        <f t="shared" si="12"/>
        <v>IBVS 5958 </v>
      </c>
      <c r="B170" s="141" t="str">
        <f t="shared" si="13"/>
        <v>II</v>
      </c>
      <c r="C170" s="202">
        <f t="shared" si="14"/>
        <v>55505.5412</v>
      </c>
      <c r="D170" t="str">
        <f t="shared" si="15"/>
        <v>vis</v>
      </c>
      <c r="E170">
        <f>VLOOKUP(C170,Active!C$21:E$952,3,FALSE)</f>
        <v>11261.582915679006</v>
      </c>
      <c r="F170" s="141" t="s">
        <v>187</v>
      </c>
      <c r="G170" t="str">
        <f t="shared" si="16"/>
        <v>55505.5412</v>
      </c>
      <c r="H170" s="202">
        <f t="shared" si="17"/>
        <v>42891.5</v>
      </c>
      <c r="I170" s="211" t="s">
        <v>883</v>
      </c>
      <c r="J170" s="212" t="s">
        <v>884</v>
      </c>
      <c r="K170" s="211" t="s">
        <v>885</v>
      </c>
      <c r="L170" s="211" t="s">
        <v>886</v>
      </c>
      <c r="M170" s="212" t="s">
        <v>709</v>
      </c>
      <c r="N170" s="212" t="s">
        <v>66</v>
      </c>
      <c r="O170" s="213" t="s">
        <v>887</v>
      </c>
      <c r="P170" s="214" t="s">
        <v>888</v>
      </c>
    </row>
    <row r="171" spans="1:16" ht="12.75" customHeight="1">
      <c r="A171" s="202" t="str">
        <f t="shared" si="12"/>
        <v> JAAVSO 39;177 </v>
      </c>
      <c r="B171" s="141" t="str">
        <f t="shared" si="13"/>
        <v>I</v>
      </c>
      <c r="C171" s="202">
        <f t="shared" si="14"/>
        <v>55525.700199999999</v>
      </c>
      <c r="D171" t="str">
        <f t="shared" si="15"/>
        <v>vis</v>
      </c>
      <c r="E171">
        <f>VLOOKUP(C171,Active!C$21:E$952,3,FALSE)</f>
        <v>11310.079973594726</v>
      </c>
      <c r="F171" s="141" t="s">
        <v>187</v>
      </c>
      <c r="G171" t="str">
        <f t="shared" si="16"/>
        <v>55525.7002</v>
      </c>
      <c r="H171" s="202">
        <f t="shared" si="17"/>
        <v>42940</v>
      </c>
      <c r="I171" s="211" t="s">
        <v>889</v>
      </c>
      <c r="J171" s="212" t="s">
        <v>890</v>
      </c>
      <c r="K171" s="211" t="s">
        <v>891</v>
      </c>
      <c r="L171" s="211" t="s">
        <v>892</v>
      </c>
      <c r="M171" s="212" t="s">
        <v>709</v>
      </c>
      <c r="N171" s="212" t="s">
        <v>187</v>
      </c>
      <c r="O171" s="213" t="s">
        <v>817</v>
      </c>
      <c r="P171" s="213" t="s">
        <v>893</v>
      </c>
    </row>
    <row r="172" spans="1:16" ht="12.75" customHeight="1">
      <c r="A172" s="202" t="str">
        <f t="shared" si="12"/>
        <v> JAAVSO 39;177 </v>
      </c>
      <c r="B172" s="141" t="str">
        <f t="shared" si="13"/>
        <v>I</v>
      </c>
      <c r="C172" s="202">
        <f t="shared" si="14"/>
        <v>55525.700199999999</v>
      </c>
      <c r="D172" t="str">
        <f t="shared" si="15"/>
        <v>vis</v>
      </c>
      <c r="E172">
        <f>VLOOKUP(C172,Active!C$21:E$952,3,FALSE)</f>
        <v>11310.079973594726</v>
      </c>
      <c r="F172" s="141" t="s">
        <v>187</v>
      </c>
      <c r="G172" t="str">
        <f t="shared" si="16"/>
        <v>55525.7002</v>
      </c>
      <c r="H172" s="202">
        <f t="shared" si="17"/>
        <v>42940</v>
      </c>
      <c r="I172" s="211" t="s">
        <v>889</v>
      </c>
      <c r="J172" s="212" t="s">
        <v>890</v>
      </c>
      <c r="K172" s="211" t="s">
        <v>891</v>
      </c>
      <c r="L172" s="211" t="s">
        <v>892</v>
      </c>
      <c r="M172" s="212" t="s">
        <v>709</v>
      </c>
      <c r="N172" s="212" t="s">
        <v>187</v>
      </c>
      <c r="O172" s="213" t="s">
        <v>894</v>
      </c>
      <c r="P172" s="213" t="s">
        <v>893</v>
      </c>
    </row>
    <row r="173" spans="1:16" ht="12.75" customHeight="1">
      <c r="A173" s="202" t="str">
        <f t="shared" si="12"/>
        <v>IBVS 5958 </v>
      </c>
      <c r="B173" s="141" t="str">
        <f t="shared" si="13"/>
        <v>II</v>
      </c>
      <c r="C173" s="202">
        <f t="shared" si="14"/>
        <v>55536.299899999998</v>
      </c>
      <c r="D173" t="str">
        <f t="shared" si="15"/>
        <v>vis</v>
      </c>
      <c r="E173">
        <f>VLOOKUP(C173,Active!C$21:E$952,3,FALSE)</f>
        <v>11335.579961926946</v>
      </c>
      <c r="F173" s="141" t="s">
        <v>187</v>
      </c>
      <c r="G173" t="str">
        <f t="shared" si="16"/>
        <v>55536.2999</v>
      </c>
      <c r="H173" s="202">
        <f t="shared" si="17"/>
        <v>42965.5</v>
      </c>
      <c r="I173" s="211" t="s">
        <v>895</v>
      </c>
      <c r="J173" s="212" t="s">
        <v>896</v>
      </c>
      <c r="K173" s="211" t="s">
        <v>897</v>
      </c>
      <c r="L173" s="211" t="s">
        <v>892</v>
      </c>
      <c r="M173" s="212" t="s">
        <v>709</v>
      </c>
      <c r="N173" s="212" t="s">
        <v>66</v>
      </c>
      <c r="O173" s="213" t="s">
        <v>887</v>
      </c>
      <c r="P173" s="214" t="s">
        <v>888</v>
      </c>
    </row>
    <row r="174" spans="1:16" ht="12.75" customHeight="1">
      <c r="A174" s="202" t="str">
        <f t="shared" si="12"/>
        <v>IBVS 5958 </v>
      </c>
      <c r="B174" s="141" t="str">
        <f t="shared" si="13"/>
        <v>I</v>
      </c>
      <c r="C174" s="202">
        <f t="shared" si="14"/>
        <v>55536.508000000002</v>
      </c>
      <c r="D174" t="str">
        <f t="shared" si="15"/>
        <v>vis</v>
      </c>
      <c r="E174">
        <f>VLOOKUP(C174,Active!C$21:E$952,3,FALSE)</f>
        <v>11336.080593791246</v>
      </c>
      <c r="F174" s="141" t="s">
        <v>187</v>
      </c>
      <c r="G174" t="str">
        <f t="shared" si="16"/>
        <v>55536.5080</v>
      </c>
      <c r="H174" s="202">
        <f t="shared" si="17"/>
        <v>42966</v>
      </c>
      <c r="I174" s="211" t="s">
        <v>898</v>
      </c>
      <c r="J174" s="212" t="s">
        <v>899</v>
      </c>
      <c r="K174" s="211" t="s">
        <v>900</v>
      </c>
      <c r="L174" s="211" t="s">
        <v>901</v>
      </c>
      <c r="M174" s="212" t="s">
        <v>709</v>
      </c>
      <c r="N174" s="212" t="s">
        <v>66</v>
      </c>
      <c r="O174" s="213" t="s">
        <v>887</v>
      </c>
      <c r="P174" s="214" t="s">
        <v>888</v>
      </c>
    </row>
    <row r="175" spans="1:16" ht="12.75" customHeight="1">
      <c r="A175" s="202" t="str">
        <f t="shared" si="12"/>
        <v>IBVS 5958 </v>
      </c>
      <c r="B175" s="141" t="str">
        <f t="shared" si="13"/>
        <v>I</v>
      </c>
      <c r="C175" s="202">
        <f t="shared" si="14"/>
        <v>55537.339200000002</v>
      </c>
      <c r="D175" t="str">
        <f t="shared" si="15"/>
        <v>vis</v>
      </c>
      <c r="E175">
        <f>VLOOKUP(C175,Active!C$21:E$952,3,FALSE)</f>
        <v>11338.08023437558</v>
      </c>
      <c r="F175" s="141" t="s">
        <v>187</v>
      </c>
      <c r="G175" t="str">
        <f t="shared" si="16"/>
        <v>55537.3392</v>
      </c>
      <c r="H175" s="202">
        <f t="shared" si="17"/>
        <v>42968</v>
      </c>
      <c r="I175" s="211" t="s">
        <v>902</v>
      </c>
      <c r="J175" s="212" t="s">
        <v>903</v>
      </c>
      <c r="K175" s="211" t="s">
        <v>904</v>
      </c>
      <c r="L175" s="211" t="s">
        <v>905</v>
      </c>
      <c r="M175" s="212" t="s">
        <v>709</v>
      </c>
      <c r="N175" s="212" t="s">
        <v>833</v>
      </c>
      <c r="O175" s="213" t="s">
        <v>887</v>
      </c>
      <c r="P175" s="214" t="s">
        <v>888</v>
      </c>
    </row>
    <row r="176" spans="1:16" ht="12.75" customHeight="1">
      <c r="A176" s="202" t="str">
        <f t="shared" si="12"/>
        <v>IBVS 5958 </v>
      </c>
      <c r="B176" s="141" t="str">
        <f t="shared" si="13"/>
        <v>II</v>
      </c>
      <c r="C176" s="202">
        <f t="shared" si="14"/>
        <v>55537.547100000003</v>
      </c>
      <c r="D176" t="str">
        <f t="shared" si="15"/>
        <v>vis</v>
      </c>
      <c r="E176">
        <f>VLOOKUP(C176,Active!C$21:E$952,3,FALSE)</f>
        <v>11338.580385094401</v>
      </c>
      <c r="F176" s="141" t="s">
        <v>187</v>
      </c>
      <c r="G176" t="str">
        <f t="shared" si="16"/>
        <v>55537.5471</v>
      </c>
      <c r="H176" s="202">
        <f t="shared" si="17"/>
        <v>42968.5</v>
      </c>
      <c r="I176" s="211" t="s">
        <v>906</v>
      </c>
      <c r="J176" s="212" t="s">
        <v>907</v>
      </c>
      <c r="K176" s="211" t="s">
        <v>908</v>
      </c>
      <c r="L176" s="211" t="s">
        <v>901</v>
      </c>
      <c r="M176" s="212" t="s">
        <v>709</v>
      </c>
      <c r="N176" s="212" t="s">
        <v>833</v>
      </c>
      <c r="O176" s="213" t="s">
        <v>887</v>
      </c>
      <c r="P176" s="214" t="s">
        <v>888</v>
      </c>
    </row>
    <row r="177" spans="1:16" ht="12.75" customHeight="1">
      <c r="A177" s="202" t="str">
        <f t="shared" si="12"/>
        <v> JAAVSO 39;177 </v>
      </c>
      <c r="B177" s="141" t="str">
        <f t="shared" si="13"/>
        <v>I</v>
      </c>
      <c r="C177" s="202">
        <f t="shared" si="14"/>
        <v>55545.652900000001</v>
      </c>
      <c r="D177" t="str">
        <f t="shared" si="15"/>
        <v>vis</v>
      </c>
      <c r="E177">
        <f>VLOOKUP(C177,Active!C$21:E$952,3,FALSE)</f>
        <v>11358.080729955413</v>
      </c>
      <c r="F177" s="141" t="s">
        <v>187</v>
      </c>
      <c r="G177" t="str">
        <f t="shared" si="16"/>
        <v>55545.6529</v>
      </c>
      <c r="H177" s="202">
        <f t="shared" si="17"/>
        <v>42988</v>
      </c>
      <c r="I177" s="211" t="s">
        <v>909</v>
      </c>
      <c r="J177" s="212" t="s">
        <v>910</v>
      </c>
      <c r="K177" s="211" t="s">
        <v>911</v>
      </c>
      <c r="L177" s="211" t="s">
        <v>912</v>
      </c>
      <c r="M177" s="212" t="s">
        <v>709</v>
      </c>
      <c r="N177" s="212" t="s">
        <v>187</v>
      </c>
      <c r="O177" s="213" t="s">
        <v>913</v>
      </c>
      <c r="P177" s="213" t="s">
        <v>893</v>
      </c>
    </row>
    <row r="178" spans="1:16" ht="12.75" customHeight="1">
      <c r="A178" s="202" t="str">
        <f t="shared" si="12"/>
        <v>IBVS 6011 </v>
      </c>
      <c r="B178" s="141" t="str">
        <f t="shared" si="13"/>
        <v>I</v>
      </c>
      <c r="C178" s="202">
        <f t="shared" si="14"/>
        <v>55881.937599999997</v>
      </c>
      <c r="D178" t="str">
        <f t="shared" si="15"/>
        <v>vis</v>
      </c>
      <c r="E178">
        <f>VLOOKUP(C178,Active!C$21:E$952,3,FALSE)</f>
        <v>12167.090034587129</v>
      </c>
      <c r="F178" s="141" t="s">
        <v>187</v>
      </c>
      <c r="G178" t="str">
        <f t="shared" si="16"/>
        <v>55881.9376</v>
      </c>
      <c r="H178" s="202">
        <f t="shared" si="17"/>
        <v>43797</v>
      </c>
      <c r="I178" s="211" t="s">
        <v>914</v>
      </c>
      <c r="J178" s="212" t="s">
        <v>915</v>
      </c>
      <c r="K178" s="211" t="s">
        <v>916</v>
      </c>
      <c r="L178" s="211" t="s">
        <v>917</v>
      </c>
      <c r="M178" s="212" t="s">
        <v>709</v>
      </c>
      <c r="N178" s="212" t="s">
        <v>187</v>
      </c>
      <c r="O178" s="213" t="s">
        <v>351</v>
      </c>
      <c r="P178" s="214" t="s">
        <v>918</v>
      </c>
    </row>
    <row r="179" spans="1:16" ht="12.75" customHeight="1">
      <c r="A179" s="202" t="str">
        <f t="shared" si="12"/>
        <v> JAAVSO 41;122 </v>
      </c>
      <c r="B179" s="141" t="str">
        <f t="shared" si="13"/>
        <v>I</v>
      </c>
      <c r="C179" s="202">
        <f t="shared" si="14"/>
        <v>55935.559600000001</v>
      </c>
      <c r="D179" t="str">
        <f t="shared" si="15"/>
        <v>vis</v>
      </c>
      <c r="E179">
        <f>VLOOKUP(C179,Active!C$21:E$952,3,FALSE)</f>
        <v>12296.089947259232</v>
      </c>
      <c r="F179" s="141" t="s">
        <v>187</v>
      </c>
      <c r="G179" t="str">
        <f t="shared" si="16"/>
        <v>55935.5596</v>
      </c>
      <c r="H179" s="202">
        <f t="shared" si="17"/>
        <v>43926</v>
      </c>
      <c r="I179" s="211" t="s">
        <v>919</v>
      </c>
      <c r="J179" s="212" t="s">
        <v>920</v>
      </c>
      <c r="K179" s="211" t="s">
        <v>921</v>
      </c>
      <c r="L179" s="211" t="s">
        <v>922</v>
      </c>
      <c r="M179" s="212" t="s">
        <v>709</v>
      </c>
      <c r="N179" s="212" t="s">
        <v>187</v>
      </c>
      <c r="O179" s="213" t="s">
        <v>447</v>
      </c>
      <c r="P179" s="213" t="s">
        <v>923</v>
      </c>
    </row>
    <row r="180" spans="1:16" ht="12.75" customHeight="1">
      <c r="A180" s="202" t="str">
        <f t="shared" si="12"/>
        <v>IBVS 6050 </v>
      </c>
      <c r="B180" s="141" t="str">
        <f t="shared" si="13"/>
        <v>II</v>
      </c>
      <c r="C180" s="202">
        <f t="shared" si="14"/>
        <v>55938.677199999998</v>
      </c>
      <c r="D180" t="str">
        <f t="shared" si="15"/>
        <v>vis</v>
      </c>
      <c r="E180">
        <f>VLOOKUP(C180,Active!C$21:E$952,3,FALSE)</f>
        <v>12303.59004288689</v>
      </c>
      <c r="F180" s="141" t="s">
        <v>187</v>
      </c>
      <c r="G180" t="str">
        <f t="shared" si="16"/>
        <v>55938.6772</v>
      </c>
      <c r="H180" s="202">
        <f t="shared" si="17"/>
        <v>43933.5</v>
      </c>
      <c r="I180" s="211" t="s">
        <v>924</v>
      </c>
      <c r="J180" s="212" t="s">
        <v>925</v>
      </c>
      <c r="K180" s="211" t="s">
        <v>926</v>
      </c>
      <c r="L180" s="211" t="s">
        <v>917</v>
      </c>
      <c r="M180" s="212" t="s">
        <v>709</v>
      </c>
      <c r="N180" s="212" t="s">
        <v>250</v>
      </c>
      <c r="O180" s="213" t="s">
        <v>703</v>
      </c>
      <c r="P180" s="214" t="s">
        <v>927</v>
      </c>
    </row>
    <row r="181" spans="1:16" ht="12.75" customHeight="1">
      <c r="A181" s="202" t="str">
        <f t="shared" si="12"/>
        <v>BAVM 232 </v>
      </c>
      <c r="B181" s="141" t="str">
        <f t="shared" si="13"/>
        <v>I</v>
      </c>
      <c r="C181" s="202">
        <f t="shared" si="14"/>
        <v>55944.2889</v>
      </c>
      <c r="D181" t="str">
        <f t="shared" si="15"/>
        <v>vis</v>
      </c>
      <c r="E181">
        <f>VLOOKUP(C181,Active!C$21:E$952,3,FALSE)</f>
        <v>12317.090263131233</v>
      </c>
      <c r="F181" s="141" t="s">
        <v>187</v>
      </c>
      <c r="G181" t="str">
        <f t="shared" si="16"/>
        <v>55944.2889</v>
      </c>
      <c r="H181" s="202">
        <f t="shared" si="17"/>
        <v>43947</v>
      </c>
      <c r="I181" s="211" t="s">
        <v>928</v>
      </c>
      <c r="J181" s="212" t="s">
        <v>929</v>
      </c>
      <c r="K181" s="211" t="s">
        <v>930</v>
      </c>
      <c r="L181" s="211" t="s">
        <v>931</v>
      </c>
      <c r="M181" s="212" t="s">
        <v>709</v>
      </c>
      <c r="N181" s="212" t="e">
        <f>-N$218:N$65536</f>
        <v>#VALUE!</v>
      </c>
      <c r="O181" s="213" t="s">
        <v>747</v>
      </c>
      <c r="P181" s="214" t="s">
        <v>932</v>
      </c>
    </row>
    <row r="182" spans="1:16" ht="12.75" customHeight="1">
      <c r="A182" s="202" t="str">
        <f t="shared" si="12"/>
        <v> JAAVSO 41;328 </v>
      </c>
      <c r="B182" s="141" t="str">
        <f t="shared" si="13"/>
        <v>I</v>
      </c>
      <c r="C182" s="202">
        <f t="shared" si="14"/>
        <v>56266.856099999997</v>
      </c>
      <c r="D182" t="str">
        <f t="shared" si="15"/>
        <v>vis</v>
      </c>
      <c r="E182">
        <f>VLOOKUP(C182,Active!C$21:E$952,3,FALSE)</f>
        <v>13093.099002657593</v>
      </c>
      <c r="F182" s="141" t="s">
        <v>187</v>
      </c>
      <c r="G182" t="str">
        <f t="shared" si="16"/>
        <v>56266.8561</v>
      </c>
      <c r="H182" s="202">
        <f t="shared" si="17"/>
        <v>44723</v>
      </c>
      <c r="I182" s="211" t="s">
        <v>933</v>
      </c>
      <c r="J182" s="212" t="s">
        <v>934</v>
      </c>
      <c r="K182" s="211">
        <v>44723</v>
      </c>
      <c r="L182" s="211" t="s">
        <v>935</v>
      </c>
      <c r="M182" s="212" t="s">
        <v>709</v>
      </c>
      <c r="N182" s="212" t="s">
        <v>187</v>
      </c>
      <c r="O182" s="213" t="s">
        <v>936</v>
      </c>
      <c r="P182" s="213" t="s">
        <v>937</v>
      </c>
    </row>
    <row r="183" spans="1:16" ht="12.75" customHeight="1">
      <c r="A183" s="202" t="str">
        <f t="shared" si="12"/>
        <v> JAAVSO 41;328 </v>
      </c>
      <c r="B183" s="141" t="str">
        <f t="shared" si="13"/>
        <v>I</v>
      </c>
      <c r="C183" s="202">
        <f t="shared" si="14"/>
        <v>56562.819000000003</v>
      </c>
      <c r="D183" t="str">
        <f t="shared" si="15"/>
        <v>vis</v>
      </c>
      <c r="E183">
        <f>VLOOKUP(C183,Active!C$21:E$952,3,FALSE)</f>
        <v>13805.105049693906</v>
      </c>
      <c r="F183" s="141" t="s">
        <v>187</v>
      </c>
      <c r="G183" t="str">
        <f t="shared" si="16"/>
        <v>56562.8190</v>
      </c>
      <c r="H183" s="202">
        <f t="shared" si="17"/>
        <v>45435</v>
      </c>
      <c r="I183" s="211" t="s">
        <v>938</v>
      </c>
      <c r="J183" s="212" t="s">
        <v>939</v>
      </c>
      <c r="K183" s="211">
        <v>45435</v>
      </c>
      <c r="L183" s="211" t="s">
        <v>940</v>
      </c>
      <c r="M183" s="212" t="s">
        <v>709</v>
      </c>
      <c r="N183" s="212" t="s">
        <v>187</v>
      </c>
      <c r="O183" s="213" t="s">
        <v>936</v>
      </c>
      <c r="P183" s="213" t="s">
        <v>937</v>
      </c>
    </row>
    <row r="184" spans="1:16" ht="12.75" customHeight="1">
      <c r="A184" s="202" t="str">
        <f t="shared" si="12"/>
        <v> JAAVSO 42;426 </v>
      </c>
      <c r="B184" s="141" t="str">
        <f t="shared" si="13"/>
        <v>I</v>
      </c>
      <c r="C184" s="202">
        <f t="shared" si="14"/>
        <v>56591.915999999997</v>
      </c>
      <c r="D184" t="str">
        <f t="shared" si="15"/>
        <v>vis</v>
      </c>
      <c r="E184">
        <f>VLOOKUP(C184,Active!C$21:E$952,3,FALSE)</f>
        <v>13875.104498782326</v>
      </c>
      <c r="F184" s="141" t="s">
        <v>187</v>
      </c>
      <c r="G184" t="str">
        <f t="shared" si="16"/>
        <v>56591.9160</v>
      </c>
      <c r="H184" s="202">
        <f t="shared" si="17"/>
        <v>45505</v>
      </c>
      <c r="I184" s="211" t="s">
        <v>941</v>
      </c>
      <c r="J184" s="212" t="s">
        <v>942</v>
      </c>
      <c r="K184" s="211">
        <v>45505</v>
      </c>
      <c r="L184" s="211" t="s">
        <v>943</v>
      </c>
      <c r="M184" s="212" t="s">
        <v>709</v>
      </c>
      <c r="N184" s="212" t="s">
        <v>187</v>
      </c>
      <c r="O184" s="213" t="s">
        <v>944</v>
      </c>
      <c r="P184" s="213" t="s">
        <v>945</v>
      </c>
    </row>
    <row r="185" spans="1:16" ht="12.75" customHeight="1">
      <c r="A185" s="202" t="str">
        <f t="shared" si="12"/>
        <v>BAVM 234 </v>
      </c>
      <c r="B185" s="141" t="str">
        <f t="shared" si="13"/>
        <v>II</v>
      </c>
      <c r="C185" s="202">
        <f t="shared" si="14"/>
        <v>56657.385999999999</v>
      </c>
      <c r="D185" t="str">
        <f t="shared" si="15"/>
        <v>vis</v>
      </c>
      <c r="E185">
        <f>VLOOKUP(C185,Active!C$21:E$952,3,FALSE)</f>
        <v>14032.607469254192</v>
      </c>
      <c r="F185" s="141" t="s">
        <v>187</v>
      </c>
      <c r="G185" t="str">
        <f t="shared" si="16"/>
        <v>56657.386</v>
      </c>
      <c r="H185" s="202">
        <f t="shared" si="17"/>
        <v>45662.5</v>
      </c>
      <c r="I185" s="211" t="s">
        <v>946</v>
      </c>
      <c r="J185" s="212" t="s">
        <v>947</v>
      </c>
      <c r="K185" s="211">
        <v>45662.5</v>
      </c>
      <c r="L185" s="211" t="s">
        <v>948</v>
      </c>
      <c r="M185" s="212" t="s">
        <v>709</v>
      </c>
      <c r="N185" s="212" t="e">
        <f>-N$218:N$65536</f>
        <v>#VALUE!</v>
      </c>
      <c r="O185" s="213" t="s">
        <v>949</v>
      </c>
      <c r="P185" s="214" t="s">
        <v>950</v>
      </c>
    </row>
    <row r="186" spans="1:16" ht="12.75" customHeight="1">
      <c r="A186" s="202" t="str">
        <f t="shared" si="12"/>
        <v>BAVM 234 </v>
      </c>
      <c r="B186" s="141" t="str">
        <f t="shared" si="13"/>
        <v>I</v>
      </c>
      <c r="C186" s="202">
        <f t="shared" si="14"/>
        <v>56668.398099999999</v>
      </c>
      <c r="D186" t="str">
        <f t="shared" si="15"/>
        <v>vis</v>
      </c>
      <c r="E186">
        <f>VLOOKUP(C186,Active!C$21:E$952,3,FALSE)</f>
        <v>14059.099579551017</v>
      </c>
      <c r="F186" s="141" t="s">
        <v>187</v>
      </c>
      <c r="G186" t="str">
        <f t="shared" si="16"/>
        <v>56668.3981</v>
      </c>
      <c r="H186" s="202">
        <f t="shared" si="17"/>
        <v>45689</v>
      </c>
      <c r="I186" s="211" t="s">
        <v>951</v>
      </c>
      <c r="J186" s="212" t="s">
        <v>952</v>
      </c>
      <c r="K186" s="211">
        <v>45689</v>
      </c>
      <c r="L186" s="211" t="s">
        <v>953</v>
      </c>
      <c r="M186" s="212" t="s">
        <v>709</v>
      </c>
      <c r="N186" s="212" t="e">
        <f>-N$218:N$65536</f>
        <v>#VALUE!</v>
      </c>
      <c r="O186" s="213" t="s">
        <v>949</v>
      </c>
      <c r="P186" s="214" t="s">
        <v>950</v>
      </c>
    </row>
    <row r="187" spans="1:16" ht="12.75" customHeight="1">
      <c r="A187" s="202" t="str">
        <f t="shared" si="12"/>
        <v> BAN 3.11 </v>
      </c>
      <c r="B187" s="141" t="str">
        <f t="shared" si="13"/>
        <v>I</v>
      </c>
      <c r="C187" s="202">
        <f t="shared" si="14"/>
        <v>24031.935000000001</v>
      </c>
      <c r="D187" t="str">
        <f t="shared" si="15"/>
        <v>vis</v>
      </c>
      <c r="E187" t="e">
        <f>VLOOKUP(C187,Active!C$21:E$952,3,FALSE)</f>
        <v>#N/A</v>
      </c>
      <c r="F187" s="141" t="s">
        <v>187</v>
      </c>
      <c r="G187" t="str">
        <f t="shared" si="16"/>
        <v>24031.935</v>
      </c>
      <c r="H187" s="202">
        <f t="shared" si="17"/>
        <v>-32822</v>
      </c>
      <c r="I187" s="211" t="s">
        <v>954</v>
      </c>
      <c r="J187" s="212" t="s">
        <v>955</v>
      </c>
      <c r="K187" s="211">
        <v>-32822</v>
      </c>
      <c r="L187" s="211" t="s">
        <v>956</v>
      </c>
      <c r="M187" s="212" t="s">
        <v>316</v>
      </c>
      <c r="N187" s="212"/>
      <c r="O187" s="213" t="s">
        <v>957</v>
      </c>
      <c r="P187" s="213" t="s">
        <v>958</v>
      </c>
    </row>
    <row r="188" spans="1:16" ht="12.75" customHeight="1">
      <c r="A188" s="202" t="str">
        <f t="shared" si="12"/>
        <v> BAN 3.11 </v>
      </c>
      <c r="B188" s="141" t="str">
        <f t="shared" si="13"/>
        <v>I</v>
      </c>
      <c r="C188" s="202">
        <f t="shared" si="14"/>
        <v>24177.417000000001</v>
      </c>
      <c r="D188" t="str">
        <f t="shared" si="15"/>
        <v>vis</v>
      </c>
      <c r="E188" t="e">
        <f>VLOOKUP(C188,Active!C$21:E$952,3,FALSE)</f>
        <v>#N/A</v>
      </c>
      <c r="F188" s="141" t="s">
        <v>187</v>
      </c>
      <c r="G188" t="str">
        <f t="shared" si="16"/>
        <v>24177.417</v>
      </c>
      <c r="H188" s="202">
        <f t="shared" si="17"/>
        <v>-32472</v>
      </c>
      <c r="I188" s="211" t="s">
        <v>959</v>
      </c>
      <c r="J188" s="212" t="s">
        <v>960</v>
      </c>
      <c r="K188" s="211">
        <v>-32472</v>
      </c>
      <c r="L188" s="211" t="s">
        <v>961</v>
      </c>
      <c r="M188" s="212" t="s">
        <v>316</v>
      </c>
      <c r="N188" s="212"/>
      <c r="O188" s="213" t="s">
        <v>957</v>
      </c>
      <c r="P188" s="213" t="s">
        <v>958</v>
      </c>
    </row>
    <row r="189" spans="1:16">
      <c r="A189" s="202" t="str">
        <f t="shared" si="12"/>
        <v> BAN 5.198 </v>
      </c>
      <c r="B189" s="141" t="str">
        <f t="shared" si="13"/>
        <v>I</v>
      </c>
      <c r="C189" s="202">
        <f t="shared" si="14"/>
        <v>25972.492999999999</v>
      </c>
      <c r="D189" t="str">
        <f t="shared" si="15"/>
        <v>vis</v>
      </c>
      <c r="E189" t="e">
        <f>VLOOKUP(C189,Active!C$21:E$952,3,FALSE)</f>
        <v>#N/A</v>
      </c>
      <c r="F189" s="141" t="s">
        <v>187</v>
      </c>
      <c r="G189" t="str">
        <f t="shared" si="16"/>
        <v>25972.493</v>
      </c>
      <c r="H189" s="202">
        <f t="shared" si="17"/>
        <v>-28154</v>
      </c>
      <c r="I189" s="211" t="s">
        <v>962</v>
      </c>
      <c r="J189" s="212" t="s">
        <v>963</v>
      </c>
      <c r="K189" s="211">
        <v>-28154</v>
      </c>
      <c r="L189" s="211" t="s">
        <v>325</v>
      </c>
      <c r="M189" s="212" t="s">
        <v>316</v>
      </c>
      <c r="N189" s="212"/>
      <c r="O189" s="213" t="s">
        <v>317</v>
      </c>
      <c r="P189" s="213" t="s">
        <v>62</v>
      </c>
    </row>
    <row r="190" spans="1:16">
      <c r="A190" s="202" t="str">
        <f t="shared" si="12"/>
        <v> BAN 5.198 </v>
      </c>
      <c r="B190" s="141" t="str">
        <f t="shared" si="13"/>
        <v>II</v>
      </c>
      <c r="C190" s="202">
        <f t="shared" si="14"/>
        <v>25996.395</v>
      </c>
      <c r="D190" t="str">
        <f t="shared" si="15"/>
        <v>vis</v>
      </c>
      <c r="E190">
        <f>VLOOKUP(C190,Active!C$21:E$952,3,FALSE)</f>
        <v>-59729.377563753587</v>
      </c>
      <c r="F190" s="141" t="s">
        <v>187</v>
      </c>
      <c r="G190" t="str">
        <f t="shared" si="16"/>
        <v>25996.395</v>
      </c>
      <c r="H190" s="202">
        <f t="shared" si="17"/>
        <v>-28096.5</v>
      </c>
      <c r="I190" s="211" t="s">
        <v>964</v>
      </c>
      <c r="J190" s="212" t="s">
        <v>965</v>
      </c>
      <c r="K190" s="211">
        <v>-28096.5</v>
      </c>
      <c r="L190" s="211" t="s">
        <v>325</v>
      </c>
      <c r="M190" s="212" t="s">
        <v>316</v>
      </c>
      <c r="N190" s="212"/>
      <c r="O190" s="213" t="s">
        <v>317</v>
      </c>
      <c r="P190" s="213" t="s">
        <v>62</v>
      </c>
    </row>
    <row r="191" spans="1:16">
      <c r="A191" s="202" t="str">
        <f t="shared" si="12"/>
        <v> BAN 5.198 </v>
      </c>
      <c r="B191" s="141" t="str">
        <f t="shared" si="13"/>
        <v>I</v>
      </c>
      <c r="C191" s="202">
        <f t="shared" si="14"/>
        <v>26004.498</v>
      </c>
      <c r="D191" t="str">
        <f t="shared" si="15"/>
        <v>vis</v>
      </c>
      <c r="E191">
        <f>VLOOKUP(C191,Active!C$21:E$952,3,FALSE)</f>
        <v>-59709.883954929188</v>
      </c>
      <c r="F191" s="141" t="s">
        <v>187</v>
      </c>
      <c r="G191" t="str">
        <f t="shared" si="16"/>
        <v>26004.498</v>
      </c>
      <c r="H191" s="202">
        <f t="shared" si="17"/>
        <v>-28077</v>
      </c>
      <c r="I191" s="211" t="s">
        <v>966</v>
      </c>
      <c r="J191" s="212" t="s">
        <v>967</v>
      </c>
      <c r="K191" s="211">
        <v>-28077</v>
      </c>
      <c r="L191" s="211" t="s">
        <v>968</v>
      </c>
      <c r="M191" s="212" t="s">
        <v>316</v>
      </c>
      <c r="N191" s="212"/>
      <c r="O191" s="213" t="s">
        <v>317</v>
      </c>
      <c r="P191" s="213" t="s">
        <v>62</v>
      </c>
    </row>
    <row r="192" spans="1:16">
      <c r="A192" s="202" t="str">
        <f t="shared" si="12"/>
        <v> BAN 5.198 </v>
      </c>
      <c r="B192" s="141" t="str">
        <f t="shared" si="13"/>
        <v>II</v>
      </c>
      <c r="C192" s="202">
        <f t="shared" si="14"/>
        <v>26016.345000000001</v>
      </c>
      <c r="D192" t="str">
        <f t="shared" si="15"/>
        <v>vis</v>
      </c>
      <c r="E192" t="e">
        <f>VLOOKUP(C192,Active!C$21:E$952,3,FALSE)</f>
        <v>#N/A</v>
      </c>
      <c r="F192" s="141" t="s">
        <v>187</v>
      </c>
      <c r="G192" t="str">
        <f t="shared" si="16"/>
        <v>26016.345</v>
      </c>
      <c r="H192" s="202">
        <f t="shared" si="17"/>
        <v>-28048.5</v>
      </c>
      <c r="I192" s="211" t="s">
        <v>969</v>
      </c>
      <c r="J192" s="212" t="s">
        <v>970</v>
      </c>
      <c r="K192" s="211">
        <v>-28048.5</v>
      </c>
      <c r="L192" s="211" t="s">
        <v>968</v>
      </c>
      <c r="M192" s="212" t="s">
        <v>316</v>
      </c>
      <c r="N192" s="212"/>
      <c r="O192" s="213" t="s">
        <v>317</v>
      </c>
      <c r="P192" s="213" t="s">
        <v>62</v>
      </c>
    </row>
    <row r="193" spans="1:16">
      <c r="A193" s="202" t="str">
        <f t="shared" si="12"/>
        <v> BAN 5.198 </v>
      </c>
      <c r="B193" s="141" t="str">
        <f t="shared" si="13"/>
        <v>I</v>
      </c>
      <c r="C193" s="202">
        <f t="shared" si="14"/>
        <v>26017.385999999999</v>
      </c>
      <c r="D193" t="str">
        <f t="shared" si="15"/>
        <v>vis</v>
      </c>
      <c r="E193" t="e">
        <f>VLOOKUP(C193,Active!C$21:E$952,3,FALSE)</f>
        <v>#N/A</v>
      </c>
      <c r="F193" s="141" t="s">
        <v>187</v>
      </c>
      <c r="G193" t="str">
        <f t="shared" si="16"/>
        <v>26017.386</v>
      </c>
      <c r="H193" s="202">
        <f t="shared" si="17"/>
        <v>-28046</v>
      </c>
      <c r="I193" s="211" t="s">
        <v>971</v>
      </c>
      <c r="J193" s="212" t="s">
        <v>972</v>
      </c>
      <c r="K193" s="211">
        <v>-28046</v>
      </c>
      <c r="L193" s="211" t="s">
        <v>325</v>
      </c>
      <c r="M193" s="212" t="s">
        <v>316</v>
      </c>
      <c r="N193" s="212"/>
      <c r="O193" s="213" t="s">
        <v>317</v>
      </c>
      <c r="P193" s="213" t="s">
        <v>62</v>
      </c>
    </row>
    <row r="194" spans="1:16">
      <c r="A194" s="202" t="str">
        <f t="shared" si="12"/>
        <v> BAN 5.198 </v>
      </c>
      <c r="B194" s="141" t="str">
        <f t="shared" si="13"/>
        <v>I</v>
      </c>
      <c r="C194" s="202">
        <f t="shared" si="14"/>
        <v>26027.365000000002</v>
      </c>
      <c r="D194" t="str">
        <f t="shared" si="15"/>
        <v>vis</v>
      </c>
      <c r="E194">
        <f>VLOOKUP(C194,Active!C$21:E$952,3,FALSE)</f>
        <v>-59654.872187313784</v>
      </c>
      <c r="F194" s="141" t="s">
        <v>187</v>
      </c>
      <c r="G194" t="str">
        <f t="shared" si="16"/>
        <v>26027.365</v>
      </c>
      <c r="H194" s="202">
        <f t="shared" si="17"/>
        <v>-28022</v>
      </c>
      <c r="I194" s="211" t="s">
        <v>973</v>
      </c>
      <c r="J194" s="212" t="s">
        <v>974</v>
      </c>
      <c r="K194" s="211">
        <v>-28022</v>
      </c>
      <c r="L194" s="211" t="s">
        <v>975</v>
      </c>
      <c r="M194" s="212" t="s">
        <v>316</v>
      </c>
      <c r="N194" s="212"/>
      <c r="O194" s="213" t="s">
        <v>317</v>
      </c>
      <c r="P194" s="213" t="s">
        <v>62</v>
      </c>
    </row>
    <row r="195" spans="1:16">
      <c r="A195" s="202" t="str">
        <f t="shared" si="12"/>
        <v> BAN 5.198 </v>
      </c>
      <c r="B195" s="141" t="str">
        <f t="shared" si="13"/>
        <v>I</v>
      </c>
      <c r="C195" s="202">
        <f t="shared" si="14"/>
        <v>26037.337</v>
      </c>
      <c r="D195" t="str">
        <f t="shared" si="15"/>
        <v>vis</v>
      </c>
      <c r="E195">
        <f>VLOOKUP(C195,Active!C$21:E$952,3,FALSE)</f>
        <v>-59630.882274047479</v>
      </c>
      <c r="F195" s="141" t="s">
        <v>187</v>
      </c>
      <c r="G195" t="str">
        <f t="shared" si="16"/>
        <v>26037.337</v>
      </c>
      <c r="H195" s="202">
        <f t="shared" si="17"/>
        <v>-27998</v>
      </c>
      <c r="I195" s="211" t="s">
        <v>976</v>
      </c>
      <c r="J195" s="212" t="s">
        <v>977</v>
      </c>
      <c r="K195" s="211">
        <v>-27998</v>
      </c>
      <c r="L195" s="211" t="s">
        <v>968</v>
      </c>
      <c r="M195" s="212" t="s">
        <v>316</v>
      </c>
      <c r="N195" s="212"/>
      <c r="O195" s="213" t="s">
        <v>317</v>
      </c>
      <c r="P195" s="213" t="s">
        <v>62</v>
      </c>
    </row>
    <row r="196" spans="1:16">
      <c r="A196" s="202" t="str">
        <f t="shared" si="12"/>
        <v> AAC 2.60 </v>
      </c>
      <c r="B196" s="141" t="str">
        <f t="shared" si="13"/>
        <v>II</v>
      </c>
      <c r="C196" s="202">
        <f t="shared" si="14"/>
        <v>27069.245999999999</v>
      </c>
      <c r="D196" t="str">
        <f t="shared" si="15"/>
        <v>vis</v>
      </c>
      <c r="E196" t="e">
        <f>VLOOKUP(C196,Active!C$21:E$952,3,FALSE)</f>
        <v>#N/A</v>
      </c>
      <c r="F196" s="141" t="s">
        <v>187</v>
      </c>
      <c r="G196" t="str">
        <f t="shared" si="16"/>
        <v>27069.246</v>
      </c>
      <c r="H196" s="202">
        <f t="shared" si="17"/>
        <v>-25515.5</v>
      </c>
      <c r="I196" s="211" t="s">
        <v>978</v>
      </c>
      <c r="J196" s="212" t="s">
        <v>979</v>
      </c>
      <c r="K196" s="211">
        <v>-25515.5</v>
      </c>
      <c r="L196" s="211" t="s">
        <v>980</v>
      </c>
      <c r="M196" s="212" t="s">
        <v>305</v>
      </c>
      <c r="N196" s="212"/>
      <c r="O196" s="213" t="s">
        <v>326</v>
      </c>
      <c r="P196" s="213" t="s">
        <v>981</v>
      </c>
    </row>
    <row r="197" spans="1:16">
      <c r="A197" s="202" t="str">
        <f t="shared" si="12"/>
        <v> AA 26.344 </v>
      </c>
      <c r="B197" s="141" t="str">
        <f t="shared" si="13"/>
        <v>II</v>
      </c>
      <c r="C197" s="202">
        <f t="shared" si="14"/>
        <v>27344.419000000002</v>
      </c>
      <c r="D197" t="str">
        <f t="shared" si="15"/>
        <v>vis</v>
      </c>
      <c r="E197" t="e">
        <f>VLOOKUP(C197,Active!C$21:E$952,3,FALSE)</f>
        <v>#N/A</v>
      </c>
      <c r="F197" s="141" t="s">
        <v>187</v>
      </c>
      <c r="G197" t="str">
        <f t="shared" si="16"/>
        <v>27344.419</v>
      </c>
      <c r="H197" s="202">
        <f t="shared" si="17"/>
        <v>-24853.5</v>
      </c>
      <c r="I197" s="211" t="s">
        <v>982</v>
      </c>
      <c r="J197" s="212" t="s">
        <v>983</v>
      </c>
      <c r="K197" s="211">
        <v>-24853.5</v>
      </c>
      <c r="L197" s="211" t="s">
        <v>984</v>
      </c>
      <c r="M197" s="212" t="s">
        <v>305</v>
      </c>
      <c r="N197" s="212"/>
      <c r="O197" s="213" t="s">
        <v>326</v>
      </c>
      <c r="P197" s="213" t="s">
        <v>327</v>
      </c>
    </row>
    <row r="198" spans="1:16">
      <c r="A198" s="202" t="str">
        <f t="shared" si="12"/>
        <v> JO 43.161 </v>
      </c>
      <c r="B198" s="141" t="str">
        <f t="shared" si="13"/>
        <v>I</v>
      </c>
      <c r="C198" s="202">
        <f t="shared" si="14"/>
        <v>35448.3658</v>
      </c>
      <c r="D198" t="str">
        <f t="shared" si="15"/>
        <v>vis</v>
      </c>
      <c r="E198">
        <f>VLOOKUP(C198,Active!C$21:E$952,3,FALSE)</f>
        <v>-36990.512773570299</v>
      </c>
      <c r="F198" s="141" t="s">
        <v>187</v>
      </c>
      <c r="G198" t="str">
        <f t="shared" si="16"/>
        <v>35448.3658</v>
      </c>
      <c r="H198" s="202">
        <f t="shared" si="17"/>
        <v>-5360</v>
      </c>
      <c r="I198" s="211" t="s">
        <v>985</v>
      </c>
      <c r="J198" s="212" t="s">
        <v>986</v>
      </c>
      <c r="K198" s="211">
        <v>-5360</v>
      </c>
      <c r="L198" s="211" t="s">
        <v>987</v>
      </c>
      <c r="M198" s="212" t="s">
        <v>334</v>
      </c>
      <c r="N198" s="212" t="s">
        <v>335</v>
      </c>
      <c r="O198" s="213" t="s">
        <v>988</v>
      </c>
      <c r="P198" s="213" t="s">
        <v>64</v>
      </c>
    </row>
    <row r="199" spans="1:16">
      <c r="A199" s="202" t="str">
        <f t="shared" si="12"/>
        <v> JO 43.161 </v>
      </c>
      <c r="B199" s="141" t="str">
        <f t="shared" si="13"/>
        <v>I</v>
      </c>
      <c r="C199" s="202">
        <f t="shared" si="14"/>
        <v>35462.491699999999</v>
      </c>
      <c r="D199" t="str">
        <f t="shared" si="15"/>
        <v>vis</v>
      </c>
      <c r="E199" t="e">
        <f>VLOOKUP(C199,Active!C$21:E$952,3,FALSE)</f>
        <v>#N/A</v>
      </c>
      <c r="F199" s="141" t="s">
        <v>187</v>
      </c>
      <c r="G199" t="str">
        <f t="shared" si="16"/>
        <v>35462.4917</v>
      </c>
      <c r="H199" s="202">
        <f t="shared" si="17"/>
        <v>-5326</v>
      </c>
      <c r="I199" s="211" t="s">
        <v>989</v>
      </c>
      <c r="J199" s="212" t="s">
        <v>990</v>
      </c>
      <c r="K199" s="211">
        <v>-5326</v>
      </c>
      <c r="L199" s="211" t="s">
        <v>991</v>
      </c>
      <c r="M199" s="212" t="s">
        <v>334</v>
      </c>
      <c r="N199" s="212" t="s">
        <v>335</v>
      </c>
      <c r="O199" s="213" t="s">
        <v>988</v>
      </c>
      <c r="P199" s="213" t="s">
        <v>64</v>
      </c>
    </row>
    <row r="200" spans="1:16">
      <c r="A200" s="202" t="str">
        <f t="shared" si="12"/>
        <v> JO 43.161 </v>
      </c>
      <c r="B200" s="141" t="str">
        <f t="shared" si="13"/>
        <v>I</v>
      </c>
      <c r="C200" s="202">
        <f t="shared" si="14"/>
        <v>35641.437100000003</v>
      </c>
      <c r="D200" t="str">
        <f t="shared" si="15"/>
        <v>vis</v>
      </c>
      <c r="E200">
        <f>VLOOKUP(C200,Active!C$21:E$952,3,FALSE)</f>
        <v>-36526.035864102385</v>
      </c>
      <c r="F200" s="141" t="s">
        <v>187</v>
      </c>
      <c r="G200" t="str">
        <f t="shared" si="16"/>
        <v>35641.4371</v>
      </c>
      <c r="H200" s="202">
        <f t="shared" si="17"/>
        <v>-4896</v>
      </c>
      <c r="I200" s="211" t="s">
        <v>992</v>
      </c>
      <c r="J200" s="212" t="s">
        <v>993</v>
      </c>
      <c r="K200" s="211">
        <v>-4896</v>
      </c>
      <c r="L200" s="211" t="s">
        <v>994</v>
      </c>
      <c r="M200" s="212" t="s">
        <v>334</v>
      </c>
      <c r="N200" s="212" t="s">
        <v>335</v>
      </c>
      <c r="O200" s="213" t="s">
        <v>988</v>
      </c>
      <c r="P200" s="213" t="s">
        <v>64</v>
      </c>
    </row>
    <row r="201" spans="1:16">
      <c r="A201" s="202" t="str">
        <f t="shared" si="12"/>
        <v> AJ 68.22 </v>
      </c>
      <c r="B201" s="141" t="str">
        <f t="shared" si="13"/>
        <v>I</v>
      </c>
      <c r="C201" s="202">
        <f t="shared" si="14"/>
        <v>37639.580199999997</v>
      </c>
      <c r="D201" t="str">
        <f t="shared" si="15"/>
        <v>vis</v>
      </c>
      <c r="E201" t="e">
        <f>VLOOKUP(C201,Active!C$21:E$952,3,FALSE)</f>
        <v>#N/A</v>
      </c>
      <c r="F201" s="141" t="s">
        <v>187</v>
      </c>
      <c r="G201" t="str">
        <f t="shared" si="16"/>
        <v>37639.5802</v>
      </c>
      <c r="H201" s="202">
        <f t="shared" si="17"/>
        <v>-89</v>
      </c>
      <c r="I201" s="211" t="s">
        <v>995</v>
      </c>
      <c r="J201" s="212" t="s">
        <v>996</v>
      </c>
      <c r="K201" s="211">
        <v>-89</v>
      </c>
      <c r="L201" s="211" t="s">
        <v>997</v>
      </c>
      <c r="M201" s="212" t="s">
        <v>334</v>
      </c>
      <c r="N201" s="212" t="s">
        <v>335</v>
      </c>
      <c r="O201" s="213" t="s">
        <v>341</v>
      </c>
      <c r="P201" s="213" t="s">
        <v>342</v>
      </c>
    </row>
    <row r="202" spans="1:16">
      <c r="A202" s="202" t="str">
        <f t="shared" si="12"/>
        <v> AJ 68.22 </v>
      </c>
      <c r="B202" s="141" t="str">
        <f t="shared" si="13"/>
        <v>II</v>
      </c>
      <c r="C202" s="202">
        <f t="shared" si="14"/>
        <v>37639.788500000002</v>
      </c>
      <c r="D202" t="str">
        <f t="shared" si="15"/>
        <v>vis</v>
      </c>
      <c r="E202" t="e">
        <f>VLOOKUP(C202,Active!C$21:E$952,3,FALSE)</f>
        <v>#N/A</v>
      </c>
      <c r="F202" s="141" t="s">
        <v>187</v>
      </c>
      <c r="G202" t="str">
        <f t="shared" si="16"/>
        <v>37639.7885</v>
      </c>
      <c r="H202" s="202">
        <f t="shared" si="17"/>
        <v>-88.5</v>
      </c>
      <c r="I202" s="211" t="s">
        <v>998</v>
      </c>
      <c r="J202" s="212" t="s">
        <v>999</v>
      </c>
      <c r="K202" s="211">
        <v>-88.5</v>
      </c>
      <c r="L202" s="211" t="s">
        <v>1000</v>
      </c>
      <c r="M202" s="212" t="s">
        <v>334</v>
      </c>
      <c r="N202" s="212" t="s">
        <v>335</v>
      </c>
      <c r="O202" s="213" t="s">
        <v>341</v>
      </c>
      <c r="P202" s="213" t="s">
        <v>342</v>
      </c>
    </row>
    <row r="203" spans="1:16">
      <c r="A203" s="202" t="str">
        <f t="shared" ref="A203:A268" si="18">P203</f>
        <v> AJ 68.22 </v>
      </c>
      <c r="B203" s="141" t="str">
        <f t="shared" ref="B203:B268" si="19">IF(H203=INT(H203),"I","II")</f>
        <v>II</v>
      </c>
      <c r="C203" s="202">
        <f t="shared" ref="C203:C268" si="20">1*G203</f>
        <v>37640.618799999997</v>
      </c>
      <c r="D203" t="str">
        <f t="shared" ref="D203:D268" si="21">VLOOKUP(F203,I$1:J$5,2,FALSE)</f>
        <v>vis</v>
      </c>
      <c r="E203" t="e">
        <f>VLOOKUP(C203,Active!C$21:E$952,3,FALSE)</f>
        <v>#N/A</v>
      </c>
      <c r="F203" s="141" t="s">
        <v>187</v>
      </c>
      <c r="G203" t="str">
        <f t="shared" ref="G203:G268" si="22">MID(I203,3,LEN(I203)-3)</f>
        <v>37640.6188</v>
      </c>
      <c r="H203" s="202">
        <f t="shared" ref="H203:H268" si="23">1*K203</f>
        <v>-86.5</v>
      </c>
      <c r="I203" s="211" t="s">
        <v>1001</v>
      </c>
      <c r="J203" s="212" t="s">
        <v>1002</v>
      </c>
      <c r="K203" s="211">
        <v>-86.5</v>
      </c>
      <c r="L203" s="211" t="s">
        <v>1003</v>
      </c>
      <c r="M203" s="212" t="s">
        <v>334</v>
      </c>
      <c r="N203" s="212" t="s">
        <v>335</v>
      </c>
      <c r="O203" s="213" t="s">
        <v>341</v>
      </c>
      <c r="P203" s="213" t="s">
        <v>342</v>
      </c>
    </row>
    <row r="204" spans="1:16">
      <c r="A204" s="202" t="str">
        <f t="shared" si="18"/>
        <v> AJ 68.22 </v>
      </c>
      <c r="B204" s="141" t="str">
        <f t="shared" si="19"/>
        <v>II</v>
      </c>
      <c r="C204" s="202">
        <f t="shared" si="20"/>
        <v>37642.697899999999</v>
      </c>
      <c r="D204" t="str">
        <f t="shared" si="21"/>
        <v>vis</v>
      </c>
      <c r="E204" t="e">
        <f>VLOOKUP(C204,Active!C$21:E$952,3,FALSE)</f>
        <v>#N/A</v>
      </c>
      <c r="F204" s="141" t="s">
        <v>187</v>
      </c>
      <c r="G204" t="str">
        <f t="shared" si="22"/>
        <v>37642.6979</v>
      </c>
      <c r="H204" s="202">
        <f t="shared" si="23"/>
        <v>-81.5</v>
      </c>
      <c r="I204" s="211" t="s">
        <v>1004</v>
      </c>
      <c r="J204" s="212" t="s">
        <v>1005</v>
      </c>
      <c r="K204" s="211">
        <v>-81.5</v>
      </c>
      <c r="L204" s="211" t="s">
        <v>1006</v>
      </c>
      <c r="M204" s="212" t="s">
        <v>334</v>
      </c>
      <c r="N204" s="212" t="s">
        <v>335</v>
      </c>
      <c r="O204" s="213" t="s">
        <v>341</v>
      </c>
      <c r="P204" s="213" t="s">
        <v>342</v>
      </c>
    </row>
    <row r="205" spans="1:16">
      <c r="A205" s="202" t="str">
        <f t="shared" si="18"/>
        <v> AOEB 7 </v>
      </c>
      <c r="B205" s="141" t="str">
        <f t="shared" si="19"/>
        <v>I</v>
      </c>
      <c r="C205" s="202">
        <f t="shared" si="20"/>
        <v>49743.629000000001</v>
      </c>
      <c r="D205" t="str">
        <f t="shared" si="21"/>
        <v>vis</v>
      </c>
      <c r="E205">
        <f>VLOOKUP(C205,Active!C$21:E$952,3,FALSE)</f>
        <v>-2600.0069284948122</v>
      </c>
      <c r="F205" s="141" t="s">
        <v>187</v>
      </c>
      <c r="G205" t="str">
        <f t="shared" si="22"/>
        <v>49743.629</v>
      </c>
      <c r="H205" s="202">
        <f t="shared" si="23"/>
        <v>29030</v>
      </c>
      <c r="I205" s="211" t="s">
        <v>1007</v>
      </c>
      <c r="J205" s="212" t="s">
        <v>1008</v>
      </c>
      <c r="K205" s="211">
        <v>29030</v>
      </c>
      <c r="L205" s="211" t="s">
        <v>1009</v>
      </c>
      <c r="M205" s="212" t="s">
        <v>305</v>
      </c>
      <c r="N205" s="212"/>
      <c r="O205" s="213" t="s">
        <v>447</v>
      </c>
      <c r="P205" s="213" t="s">
        <v>129</v>
      </c>
    </row>
    <row r="206" spans="1:16">
      <c r="A206" s="202" t="str">
        <f t="shared" si="18"/>
        <v> AOEB 7 </v>
      </c>
      <c r="B206" s="141" t="str">
        <f t="shared" si="19"/>
        <v>I</v>
      </c>
      <c r="C206" s="202">
        <f t="shared" si="20"/>
        <v>50152.656000000003</v>
      </c>
      <c r="D206" t="str">
        <f t="shared" si="21"/>
        <v>vis</v>
      </c>
      <c r="E206">
        <f>VLOOKUP(C206,Active!C$21:E$952,3,FALSE)</f>
        <v>-1615.999482287473</v>
      </c>
      <c r="F206" s="141" t="s">
        <v>187</v>
      </c>
      <c r="G206" t="str">
        <f t="shared" si="22"/>
        <v>50152.656</v>
      </c>
      <c r="H206" s="202">
        <f t="shared" si="23"/>
        <v>30014</v>
      </c>
      <c r="I206" s="211" t="s">
        <v>1010</v>
      </c>
      <c r="J206" s="212" t="s">
        <v>1011</v>
      </c>
      <c r="K206" s="211">
        <v>30014</v>
      </c>
      <c r="L206" s="211" t="s">
        <v>1012</v>
      </c>
      <c r="M206" s="212" t="s">
        <v>305</v>
      </c>
      <c r="N206" s="212"/>
      <c r="O206" s="213" t="s">
        <v>447</v>
      </c>
      <c r="P206" s="213" t="s">
        <v>129</v>
      </c>
    </row>
    <row r="207" spans="1:16">
      <c r="A207" s="202" t="str">
        <f t="shared" si="18"/>
        <v> AOEB 7 </v>
      </c>
      <c r="B207" s="141" t="str">
        <f t="shared" si="19"/>
        <v>I</v>
      </c>
      <c r="C207" s="202">
        <f t="shared" si="20"/>
        <v>50432.817799999997</v>
      </c>
      <c r="D207" t="str">
        <f t="shared" si="21"/>
        <v>vis</v>
      </c>
      <c r="E207">
        <f>VLOOKUP(C207,Active!C$21:E$952,3,FALSE)</f>
        <v>-942.00657389060791</v>
      </c>
      <c r="F207" s="141" t="s">
        <v>187</v>
      </c>
      <c r="G207" t="str">
        <f t="shared" si="22"/>
        <v>50432.8178</v>
      </c>
      <c r="H207" s="202">
        <f t="shared" si="23"/>
        <v>30688</v>
      </c>
      <c r="I207" s="211" t="s">
        <v>1013</v>
      </c>
      <c r="J207" s="212" t="s">
        <v>1014</v>
      </c>
      <c r="K207" s="211">
        <v>30688</v>
      </c>
      <c r="L207" s="211" t="s">
        <v>1015</v>
      </c>
      <c r="M207" s="212" t="s">
        <v>709</v>
      </c>
      <c r="N207" s="212" t="s">
        <v>807</v>
      </c>
      <c r="O207" s="213" t="s">
        <v>1016</v>
      </c>
      <c r="P207" s="213" t="s">
        <v>129</v>
      </c>
    </row>
    <row r="208" spans="1:16">
      <c r="A208" s="202" t="str">
        <f t="shared" si="18"/>
        <v> AOEB 7 </v>
      </c>
      <c r="B208" s="141" t="str">
        <f t="shared" si="19"/>
        <v>I</v>
      </c>
      <c r="C208" s="202">
        <f t="shared" si="20"/>
        <v>50517.629000000001</v>
      </c>
      <c r="D208" t="str">
        <f t="shared" si="21"/>
        <v>vis</v>
      </c>
      <c r="E208">
        <f>VLOOKUP(C208,Active!C$21:E$952,3,FALSE)</f>
        <v>-737.97394934068041</v>
      </c>
      <c r="F208" s="141" t="s">
        <v>187</v>
      </c>
      <c r="G208" t="str">
        <f t="shared" si="22"/>
        <v>50517.629</v>
      </c>
      <c r="H208" s="202">
        <f t="shared" si="23"/>
        <v>30892</v>
      </c>
      <c r="I208" s="211" t="s">
        <v>1017</v>
      </c>
      <c r="J208" s="212" t="s">
        <v>1018</v>
      </c>
      <c r="K208" s="211">
        <v>30892</v>
      </c>
      <c r="L208" s="211" t="s">
        <v>702</v>
      </c>
      <c r="M208" s="212" t="s">
        <v>305</v>
      </c>
      <c r="N208" s="212"/>
      <c r="O208" s="213" t="s">
        <v>447</v>
      </c>
      <c r="P208" s="213" t="s">
        <v>129</v>
      </c>
    </row>
    <row r="209" spans="1:16">
      <c r="A209" s="202" t="str">
        <f t="shared" si="18"/>
        <v> AOEB 7 </v>
      </c>
      <c r="B209" s="141" t="str">
        <f t="shared" si="19"/>
        <v>I</v>
      </c>
      <c r="C209" s="202">
        <f t="shared" si="20"/>
        <v>51144.875999999997</v>
      </c>
      <c r="D209" t="str">
        <f t="shared" si="21"/>
        <v>vis</v>
      </c>
      <c r="E209">
        <f>VLOOKUP(C209,Active!C$21:E$952,3,FALSE)</f>
        <v>771.01132207467333</v>
      </c>
      <c r="F209" s="141" t="s">
        <v>187</v>
      </c>
      <c r="G209" t="str">
        <f t="shared" si="22"/>
        <v>51144.876</v>
      </c>
      <c r="H209" s="202">
        <f t="shared" si="23"/>
        <v>32401</v>
      </c>
      <c r="I209" s="211" t="s">
        <v>1019</v>
      </c>
      <c r="J209" s="212" t="s">
        <v>1020</v>
      </c>
      <c r="K209" s="211">
        <v>32401</v>
      </c>
      <c r="L209" s="211" t="s">
        <v>1021</v>
      </c>
      <c r="M209" s="212" t="s">
        <v>305</v>
      </c>
      <c r="N209" s="212"/>
      <c r="O209" s="213" t="s">
        <v>447</v>
      </c>
      <c r="P209" s="213" t="s">
        <v>129</v>
      </c>
    </row>
    <row r="210" spans="1:16">
      <c r="A210" s="202" t="str">
        <f t="shared" si="18"/>
        <v> AOEB 7 </v>
      </c>
      <c r="B210" s="141" t="str">
        <f t="shared" si="19"/>
        <v>I</v>
      </c>
      <c r="C210" s="202">
        <f t="shared" si="20"/>
        <v>51160.667000000001</v>
      </c>
      <c r="D210" t="str">
        <f t="shared" si="21"/>
        <v>vis</v>
      </c>
      <c r="E210">
        <f>VLOOKUP(C210,Active!C$21:E$952,3,FALSE)</f>
        <v>809.00016286773746</v>
      </c>
      <c r="F210" s="141" t="s">
        <v>187</v>
      </c>
      <c r="G210" t="str">
        <f t="shared" si="22"/>
        <v>51160.667</v>
      </c>
      <c r="H210" s="202">
        <f t="shared" si="23"/>
        <v>32439</v>
      </c>
      <c r="I210" s="211" t="s">
        <v>1022</v>
      </c>
      <c r="J210" s="212" t="s">
        <v>1023</v>
      </c>
      <c r="K210" s="211" t="s">
        <v>1024</v>
      </c>
      <c r="L210" s="211" t="s">
        <v>571</v>
      </c>
      <c r="M210" s="212" t="s">
        <v>305</v>
      </c>
      <c r="N210" s="212"/>
      <c r="O210" s="213" t="s">
        <v>447</v>
      </c>
      <c r="P210" s="213" t="s">
        <v>129</v>
      </c>
    </row>
    <row r="211" spans="1:16">
      <c r="A211" s="202" t="str">
        <f t="shared" si="18"/>
        <v> AOEB 7 </v>
      </c>
      <c r="B211" s="141" t="str">
        <f t="shared" si="19"/>
        <v>I</v>
      </c>
      <c r="C211" s="202">
        <f t="shared" si="20"/>
        <v>51224.678999999996</v>
      </c>
      <c r="D211" t="str">
        <f t="shared" si="21"/>
        <v>vis</v>
      </c>
      <c r="E211">
        <f>VLOOKUP(C211,Active!C$21:E$952,3,FALSE)</f>
        <v>962.99558284397176</v>
      </c>
      <c r="F211" s="141" t="s">
        <v>187</v>
      </c>
      <c r="G211" t="str">
        <f t="shared" si="22"/>
        <v>51224.679</v>
      </c>
      <c r="H211" s="202">
        <f t="shared" si="23"/>
        <v>32593</v>
      </c>
      <c r="I211" s="211" t="s">
        <v>1025</v>
      </c>
      <c r="J211" s="212" t="s">
        <v>1026</v>
      </c>
      <c r="K211" s="211" t="s">
        <v>1027</v>
      </c>
      <c r="L211" s="211" t="s">
        <v>618</v>
      </c>
      <c r="M211" s="212" t="s">
        <v>305</v>
      </c>
      <c r="N211" s="212"/>
      <c r="O211" s="213" t="s">
        <v>447</v>
      </c>
      <c r="P211" s="213" t="s">
        <v>129</v>
      </c>
    </row>
    <row r="212" spans="1:16">
      <c r="A212" s="202" t="str">
        <f t="shared" si="18"/>
        <v>VSB 47 </v>
      </c>
      <c r="B212" s="141" t="str">
        <f t="shared" si="19"/>
        <v>I</v>
      </c>
      <c r="C212" s="202">
        <f t="shared" si="20"/>
        <v>51538.103000000003</v>
      </c>
      <c r="D212" t="str">
        <f t="shared" si="21"/>
        <v>vis</v>
      </c>
      <c r="E212">
        <f>VLOOKUP(C212,Active!C$21:E$952,3,FALSE)</f>
        <v>1717.0082759427009</v>
      </c>
      <c r="F212" s="141" t="s">
        <v>187</v>
      </c>
      <c r="G212" t="str">
        <f t="shared" si="22"/>
        <v>51538.103</v>
      </c>
      <c r="H212" s="202">
        <f t="shared" si="23"/>
        <v>33347</v>
      </c>
      <c r="I212" s="211" t="s">
        <v>1028</v>
      </c>
      <c r="J212" s="212" t="s">
        <v>1029</v>
      </c>
      <c r="K212" s="211" t="s">
        <v>1030</v>
      </c>
      <c r="L212" s="211" t="s">
        <v>688</v>
      </c>
      <c r="M212" s="212" t="s">
        <v>305</v>
      </c>
      <c r="N212" s="212"/>
      <c r="O212" s="213" t="s">
        <v>1031</v>
      </c>
      <c r="P212" s="214" t="s">
        <v>136</v>
      </c>
    </row>
    <row r="213" spans="1:16">
      <c r="A213" s="202" t="str">
        <f t="shared" si="18"/>
        <v>VSB 47 </v>
      </c>
      <c r="B213" s="141" t="str">
        <f t="shared" si="19"/>
        <v>II</v>
      </c>
      <c r="C213" s="202">
        <f t="shared" si="20"/>
        <v>51542.05</v>
      </c>
      <c r="D213" t="str">
        <f t="shared" si="21"/>
        <v>vis</v>
      </c>
      <c r="E213">
        <f>VLOOKUP(C213,Active!C$21:E$952,3,FALSE)</f>
        <v>1726.5036818454421</v>
      </c>
      <c r="F213" s="141" t="s">
        <v>187</v>
      </c>
      <c r="G213" t="str">
        <f t="shared" si="22"/>
        <v>51542.05</v>
      </c>
      <c r="H213" s="202">
        <f t="shared" si="23"/>
        <v>33356.5</v>
      </c>
      <c r="I213" s="211" t="s">
        <v>1032</v>
      </c>
      <c r="J213" s="212" t="s">
        <v>1033</v>
      </c>
      <c r="K213" s="211" t="s">
        <v>1034</v>
      </c>
      <c r="L213" s="211" t="s">
        <v>1035</v>
      </c>
      <c r="M213" s="212" t="s">
        <v>305</v>
      </c>
      <c r="N213" s="212"/>
      <c r="O213" s="213" t="s">
        <v>1031</v>
      </c>
      <c r="P213" s="214" t="s">
        <v>136</v>
      </c>
    </row>
    <row r="214" spans="1:16">
      <c r="A214" s="202" t="str">
        <f t="shared" si="18"/>
        <v> AOEB 7 </v>
      </c>
      <c r="B214" s="141" t="str">
        <f t="shared" si="19"/>
        <v>I</v>
      </c>
      <c r="C214" s="202">
        <f t="shared" si="20"/>
        <v>51567.618999999999</v>
      </c>
      <c r="D214" t="str">
        <f t="shared" si="21"/>
        <v>vis</v>
      </c>
      <c r="E214">
        <f>VLOOKUP(C214,Active!C$21:E$952,3,FALSE)</f>
        <v>1788.0157247963261</v>
      </c>
      <c r="F214" s="141" t="s">
        <v>187</v>
      </c>
      <c r="G214" t="str">
        <f t="shared" si="22"/>
        <v>51567.619</v>
      </c>
      <c r="H214" s="202">
        <f t="shared" si="23"/>
        <v>33418</v>
      </c>
      <c r="I214" s="211" t="s">
        <v>1036</v>
      </c>
      <c r="J214" s="212" t="s">
        <v>1037</v>
      </c>
      <c r="K214" s="211" t="s">
        <v>1038</v>
      </c>
      <c r="L214" s="211" t="s">
        <v>1039</v>
      </c>
      <c r="M214" s="212" t="s">
        <v>305</v>
      </c>
      <c r="N214" s="212"/>
      <c r="O214" s="213" t="s">
        <v>447</v>
      </c>
      <c r="P214" s="213" t="s">
        <v>129</v>
      </c>
    </row>
    <row r="215" spans="1:16">
      <c r="A215" s="202" t="str">
        <f t="shared" si="18"/>
        <v> AOEB 7 </v>
      </c>
      <c r="B215" s="141" t="str">
        <f t="shared" si="19"/>
        <v>I</v>
      </c>
      <c r="C215" s="202">
        <f t="shared" si="20"/>
        <v>51579.673999999999</v>
      </c>
      <c r="D215" t="str">
        <f t="shared" si="21"/>
        <v>vis</v>
      </c>
      <c r="E215">
        <f>VLOOKUP(C215,Active!C$21:E$952,3,FALSE)</f>
        <v>1817.0167681602843</v>
      </c>
      <c r="F215" s="141" t="s">
        <v>187</v>
      </c>
      <c r="G215" t="str">
        <f t="shared" si="22"/>
        <v>51579.674</v>
      </c>
      <c r="H215" s="202">
        <f t="shared" si="23"/>
        <v>33447</v>
      </c>
      <c r="I215" s="211" t="s">
        <v>1040</v>
      </c>
      <c r="J215" s="212" t="s">
        <v>1041</v>
      </c>
      <c r="K215" s="211" t="s">
        <v>1042</v>
      </c>
      <c r="L215" s="211" t="s">
        <v>1039</v>
      </c>
      <c r="M215" s="212" t="s">
        <v>305</v>
      </c>
      <c r="N215" s="212"/>
      <c r="O215" s="213" t="s">
        <v>447</v>
      </c>
      <c r="P215" s="213" t="s">
        <v>129</v>
      </c>
    </row>
    <row r="216" spans="1:16">
      <c r="A216" s="202" t="str">
        <f t="shared" si="18"/>
        <v> AOEB 7 </v>
      </c>
      <c r="B216" s="141" t="str">
        <f t="shared" si="19"/>
        <v>I</v>
      </c>
      <c r="C216" s="202">
        <f t="shared" si="20"/>
        <v>51582.591</v>
      </c>
      <c r="D216" t="str">
        <f t="shared" si="21"/>
        <v>vis</v>
      </c>
      <c r="E216">
        <f>VLOOKUP(C216,Active!C$21:E$952,3,FALSE)</f>
        <v>1824.0342748788823</v>
      </c>
      <c r="F216" s="141" t="s">
        <v>187</v>
      </c>
      <c r="G216" t="str">
        <f t="shared" si="22"/>
        <v>51582.591</v>
      </c>
      <c r="H216" s="202">
        <f t="shared" si="23"/>
        <v>33454</v>
      </c>
      <c r="I216" s="211" t="s">
        <v>1043</v>
      </c>
      <c r="J216" s="212" t="s">
        <v>1044</v>
      </c>
      <c r="K216" s="211" t="s">
        <v>1045</v>
      </c>
      <c r="L216" s="211" t="s">
        <v>1046</v>
      </c>
      <c r="M216" s="212" t="s">
        <v>305</v>
      </c>
      <c r="N216" s="212"/>
      <c r="O216" s="213" t="s">
        <v>447</v>
      </c>
      <c r="P216" s="213" t="s">
        <v>129</v>
      </c>
    </row>
    <row r="217" spans="1:16">
      <c r="A217" s="202" t="str">
        <f t="shared" si="18"/>
        <v>IBVS 5040 </v>
      </c>
      <c r="B217" s="141" t="str">
        <f t="shared" si="19"/>
        <v>I</v>
      </c>
      <c r="C217" s="202">
        <f t="shared" si="20"/>
        <v>51586.737800000003</v>
      </c>
      <c r="D217" t="str">
        <f t="shared" si="21"/>
        <v>vis</v>
      </c>
      <c r="E217" t="e">
        <f>VLOOKUP(C217,Active!C$21:E$952,3,FALSE)</f>
        <v>#N/A</v>
      </c>
      <c r="F217" s="141" t="s">
        <v>187</v>
      </c>
      <c r="G217" t="str">
        <f t="shared" si="22"/>
        <v>51586.7378</v>
      </c>
      <c r="H217" s="202">
        <f t="shared" si="23"/>
        <v>33464</v>
      </c>
      <c r="I217" s="211" t="s">
        <v>1047</v>
      </c>
      <c r="J217" s="212" t="s">
        <v>1048</v>
      </c>
      <c r="K217" s="211" t="s">
        <v>1049</v>
      </c>
      <c r="L217" s="211" t="s">
        <v>1050</v>
      </c>
      <c r="M217" s="212" t="s">
        <v>334</v>
      </c>
      <c r="N217" s="212" t="s">
        <v>335</v>
      </c>
      <c r="O217" s="213" t="s">
        <v>674</v>
      </c>
      <c r="P217" s="214" t="s">
        <v>1051</v>
      </c>
    </row>
    <row r="218" spans="1:16">
      <c r="A218" s="202" t="str">
        <f t="shared" si="18"/>
        <v> BBS 124 </v>
      </c>
      <c r="B218" s="141" t="str">
        <f t="shared" si="19"/>
        <v>I</v>
      </c>
      <c r="C218" s="202">
        <f t="shared" si="20"/>
        <v>51932.576699999998</v>
      </c>
      <c r="D218" t="str">
        <f t="shared" si="21"/>
        <v>vis</v>
      </c>
      <c r="E218">
        <f>VLOOKUP(C218,Active!C$21:E$952,3,FALSE)</f>
        <v>2666.004450114463</v>
      </c>
      <c r="F218" s="141" t="s">
        <v>187</v>
      </c>
      <c r="G218" t="str">
        <f t="shared" si="22"/>
        <v>51932.5767</v>
      </c>
      <c r="H218" s="202">
        <f t="shared" si="23"/>
        <v>34296</v>
      </c>
      <c r="I218" s="211" t="s">
        <v>1052</v>
      </c>
      <c r="J218" s="212" t="s">
        <v>1053</v>
      </c>
      <c r="K218" s="211" t="s">
        <v>1054</v>
      </c>
      <c r="L218" s="211" t="s">
        <v>1055</v>
      </c>
      <c r="M218" s="212" t="s">
        <v>334</v>
      </c>
      <c r="N218" s="212" t="s">
        <v>335</v>
      </c>
      <c r="O218" s="213" t="s">
        <v>1056</v>
      </c>
      <c r="P218" s="213" t="s">
        <v>140</v>
      </c>
    </row>
    <row r="219" spans="1:16">
      <c r="A219" s="202" t="str">
        <f t="shared" si="18"/>
        <v> AOEB 7 </v>
      </c>
      <c r="B219" s="141" t="str">
        <f t="shared" si="19"/>
        <v>I</v>
      </c>
      <c r="C219" s="202">
        <f t="shared" si="20"/>
        <v>51937.576000000001</v>
      </c>
      <c r="D219" t="str">
        <f t="shared" si="21"/>
        <v>vis</v>
      </c>
      <c r="E219">
        <f>VLOOKUP(C219,Active!C$21:E$952,3,FALSE)</f>
        <v>2678.0314029215574</v>
      </c>
      <c r="F219" s="141" t="s">
        <v>187</v>
      </c>
      <c r="G219" t="str">
        <f t="shared" si="22"/>
        <v>51937.576</v>
      </c>
      <c r="H219" s="202">
        <f t="shared" si="23"/>
        <v>34308</v>
      </c>
      <c r="I219" s="211" t="s">
        <v>1057</v>
      </c>
      <c r="J219" s="212" t="s">
        <v>1058</v>
      </c>
      <c r="K219" s="211" t="s">
        <v>1059</v>
      </c>
      <c r="L219" s="211" t="s">
        <v>1060</v>
      </c>
      <c r="M219" s="212" t="s">
        <v>305</v>
      </c>
      <c r="N219" s="212"/>
      <c r="O219" s="213" t="s">
        <v>447</v>
      </c>
      <c r="P219" s="213" t="s">
        <v>129</v>
      </c>
    </row>
    <row r="220" spans="1:16">
      <c r="A220" s="202" t="str">
        <f t="shared" si="18"/>
        <v> AOEB 7 </v>
      </c>
      <c r="B220" s="141" t="str">
        <f t="shared" si="19"/>
        <v>I</v>
      </c>
      <c r="C220" s="202">
        <f t="shared" si="20"/>
        <v>51947.545400000003</v>
      </c>
      <c r="D220" t="str">
        <f t="shared" si="21"/>
        <v>vis</v>
      </c>
      <c r="E220">
        <f>VLOOKUP(C220,Active!C$21:E$952,3,FALSE)</f>
        <v>2702.0150612967286</v>
      </c>
      <c r="F220" s="141" t="s">
        <v>187</v>
      </c>
      <c r="G220" t="str">
        <f t="shared" si="22"/>
        <v>51947.5454</v>
      </c>
      <c r="H220" s="202">
        <f t="shared" si="23"/>
        <v>34332</v>
      </c>
      <c r="I220" s="211" t="s">
        <v>1061</v>
      </c>
      <c r="J220" s="212" t="s">
        <v>1062</v>
      </c>
      <c r="K220" s="211" t="s">
        <v>1063</v>
      </c>
      <c r="L220" s="211" t="s">
        <v>1064</v>
      </c>
      <c r="M220" s="212" t="s">
        <v>709</v>
      </c>
      <c r="N220" s="212" t="s">
        <v>807</v>
      </c>
      <c r="O220" s="213" t="s">
        <v>1065</v>
      </c>
      <c r="P220" s="213" t="s">
        <v>129</v>
      </c>
    </row>
    <row r="221" spans="1:16">
      <c r="A221" s="202" t="str">
        <f t="shared" si="18"/>
        <v> AOEB 7 </v>
      </c>
      <c r="B221" s="141" t="str">
        <f t="shared" si="19"/>
        <v>I</v>
      </c>
      <c r="C221" s="202">
        <f t="shared" si="20"/>
        <v>51969.575700000001</v>
      </c>
      <c r="D221" t="str">
        <f t="shared" si="21"/>
        <v>vis</v>
      </c>
      <c r="E221">
        <f>VLOOKUP(C221,Active!C$21:E$952,3,FALSE)</f>
        <v>2755.0139568272925</v>
      </c>
      <c r="F221" s="141" t="s">
        <v>187</v>
      </c>
      <c r="G221" t="str">
        <f t="shared" si="22"/>
        <v>51969.5757</v>
      </c>
      <c r="H221" s="202">
        <f t="shared" si="23"/>
        <v>34385</v>
      </c>
      <c r="I221" s="211" t="s">
        <v>1066</v>
      </c>
      <c r="J221" s="212" t="s">
        <v>1067</v>
      </c>
      <c r="K221" s="211" t="s">
        <v>1068</v>
      </c>
      <c r="L221" s="211" t="s">
        <v>1069</v>
      </c>
      <c r="M221" s="212" t="s">
        <v>709</v>
      </c>
      <c r="N221" s="212" t="s">
        <v>807</v>
      </c>
      <c r="O221" s="213" t="s">
        <v>1065</v>
      </c>
      <c r="P221" s="213" t="s">
        <v>129</v>
      </c>
    </row>
    <row r="222" spans="1:16">
      <c r="A222" s="202" t="str">
        <f t="shared" si="18"/>
        <v> AOEB 7 </v>
      </c>
      <c r="B222" s="141" t="str">
        <f t="shared" si="19"/>
        <v>I</v>
      </c>
      <c r="C222" s="202">
        <f t="shared" si="20"/>
        <v>52195.704599999997</v>
      </c>
      <c r="D222" t="str">
        <f t="shared" si="21"/>
        <v>vis</v>
      </c>
      <c r="E222">
        <f>VLOOKUP(C222,Active!C$21:E$952,3,FALSE)</f>
        <v>3299.0184391785065</v>
      </c>
      <c r="F222" s="141" t="s">
        <v>187</v>
      </c>
      <c r="G222" t="str">
        <f t="shared" si="22"/>
        <v>52195.7046</v>
      </c>
      <c r="H222" s="202">
        <f t="shared" si="23"/>
        <v>34929</v>
      </c>
      <c r="I222" s="211" t="s">
        <v>1070</v>
      </c>
      <c r="J222" s="212" t="s">
        <v>1071</v>
      </c>
      <c r="K222" s="211" t="s">
        <v>1072</v>
      </c>
      <c r="L222" s="211" t="s">
        <v>1073</v>
      </c>
      <c r="M222" s="212" t="s">
        <v>709</v>
      </c>
      <c r="N222" s="212" t="s">
        <v>807</v>
      </c>
      <c r="O222" s="213" t="s">
        <v>1065</v>
      </c>
      <c r="P222" s="213" t="s">
        <v>129</v>
      </c>
    </row>
    <row r="223" spans="1:16">
      <c r="A223" s="202" t="str">
        <f t="shared" si="18"/>
        <v> AOEB 7 </v>
      </c>
      <c r="B223" s="141" t="str">
        <f t="shared" si="19"/>
        <v>I</v>
      </c>
      <c r="C223" s="202">
        <f t="shared" si="20"/>
        <v>52225.633000000002</v>
      </c>
      <c r="D223" t="str">
        <f t="shared" si="21"/>
        <v>vis</v>
      </c>
      <c r="E223">
        <f>VLOOKUP(C223,Active!C$21:E$952,3,FALSE)</f>
        <v>3371.0180099967552</v>
      </c>
      <c r="F223" s="141" t="s">
        <v>187</v>
      </c>
      <c r="G223" t="str">
        <f t="shared" si="22"/>
        <v>52225.633</v>
      </c>
      <c r="H223" s="202">
        <f t="shared" si="23"/>
        <v>35001</v>
      </c>
      <c r="I223" s="211" t="s">
        <v>1074</v>
      </c>
      <c r="J223" s="212" t="s">
        <v>1075</v>
      </c>
      <c r="K223" s="211" t="s">
        <v>1076</v>
      </c>
      <c r="L223" s="211" t="s">
        <v>1077</v>
      </c>
      <c r="M223" s="212" t="s">
        <v>305</v>
      </c>
      <c r="N223" s="212"/>
      <c r="O223" s="213" t="s">
        <v>447</v>
      </c>
      <c r="P223" s="213" t="s">
        <v>129</v>
      </c>
    </row>
    <row r="224" spans="1:16">
      <c r="A224" s="202" t="str">
        <f t="shared" si="18"/>
        <v> AOEB 7 </v>
      </c>
      <c r="B224" s="141" t="str">
        <f t="shared" si="19"/>
        <v>I</v>
      </c>
      <c r="C224" s="202">
        <f t="shared" si="20"/>
        <v>52252.661</v>
      </c>
      <c r="D224" t="str">
        <f t="shared" si="21"/>
        <v>vis</v>
      </c>
      <c r="E224">
        <f>VLOOKUP(C224,Active!C$21:E$952,3,FALSE)</f>
        <v>3436.0400091706247</v>
      </c>
      <c r="F224" s="141" t="s">
        <v>187</v>
      </c>
      <c r="G224" t="str">
        <f t="shared" si="22"/>
        <v>52252.661</v>
      </c>
      <c r="H224" s="202">
        <f t="shared" si="23"/>
        <v>35066</v>
      </c>
      <c r="I224" s="211" t="s">
        <v>1078</v>
      </c>
      <c r="J224" s="212" t="s">
        <v>1079</v>
      </c>
      <c r="K224" s="211" t="s">
        <v>1080</v>
      </c>
      <c r="L224" s="211" t="s">
        <v>1081</v>
      </c>
      <c r="M224" s="212" t="s">
        <v>305</v>
      </c>
      <c r="N224" s="212"/>
      <c r="O224" s="213" t="s">
        <v>447</v>
      </c>
      <c r="P224" s="213" t="s">
        <v>129</v>
      </c>
    </row>
    <row r="225" spans="1:16">
      <c r="A225" s="202" t="str">
        <f t="shared" si="18"/>
        <v> AOEB 7 </v>
      </c>
      <c r="B225" s="141" t="str">
        <f t="shared" si="19"/>
        <v>I</v>
      </c>
      <c r="C225" s="202">
        <f t="shared" si="20"/>
        <v>52255.562100000003</v>
      </c>
      <c r="D225" t="str">
        <f t="shared" si="21"/>
        <v>vis</v>
      </c>
      <c r="E225">
        <f>VLOOKUP(C225,Active!C$21:E$952,3,FALSE)</f>
        <v>3443.0192648241509</v>
      </c>
      <c r="F225" s="141" t="s">
        <v>187</v>
      </c>
      <c r="G225" t="str">
        <f t="shared" si="22"/>
        <v>52255.5621</v>
      </c>
      <c r="H225" s="202">
        <f t="shared" si="23"/>
        <v>35073</v>
      </c>
      <c r="I225" s="211" t="s">
        <v>1082</v>
      </c>
      <c r="J225" s="212" t="s">
        <v>1083</v>
      </c>
      <c r="K225" s="211" t="s">
        <v>1084</v>
      </c>
      <c r="L225" s="211" t="s">
        <v>1085</v>
      </c>
      <c r="M225" s="212" t="s">
        <v>709</v>
      </c>
      <c r="N225" s="212" t="s">
        <v>807</v>
      </c>
      <c r="O225" s="213" t="s">
        <v>1065</v>
      </c>
      <c r="P225" s="213" t="s">
        <v>129</v>
      </c>
    </row>
    <row r="226" spans="1:16">
      <c r="A226" s="202" t="str">
        <f t="shared" si="18"/>
        <v> AOEB 7 </v>
      </c>
      <c r="B226" s="141" t="str">
        <f t="shared" si="19"/>
        <v>I</v>
      </c>
      <c r="C226" s="202">
        <f t="shared" si="20"/>
        <v>52265.539100000002</v>
      </c>
      <c r="D226" t="str">
        <f t="shared" si="21"/>
        <v>vis</v>
      </c>
      <c r="E226">
        <f>VLOOKUP(C226,Active!C$21:E$952,3,FALSE)</f>
        <v>3467.021206727276</v>
      </c>
      <c r="F226" s="141" t="s">
        <v>187</v>
      </c>
      <c r="G226" t="str">
        <f t="shared" si="22"/>
        <v>52265.5391</v>
      </c>
      <c r="H226" s="202">
        <f t="shared" si="23"/>
        <v>35097</v>
      </c>
      <c r="I226" s="211" t="s">
        <v>1086</v>
      </c>
      <c r="J226" s="212" t="s">
        <v>1087</v>
      </c>
      <c r="K226" s="211" t="s">
        <v>1088</v>
      </c>
      <c r="L226" s="211" t="s">
        <v>1089</v>
      </c>
      <c r="M226" s="212" t="s">
        <v>709</v>
      </c>
      <c r="N226" s="212" t="s">
        <v>807</v>
      </c>
      <c r="O226" s="213" t="s">
        <v>1065</v>
      </c>
      <c r="P226" s="213" t="s">
        <v>129</v>
      </c>
    </row>
    <row r="227" spans="1:16" ht="12.75" customHeight="1">
      <c r="A227" s="202" t="str">
        <f t="shared" si="18"/>
        <v> AOEB 7 </v>
      </c>
      <c r="B227" s="141" t="str">
        <f t="shared" si="19"/>
        <v>I</v>
      </c>
      <c r="C227" s="202">
        <f t="shared" si="20"/>
        <v>52267.622000000003</v>
      </c>
      <c r="D227" t="str">
        <f t="shared" si="21"/>
        <v>vis</v>
      </c>
      <c r="E227">
        <f>VLOOKUP(C227,Active!C$21:E$952,3,FALSE)</f>
        <v>3472.0320962521887</v>
      </c>
      <c r="F227" s="141" t="s">
        <v>187</v>
      </c>
      <c r="G227" t="str">
        <f t="shared" si="22"/>
        <v>52267.622</v>
      </c>
      <c r="H227" s="202">
        <f t="shared" si="23"/>
        <v>35102</v>
      </c>
      <c r="I227" s="211" t="s">
        <v>1090</v>
      </c>
      <c r="J227" s="212" t="s">
        <v>1091</v>
      </c>
      <c r="K227" s="211" t="s">
        <v>1092</v>
      </c>
      <c r="L227" s="211" t="s">
        <v>1093</v>
      </c>
      <c r="M227" s="212" t="s">
        <v>305</v>
      </c>
      <c r="N227" s="212"/>
      <c r="O227" s="213" t="s">
        <v>447</v>
      </c>
      <c r="P227" s="213" t="s">
        <v>129</v>
      </c>
    </row>
    <row r="228" spans="1:16" ht="12.75" customHeight="1">
      <c r="A228" s="202" t="str">
        <f t="shared" si="18"/>
        <v> AOEB 7 </v>
      </c>
      <c r="B228" s="141" t="str">
        <f t="shared" si="19"/>
        <v>I</v>
      </c>
      <c r="C228" s="202">
        <f t="shared" si="20"/>
        <v>52316.669000000002</v>
      </c>
      <c r="D228" t="str">
        <f t="shared" si="21"/>
        <v>vis</v>
      </c>
      <c r="E228">
        <f>VLOOKUP(C228,Active!C$21:E$952,3,FALSE)</f>
        <v>3590.0258062374214</v>
      </c>
      <c r="F228" s="141" t="s">
        <v>187</v>
      </c>
      <c r="G228" t="str">
        <f t="shared" si="22"/>
        <v>52316.669</v>
      </c>
      <c r="H228" s="202">
        <f t="shared" si="23"/>
        <v>35220</v>
      </c>
      <c r="I228" s="211" t="s">
        <v>1094</v>
      </c>
      <c r="J228" s="212" t="s">
        <v>1095</v>
      </c>
      <c r="K228" s="211" t="s">
        <v>1096</v>
      </c>
      <c r="L228" s="211" t="s">
        <v>702</v>
      </c>
      <c r="M228" s="212" t="s">
        <v>305</v>
      </c>
      <c r="N228" s="212"/>
      <c r="O228" s="213" t="s">
        <v>447</v>
      </c>
      <c r="P228" s="213" t="s">
        <v>129</v>
      </c>
    </row>
    <row r="229" spans="1:16" ht="12.75" customHeight="1">
      <c r="A229" s="202" t="str">
        <f t="shared" si="18"/>
        <v> AOEB 7 </v>
      </c>
      <c r="B229" s="141" t="str">
        <f t="shared" si="19"/>
        <v>I</v>
      </c>
      <c r="C229" s="202">
        <f t="shared" si="20"/>
        <v>52319.582999999999</v>
      </c>
      <c r="D229" t="str">
        <f t="shared" si="21"/>
        <v>vis</v>
      </c>
      <c r="E229">
        <f>VLOOKUP(C229,Active!C$21:E$952,3,FALSE)</f>
        <v>3597.0360957739199</v>
      </c>
      <c r="F229" s="141" t="s">
        <v>187</v>
      </c>
      <c r="G229" t="str">
        <f t="shared" si="22"/>
        <v>52319.583</v>
      </c>
      <c r="H229" s="202">
        <f t="shared" si="23"/>
        <v>35227</v>
      </c>
      <c r="I229" s="211" t="s">
        <v>1097</v>
      </c>
      <c r="J229" s="212" t="s">
        <v>1098</v>
      </c>
      <c r="K229" s="211" t="s">
        <v>1099</v>
      </c>
      <c r="L229" s="211" t="s">
        <v>1046</v>
      </c>
      <c r="M229" s="212" t="s">
        <v>305</v>
      </c>
      <c r="N229" s="212"/>
      <c r="O229" s="213" t="s">
        <v>447</v>
      </c>
      <c r="P229" s="213" t="s">
        <v>129</v>
      </c>
    </row>
    <row r="230" spans="1:16" ht="12.75" customHeight="1">
      <c r="A230" s="202" t="str">
        <f t="shared" si="18"/>
        <v>IBVS 5694 </v>
      </c>
      <c r="B230" s="141" t="str">
        <f t="shared" si="19"/>
        <v>I</v>
      </c>
      <c r="C230" s="202">
        <f t="shared" si="20"/>
        <v>52580.206700000002</v>
      </c>
      <c r="D230" t="str">
        <f t="shared" si="21"/>
        <v>vis</v>
      </c>
      <c r="E230" t="e">
        <f>VLOOKUP(C230,Active!C$21:E$952,3,FALSE)</f>
        <v>#N/A</v>
      </c>
      <c r="F230" s="141" t="s">
        <v>187</v>
      </c>
      <c r="G230" t="str">
        <f t="shared" si="22"/>
        <v>52580.2067</v>
      </c>
      <c r="H230" s="202">
        <f t="shared" si="23"/>
        <v>35854</v>
      </c>
      <c r="I230" s="211" t="s">
        <v>1100</v>
      </c>
      <c r="J230" s="212" t="s">
        <v>1101</v>
      </c>
      <c r="K230" s="211" t="s">
        <v>1102</v>
      </c>
      <c r="L230" s="211" t="s">
        <v>1103</v>
      </c>
      <c r="M230" s="212" t="s">
        <v>334</v>
      </c>
      <c r="N230" s="212" t="s">
        <v>335</v>
      </c>
      <c r="O230" s="213" t="s">
        <v>1104</v>
      </c>
      <c r="P230" s="214" t="s">
        <v>1105</v>
      </c>
    </row>
    <row r="231" spans="1:16">
      <c r="A231" s="202" t="str">
        <f t="shared" si="18"/>
        <v>VSB 40 </v>
      </c>
      <c r="B231" s="141" t="str">
        <f t="shared" si="19"/>
        <v>I</v>
      </c>
      <c r="C231" s="202">
        <f t="shared" si="20"/>
        <v>52595.1734</v>
      </c>
      <c r="D231" t="str">
        <f t="shared" si="21"/>
        <v>vis</v>
      </c>
      <c r="E231">
        <f>VLOOKUP(C231,Active!C$21:E$952,3,FALSE)</f>
        <v>4260.0314621024472</v>
      </c>
      <c r="F231" s="141" t="s">
        <v>187</v>
      </c>
      <c r="G231" t="str">
        <f t="shared" si="22"/>
        <v>52595.1734</v>
      </c>
      <c r="H231" s="202">
        <f t="shared" si="23"/>
        <v>35890</v>
      </c>
      <c r="I231" s="211" t="s">
        <v>1106</v>
      </c>
      <c r="J231" s="212" t="s">
        <v>1107</v>
      </c>
      <c r="K231" s="211" t="s">
        <v>1108</v>
      </c>
      <c r="L231" s="211" t="s">
        <v>1109</v>
      </c>
      <c r="M231" s="212" t="s">
        <v>334</v>
      </c>
      <c r="N231" s="212" t="s">
        <v>335</v>
      </c>
      <c r="O231" s="213" t="s">
        <v>1110</v>
      </c>
      <c r="P231" s="214" t="s">
        <v>143</v>
      </c>
    </row>
    <row r="232" spans="1:16">
      <c r="A232" s="202" t="str">
        <f t="shared" si="18"/>
        <v> AOEB 10 </v>
      </c>
      <c r="B232" s="141" t="str">
        <f t="shared" si="19"/>
        <v>I</v>
      </c>
      <c r="C232" s="202">
        <f t="shared" si="20"/>
        <v>52671.658000000003</v>
      </c>
      <c r="D232" t="str">
        <f t="shared" si="21"/>
        <v>vis</v>
      </c>
      <c r="E232">
        <f>VLOOKUP(C232,Active!C$21:E$952,3,FALSE)</f>
        <v>4444.0325571895519</v>
      </c>
      <c r="F232" s="141" t="s">
        <v>187</v>
      </c>
      <c r="G232" t="str">
        <f t="shared" si="22"/>
        <v>52671.658</v>
      </c>
      <c r="H232" s="202">
        <f t="shared" si="23"/>
        <v>36074</v>
      </c>
      <c r="I232" s="211" t="s">
        <v>1111</v>
      </c>
      <c r="J232" s="212" t="s">
        <v>1112</v>
      </c>
      <c r="K232" s="211" t="s">
        <v>1113</v>
      </c>
      <c r="L232" s="211" t="s">
        <v>1093</v>
      </c>
      <c r="M232" s="212" t="s">
        <v>305</v>
      </c>
      <c r="N232" s="212"/>
      <c r="O232" s="213" t="s">
        <v>1114</v>
      </c>
      <c r="P232" s="213" t="s">
        <v>145</v>
      </c>
    </row>
    <row r="233" spans="1:16">
      <c r="A233" s="202" t="str">
        <f t="shared" si="18"/>
        <v> AOEB 10 </v>
      </c>
      <c r="B233" s="141" t="str">
        <f t="shared" si="19"/>
        <v>I</v>
      </c>
      <c r="C233" s="202">
        <f t="shared" si="20"/>
        <v>52678.722399999999</v>
      </c>
      <c r="D233" t="str">
        <f t="shared" si="21"/>
        <v>vis</v>
      </c>
      <c r="E233">
        <f>VLOOKUP(C233,Active!C$21:E$952,3,FALSE)</f>
        <v>4461.0275775744722</v>
      </c>
      <c r="F233" s="141" t="s">
        <v>187</v>
      </c>
      <c r="G233" t="str">
        <f t="shared" si="22"/>
        <v>52678.7224</v>
      </c>
      <c r="H233" s="202">
        <f t="shared" si="23"/>
        <v>36091</v>
      </c>
      <c r="I233" s="211" t="s">
        <v>1115</v>
      </c>
      <c r="J233" s="212" t="s">
        <v>1116</v>
      </c>
      <c r="K233" s="211" t="s">
        <v>1117</v>
      </c>
      <c r="L233" s="211" t="s">
        <v>1118</v>
      </c>
      <c r="M233" s="212" t="s">
        <v>709</v>
      </c>
      <c r="N233" s="212" t="s">
        <v>807</v>
      </c>
      <c r="O233" s="213" t="s">
        <v>447</v>
      </c>
      <c r="P233" s="213" t="s">
        <v>145</v>
      </c>
    </row>
    <row r="234" spans="1:16">
      <c r="A234" s="202" t="str">
        <f t="shared" si="18"/>
        <v> AOEB 10 </v>
      </c>
      <c r="B234" s="141" t="str">
        <f t="shared" si="19"/>
        <v>I</v>
      </c>
      <c r="C234" s="202">
        <f t="shared" si="20"/>
        <v>52713.639000000003</v>
      </c>
      <c r="D234" t="str">
        <f t="shared" si="21"/>
        <v>vis</v>
      </c>
      <c r="E234">
        <f>VLOOKUP(C234,Active!C$21:E$952,3,FALSE)</f>
        <v>4545.0273976260751</v>
      </c>
      <c r="F234" s="141" t="s">
        <v>187</v>
      </c>
      <c r="G234" t="str">
        <f t="shared" si="22"/>
        <v>52713.6390</v>
      </c>
      <c r="H234" s="202">
        <f t="shared" si="23"/>
        <v>36175</v>
      </c>
      <c r="I234" s="211" t="s">
        <v>1119</v>
      </c>
      <c r="J234" s="212" t="s">
        <v>1120</v>
      </c>
      <c r="K234" s="211" t="s">
        <v>1121</v>
      </c>
      <c r="L234" s="211" t="s">
        <v>1122</v>
      </c>
      <c r="M234" s="212" t="s">
        <v>709</v>
      </c>
      <c r="N234" s="212" t="s">
        <v>807</v>
      </c>
      <c r="O234" s="213" t="s">
        <v>447</v>
      </c>
      <c r="P234" s="213" t="s">
        <v>145</v>
      </c>
    </row>
    <row r="235" spans="1:16" ht="12.75" customHeight="1">
      <c r="A235" s="202" t="str">
        <f t="shared" si="18"/>
        <v>IBVS 5809 </v>
      </c>
      <c r="B235" s="141" t="str">
        <f t="shared" si="19"/>
        <v>II</v>
      </c>
      <c r="C235" s="202">
        <f t="shared" si="20"/>
        <v>52867.648999999998</v>
      </c>
      <c r="D235" t="str">
        <f t="shared" si="21"/>
        <v>vis</v>
      </c>
      <c r="E235">
        <f>VLOOKUP(C235,Active!C$21:E$952,3,FALSE)</f>
        <v>4915.5334688399225</v>
      </c>
      <c r="F235" s="141" t="s">
        <v>187</v>
      </c>
      <c r="G235" t="str">
        <f t="shared" si="22"/>
        <v>52867.6490</v>
      </c>
      <c r="H235" s="202">
        <f t="shared" si="23"/>
        <v>36545.5</v>
      </c>
      <c r="I235" s="211" t="s">
        <v>1123</v>
      </c>
      <c r="J235" s="212" t="s">
        <v>1124</v>
      </c>
      <c r="K235" s="211" t="s">
        <v>1125</v>
      </c>
      <c r="L235" s="211" t="s">
        <v>1126</v>
      </c>
      <c r="M235" s="212" t="s">
        <v>709</v>
      </c>
      <c r="N235" s="212" t="s">
        <v>187</v>
      </c>
      <c r="O235" s="213" t="s">
        <v>1127</v>
      </c>
      <c r="P235" s="214" t="s">
        <v>146</v>
      </c>
    </row>
    <row r="236" spans="1:16" ht="12.75" customHeight="1">
      <c r="A236" s="202" t="str">
        <f t="shared" si="18"/>
        <v>IBVS 5809 </v>
      </c>
      <c r="B236" s="141" t="str">
        <f t="shared" si="19"/>
        <v>I</v>
      </c>
      <c r="C236" s="202">
        <f t="shared" si="20"/>
        <v>52867.8557</v>
      </c>
      <c r="D236" t="str">
        <f t="shared" si="21"/>
        <v>vis</v>
      </c>
      <c r="E236">
        <f>VLOOKUP(C236,Active!C$21:E$952,3,FALSE)</f>
        <v>4916.030732685912</v>
      </c>
      <c r="F236" s="141" t="s">
        <v>187</v>
      </c>
      <c r="G236" t="str">
        <f t="shared" si="22"/>
        <v>52867.8557</v>
      </c>
      <c r="H236" s="202">
        <f t="shared" si="23"/>
        <v>36546</v>
      </c>
      <c r="I236" s="211" t="s">
        <v>1128</v>
      </c>
      <c r="J236" s="212" t="s">
        <v>1129</v>
      </c>
      <c r="K236" s="211" t="s">
        <v>1130</v>
      </c>
      <c r="L236" s="211" t="s">
        <v>1131</v>
      </c>
      <c r="M236" s="212" t="s">
        <v>709</v>
      </c>
      <c r="N236" s="212" t="s">
        <v>187</v>
      </c>
      <c r="O236" s="213" t="s">
        <v>1127</v>
      </c>
      <c r="P236" s="214" t="s">
        <v>146</v>
      </c>
    </row>
    <row r="237" spans="1:16" ht="12.75" customHeight="1">
      <c r="A237" s="202" t="str">
        <f t="shared" si="18"/>
        <v>IBVS 5809 </v>
      </c>
      <c r="B237" s="141" t="str">
        <f t="shared" si="19"/>
        <v>II</v>
      </c>
      <c r="C237" s="202">
        <f t="shared" si="20"/>
        <v>52868.0648</v>
      </c>
      <c r="D237" t="str">
        <f t="shared" si="21"/>
        <v>vis</v>
      </c>
      <c r="E237">
        <f>VLOOKUP(C237,Active!C$21:E$952,3,FALSE)</f>
        <v>4916.5337702775669</v>
      </c>
      <c r="F237" s="141" t="s">
        <v>187</v>
      </c>
      <c r="G237" t="str">
        <f t="shared" si="22"/>
        <v>52868.0648</v>
      </c>
      <c r="H237" s="202">
        <f t="shared" si="23"/>
        <v>36546.5</v>
      </c>
      <c r="I237" s="211" t="s">
        <v>1132</v>
      </c>
      <c r="J237" s="212" t="s">
        <v>1133</v>
      </c>
      <c r="K237" s="211" t="s">
        <v>1134</v>
      </c>
      <c r="L237" s="211" t="s">
        <v>1135</v>
      </c>
      <c r="M237" s="212" t="s">
        <v>709</v>
      </c>
      <c r="N237" s="212" t="s">
        <v>187</v>
      </c>
      <c r="O237" s="213" t="s">
        <v>1127</v>
      </c>
      <c r="P237" s="214" t="s">
        <v>146</v>
      </c>
    </row>
    <row r="238" spans="1:16" ht="12.75" customHeight="1">
      <c r="A238" s="202" t="str">
        <f t="shared" si="18"/>
        <v>VSB 42 </v>
      </c>
      <c r="B238" s="141" t="str">
        <f t="shared" si="19"/>
        <v>I</v>
      </c>
      <c r="C238" s="202">
        <f t="shared" si="20"/>
        <v>52997.132100000003</v>
      </c>
      <c r="D238" t="str">
        <f t="shared" si="21"/>
        <v>vis</v>
      </c>
      <c r="E238">
        <f>VLOOKUP(C238,Active!C$21:E$952,3,FALSE)</f>
        <v>5227.0345055881417</v>
      </c>
      <c r="F238" s="141" t="s">
        <v>187</v>
      </c>
      <c r="G238" t="str">
        <f t="shared" si="22"/>
        <v>52997.1321</v>
      </c>
      <c r="H238" s="202">
        <f t="shared" si="23"/>
        <v>36857</v>
      </c>
      <c r="I238" s="211" t="s">
        <v>1136</v>
      </c>
      <c r="J238" s="212" t="s">
        <v>1137</v>
      </c>
      <c r="K238" s="211" t="s">
        <v>1138</v>
      </c>
      <c r="L238" s="211" t="s">
        <v>1139</v>
      </c>
      <c r="M238" s="212" t="s">
        <v>334</v>
      </c>
      <c r="N238" s="212" t="s">
        <v>335</v>
      </c>
      <c r="O238" s="213" t="s">
        <v>1140</v>
      </c>
      <c r="P238" s="214" t="s">
        <v>147</v>
      </c>
    </row>
    <row r="239" spans="1:16" ht="12.75" customHeight="1">
      <c r="A239" s="202" t="str">
        <f t="shared" si="18"/>
        <v> AOEB 10 </v>
      </c>
      <c r="B239" s="141" t="str">
        <f t="shared" si="19"/>
        <v>I</v>
      </c>
      <c r="C239" s="202">
        <f t="shared" si="20"/>
        <v>52999.627</v>
      </c>
      <c r="D239" t="str">
        <f t="shared" si="21"/>
        <v>vis</v>
      </c>
      <c r="E239">
        <f>VLOOKUP(C239,Active!C$21:E$952,3,FALSE)</f>
        <v>5233.036554786705</v>
      </c>
      <c r="F239" s="141" t="s">
        <v>187</v>
      </c>
      <c r="G239" t="str">
        <f t="shared" si="22"/>
        <v>52999.627</v>
      </c>
      <c r="H239" s="202">
        <f t="shared" si="23"/>
        <v>36863</v>
      </c>
      <c r="I239" s="211" t="s">
        <v>1141</v>
      </c>
      <c r="J239" s="212" t="s">
        <v>1142</v>
      </c>
      <c r="K239" s="211" t="s">
        <v>1143</v>
      </c>
      <c r="L239" s="211" t="s">
        <v>1144</v>
      </c>
      <c r="M239" s="212" t="s">
        <v>305</v>
      </c>
      <c r="N239" s="212"/>
      <c r="O239" s="213" t="s">
        <v>936</v>
      </c>
      <c r="P239" s="213" t="s">
        <v>145</v>
      </c>
    </row>
    <row r="240" spans="1:16">
      <c r="A240" s="202" t="str">
        <f t="shared" si="18"/>
        <v> AOEB 10 </v>
      </c>
      <c r="B240" s="141" t="str">
        <f t="shared" si="19"/>
        <v>I</v>
      </c>
      <c r="C240" s="202">
        <f t="shared" si="20"/>
        <v>53024.565600000002</v>
      </c>
      <c r="D240" t="str">
        <f t="shared" si="21"/>
        <v>vis</v>
      </c>
      <c r="E240">
        <f>VLOOKUP(C240,Active!C$21:E$952,3,FALSE)</f>
        <v>5293.0320272078097</v>
      </c>
      <c r="F240" s="141" t="s">
        <v>187</v>
      </c>
      <c r="G240" t="str">
        <f t="shared" si="22"/>
        <v>53024.5656</v>
      </c>
      <c r="H240" s="202">
        <f t="shared" si="23"/>
        <v>36923</v>
      </c>
      <c r="I240" s="211" t="s">
        <v>1145</v>
      </c>
      <c r="J240" s="212" t="s">
        <v>1146</v>
      </c>
      <c r="K240" s="211" t="s">
        <v>1147</v>
      </c>
      <c r="L240" s="211" t="s">
        <v>1148</v>
      </c>
      <c r="M240" s="212" t="s">
        <v>709</v>
      </c>
      <c r="N240" s="212" t="s">
        <v>807</v>
      </c>
      <c r="O240" s="213" t="s">
        <v>822</v>
      </c>
      <c r="P240" s="213" t="s">
        <v>145</v>
      </c>
    </row>
    <row r="241" spans="1:16">
      <c r="A241" s="202" t="str">
        <f t="shared" si="18"/>
        <v> AOEB 10 </v>
      </c>
      <c r="B241" s="141" t="str">
        <f t="shared" si="19"/>
        <v>I</v>
      </c>
      <c r="C241" s="202">
        <f t="shared" si="20"/>
        <v>53048.6754</v>
      </c>
      <c r="D241" t="str">
        <f t="shared" si="21"/>
        <v>vis</v>
      </c>
      <c r="E241">
        <f>VLOOKUP(C241,Active!C$21:E$952,3,FALSE)</f>
        <v>5351.0336327902487</v>
      </c>
      <c r="F241" s="141" t="s">
        <v>187</v>
      </c>
      <c r="G241" t="str">
        <f t="shared" si="22"/>
        <v>53048.6754</v>
      </c>
      <c r="H241" s="202">
        <f t="shared" si="23"/>
        <v>36981</v>
      </c>
      <c r="I241" s="211" t="s">
        <v>1149</v>
      </c>
      <c r="J241" s="212" t="s">
        <v>1150</v>
      </c>
      <c r="K241" s="211" t="s">
        <v>1151</v>
      </c>
      <c r="L241" s="211" t="s">
        <v>1126</v>
      </c>
      <c r="M241" s="212" t="s">
        <v>709</v>
      </c>
      <c r="N241" s="212" t="s">
        <v>807</v>
      </c>
      <c r="O241" s="213" t="s">
        <v>822</v>
      </c>
      <c r="P241" s="213" t="s">
        <v>145</v>
      </c>
    </row>
    <row r="242" spans="1:16">
      <c r="A242" s="202" t="str">
        <f t="shared" si="18"/>
        <v> AOEB 10 </v>
      </c>
      <c r="B242" s="141" t="str">
        <f t="shared" si="19"/>
        <v>I</v>
      </c>
      <c r="C242" s="202">
        <f t="shared" si="20"/>
        <v>53329.676099999997</v>
      </c>
      <c r="D242" t="str">
        <f t="shared" si="21"/>
        <v>vis</v>
      </c>
      <c r="E242" t="e">
        <f>VLOOKUP(C242,Active!C$21:E$952,3,FALSE)</f>
        <v>#N/A</v>
      </c>
      <c r="F242" s="141" t="s">
        <v>187</v>
      </c>
      <c r="G242" t="str">
        <f t="shared" si="22"/>
        <v>53329.6761</v>
      </c>
      <c r="H242" s="202">
        <f t="shared" si="23"/>
        <v>37657</v>
      </c>
      <c r="I242" s="211" t="s">
        <v>1152</v>
      </c>
      <c r="J242" s="212" t="s">
        <v>1153</v>
      </c>
      <c r="K242" s="211" t="s">
        <v>730</v>
      </c>
      <c r="L242" s="211" t="s">
        <v>1154</v>
      </c>
      <c r="M242" s="212" t="s">
        <v>709</v>
      </c>
      <c r="N242" s="212" t="s">
        <v>807</v>
      </c>
      <c r="O242" s="213" t="s">
        <v>1155</v>
      </c>
      <c r="P242" s="213" t="s">
        <v>145</v>
      </c>
    </row>
    <row r="243" spans="1:16">
      <c r="A243" s="202" t="str">
        <f t="shared" si="18"/>
        <v> AOEB 10 </v>
      </c>
      <c r="B243" s="141" t="str">
        <f t="shared" si="19"/>
        <v>II</v>
      </c>
      <c r="C243" s="202">
        <f t="shared" si="20"/>
        <v>53332.794199999997</v>
      </c>
      <c r="D243" t="str">
        <f t="shared" si="21"/>
        <v>vis</v>
      </c>
      <c r="E243">
        <f>VLOOKUP(C243,Active!C$21:E$952,3,FALSE)</f>
        <v>6034.5460043634921</v>
      </c>
      <c r="F243" s="141" t="s">
        <v>187</v>
      </c>
      <c r="G243" t="str">
        <f t="shared" si="22"/>
        <v>53332.7942</v>
      </c>
      <c r="H243" s="202">
        <f t="shared" si="23"/>
        <v>37664.5</v>
      </c>
      <c r="I243" s="211" t="s">
        <v>1156</v>
      </c>
      <c r="J243" s="212" t="s">
        <v>1157</v>
      </c>
      <c r="K243" s="211" t="s">
        <v>1158</v>
      </c>
      <c r="L243" s="211" t="s">
        <v>1159</v>
      </c>
      <c r="M243" s="212" t="s">
        <v>709</v>
      </c>
      <c r="N243" s="212" t="s">
        <v>807</v>
      </c>
      <c r="O243" s="213" t="s">
        <v>1155</v>
      </c>
      <c r="P243" s="213" t="s">
        <v>145</v>
      </c>
    </row>
    <row r="244" spans="1:16">
      <c r="A244" s="202" t="str">
        <f t="shared" si="18"/>
        <v> AOEB 10 </v>
      </c>
      <c r="B244" s="141" t="str">
        <f t="shared" si="19"/>
        <v>II</v>
      </c>
      <c r="C244" s="202">
        <f t="shared" si="20"/>
        <v>53345.678399999997</v>
      </c>
      <c r="D244" t="str">
        <f t="shared" si="21"/>
        <v>vis</v>
      </c>
      <c r="E244">
        <f>VLOOKUP(C244,Active!C$21:E$952,3,FALSE)</f>
        <v>6065.5418768570562</v>
      </c>
      <c r="F244" s="141" t="s">
        <v>187</v>
      </c>
      <c r="G244" t="str">
        <f t="shared" si="22"/>
        <v>53345.6784</v>
      </c>
      <c r="H244" s="202">
        <f t="shared" si="23"/>
        <v>37695.5</v>
      </c>
      <c r="I244" s="211" t="s">
        <v>1160</v>
      </c>
      <c r="J244" s="212" t="s">
        <v>1161</v>
      </c>
      <c r="K244" s="211" t="s">
        <v>742</v>
      </c>
      <c r="L244" s="211" t="s">
        <v>1162</v>
      </c>
      <c r="M244" s="212" t="s">
        <v>709</v>
      </c>
      <c r="N244" s="212" t="s">
        <v>807</v>
      </c>
      <c r="O244" s="213" t="s">
        <v>1155</v>
      </c>
      <c r="P244" s="213" t="s">
        <v>145</v>
      </c>
    </row>
    <row r="245" spans="1:16">
      <c r="A245" s="202" t="str">
        <f t="shared" si="18"/>
        <v> AOEB 10 </v>
      </c>
      <c r="B245" s="141" t="str">
        <f t="shared" si="19"/>
        <v>I</v>
      </c>
      <c r="C245" s="202">
        <f t="shared" si="20"/>
        <v>53357.523399999998</v>
      </c>
      <c r="D245" t="str">
        <f t="shared" si="21"/>
        <v>vis</v>
      </c>
      <c r="E245">
        <f>VLOOKUP(C245,Active!C$21:E$952,3,FALSE)</f>
        <v>6094.0377174747337</v>
      </c>
      <c r="F245" s="141" t="s">
        <v>187</v>
      </c>
      <c r="G245" t="str">
        <f t="shared" si="22"/>
        <v>53357.5234</v>
      </c>
      <c r="H245" s="202">
        <f t="shared" si="23"/>
        <v>37724</v>
      </c>
      <c r="I245" s="211" t="s">
        <v>1163</v>
      </c>
      <c r="J245" s="212" t="s">
        <v>1164</v>
      </c>
      <c r="K245" s="211" t="s">
        <v>1165</v>
      </c>
      <c r="L245" s="211" t="s">
        <v>772</v>
      </c>
      <c r="M245" s="212" t="s">
        <v>709</v>
      </c>
      <c r="N245" s="212" t="s">
        <v>807</v>
      </c>
      <c r="O245" s="213" t="s">
        <v>1155</v>
      </c>
      <c r="P245" s="213" t="s">
        <v>145</v>
      </c>
    </row>
    <row r="246" spans="1:16">
      <c r="A246" s="202" t="str">
        <f t="shared" si="18"/>
        <v> AOEB 10 </v>
      </c>
      <c r="B246" s="141" t="str">
        <f t="shared" si="19"/>
        <v>II</v>
      </c>
      <c r="C246" s="202">
        <f t="shared" si="20"/>
        <v>53357.732100000001</v>
      </c>
      <c r="D246" t="str">
        <f t="shared" si="21"/>
        <v>vis</v>
      </c>
      <c r="E246">
        <f>VLOOKUP(C246,Active!C$21:E$952,3,FALSE)</f>
        <v>6094.5397927754511</v>
      </c>
      <c r="F246" s="141" t="s">
        <v>187</v>
      </c>
      <c r="G246" t="str">
        <f t="shared" si="22"/>
        <v>53357.7321</v>
      </c>
      <c r="H246" s="202">
        <f t="shared" si="23"/>
        <v>37724.5</v>
      </c>
      <c r="I246" s="211" t="s">
        <v>1166</v>
      </c>
      <c r="J246" s="212" t="s">
        <v>1167</v>
      </c>
      <c r="K246" s="211" t="s">
        <v>1168</v>
      </c>
      <c r="L246" s="211" t="s">
        <v>1169</v>
      </c>
      <c r="M246" s="212" t="s">
        <v>709</v>
      </c>
      <c r="N246" s="212" t="s">
        <v>807</v>
      </c>
      <c r="O246" s="213" t="s">
        <v>1155</v>
      </c>
      <c r="P246" s="213" t="s">
        <v>145</v>
      </c>
    </row>
    <row r="247" spans="1:16">
      <c r="A247" s="202" t="str">
        <f t="shared" si="18"/>
        <v> AOEB 10 </v>
      </c>
      <c r="B247" s="141" t="str">
        <f t="shared" si="19"/>
        <v>I</v>
      </c>
      <c r="C247" s="202">
        <f t="shared" si="20"/>
        <v>53371.6564</v>
      </c>
      <c r="D247" t="str">
        <f t="shared" si="21"/>
        <v>vis</v>
      </c>
      <c r="E247">
        <f>VLOOKUP(C247,Active!C$21:E$952,3,FALSE)</f>
        <v>6128.0378622995249</v>
      </c>
      <c r="F247" s="141" t="s">
        <v>187</v>
      </c>
      <c r="G247" t="str">
        <f t="shared" si="22"/>
        <v>53371.6564</v>
      </c>
      <c r="H247" s="202">
        <f t="shared" si="23"/>
        <v>37758</v>
      </c>
      <c r="I247" s="211" t="s">
        <v>1170</v>
      </c>
      <c r="J247" s="212" t="s">
        <v>1171</v>
      </c>
      <c r="K247" s="211" t="s">
        <v>1172</v>
      </c>
      <c r="L247" s="211" t="s">
        <v>1173</v>
      </c>
      <c r="M247" s="212" t="s">
        <v>709</v>
      </c>
      <c r="N247" s="212" t="s">
        <v>807</v>
      </c>
      <c r="O247" s="213" t="s">
        <v>1174</v>
      </c>
      <c r="P247" s="213" t="s">
        <v>145</v>
      </c>
    </row>
    <row r="248" spans="1:16">
      <c r="A248" s="202" t="str">
        <f t="shared" si="18"/>
        <v>VSB 44 </v>
      </c>
      <c r="B248" s="141" t="str">
        <f t="shared" si="19"/>
        <v>II</v>
      </c>
      <c r="C248" s="202">
        <f t="shared" si="20"/>
        <v>53381.009400000003</v>
      </c>
      <c r="D248" t="str">
        <f t="shared" si="21"/>
        <v>vis</v>
      </c>
      <c r="E248">
        <f>VLOOKUP(C248,Active!C$21:E$952,3,FALSE)</f>
        <v>6150.5386303279929</v>
      </c>
      <c r="F248" s="141" t="s">
        <v>187</v>
      </c>
      <c r="G248" t="str">
        <f t="shared" si="22"/>
        <v>53381.0094</v>
      </c>
      <c r="H248" s="202">
        <f t="shared" si="23"/>
        <v>37780.5</v>
      </c>
      <c r="I248" s="211" t="s">
        <v>1175</v>
      </c>
      <c r="J248" s="212" t="s">
        <v>1176</v>
      </c>
      <c r="K248" s="211" t="s">
        <v>1177</v>
      </c>
      <c r="L248" s="211" t="s">
        <v>739</v>
      </c>
      <c r="M248" s="212" t="s">
        <v>334</v>
      </c>
      <c r="N248" s="212" t="s">
        <v>335</v>
      </c>
      <c r="O248" s="213" t="s">
        <v>1031</v>
      </c>
      <c r="P248" s="214" t="s">
        <v>153</v>
      </c>
    </row>
    <row r="249" spans="1:16">
      <c r="A249" s="202" t="str">
        <f t="shared" si="18"/>
        <v>VSB 44 </v>
      </c>
      <c r="B249" s="141" t="str">
        <f t="shared" si="19"/>
        <v>II</v>
      </c>
      <c r="C249" s="202">
        <f t="shared" si="20"/>
        <v>53381.009599999998</v>
      </c>
      <c r="D249" t="str">
        <f t="shared" si="21"/>
        <v>vis</v>
      </c>
      <c r="E249">
        <f>VLOOKUP(C249,Active!C$21:E$952,3,FALSE)</f>
        <v>6150.539111473453</v>
      </c>
      <c r="F249" s="141" t="s">
        <v>187</v>
      </c>
      <c r="G249" t="str">
        <f t="shared" si="22"/>
        <v>53381.0096</v>
      </c>
      <c r="H249" s="202">
        <f t="shared" si="23"/>
        <v>37780.5</v>
      </c>
      <c r="I249" s="211" t="s">
        <v>1178</v>
      </c>
      <c r="J249" s="212" t="s">
        <v>1176</v>
      </c>
      <c r="K249" s="211" t="s">
        <v>1177</v>
      </c>
      <c r="L249" s="211" t="s">
        <v>1179</v>
      </c>
      <c r="M249" s="212" t="s">
        <v>334</v>
      </c>
      <c r="N249" s="212" t="s">
        <v>335</v>
      </c>
      <c r="O249" s="213" t="s">
        <v>1031</v>
      </c>
      <c r="P249" s="214" t="s">
        <v>153</v>
      </c>
    </row>
    <row r="250" spans="1:16">
      <c r="A250" s="202" t="str">
        <f t="shared" si="18"/>
        <v> AOEB 10 </v>
      </c>
      <c r="B250" s="141" t="str">
        <f t="shared" si="19"/>
        <v>I</v>
      </c>
      <c r="C250" s="202">
        <f t="shared" si="20"/>
        <v>53410.722000000002</v>
      </c>
      <c r="D250" t="str">
        <f t="shared" si="21"/>
        <v>vis</v>
      </c>
      <c r="E250">
        <f>VLOOKUP(C250,Active!C$21:E$952,3,FALSE)</f>
        <v>6222.0190451812396</v>
      </c>
      <c r="F250" s="141" t="s">
        <v>187</v>
      </c>
      <c r="G250" t="str">
        <f t="shared" si="22"/>
        <v>53410.722</v>
      </c>
      <c r="H250" s="202">
        <f t="shared" si="23"/>
        <v>37852</v>
      </c>
      <c r="I250" s="211" t="s">
        <v>1180</v>
      </c>
      <c r="J250" s="212" t="s">
        <v>1181</v>
      </c>
      <c r="K250" s="211" t="s">
        <v>1182</v>
      </c>
      <c r="L250" s="211" t="s">
        <v>1077</v>
      </c>
      <c r="M250" s="212" t="s">
        <v>709</v>
      </c>
      <c r="N250" s="212" t="s">
        <v>807</v>
      </c>
      <c r="O250" s="213" t="s">
        <v>1183</v>
      </c>
      <c r="P250" s="213" t="s">
        <v>145</v>
      </c>
    </row>
    <row r="251" spans="1:16">
      <c r="A251" s="202" t="str">
        <f t="shared" si="18"/>
        <v>VSB 44 </v>
      </c>
      <c r="B251" s="141" t="str">
        <f t="shared" si="19"/>
        <v>II</v>
      </c>
      <c r="C251" s="202">
        <f t="shared" si="20"/>
        <v>53621.271099999998</v>
      </c>
      <c r="D251" t="str">
        <f t="shared" si="21"/>
        <v>vis</v>
      </c>
      <c r="E251">
        <f>VLOOKUP(C251,Active!C$21:E$952,3,FALSE)</f>
        <v>6728.5427763585194</v>
      </c>
      <c r="F251" s="141" t="s">
        <v>187</v>
      </c>
      <c r="G251" t="str">
        <f t="shared" si="22"/>
        <v>53621.2711</v>
      </c>
      <c r="H251" s="202">
        <f t="shared" si="23"/>
        <v>38358.5</v>
      </c>
      <c r="I251" s="211" t="s">
        <v>1184</v>
      </c>
      <c r="J251" s="212" t="s">
        <v>1185</v>
      </c>
      <c r="K251" s="211" t="s">
        <v>1186</v>
      </c>
      <c r="L251" s="211" t="s">
        <v>1187</v>
      </c>
      <c r="M251" s="212" t="s">
        <v>334</v>
      </c>
      <c r="N251" s="212" t="s">
        <v>335</v>
      </c>
      <c r="O251" s="213" t="s">
        <v>1140</v>
      </c>
      <c r="P251" s="214" t="s">
        <v>153</v>
      </c>
    </row>
    <row r="252" spans="1:16">
      <c r="A252" s="202" t="str">
        <f t="shared" si="18"/>
        <v>VSB 44 </v>
      </c>
      <c r="B252" s="141" t="str">
        <f t="shared" si="19"/>
        <v>I</v>
      </c>
      <c r="C252" s="202">
        <f t="shared" si="20"/>
        <v>53632.286699999997</v>
      </c>
      <c r="D252" t="str">
        <f t="shared" si="21"/>
        <v>vis</v>
      </c>
      <c r="E252">
        <f>VLOOKUP(C252,Active!C$21:E$952,3,FALSE)</f>
        <v>6755.0433067011136</v>
      </c>
      <c r="F252" s="141" t="s">
        <v>187</v>
      </c>
      <c r="G252" t="str">
        <f t="shared" si="22"/>
        <v>53632.2867</v>
      </c>
      <c r="H252" s="202">
        <f t="shared" si="23"/>
        <v>38385</v>
      </c>
      <c r="I252" s="211" t="s">
        <v>1188</v>
      </c>
      <c r="J252" s="212" t="s">
        <v>1189</v>
      </c>
      <c r="K252" s="211" t="s">
        <v>1190</v>
      </c>
      <c r="L252" s="211" t="s">
        <v>1191</v>
      </c>
      <c r="M252" s="212" t="s">
        <v>334</v>
      </c>
      <c r="N252" s="212" t="s">
        <v>335</v>
      </c>
      <c r="O252" s="213" t="s">
        <v>1140</v>
      </c>
      <c r="P252" s="214" t="s">
        <v>153</v>
      </c>
    </row>
    <row r="253" spans="1:16">
      <c r="A253" s="202" t="str">
        <f t="shared" si="18"/>
        <v>VSB 44 </v>
      </c>
      <c r="B253" s="141" t="str">
        <f t="shared" si="19"/>
        <v>II</v>
      </c>
      <c r="C253" s="202">
        <f t="shared" si="20"/>
        <v>53656.188999999998</v>
      </c>
      <c r="D253" t="str">
        <f t="shared" si="21"/>
        <v>vis</v>
      </c>
      <c r="E253">
        <f>VLOOKUP(C253,Active!C$21:E$952,3,FALSE)</f>
        <v>6812.5457238556855</v>
      </c>
      <c r="F253" s="141" t="s">
        <v>187</v>
      </c>
      <c r="G253" t="str">
        <f t="shared" si="22"/>
        <v>53656.1890</v>
      </c>
      <c r="H253" s="202">
        <f t="shared" si="23"/>
        <v>38442.5</v>
      </c>
      <c r="I253" s="211" t="s">
        <v>1192</v>
      </c>
      <c r="J253" s="212" t="s">
        <v>1193</v>
      </c>
      <c r="K253" s="211" t="s">
        <v>1194</v>
      </c>
      <c r="L253" s="211" t="s">
        <v>1195</v>
      </c>
      <c r="M253" s="212" t="s">
        <v>334</v>
      </c>
      <c r="N253" s="212" t="s">
        <v>335</v>
      </c>
      <c r="O253" s="213" t="s">
        <v>1140</v>
      </c>
      <c r="P253" s="214" t="s">
        <v>153</v>
      </c>
    </row>
    <row r="254" spans="1:16">
      <c r="A254" s="202" t="str">
        <f t="shared" si="18"/>
        <v> AOEB 12 </v>
      </c>
      <c r="B254" s="141" t="str">
        <f t="shared" si="19"/>
        <v>I</v>
      </c>
      <c r="C254" s="202">
        <f t="shared" si="20"/>
        <v>53701.705099999999</v>
      </c>
      <c r="D254" t="str">
        <f t="shared" si="21"/>
        <v>vis</v>
      </c>
      <c r="E254">
        <f>VLOOKUP(C254,Active!C$21:E$952,3,FALSE)</f>
        <v>6922.0450510940309</v>
      </c>
      <c r="F254" s="141" t="s">
        <v>187</v>
      </c>
      <c r="G254" t="str">
        <f t="shared" si="22"/>
        <v>53701.7051</v>
      </c>
      <c r="H254" s="202">
        <f t="shared" si="23"/>
        <v>38552</v>
      </c>
      <c r="I254" s="211" t="s">
        <v>1196</v>
      </c>
      <c r="J254" s="212" t="s">
        <v>1197</v>
      </c>
      <c r="K254" s="211" t="s">
        <v>1198</v>
      </c>
      <c r="L254" s="211" t="s">
        <v>1199</v>
      </c>
      <c r="M254" s="212" t="s">
        <v>709</v>
      </c>
      <c r="N254" s="212" t="s">
        <v>807</v>
      </c>
      <c r="O254" s="213" t="s">
        <v>894</v>
      </c>
      <c r="P254" s="213" t="s">
        <v>154</v>
      </c>
    </row>
    <row r="255" spans="1:16">
      <c r="A255" s="202" t="str">
        <f t="shared" si="18"/>
        <v> AOEB 12 </v>
      </c>
      <c r="B255" s="141" t="str">
        <f t="shared" si="19"/>
        <v>I</v>
      </c>
      <c r="C255" s="202">
        <f t="shared" si="20"/>
        <v>53758.650999999998</v>
      </c>
      <c r="D255" t="str">
        <f t="shared" si="21"/>
        <v>vis</v>
      </c>
      <c r="E255">
        <f>VLOOKUP(C255,Active!C$21:E$952,3,FALSE)</f>
        <v>7059.0413609488251</v>
      </c>
      <c r="F255" s="141" t="s">
        <v>187</v>
      </c>
      <c r="G255" t="str">
        <f t="shared" si="22"/>
        <v>53758.651</v>
      </c>
      <c r="H255" s="202">
        <f t="shared" si="23"/>
        <v>38689</v>
      </c>
      <c r="I255" s="211" t="s">
        <v>1200</v>
      </c>
      <c r="J255" s="212" t="s">
        <v>1201</v>
      </c>
      <c r="K255" s="211" t="s">
        <v>1202</v>
      </c>
      <c r="L255" s="211" t="s">
        <v>1203</v>
      </c>
      <c r="M255" s="212" t="s">
        <v>305</v>
      </c>
      <c r="N255" s="212"/>
      <c r="O255" s="213" t="s">
        <v>1114</v>
      </c>
      <c r="P255" s="213" t="s">
        <v>154</v>
      </c>
    </row>
    <row r="256" spans="1:16">
      <c r="A256" s="202" t="str">
        <f t="shared" si="18"/>
        <v> AOEB 12 </v>
      </c>
      <c r="B256" s="141" t="str">
        <f t="shared" si="19"/>
        <v>I</v>
      </c>
      <c r="C256" s="202">
        <f t="shared" si="20"/>
        <v>53807.701000000001</v>
      </c>
      <c r="D256" t="str">
        <f t="shared" si="21"/>
        <v>vis</v>
      </c>
      <c r="E256">
        <f>VLOOKUP(C256,Active!C$21:E$952,3,FALSE)</f>
        <v>7177.0422881161576</v>
      </c>
      <c r="F256" s="141" t="s">
        <v>187</v>
      </c>
      <c r="G256" t="str">
        <f t="shared" si="22"/>
        <v>53807.701</v>
      </c>
      <c r="H256" s="202">
        <f t="shared" si="23"/>
        <v>38807</v>
      </c>
      <c r="I256" s="211" t="s">
        <v>1204</v>
      </c>
      <c r="J256" s="212" t="s">
        <v>1205</v>
      </c>
      <c r="K256" s="211" t="s">
        <v>1206</v>
      </c>
      <c r="L256" s="211" t="s">
        <v>1203</v>
      </c>
      <c r="M256" s="212" t="s">
        <v>305</v>
      </c>
      <c r="N256" s="212"/>
      <c r="O256" s="213" t="s">
        <v>1114</v>
      </c>
      <c r="P256" s="213" t="s">
        <v>154</v>
      </c>
    </row>
    <row r="257" spans="1:16">
      <c r="A257" s="202" t="str">
        <f t="shared" si="18"/>
        <v> AOEB 12 </v>
      </c>
      <c r="B257" s="141" t="str">
        <f t="shared" si="19"/>
        <v>I</v>
      </c>
      <c r="C257" s="202">
        <f t="shared" si="20"/>
        <v>54040.897900000004</v>
      </c>
      <c r="D257" t="str">
        <f t="shared" si="21"/>
        <v>vis</v>
      </c>
      <c r="E257">
        <f>VLOOKUP(C257,Active!C$21:E$952,3,FALSE)</f>
        <v>7738.0504514708264</v>
      </c>
      <c r="F257" s="141" t="s">
        <v>187</v>
      </c>
      <c r="G257" t="str">
        <f t="shared" si="22"/>
        <v>54040.8979</v>
      </c>
      <c r="H257" s="202">
        <f t="shared" si="23"/>
        <v>39368</v>
      </c>
      <c r="I257" s="211" t="s">
        <v>1207</v>
      </c>
      <c r="J257" s="212" t="s">
        <v>1208</v>
      </c>
      <c r="K257" s="211" t="s">
        <v>1209</v>
      </c>
      <c r="L257" s="211" t="s">
        <v>1210</v>
      </c>
      <c r="M257" s="212" t="s">
        <v>709</v>
      </c>
      <c r="N257" s="212" t="s">
        <v>807</v>
      </c>
      <c r="O257" s="213" t="s">
        <v>447</v>
      </c>
      <c r="P257" s="213" t="s">
        <v>154</v>
      </c>
    </row>
    <row r="258" spans="1:16">
      <c r="A258" s="202" t="str">
        <f t="shared" si="18"/>
        <v> AOEB 12 </v>
      </c>
      <c r="B258" s="141" t="str">
        <f t="shared" si="19"/>
        <v>I</v>
      </c>
      <c r="C258" s="202">
        <f t="shared" si="20"/>
        <v>54096.5988</v>
      </c>
      <c r="D258" t="str">
        <f t="shared" si="21"/>
        <v>vis</v>
      </c>
      <c r="E258">
        <f>VLOOKUP(C258,Active!C$21:E$952,3,FALSE)</f>
        <v>7872.0516307583703</v>
      </c>
      <c r="F258" s="141" t="s">
        <v>187</v>
      </c>
      <c r="G258" t="str">
        <f t="shared" si="22"/>
        <v>54096.5988</v>
      </c>
      <c r="H258" s="202">
        <f t="shared" si="23"/>
        <v>39502</v>
      </c>
      <c r="I258" s="211" t="s">
        <v>1211</v>
      </c>
      <c r="J258" s="212" t="s">
        <v>1212</v>
      </c>
      <c r="K258" s="211" t="s">
        <v>1213</v>
      </c>
      <c r="L258" s="211" t="s">
        <v>1214</v>
      </c>
      <c r="M258" s="212" t="s">
        <v>709</v>
      </c>
      <c r="N258" s="212" t="s">
        <v>807</v>
      </c>
      <c r="O258" s="213" t="s">
        <v>447</v>
      </c>
      <c r="P258" s="213" t="s">
        <v>154</v>
      </c>
    </row>
    <row r="259" spans="1:16">
      <c r="A259" s="202" t="str">
        <f t="shared" si="18"/>
        <v> AOEB 12 </v>
      </c>
      <c r="B259" s="141" t="str">
        <f t="shared" si="19"/>
        <v>I</v>
      </c>
      <c r="C259" s="202">
        <f t="shared" si="20"/>
        <v>54155.616000000002</v>
      </c>
      <c r="D259" t="str">
        <f t="shared" si="21"/>
        <v>vis</v>
      </c>
      <c r="E259">
        <f>VLOOKUP(C259,Active!C$21:E$952,3,FALSE)</f>
        <v>8014.0309237006686</v>
      </c>
      <c r="F259" s="141" t="s">
        <v>187</v>
      </c>
      <c r="G259" t="str">
        <f t="shared" si="22"/>
        <v>54155.616</v>
      </c>
      <c r="H259" s="202">
        <f t="shared" si="23"/>
        <v>39644</v>
      </c>
      <c r="I259" s="211" t="s">
        <v>1215</v>
      </c>
      <c r="J259" s="212" t="s">
        <v>1216</v>
      </c>
      <c r="K259" s="211" t="s">
        <v>1217</v>
      </c>
      <c r="L259" s="211" t="s">
        <v>1060</v>
      </c>
      <c r="M259" s="212" t="s">
        <v>305</v>
      </c>
      <c r="N259" s="212"/>
      <c r="O259" s="213" t="s">
        <v>1114</v>
      </c>
      <c r="P259" s="213" t="s">
        <v>154</v>
      </c>
    </row>
    <row r="260" spans="1:16">
      <c r="A260" s="202" t="str">
        <f t="shared" si="18"/>
        <v>VSB 50 </v>
      </c>
      <c r="B260" s="141" t="str">
        <f t="shared" si="19"/>
        <v>I</v>
      </c>
      <c r="C260" s="202">
        <f t="shared" si="20"/>
        <v>55164.06</v>
      </c>
      <c r="D260" t="str">
        <f t="shared" si="21"/>
        <v>vis</v>
      </c>
      <c r="E260">
        <f>VLOOKUP(C260,Active!C$21:E$952,3,FALSE)</f>
        <v>10440.072248804159</v>
      </c>
      <c r="F260" s="141" t="s">
        <v>187</v>
      </c>
      <c r="G260" t="str">
        <f t="shared" si="22"/>
        <v>55164.0600</v>
      </c>
      <c r="H260" s="202">
        <f t="shared" si="23"/>
        <v>42070</v>
      </c>
      <c r="I260" s="211" t="s">
        <v>1218</v>
      </c>
      <c r="J260" s="212" t="s">
        <v>1219</v>
      </c>
      <c r="K260" s="211" t="s">
        <v>1220</v>
      </c>
      <c r="L260" s="211" t="s">
        <v>872</v>
      </c>
      <c r="M260" s="212" t="s">
        <v>709</v>
      </c>
      <c r="N260" s="212" t="s">
        <v>1221</v>
      </c>
      <c r="O260" s="213" t="s">
        <v>1222</v>
      </c>
      <c r="P260" s="214" t="s">
        <v>168</v>
      </c>
    </row>
    <row r="261" spans="1:16">
      <c r="A261" s="202" t="str">
        <f t="shared" si="18"/>
        <v>VSB 53 </v>
      </c>
      <c r="B261" s="141" t="str">
        <f t="shared" si="19"/>
        <v>I</v>
      </c>
      <c r="C261" s="202">
        <f t="shared" si="20"/>
        <v>55590.962500000001</v>
      </c>
      <c r="D261" t="str">
        <f t="shared" si="21"/>
        <v>vis</v>
      </c>
      <c r="E261">
        <f>VLOOKUP(C261,Active!C$21:E$952,3,FALSE)</f>
        <v>11467.083274493247</v>
      </c>
      <c r="F261" s="141" t="s">
        <v>187</v>
      </c>
      <c r="G261" t="str">
        <f t="shared" si="22"/>
        <v>55590.9625</v>
      </c>
      <c r="H261" s="202">
        <f t="shared" si="23"/>
        <v>43097</v>
      </c>
      <c r="I261" s="211" t="s">
        <v>1223</v>
      </c>
      <c r="J261" s="212" t="s">
        <v>1224</v>
      </c>
      <c r="K261" s="211" t="s">
        <v>1225</v>
      </c>
      <c r="L261" s="211" t="s">
        <v>1226</v>
      </c>
      <c r="M261" s="212" t="s">
        <v>709</v>
      </c>
      <c r="N261" s="212" t="s">
        <v>1227</v>
      </c>
      <c r="O261" s="213" t="s">
        <v>1228</v>
      </c>
      <c r="P261" s="214" t="s">
        <v>172</v>
      </c>
    </row>
    <row r="262" spans="1:16">
      <c r="A262" s="202" t="str">
        <f t="shared" si="18"/>
        <v>VSB 53 </v>
      </c>
      <c r="B262" s="141" t="str">
        <f t="shared" si="19"/>
        <v>I</v>
      </c>
      <c r="C262" s="202">
        <f t="shared" si="20"/>
        <v>55599.275000000001</v>
      </c>
      <c r="D262" t="str">
        <f t="shared" si="21"/>
        <v>vis</v>
      </c>
      <c r="E262">
        <f>VLOOKUP(C262,Active!C$21:E$952,3,FALSE)</f>
        <v>11487.080883200248</v>
      </c>
      <c r="F262" s="141" t="s">
        <v>187</v>
      </c>
      <c r="G262" t="str">
        <f t="shared" si="22"/>
        <v>55599.2750</v>
      </c>
      <c r="H262" s="202">
        <f t="shared" si="23"/>
        <v>43117</v>
      </c>
      <c r="I262" s="211" t="s">
        <v>1229</v>
      </c>
      <c r="J262" s="212" t="s">
        <v>1230</v>
      </c>
      <c r="K262" s="211" t="s">
        <v>1231</v>
      </c>
      <c r="L262" s="211" t="s">
        <v>881</v>
      </c>
      <c r="M262" s="212" t="s">
        <v>709</v>
      </c>
      <c r="N262" s="212" t="s">
        <v>187</v>
      </c>
      <c r="O262" s="213" t="s">
        <v>1232</v>
      </c>
      <c r="P262" s="214" t="s">
        <v>172</v>
      </c>
    </row>
    <row r="263" spans="1:16">
      <c r="A263" s="202" t="str">
        <f t="shared" si="18"/>
        <v>VSB 53 </v>
      </c>
      <c r="B263" s="141" t="str">
        <f t="shared" si="19"/>
        <v>II</v>
      </c>
      <c r="C263" s="202">
        <f t="shared" si="20"/>
        <v>55600.314299999998</v>
      </c>
      <c r="D263" t="str">
        <f t="shared" si="21"/>
        <v>vis</v>
      </c>
      <c r="E263">
        <f>VLOOKUP(C263,Active!C$21:E$952,3,FALSE)</f>
        <v>11489.581155648864</v>
      </c>
      <c r="F263" s="141" t="s">
        <v>187</v>
      </c>
      <c r="G263" t="str">
        <f t="shared" si="22"/>
        <v>55600.3143</v>
      </c>
      <c r="H263" s="202">
        <f t="shared" si="23"/>
        <v>43119.5</v>
      </c>
      <c r="I263" s="211" t="s">
        <v>1233</v>
      </c>
      <c r="J263" s="212" t="s">
        <v>1234</v>
      </c>
      <c r="K263" s="211" t="s">
        <v>1235</v>
      </c>
      <c r="L263" s="211" t="s">
        <v>1236</v>
      </c>
      <c r="M263" s="212" t="s">
        <v>709</v>
      </c>
      <c r="N263" s="212" t="s">
        <v>187</v>
      </c>
      <c r="O263" s="213" t="s">
        <v>1232</v>
      </c>
      <c r="P263" s="214" t="s">
        <v>172</v>
      </c>
    </row>
    <row r="264" spans="1:16">
      <c r="A264" s="202" t="str">
        <f t="shared" si="18"/>
        <v>VSB 55 </v>
      </c>
      <c r="B264" s="141" t="str">
        <f t="shared" si="19"/>
        <v>I</v>
      </c>
      <c r="C264" s="202">
        <f t="shared" si="20"/>
        <v>55947.610999999997</v>
      </c>
      <c r="D264" t="str">
        <f t="shared" si="21"/>
        <v>vis</v>
      </c>
      <c r="E264">
        <f>VLOOKUP(C264,Active!C$21:E$952,3,FALSE)</f>
        <v>12325.082330004674</v>
      </c>
      <c r="F264" s="141" t="s">
        <v>187</v>
      </c>
      <c r="G264" t="str">
        <f t="shared" si="22"/>
        <v>55947.611</v>
      </c>
      <c r="H264" s="202">
        <f t="shared" si="23"/>
        <v>43955</v>
      </c>
      <c r="I264" s="211" t="s">
        <v>1237</v>
      </c>
      <c r="J264" s="212" t="s">
        <v>1238</v>
      </c>
      <c r="K264" s="211">
        <v>43955</v>
      </c>
      <c r="L264" s="211" t="s">
        <v>1239</v>
      </c>
      <c r="M264" s="212" t="s">
        <v>305</v>
      </c>
      <c r="N264" s="212"/>
      <c r="O264" s="213" t="s">
        <v>1114</v>
      </c>
      <c r="P264" s="214" t="s">
        <v>177</v>
      </c>
    </row>
    <row r="265" spans="1:16">
      <c r="A265" s="202" t="str">
        <f t="shared" si="18"/>
        <v>VSB 56 </v>
      </c>
      <c r="B265" s="141" t="str">
        <f t="shared" si="19"/>
        <v>I</v>
      </c>
      <c r="C265" s="202">
        <f t="shared" si="20"/>
        <v>56300.940600000002</v>
      </c>
      <c r="D265" t="str">
        <f t="shared" si="21"/>
        <v>vis</v>
      </c>
      <c r="E265">
        <f>VLOOKUP(C265,Active!C$21:E$952,3,FALSE)</f>
        <v>13175.097016970238</v>
      </c>
      <c r="F265" s="141" t="s">
        <v>187</v>
      </c>
      <c r="G265" t="str">
        <f t="shared" si="22"/>
        <v>56300.9406</v>
      </c>
      <c r="H265" s="202">
        <f t="shared" si="23"/>
        <v>44805</v>
      </c>
      <c r="I265" s="211" t="s">
        <v>1240</v>
      </c>
      <c r="J265" s="212" t="s">
        <v>1241</v>
      </c>
      <c r="K265" s="211">
        <v>44805</v>
      </c>
      <c r="L265" s="211" t="s">
        <v>1242</v>
      </c>
      <c r="M265" s="212" t="s">
        <v>709</v>
      </c>
      <c r="N265" s="212" t="s">
        <v>1227</v>
      </c>
      <c r="O265" s="213" t="s">
        <v>1228</v>
      </c>
      <c r="P265" s="214" t="s">
        <v>180</v>
      </c>
    </row>
    <row r="266" spans="1:16">
      <c r="A266" s="202" t="str">
        <f t="shared" si="18"/>
        <v>VSB 56 </v>
      </c>
      <c r="B266" s="141" t="str">
        <f t="shared" si="19"/>
        <v>II</v>
      </c>
      <c r="C266" s="202">
        <f t="shared" si="20"/>
        <v>56639.095500000003</v>
      </c>
      <c r="D266" t="str">
        <f t="shared" si="21"/>
        <v>vis</v>
      </c>
      <c r="E266">
        <f>VLOOKUP(C266,Active!C$21:E$952,3,FALSE)</f>
        <v>13988.605512916711</v>
      </c>
      <c r="F266" s="141" t="s">
        <v>187</v>
      </c>
      <c r="G266" t="str">
        <f t="shared" si="22"/>
        <v>56639.0955</v>
      </c>
      <c r="H266" s="202">
        <f t="shared" si="23"/>
        <v>45618.5</v>
      </c>
      <c r="I266" s="211" t="s">
        <v>1243</v>
      </c>
      <c r="J266" s="212" t="s">
        <v>1244</v>
      </c>
      <c r="K266" s="211">
        <v>45618.5</v>
      </c>
      <c r="L266" s="211" t="s">
        <v>1245</v>
      </c>
      <c r="M266" s="212" t="s">
        <v>709</v>
      </c>
      <c r="N266" s="212" t="s">
        <v>1221</v>
      </c>
      <c r="O266" s="213" t="s">
        <v>1222</v>
      </c>
      <c r="P266" s="214" t="s">
        <v>180</v>
      </c>
    </row>
    <row r="267" spans="1:16">
      <c r="A267" s="202" t="str">
        <f t="shared" si="18"/>
        <v>VSB 56 </v>
      </c>
      <c r="B267" s="141" t="str">
        <f t="shared" si="19"/>
        <v>I</v>
      </c>
      <c r="C267" s="202">
        <f t="shared" si="20"/>
        <v>56658.008900000001</v>
      </c>
      <c r="D267" t="str">
        <f t="shared" si="21"/>
        <v>vis</v>
      </c>
      <c r="E267">
        <f>VLOOKUP(C267,Active!C$21:E$952,3,FALSE)</f>
        <v>14034.105996828763</v>
      </c>
      <c r="F267" s="141" t="s">
        <v>187</v>
      </c>
      <c r="G267" t="str">
        <f t="shared" si="22"/>
        <v>56658.0089</v>
      </c>
      <c r="H267" s="202">
        <f t="shared" si="23"/>
        <v>45664</v>
      </c>
      <c r="I267" s="211" t="s">
        <v>1246</v>
      </c>
      <c r="J267" s="212" t="s">
        <v>1247</v>
      </c>
      <c r="K267" s="211">
        <v>45664</v>
      </c>
      <c r="L267" s="211" t="s">
        <v>1248</v>
      </c>
      <c r="M267" s="212" t="s">
        <v>709</v>
      </c>
      <c r="N267" s="212" t="s">
        <v>187</v>
      </c>
      <c r="O267" s="213" t="s">
        <v>1249</v>
      </c>
      <c r="P267" s="214" t="s">
        <v>180</v>
      </c>
    </row>
    <row r="268" spans="1:16">
      <c r="A268" s="202" t="str">
        <f t="shared" si="18"/>
        <v>VSB 56 </v>
      </c>
      <c r="B268" s="141" t="str">
        <f t="shared" si="19"/>
        <v>II</v>
      </c>
      <c r="C268" s="202">
        <f t="shared" si="20"/>
        <v>56658.216800000002</v>
      </c>
      <c r="D268" t="str">
        <f t="shared" si="21"/>
        <v>vis</v>
      </c>
      <c r="E268">
        <f>VLOOKUP(C268,Active!C$21:E$952,3,FALSE)</f>
        <v>14034.606147547585</v>
      </c>
      <c r="F268" s="141" t="s">
        <v>187</v>
      </c>
      <c r="G268" t="str">
        <f t="shared" si="22"/>
        <v>56658.2168</v>
      </c>
      <c r="H268" s="202">
        <f t="shared" si="23"/>
        <v>45664.5</v>
      </c>
      <c r="I268" s="211" t="s">
        <v>1250</v>
      </c>
      <c r="J268" s="212" t="s">
        <v>1251</v>
      </c>
      <c r="K268" s="211">
        <v>45664.5</v>
      </c>
      <c r="L268" s="211" t="s">
        <v>1252</v>
      </c>
      <c r="M268" s="212" t="s">
        <v>709</v>
      </c>
      <c r="N268" s="212" t="s">
        <v>187</v>
      </c>
      <c r="O268" s="213" t="s">
        <v>1249</v>
      </c>
      <c r="P268" s="214" t="s">
        <v>180</v>
      </c>
    </row>
  </sheetData>
  <sheetProtection selectLockedCells="1" selectUnlockedCells="1"/>
  <phoneticPr fontId="39" type="noConversion"/>
  <hyperlinks>
    <hyperlink ref="A3" r:id="rId1" xr:uid="{00000000-0004-0000-0800-000000000000}"/>
    <hyperlink ref="P46" r:id="rId2" xr:uid="{00000000-0004-0000-0800-000001000000}"/>
    <hyperlink ref="P93" r:id="rId3" xr:uid="{00000000-0004-0000-0800-000002000000}"/>
    <hyperlink ref="P94" r:id="rId4" xr:uid="{00000000-0004-0000-0800-000003000000}"/>
    <hyperlink ref="P95" r:id="rId5" xr:uid="{00000000-0004-0000-0800-000004000000}"/>
    <hyperlink ref="P96" r:id="rId6" xr:uid="{00000000-0004-0000-0800-000005000000}"/>
    <hyperlink ref="P123" r:id="rId7" xr:uid="{00000000-0004-0000-0800-000006000000}"/>
    <hyperlink ref="P124" r:id="rId8" xr:uid="{00000000-0004-0000-0800-000007000000}"/>
    <hyperlink ref="P126" r:id="rId9" xr:uid="{00000000-0004-0000-0800-000008000000}"/>
    <hyperlink ref="P127" r:id="rId10" xr:uid="{00000000-0004-0000-0800-000009000000}"/>
    <hyperlink ref="P128" r:id="rId11" xr:uid="{00000000-0004-0000-0800-00000A000000}"/>
    <hyperlink ref="P129" r:id="rId12" xr:uid="{00000000-0004-0000-0800-00000B000000}"/>
    <hyperlink ref="P130" r:id="rId13" xr:uid="{00000000-0004-0000-0800-00000C000000}"/>
    <hyperlink ref="P131" r:id="rId14" xr:uid="{00000000-0004-0000-0800-00000D000000}"/>
    <hyperlink ref="P132" r:id="rId15" xr:uid="{00000000-0004-0000-0800-00000E000000}"/>
    <hyperlink ref="P133" r:id="rId16" xr:uid="{00000000-0004-0000-0800-00000F000000}"/>
    <hyperlink ref="P134" r:id="rId17" xr:uid="{00000000-0004-0000-0800-000010000000}"/>
    <hyperlink ref="P135" r:id="rId18" xr:uid="{00000000-0004-0000-0800-000011000000}"/>
    <hyperlink ref="P136" r:id="rId19" xr:uid="{00000000-0004-0000-0800-000012000000}"/>
    <hyperlink ref="P137" r:id="rId20" xr:uid="{00000000-0004-0000-0800-000013000000}"/>
    <hyperlink ref="P138" r:id="rId21" xr:uid="{00000000-0004-0000-0800-000014000000}"/>
    <hyperlink ref="P139" r:id="rId22" xr:uid="{00000000-0004-0000-0800-000015000000}"/>
    <hyperlink ref="P140" r:id="rId23" xr:uid="{00000000-0004-0000-0800-000016000000}"/>
    <hyperlink ref="P141" r:id="rId24" xr:uid="{00000000-0004-0000-0800-000017000000}"/>
    <hyperlink ref="P142" r:id="rId25" xr:uid="{00000000-0004-0000-0800-000018000000}"/>
    <hyperlink ref="P143" r:id="rId26" xr:uid="{00000000-0004-0000-0800-000019000000}"/>
    <hyperlink ref="P144" r:id="rId27" xr:uid="{00000000-0004-0000-0800-00001A000000}"/>
    <hyperlink ref="P145" r:id="rId28" xr:uid="{00000000-0004-0000-0800-00001B000000}"/>
    <hyperlink ref="P146" r:id="rId29" xr:uid="{00000000-0004-0000-0800-00001C000000}"/>
    <hyperlink ref="P147" r:id="rId30" xr:uid="{00000000-0004-0000-0800-00001D000000}"/>
    <hyperlink ref="P148" r:id="rId31" xr:uid="{00000000-0004-0000-0800-00001E000000}"/>
    <hyperlink ref="P149" r:id="rId32" xr:uid="{00000000-0004-0000-0800-00001F000000}"/>
    <hyperlink ref="P150" r:id="rId33" xr:uid="{00000000-0004-0000-0800-000020000000}"/>
    <hyperlink ref="P151" r:id="rId34" xr:uid="{00000000-0004-0000-0800-000021000000}"/>
    <hyperlink ref="P152" r:id="rId35" xr:uid="{00000000-0004-0000-0800-000022000000}"/>
    <hyperlink ref="P153" r:id="rId36" xr:uid="{00000000-0004-0000-0800-000023000000}"/>
    <hyperlink ref="P154" r:id="rId37" xr:uid="{00000000-0004-0000-0800-000024000000}"/>
    <hyperlink ref="P155" r:id="rId38" xr:uid="{00000000-0004-0000-0800-000025000000}"/>
    <hyperlink ref="P156" r:id="rId39" xr:uid="{00000000-0004-0000-0800-000026000000}"/>
    <hyperlink ref="P157" r:id="rId40" xr:uid="{00000000-0004-0000-0800-000027000000}"/>
    <hyperlink ref="P158" r:id="rId41" xr:uid="{00000000-0004-0000-0800-000028000000}"/>
    <hyperlink ref="P159" r:id="rId42" xr:uid="{00000000-0004-0000-0800-000029000000}"/>
    <hyperlink ref="P160" r:id="rId43" xr:uid="{00000000-0004-0000-0800-00002A000000}"/>
    <hyperlink ref="P161" r:id="rId44" xr:uid="{00000000-0004-0000-0800-00002B000000}"/>
    <hyperlink ref="P162" r:id="rId45" xr:uid="{00000000-0004-0000-0800-00002C000000}"/>
    <hyperlink ref="P163" r:id="rId46" xr:uid="{00000000-0004-0000-0800-00002D000000}"/>
    <hyperlink ref="P164" r:id="rId47" xr:uid="{00000000-0004-0000-0800-00002E000000}"/>
    <hyperlink ref="P165" r:id="rId48" xr:uid="{00000000-0004-0000-0800-00002F000000}"/>
    <hyperlink ref="P166" r:id="rId49" xr:uid="{00000000-0004-0000-0800-000030000000}"/>
    <hyperlink ref="P169" r:id="rId50" xr:uid="{00000000-0004-0000-0800-000031000000}"/>
    <hyperlink ref="P170" r:id="rId51" xr:uid="{00000000-0004-0000-0800-000032000000}"/>
    <hyperlink ref="P173" r:id="rId52" xr:uid="{00000000-0004-0000-0800-000033000000}"/>
    <hyperlink ref="P174" r:id="rId53" xr:uid="{00000000-0004-0000-0800-000034000000}"/>
    <hyperlink ref="P175" r:id="rId54" xr:uid="{00000000-0004-0000-0800-000035000000}"/>
    <hyperlink ref="P176" r:id="rId55" xr:uid="{00000000-0004-0000-0800-000036000000}"/>
    <hyperlink ref="P178" r:id="rId56" xr:uid="{00000000-0004-0000-0800-000037000000}"/>
    <hyperlink ref="P180" r:id="rId57" xr:uid="{00000000-0004-0000-0800-000038000000}"/>
    <hyperlink ref="P181" r:id="rId58" xr:uid="{00000000-0004-0000-0800-000039000000}"/>
    <hyperlink ref="P185" r:id="rId59" xr:uid="{00000000-0004-0000-0800-00003A000000}"/>
    <hyperlink ref="P186" r:id="rId60" xr:uid="{00000000-0004-0000-0800-00003B000000}"/>
    <hyperlink ref="P212" r:id="rId61" xr:uid="{00000000-0004-0000-0800-00003C000000}"/>
    <hyperlink ref="P213" r:id="rId62" xr:uid="{00000000-0004-0000-0800-00003D000000}"/>
    <hyperlink ref="P217" r:id="rId63" xr:uid="{00000000-0004-0000-0800-00003E000000}"/>
    <hyperlink ref="P230" r:id="rId64" xr:uid="{00000000-0004-0000-0800-00003F000000}"/>
    <hyperlink ref="P231" r:id="rId65" xr:uid="{00000000-0004-0000-0800-000040000000}"/>
    <hyperlink ref="P235" r:id="rId66" xr:uid="{00000000-0004-0000-0800-000041000000}"/>
    <hyperlink ref="P236" r:id="rId67" xr:uid="{00000000-0004-0000-0800-000042000000}"/>
    <hyperlink ref="P237" r:id="rId68" xr:uid="{00000000-0004-0000-0800-000043000000}"/>
    <hyperlink ref="P238" r:id="rId69" xr:uid="{00000000-0004-0000-0800-000044000000}"/>
    <hyperlink ref="P248" r:id="rId70" xr:uid="{00000000-0004-0000-0800-000045000000}"/>
    <hyperlink ref="P249" r:id="rId71" xr:uid="{00000000-0004-0000-0800-000046000000}"/>
    <hyperlink ref="P251" r:id="rId72" xr:uid="{00000000-0004-0000-0800-000047000000}"/>
    <hyperlink ref="P252" r:id="rId73" xr:uid="{00000000-0004-0000-0800-000048000000}"/>
    <hyperlink ref="P253" r:id="rId74" xr:uid="{00000000-0004-0000-0800-000049000000}"/>
    <hyperlink ref="P260" r:id="rId75" xr:uid="{00000000-0004-0000-0800-00004A000000}"/>
    <hyperlink ref="P261" r:id="rId76" xr:uid="{00000000-0004-0000-0800-00004B000000}"/>
    <hyperlink ref="P262" r:id="rId77" xr:uid="{00000000-0004-0000-0800-00004C000000}"/>
    <hyperlink ref="P263" r:id="rId78" xr:uid="{00000000-0004-0000-0800-00004D000000}"/>
    <hyperlink ref="P264" r:id="rId79" xr:uid="{00000000-0004-0000-0800-00004E000000}"/>
    <hyperlink ref="P265" r:id="rId80" xr:uid="{00000000-0004-0000-0800-00004F000000}"/>
    <hyperlink ref="P266" r:id="rId81" xr:uid="{00000000-0004-0000-0800-000050000000}"/>
    <hyperlink ref="P267" r:id="rId82" xr:uid="{00000000-0004-0000-0800-000051000000}"/>
    <hyperlink ref="P268" r:id="rId83" xr:uid="{00000000-0004-0000-0800-000052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0"/>
  <sheetViews>
    <sheetView workbookViewId="0">
      <selection sqref="A1:C80"/>
    </sheetView>
  </sheetViews>
  <sheetFormatPr defaultRowHeight="12.75"/>
  <cols>
    <col min="1" max="16384" width="9.140625" style="1"/>
  </cols>
  <sheetData>
    <row r="1" spans="1:3">
      <c r="A1" s="1">
        <v>-71484</v>
      </c>
      <c r="B1" s="1">
        <v>9.7154799997952068E-2</v>
      </c>
      <c r="C1" s="1">
        <v>1</v>
      </c>
    </row>
    <row r="2" spans="1:3">
      <c r="A2" s="1">
        <v>-64455.5</v>
      </c>
      <c r="B2" s="1">
        <v>6.9625849995645694E-2</v>
      </c>
      <c r="C2" s="1">
        <v>1</v>
      </c>
    </row>
    <row r="3" spans="1:3">
      <c r="A3" s="1">
        <v>-64105.5</v>
      </c>
      <c r="B3" s="1">
        <v>6.5580849997786572E-2</v>
      </c>
      <c r="C3" s="1">
        <v>1</v>
      </c>
    </row>
    <row r="4" spans="1:3">
      <c r="A4" s="1">
        <v>-63244.5</v>
      </c>
      <c r="B4" s="1">
        <v>6.6464149997045752E-2</v>
      </c>
      <c r="C4" s="1">
        <v>1</v>
      </c>
    </row>
    <row r="5" spans="1:3">
      <c r="A5" s="1">
        <v>-59787</v>
      </c>
      <c r="B5" s="1">
        <v>4.9888899997313274E-2</v>
      </c>
      <c r="C5" s="1">
        <v>1</v>
      </c>
    </row>
    <row r="6" spans="1:3">
      <c r="A6" s="1">
        <v>-59693.5</v>
      </c>
      <c r="B6" s="1">
        <v>5.1604449996375479E-2</v>
      </c>
      <c r="C6" s="1">
        <v>1</v>
      </c>
    </row>
    <row r="7" spans="1:3">
      <c r="A7" s="1">
        <v>-59681.5</v>
      </c>
      <c r="B7" s="1">
        <v>4.8908049993769964E-2</v>
      </c>
      <c r="C7" s="1">
        <v>1</v>
      </c>
    </row>
    <row r="8" spans="1:3">
      <c r="A8" s="1">
        <v>-59679</v>
      </c>
      <c r="B8" s="1">
        <v>5.0721299998258473E-2</v>
      </c>
      <c r="C8" s="1">
        <v>1</v>
      </c>
    </row>
    <row r="9" spans="1:3">
      <c r="A9" s="1">
        <v>-59647.5</v>
      </c>
      <c r="B9" s="1">
        <v>4.6568249996198574E-2</v>
      </c>
      <c r="C9" s="1">
        <v>1</v>
      </c>
    </row>
    <row r="10" spans="1:3">
      <c r="A10" s="1">
        <v>-57148.5</v>
      </c>
      <c r="B10" s="1">
        <v>4.5792949997121468E-2</v>
      </c>
      <c r="C10" s="1">
        <v>1</v>
      </c>
    </row>
    <row r="11" spans="1:3">
      <c r="A11" s="1">
        <v>-40506</v>
      </c>
      <c r="B11" s="1">
        <v>-1.7101800003729295E-2</v>
      </c>
      <c r="C11" s="1">
        <v>1</v>
      </c>
    </row>
    <row r="12" spans="1:3">
      <c r="A12" s="1">
        <v>-40506</v>
      </c>
      <c r="B12" s="1">
        <v>-1.7101800003729295E-2</v>
      </c>
      <c r="C12" s="1">
        <v>1</v>
      </c>
    </row>
    <row r="13" spans="1:3">
      <c r="A13" s="1">
        <v>-36956.5</v>
      </c>
      <c r="B13" s="1">
        <v>-1.2249449995579198E-2</v>
      </c>
      <c r="C13" s="1">
        <v>1</v>
      </c>
    </row>
    <row r="14" spans="1:3">
      <c r="A14" s="1">
        <v>-36913.5</v>
      </c>
      <c r="B14" s="1">
        <v>-1.2361549997876864E-2</v>
      </c>
      <c r="C14" s="1">
        <v>1</v>
      </c>
    </row>
    <row r="15" spans="1:3">
      <c r="A15" s="1">
        <v>-36913.5</v>
      </c>
      <c r="B15" s="1">
        <v>-1.2361549997876864E-2</v>
      </c>
      <c r="C15" s="1">
        <v>1</v>
      </c>
    </row>
    <row r="16" spans="1:3">
      <c r="A16" s="1">
        <v>-31719</v>
      </c>
      <c r="B16" s="1">
        <v>-2.0050700004503597E-2</v>
      </c>
      <c r="C16" s="1">
        <v>1</v>
      </c>
    </row>
    <row r="17" spans="1:3">
      <c r="A17" s="1">
        <v>-31718.5</v>
      </c>
      <c r="B17" s="1">
        <v>-1.9648050001705997E-2</v>
      </c>
      <c r="C17" s="1">
        <v>1</v>
      </c>
    </row>
    <row r="18" spans="1:3">
      <c r="A18" s="1">
        <v>-31716.5</v>
      </c>
      <c r="B18" s="1">
        <v>-2.0667450000473764E-2</v>
      </c>
      <c r="C18" s="1">
        <v>1</v>
      </c>
    </row>
    <row r="19" spans="1:3">
      <c r="A19" s="1">
        <v>-31711.5</v>
      </c>
      <c r="B19" s="1">
        <v>-1.999095000064699E-2</v>
      </c>
      <c r="C19" s="1">
        <v>1</v>
      </c>
    </row>
    <row r="20" spans="1:3">
      <c r="A20" s="1">
        <v>-31630</v>
      </c>
      <c r="B20" s="1">
        <v>-2.833900000405265E-2</v>
      </c>
      <c r="C20" s="1">
        <v>1</v>
      </c>
    </row>
    <row r="21" spans="1:3">
      <c r="A21" s="1">
        <v>-31630</v>
      </c>
      <c r="B21" s="1">
        <v>-2.0389000004797708E-2</v>
      </c>
      <c r="C21" s="1">
        <v>1</v>
      </c>
    </row>
    <row r="22" spans="1:3">
      <c r="A22" s="1">
        <v>-31630</v>
      </c>
      <c r="B22" s="1">
        <v>-2.0339000009698793E-2</v>
      </c>
      <c r="C22" s="1">
        <v>1</v>
      </c>
    </row>
    <row r="23" spans="1:3">
      <c r="A23" s="1">
        <v>-19197</v>
      </c>
      <c r="B23" s="1">
        <v>-3.5884100005205255E-2</v>
      </c>
      <c r="C23" s="1">
        <v>1</v>
      </c>
    </row>
    <row r="24" spans="1:3">
      <c r="A24" s="1">
        <v>-18511</v>
      </c>
      <c r="B24" s="1">
        <v>-2.4928300008468796E-2</v>
      </c>
      <c r="C24" s="1">
        <v>1</v>
      </c>
    </row>
    <row r="25" spans="1:3">
      <c r="A25" s="1">
        <v>-15707</v>
      </c>
      <c r="B25" s="1">
        <v>-3.3587100006116088E-2</v>
      </c>
      <c r="C25" s="1">
        <v>0.1</v>
      </c>
    </row>
    <row r="26" spans="1:3">
      <c r="A26" s="1">
        <v>-13175</v>
      </c>
      <c r="B26" s="1">
        <v>-2.7527500002179295E-2</v>
      </c>
      <c r="C26" s="1">
        <v>1</v>
      </c>
    </row>
    <row r="27" spans="1:3">
      <c r="A27" s="1">
        <v>-13173</v>
      </c>
      <c r="B27" s="1">
        <v>-2.8276900004129857E-2</v>
      </c>
      <c r="C27" s="1">
        <v>1</v>
      </c>
    </row>
    <row r="28" spans="1:3">
      <c r="A28" s="1">
        <v>-13173</v>
      </c>
      <c r="B28" s="1">
        <v>-2.3176900009275414E-2</v>
      </c>
      <c r="C28" s="1">
        <v>1</v>
      </c>
    </row>
    <row r="29" spans="1:3">
      <c r="A29" s="1">
        <v>-13156</v>
      </c>
      <c r="B29" s="1">
        <v>-2.2446800001489464E-2</v>
      </c>
      <c r="C29" s="1">
        <v>1</v>
      </c>
    </row>
    <row r="30" spans="1:3">
      <c r="A30" s="1">
        <v>-7208.5</v>
      </c>
      <c r="B30" s="1">
        <v>-1.2225050006236415E-2</v>
      </c>
      <c r="C30" s="1">
        <v>1</v>
      </c>
    </row>
    <row r="31" spans="1:3">
      <c r="A31" s="1">
        <v>-7206.5</v>
      </c>
      <c r="B31" s="1">
        <v>-1.2074450001819059E-2</v>
      </c>
      <c r="C31" s="1">
        <v>1</v>
      </c>
    </row>
    <row r="32" spans="1:3">
      <c r="A32" s="1">
        <v>-7189.5</v>
      </c>
      <c r="B32" s="1">
        <v>-1.3844350003637373E-2</v>
      </c>
      <c r="C32" s="1">
        <v>1</v>
      </c>
    </row>
    <row r="33" spans="1:3">
      <c r="A33" s="1">
        <v>-7184.5</v>
      </c>
      <c r="B33" s="1">
        <v>-1.5017850004369393E-2</v>
      </c>
      <c r="C33" s="1">
        <v>1</v>
      </c>
    </row>
    <row r="34" spans="1:3">
      <c r="A34" s="1">
        <v>0</v>
      </c>
      <c r="B34" s="1">
        <v>0</v>
      </c>
      <c r="C34" s="1">
        <v>1</v>
      </c>
    </row>
    <row r="35" spans="1:3">
      <c r="A35" s="1">
        <v>57.5</v>
      </c>
      <c r="B35" s="1">
        <v>8.0475000140722841E-4</v>
      </c>
      <c r="C35" s="1">
        <v>1</v>
      </c>
    </row>
    <row r="36" spans="1:3">
      <c r="A36" s="1">
        <v>116.5</v>
      </c>
      <c r="B36" s="1">
        <v>-7.1025500074028969E-3</v>
      </c>
      <c r="C36" s="1">
        <v>0.2</v>
      </c>
    </row>
    <row r="37" spans="1:3">
      <c r="A37" s="1">
        <v>116.5</v>
      </c>
      <c r="B37" s="1">
        <v>-7.1025500074028969E-3</v>
      </c>
      <c r="C37" s="1">
        <v>1</v>
      </c>
    </row>
    <row r="38" spans="1:3">
      <c r="A38" s="1">
        <v>796.5</v>
      </c>
      <c r="B38" s="1">
        <v>1.5014500022516586E-3</v>
      </c>
      <c r="C38" s="1">
        <v>1</v>
      </c>
    </row>
    <row r="39" spans="1:3">
      <c r="A39" s="1">
        <v>1833</v>
      </c>
      <c r="B39" s="1">
        <v>4.1748999938135967E-3</v>
      </c>
      <c r="C39" s="1">
        <v>1</v>
      </c>
    </row>
    <row r="40" spans="1:3">
      <c r="A40" s="1">
        <v>1834</v>
      </c>
      <c r="B40" s="1">
        <v>4.200199997285381E-3</v>
      </c>
      <c r="C40" s="1">
        <v>1</v>
      </c>
    </row>
    <row r="41" spans="1:3">
      <c r="A41" s="1">
        <v>1834.5</v>
      </c>
      <c r="B41" s="1">
        <v>3.6628499947255477E-3</v>
      </c>
      <c r="C41" s="1">
        <v>0.5</v>
      </c>
    </row>
    <row r="42" spans="1:3">
      <c r="A42" s="1">
        <v>1834.5</v>
      </c>
      <c r="B42" s="1">
        <v>4.9628499982645735E-3</v>
      </c>
      <c r="C42" s="1">
        <v>0.5</v>
      </c>
    </row>
    <row r="43" spans="1:3">
      <c r="A43" s="1">
        <v>2641.5</v>
      </c>
      <c r="B43" s="1">
        <v>6.4799499959917739E-3</v>
      </c>
      <c r="C43" s="1">
        <v>1</v>
      </c>
    </row>
    <row r="44" spans="1:3">
      <c r="A44" s="1">
        <v>4156</v>
      </c>
      <c r="B44" s="1">
        <v>1.084679999621585E-2</v>
      </c>
      <c r="C44" s="1">
        <v>0.5</v>
      </c>
    </row>
    <row r="45" spans="1:3">
      <c r="A45" s="1">
        <v>4224</v>
      </c>
      <c r="B45" s="1">
        <v>1.069719999213703E-2</v>
      </c>
      <c r="C45" s="1">
        <v>1</v>
      </c>
    </row>
    <row r="46" spans="1:3">
      <c r="A46" s="1">
        <v>4224</v>
      </c>
      <c r="B46" s="1">
        <v>1.069719999213703E-2</v>
      </c>
      <c r="C46" s="1">
        <v>1</v>
      </c>
    </row>
    <row r="47" spans="1:3">
      <c r="A47" s="1">
        <v>5379</v>
      </c>
      <c r="B47" s="1">
        <v>1.4188699999067467E-2</v>
      </c>
      <c r="C47" s="1">
        <v>0.5</v>
      </c>
    </row>
    <row r="48" spans="1:3">
      <c r="A48" s="1">
        <v>5403</v>
      </c>
      <c r="B48" s="1">
        <v>1.5325899999879766E-2</v>
      </c>
      <c r="C48" s="1">
        <v>0.5</v>
      </c>
    </row>
    <row r="49" spans="1:3">
      <c r="A49" s="1">
        <v>5976</v>
      </c>
      <c r="B49" s="1">
        <v>1.0592799997539259E-2</v>
      </c>
      <c r="C49" s="1">
        <v>1</v>
      </c>
    </row>
    <row r="50" spans="1:3">
      <c r="A50" s="1">
        <v>6022.5</v>
      </c>
      <c r="B50" s="1">
        <v>1.2519249998149462E-2</v>
      </c>
      <c r="C50" s="1">
        <v>1</v>
      </c>
    </row>
    <row r="51" spans="1:3">
      <c r="A51" s="1">
        <v>6027</v>
      </c>
      <c r="B51" s="1">
        <v>1.5083099991898052E-2</v>
      </c>
      <c r="C51" s="1">
        <v>1</v>
      </c>
    </row>
    <row r="52" spans="1:3">
      <c r="A52" s="1">
        <v>6060.5</v>
      </c>
      <c r="B52" s="1">
        <v>2.3180649994174019E-2</v>
      </c>
      <c r="C52" s="1">
        <v>0.5</v>
      </c>
    </row>
    <row r="53" spans="1:3">
      <c r="A53" s="1">
        <v>6063</v>
      </c>
      <c r="B53" s="1">
        <v>1.6093899997940753E-2</v>
      </c>
      <c r="C53" s="1">
        <v>1</v>
      </c>
    </row>
    <row r="54" spans="1:3">
      <c r="A54" s="1">
        <v>6065.5</v>
      </c>
      <c r="B54" s="1">
        <v>1.4907149998180103E-2</v>
      </c>
      <c r="C54" s="1">
        <v>1</v>
      </c>
    </row>
    <row r="55" spans="1:3">
      <c r="A55" s="1">
        <v>6072</v>
      </c>
      <c r="B55" s="1">
        <v>1.4821599994320422E-2</v>
      </c>
      <c r="C55" s="1">
        <v>1</v>
      </c>
    </row>
    <row r="56" spans="1:3">
      <c r="A56" s="1">
        <v>6075</v>
      </c>
      <c r="B56" s="1">
        <v>1.6497500000696164E-2</v>
      </c>
      <c r="C56" s="1">
        <v>1</v>
      </c>
    </row>
    <row r="57" spans="1:3">
      <c r="A57" s="1">
        <v>6087</v>
      </c>
      <c r="B57" s="1">
        <v>1.2301099995966069E-2</v>
      </c>
      <c r="C57" s="1">
        <v>1</v>
      </c>
    </row>
    <row r="58" spans="1:3">
      <c r="A58" s="1">
        <v>6089.5</v>
      </c>
      <c r="B58" s="1">
        <v>1.8014349996519741E-2</v>
      </c>
      <c r="C58" s="1">
        <v>1</v>
      </c>
    </row>
    <row r="59" spans="1:3">
      <c r="A59" s="1">
        <v>6092</v>
      </c>
      <c r="B59" s="1">
        <v>1.3727599995036144E-2</v>
      </c>
      <c r="C59" s="1">
        <v>1</v>
      </c>
    </row>
    <row r="60" spans="1:3">
      <c r="A60" s="1">
        <v>6125.5</v>
      </c>
      <c r="B60" s="1">
        <v>1.2025149997498374E-2</v>
      </c>
      <c r="C60" s="1">
        <v>1</v>
      </c>
    </row>
    <row r="61" spans="1:3">
      <c r="A61" s="1">
        <v>6161</v>
      </c>
      <c r="B61" s="1">
        <v>1.5673299996706191E-2</v>
      </c>
      <c r="C61" s="1">
        <v>1</v>
      </c>
    </row>
    <row r="62" spans="1:3">
      <c r="A62" s="1">
        <v>7063</v>
      </c>
      <c r="B62" s="1">
        <v>1.9443899989710189E-2</v>
      </c>
      <c r="C62" s="1">
        <v>0.5</v>
      </c>
    </row>
    <row r="63" spans="1:3">
      <c r="A63" s="1">
        <v>7075</v>
      </c>
      <c r="B63" s="1">
        <v>1.8427499999233987E-2</v>
      </c>
      <c r="C63" s="1">
        <v>0.5</v>
      </c>
    </row>
    <row r="64" spans="1:3">
      <c r="A64" s="1">
        <v>7780</v>
      </c>
      <c r="B64" s="1">
        <v>2.0733999997901265E-2</v>
      </c>
      <c r="C64" s="1">
        <v>1</v>
      </c>
    </row>
    <row r="65" spans="1:3">
      <c r="A65" s="1">
        <v>7907.5</v>
      </c>
      <c r="B65" s="1">
        <v>2.1409749992017169E-2</v>
      </c>
      <c r="C65" s="1">
        <v>1</v>
      </c>
    </row>
    <row r="66" spans="1:3">
      <c r="A66" s="1">
        <v>7972.5</v>
      </c>
      <c r="B66" s="1">
        <v>2.1854249993339181E-2</v>
      </c>
      <c r="C66" s="1">
        <v>1</v>
      </c>
    </row>
    <row r="67" spans="1:3">
      <c r="A67" s="1">
        <v>8491</v>
      </c>
      <c r="B67" s="1">
        <v>2.3322299995925277E-2</v>
      </c>
      <c r="C67" s="1">
        <v>1</v>
      </c>
    </row>
    <row r="68" spans="1:3">
      <c r="A68" s="1">
        <v>9460.5</v>
      </c>
      <c r="B68" s="1">
        <v>2.6200649997917935E-2</v>
      </c>
      <c r="C68" s="1">
        <v>1</v>
      </c>
    </row>
    <row r="69" spans="1:3">
      <c r="A69" s="1">
        <v>9491</v>
      </c>
      <c r="B69" s="1">
        <v>2.9522299992095213E-2</v>
      </c>
      <c r="C69" s="1">
        <v>1</v>
      </c>
    </row>
    <row r="70" spans="1:3">
      <c r="A70" s="1">
        <v>9493</v>
      </c>
      <c r="B70" s="1">
        <v>2.6972899999236688E-2</v>
      </c>
      <c r="C70" s="1">
        <v>1</v>
      </c>
    </row>
    <row r="71" spans="1:3">
      <c r="A71" s="1">
        <v>9512</v>
      </c>
      <c r="B71" s="1">
        <v>2.6953599997796118E-2</v>
      </c>
      <c r="C71" s="1">
        <v>1</v>
      </c>
    </row>
    <row r="72" spans="1:3">
      <c r="A72" s="1">
        <v>9512.5</v>
      </c>
      <c r="B72" s="1">
        <v>2.7116249992104713E-2</v>
      </c>
      <c r="C72" s="1">
        <v>1</v>
      </c>
    </row>
    <row r="73" spans="1:3">
      <c r="A73" s="1">
        <v>9584.5</v>
      </c>
      <c r="B73" s="1">
        <v>2.7737849995901342E-2</v>
      </c>
      <c r="C73" s="1">
        <v>0.5</v>
      </c>
    </row>
    <row r="74" spans="1:3">
      <c r="A74" s="1">
        <v>9691</v>
      </c>
      <c r="B74" s="1">
        <v>2.9182300000684336E-2</v>
      </c>
      <c r="C74" s="1">
        <v>1</v>
      </c>
    </row>
    <row r="75" spans="1:3">
      <c r="A75" s="1">
        <v>11257.5</v>
      </c>
      <c r="B75" s="1">
        <v>3.3664749993477017E-2</v>
      </c>
      <c r="C75" s="1">
        <v>1</v>
      </c>
    </row>
    <row r="76" spans="1:3">
      <c r="A76" s="1">
        <v>11261.5</v>
      </c>
      <c r="B76" s="1">
        <v>3.4465949996956624E-2</v>
      </c>
      <c r="C76" s="1">
        <v>1</v>
      </c>
    </row>
    <row r="77" spans="1:3">
      <c r="A77" s="1">
        <v>11335.5</v>
      </c>
      <c r="B77" s="1">
        <v>3.3238149997487199E-2</v>
      </c>
      <c r="C77" s="1">
        <v>1</v>
      </c>
    </row>
    <row r="78" spans="1:3">
      <c r="A78" s="1">
        <v>11336</v>
      </c>
      <c r="B78" s="1">
        <v>3.3500799996545538E-2</v>
      </c>
      <c r="C78" s="1">
        <v>1</v>
      </c>
    </row>
    <row r="79" spans="1:3">
      <c r="A79" s="1">
        <v>11338</v>
      </c>
      <c r="B79" s="1">
        <v>3.3351400001265574E-2</v>
      </c>
      <c r="C79" s="1">
        <v>1</v>
      </c>
    </row>
    <row r="80" spans="1:3">
      <c r="A80" s="1">
        <v>11338.5</v>
      </c>
      <c r="B80" s="1">
        <v>3.3414049998100381E-2</v>
      </c>
      <c r="C80" s="1">
        <v>1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0"/>
  </sheetPr>
  <dimension ref="A1:BC307"/>
  <sheetViews>
    <sheetView workbookViewId="0">
      <selection activeCell="A225" sqref="A223:D225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t="s">
        <v>4</v>
      </c>
      <c r="B2" s="4" t="s">
        <v>5</v>
      </c>
      <c r="X2" s="5">
        <v>-70000</v>
      </c>
      <c r="Y2" s="6">
        <f t="shared" ref="Y2:Y20" si="0">+D$11+D$12*X2+D$13*X2^2</f>
        <v>9.7987252570120698E-2</v>
      </c>
    </row>
    <row r="3" spans="1:25">
      <c r="A3"/>
      <c r="B3" s="4"/>
      <c r="C3" s="7"/>
      <c r="D3" s="7"/>
      <c r="X3" s="1">
        <v>-65000</v>
      </c>
      <c r="Y3" s="6">
        <f t="shared" si="0"/>
        <v>7.3110860096189972E-2</v>
      </c>
    </row>
    <row r="4" spans="1:25">
      <c r="A4" s="8" t="s">
        <v>8</v>
      </c>
      <c r="B4" s="9"/>
      <c r="C4" s="10">
        <v>37676.567000000003</v>
      </c>
      <c r="D4" s="11">
        <v>0.41567678344499998</v>
      </c>
      <c r="E4" s="12"/>
      <c r="X4" s="5">
        <v>-60000</v>
      </c>
      <c r="Y4" s="6">
        <f t="shared" si="0"/>
        <v>5.0974119715821997E-2</v>
      </c>
    </row>
    <row r="5" spans="1:25">
      <c r="A5" s="13" t="s">
        <v>10</v>
      </c>
      <c r="B5"/>
      <c r="C5" s="14">
        <v>8</v>
      </c>
      <c r="D5" t="s">
        <v>11</v>
      </c>
      <c r="E5"/>
      <c r="X5" s="1">
        <v>-55000</v>
      </c>
      <c r="Y5" s="6">
        <f t="shared" si="0"/>
        <v>3.1577031429016716E-2</v>
      </c>
    </row>
    <row r="6" spans="1:25">
      <c r="A6" s="8" t="s">
        <v>12</v>
      </c>
      <c r="B6" s="4"/>
      <c r="X6" s="5">
        <v>-50000</v>
      </c>
      <c r="Y6" s="6">
        <f t="shared" si="0"/>
        <v>1.4919595235774158E-2</v>
      </c>
    </row>
    <row r="7" spans="1:25">
      <c r="A7" t="s">
        <v>13</v>
      </c>
      <c r="B7" s="4"/>
      <c r="C7" s="15">
        <v>50824.386100000003</v>
      </c>
      <c r="D7" s="15"/>
      <c r="E7" s="16"/>
      <c r="X7" s="1">
        <v>-45000</v>
      </c>
      <c r="Y7" s="6">
        <f t="shared" si="0"/>
        <v>1.0018111360943355E-3</v>
      </c>
    </row>
    <row r="8" spans="1:25">
      <c r="A8" t="s">
        <v>14</v>
      </c>
      <c r="B8" s="4"/>
      <c r="C8" s="15">
        <v>0.41567470000000001</v>
      </c>
      <c r="D8" s="15"/>
      <c r="E8" s="15"/>
      <c r="X8" s="5">
        <v>-40000</v>
      </c>
      <c r="Y8" s="6">
        <f t="shared" si="0"/>
        <v>-1.0176320870022793E-2</v>
      </c>
    </row>
    <row r="9" spans="1:25">
      <c r="A9" s="13" t="s">
        <v>15</v>
      </c>
      <c r="B9" s="13"/>
      <c r="C9" s="13">
        <v>151</v>
      </c>
      <c r="D9" s="13" t="str">
        <f>"F"&amp;C9</f>
        <v>F151</v>
      </c>
      <c r="E9" s="13" t="str">
        <f>"G"&amp;C9</f>
        <v>G151</v>
      </c>
      <c r="X9" s="1">
        <v>-35000</v>
      </c>
      <c r="Y9" s="6">
        <f t="shared" si="0"/>
        <v>-1.8614800782577212E-2</v>
      </c>
    </row>
    <row r="10" spans="1:25">
      <c r="A10"/>
      <c r="B10" s="4"/>
      <c r="C10" s="17" t="s">
        <v>16</v>
      </c>
      <c r="D10" s="17" t="s">
        <v>17</v>
      </c>
      <c r="E10" s="7"/>
      <c r="S10" s="18" t="s">
        <v>18</v>
      </c>
      <c r="T10" s="18" t="s">
        <v>19</v>
      </c>
      <c r="X10" s="5">
        <v>-30000</v>
      </c>
      <c r="Y10" s="6">
        <f t="shared" si="0"/>
        <v>-2.431362860156891E-2</v>
      </c>
    </row>
    <row r="11" spans="1:25">
      <c r="A11" t="s">
        <v>20</v>
      </c>
      <c r="B11" s="4"/>
      <c r="C11" s="19">
        <f ca="1">INTERCEPT(INDIRECT(E9):G1001,INDIRECT(D9):$F1001)</f>
        <v>-3.297423200521829E-3</v>
      </c>
      <c r="D11" s="20">
        <f>+E11*F11</f>
        <v>-9.7390155070207129E-4</v>
      </c>
      <c r="E11" s="21">
        <v>-9.7390155070207129E-4</v>
      </c>
      <c r="F11" s="22">
        <v>1</v>
      </c>
      <c r="S11" s="5">
        <v>-1.1138539262131979E-3</v>
      </c>
      <c r="T11" s="5">
        <v>-9.7195672188018806E-4</v>
      </c>
      <c r="X11" s="1">
        <v>-25000</v>
      </c>
      <c r="Y11" s="6">
        <f t="shared" si="0"/>
        <v>-2.7272804326997899E-2</v>
      </c>
    </row>
    <row r="12" spans="1:25">
      <c r="A12" t="s">
        <v>21</v>
      </c>
      <c r="C12" s="19">
        <f ca="1">SLOPE(INDIRECT(E9):G1001,INDIRECT(D9):$F1001)</f>
        <v>3.2432919549235943E-6</v>
      </c>
      <c r="D12" s="20">
        <f>+E12*F12</f>
        <v>2.4217821578331905E-6</v>
      </c>
      <c r="E12" s="23">
        <v>2.4217821578331904E-2</v>
      </c>
      <c r="F12" s="22">
        <v>1E-4</v>
      </c>
      <c r="S12" s="1">
        <v>2.4204571021780596E-2</v>
      </c>
      <c r="T12" s="1">
        <v>2.3983377599710358E-2</v>
      </c>
      <c r="X12" s="5">
        <v>-20000</v>
      </c>
      <c r="Y12" s="6">
        <f t="shared" si="0"/>
        <v>-2.7492327958864159E-2</v>
      </c>
    </row>
    <row r="13" spans="1:25">
      <c r="A13" t="s">
        <v>22</v>
      </c>
      <c r="C13" s="4"/>
      <c r="D13" s="24">
        <f>+E13*F13</f>
        <v>5.4793041871254304E-11</v>
      </c>
      <c r="E13" s="25">
        <v>5.4793041871254305E-3</v>
      </c>
      <c r="F13" s="22">
        <v>1E-8</v>
      </c>
      <c r="S13" s="1">
        <v>5.4785582005491204E-3</v>
      </c>
      <c r="T13" s="1">
        <v>5.4116941618742318E-3</v>
      </c>
      <c r="X13" s="1">
        <v>-15000</v>
      </c>
      <c r="Y13" s="6">
        <f t="shared" si="0"/>
        <v>-2.4972199497167714E-2</v>
      </c>
    </row>
    <row r="14" spans="1:25">
      <c r="A14" t="s">
        <v>279</v>
      </c>
      <c r="C14" s="1" t="s">
        <v>291</v>
      </c>
      <c r="D14" s="64">
        <f>2*365.2422*D13/C8</f>
        <v>9.6290349919054682E-8</v>
      </c>
      <c r="E14" s="5">
        <f>SUM(U21:U9161)</f>
        <v>6.0595500261241553E-4</v>
      </c>
      <c r="S14" s="1">
        <v>6.1944404376621952E-4</v>
      </c>
      <c r="T14" s="1">
        <v>6.3257082887383193E-4</v>
      </c>
      <c r="X14" s="5">
        <v>-10000</v>
      </c>
      <c r="Y14" s="6">
        <f t="shared" si="0"/>
        <v>-1.9712418941908543E-2</v>
      </c>
    </row>
    <row r="15" spans="1:25">
      <c r="A15" s="8" t="s">
        <v>25</v>
      </c>
      <c r="B15"/>
      <c r="C15" s="31">
        <f ca="1">(C7+C11)+(C8+C12)*INT(MAX(F21:F3520))</f>
        <v>56668.399007318396</v>
      </c>
      <c r="D15" s="32">
        <f>+C7+INT(MAX(F21:F1575))*C8+D11+D12*INT(MAX(F21:F4010))+D13*INT(MAX(F21:F4037)^2)</f>
        <v>56668.400611378849</v>
      </c>
      <c r="E15" s="19" t="s">
        <v>26</v>
      </c>
      <c r="F15" s="14">
        <v>1</v>
      </c>
      <c r="X15" s="1">
        <v>-5000</v>
      </c>
      <c r="Y15" s="6">
        <f t="shared" si="0"/>
        <v>-1.1712986293086666E-2</v>
      </c>
    </row>
    <row r="16" spans="1:25">
      <c r="A16" s="8" t="s">
        <v>28</v>
      </c>
      <c r="B16"/>
      <c r="C16" s="31">
        <f ca="1">+C8+C12</f>
        <v>0.41567794329195495</v>
      </c>
      <c r="D16" s="32">
        <f>+C8+D12+2*D13*F86</f>
        <v>0.41567529016035415</v>
      </c>
      <c r="E16" s="19" t="s">
        <v>29</v>
      </c>
      <c r="F16" s="189">
        <f ca="1">NOW()+15018.5+$C$5/24</f>
        <v>60174.562503240741</v>
      </c>
      <c r="X16" s="5">
        <v>0</v>
      </c>
      <c r="Y16" s="6">
        <f t="shared" si="0"/>
        <v>-9.7390155070207129E-4</v>
      </c>
    </row>
    <row r="17" spans="1:55">
      <c r="A17" t="s">
        <v>31</v>
      </c>
      <c r="B17"/>
      <c r="C17">
        <f>COUNT(C21:C4726)</f>
        <v>287</v>
      </c>
      <c r="D17"/>
      <c r="E17" s="19" t="s">
        <v>32</v>
      </c>
      <c r="F17" s="32">
        <f ca="1">ROUND(2*(F16-$C$7)/$C$8,0)/2+F15</f>
        <v>22495</v>
      </c>
      <c r="T17" s="1">
        <f>COUNT(T21:T622)</f>
        <v>106</v>
      </c>
      <c r="X17" s="1">
        <v>5000</v>
      </c>
      <c r="Y17" s="6">
        <f t="shared" si="0"/>
        <v>1.2504835285245238E-2</v>
      </c>
    </row>
    <row r="18" spans="1:55">
      <c r="A18" s="8" t="s">
        <v>33</v>
      </c>
      <c r="B18"/>
      <c r="C18" s="39">
        <f ca="1">+C15</f>
        <v>56668.399007318396</v>
      </c>
      <c r="D18" s="40">
        <f ca="1">C16</f>
        <v>0.41567794329195495</v>
      </c>
      <c r="E18" s="19" t="s">
        <v>34</v>
      </c>
      <c r="F18" s="32">
        <f ca="1">ROUND(2*(F16-$C$15)/$C$16,0)/2+F15</f>
        <v>8436</v>
      </c>
      <c r="X18" s="5">
        <v>10000</v>
      </c>
      <c r="Y18" s="6">
        <f t="shared" si="0"/>
        <v>2.8723224214755264E-2</v>
      </c>
    </row>
    <row r="19" spans="1:55">
      <c r="A19" s="8" t="s">
        <v>35</v>
      </c>
      <c r="C19" s="41">
        <f>+D15</f>
        <v>56668.400611378849</v>
      </c>
      <c r="D19" s="42">
        <f>+D16</f>
        <v>0.41567529016035415</v>
      </c>
      <c r="E19" s="19" t="s">
        <v>36</v>
      </c>
      <c r="F19" s="43">
        <f ca="1">+$C$15+$C$16*F18-15018.5-$C$5/24</f>
        <v>45156.224803595993</v>
      </c>
      <c r="G19" s="1" t="s">
        <v>37</v>
      </c>
      <c r="O19" s="44" t="s">
        <v>38</v>
      </c>
      <c r="P19" s="44" t="s">
        <v>38</v>
      </c>
      <c r="X19" s="1">
        <v>15000</v>
      </c>
      <c r="Y19" s="6">
        <f t="shared" si="0"/>
        <v>4.7681265237828008E-2</v>
      </c>
    </row>
    <row r="20" spans="1:55" ht="14.25">
      <c r="A20" s="18" t="s">
        <v>39</v>
      </c>
      <c r="B20" s="45" t="s">
        <v>40</v>
      </c>
      <c r="C20" s="18" t="s">
        <v>41</v>
      </c>
      <c r="D20" s="18" t="s">
        <v>42</v>
      </c>
      <c r="E20" s="18" t="s">
        <v>43</v>
      </c>
      <c r="F20" s="18" t="s">
        <v>2</v>
      </c>
      <c r="G20" s="18" t="s">
        <v>44</v>
      </c>
      <c r="H20" s="18" t="s">
        <v>67</v>
      </c>
      <c r="I20" s="18" t="s">
        <v>283</v>
      </c>
      <c r="J20" s="18" t="s">
        <v>284</v>
      </c>
      <c r="K20" s="18" t="s">
        <v>285</v>
      </c>
      <c r="L20" s="18" t="s">
        <v>139</v>
      </c>
      <c r="M20" s="18" t="s">
        <v>286</v>
      </c>
      <c r="N20" s="18" t="s">
        <v>287</v>
      </c>
      <c r="O20" s="18" t="s">
        <v>52</v>
      </c>
      <c r="P20" s="18" t="s">
        <v>3</v>
      </c>
      <c r="Q20" s="18" t="s">
        <v>53</v>
      </c>
      <c r="R20" s="46" t="s">
        <v>54</v>
      </c>
      <c r="S20" s="47" t="s">
        <v>55</v>
      </c>
      <c r="T20" s="47" t="s">
        <v>56</v>
      </c>
      <c r="U20" s="47" t="s">
        <v>57</v>
      </c>
      <c r="X20" s="5">
        <v>20000</v>
      </c>
      <c r="Y20" s="6">
        <f t="shared" si="0"/>
        <v>6.9378958354463449E-2</v>
      </c>
    </row>
    <row r="21" spans="1:55">
      <c r="A21" s="5" t="s">
        <v>58</v>
      </c>
      <c r="B21" s="5" t="s">
        <v>59</v>
      </c>
      <c r="C21" s="48">
        <v>21110.393</v>
      </c>
      <c r="D21" s="48" t="s">
        <v>60</v>
      </c>
      <c r="E21" s="5">
        <f t="shared" ref="E21:E84" si="1">(C21-C$7)/C$8</f>
        <v>-71483.766272039182</v>
      </c>
      <c r="F21" s="1">
        <f t="shared" ref="F21:F84" si="2">ROUND(2*E21,0)/2</f>
        <v>-71484</v>
      </c>
      <c r="G21" s="5">
        <f t="shared" ref="G21:G45" si="3">C21-(C$7+F21*C$8)</f>
        <v>9.7154799997952068E-2</v>
      </c>
      <c r="H21" s="5"/>
      <c r="J21" s="5"/>
      <c r="K21" s="5"/>
      <c r="L21" s="5"/>
      <c r="M21" s="5"/>
      <c r="N21" s="5">
        <f t="shared" ref="N21:N29" si="4">+G21</f>
        <v>9.7154799997952068E-2</v>
      </c>
      <c r="O21" s="5"/>
      <c r="Q21" s="49">
        <f t="shared" ref="Q21:Q84" si="5">+C21-15018.5</f>
        <v>6091.893</v>
      </c>
      <c r="R21" s="50"/>
      <c r="S21" s="1">
        <f>+(Y2-G21)^2</f>
        <v>6.9297728491016702E-7</v>
      </c>
      <c r="T21" s="1">
        <v>1</v>
      </c>
      <c r="U21" s="1">
        <f t="shared" ref="U21:U45" si="6">T21*S21</f>
        <v>6.9297728491016702E-7</v>
      </c>
      <c r="Y21" s="6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1" t="s">
        <v>61</v>
      </c>
      <c r="C22" s="51">
        <v>24031.935099999999</v>
      </c>
      <c r="D22" s="48" t="s">
        <v>60</v>
      </c>
      <c r="E22" s="1">
        <f t="shared" si="1"/>
        <v>-64455.332499187476</v>
      </c>
      <c r="F22" s="1">
        <f t="shared" si="2"/>
        <v>-64455.5</v>
      </c>
      <c r="G22" s="1">
        <f t="shared" si="3"/>
        <v>6.9625849995645694E-2</v>
      </c>
      <c r="N22" s="1">
        <f t="shared" si="4"/>
        <v>6.9625849995645694E-2</v>
      </c>
      <c r="P22" s="6">
        <f t="shared" ref="P22:P85" si="7">+D$11+D$12*F22+D$13*F22^2</f>
        <v>7.0567240067025694E-2</v>
      </c>
      <c r="Q22" s="49">
        <f t="shared" si="5"/>
        <v>9013.4350999999988</v>
      </c>
      <c r="R22" s="52"/>
      <c r="S22" s="1">
        <f t="shared" ref="S22:S45" si="8">+(P22-G22)^2</f>
        <v>8.8621526649284039E-7</v>
      </c>
      <c r="T22" s="1">
        <v>1</v>
      </c>
      <c r="U22" s="1">
        <f t="shared" si="6"/>
        <v>8.8621526649284039E-7</v>
      </c>
      <c r="Y22" s="6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1" t="s">
        <v>61</v>
      </c>
      <c r="C23" s="51">
        <v>24177.4172</v>
      </c>
      <c r="D23" s="48" t="s">
        <v>60</v>
      </c>
      <c r="E23" s="1">
        <f t="shared" si="1"/>
        <v>-64105.342230354654</v>
      </c>
      <c r="F23" s="1">
        <f t="shared" si="2"/>
        <v>-64105.5</v>
      </c>
      <c r="G23" s="1">
        <f t="shared" si="3"/>
        <v>6.5580849997786572E-2</v>
      </c>
      <c r="N23" s="1">
        <f t="shared" si="4"/>
        <v>6.5580849997786572E-2</v>
      </c>
      <c r="P23" s="6">
        <f t="shared" si="7"/>
        <v>6.8949376932663675E-2</v>
      </c>
      <c r="Q23" s="49">
        <f t="shared" si="5"/>
        <v>9158.9171999999999</v>
      </c>
      <c r="R23" s="52"/>
      <c r="S23" s="1">
        <f t="shared" si="8"/>
        <v>1.134697371099253E-5</v>
      </c>
      <c r="T23" s="1">
        <v>1</v>
      </c>
      <c r="U23" s="1">
        <f t="shared" si="6"/>
        <v>1.134697371099253E-5</v>
      </c>
      <c r="Y23" s="6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1" t="s">
        <v>61</v>
      </c>
      <c r="C24" s="51">
        <v>24535.313999999998</v>
      </c>
      <c r="D24" s="48" t="s">
        <v>60</v>
      </c>
      <c r="E24" s="1">
        <f t="shared" si="1"/>
        <v>-63244.340105375682</v>
      </c>
      <c r="F24" s="1">
        <f t="shared" si="2"/>
        <v>-63244.5</v>
      </c>
      <c r="G24" s="1">
        <f t="shared" si="3"/>
        <v>6.6464149997045752E-2</v>
      </c>
      <c r="N24" s="1">
        <f t="shared" si="4"/>
        <v>6.6464149997045752E-2</v>
      </c>
      <c r="P24" s="6">
        <f t="shared" si="7"/>
        <v>6.5026564737894088E-2</v>
      </c>
      <c r="Q24" s="49">
        <f t="shared" si="5"/>
        <v>9516.8139999999985</v>
      </c>
      <c r="R24" s="52"/>
      <c r="S24" s="1">
        <f t="shared" si="8"/>
        <v>2.0666513773301558E-6</v>
      </c>
      <c r="T24" s="1">
        <v>1</v>
      </c>
      <c r="U24" s="1">
        <f t="shared" si="6"/>
        <v>2.0666513773301558E-6</v>
      </c>
      <c r="Y24" s="6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1" t="s">
        <v>59</v>
      </c>
      <c r="C25" s="51">
        <v>25972.492699999999</v>
      </c>
      <c r="D25" s="48" t="s">
        <v>60</v>
      </c>
      <c r="E25" s="1">
        <f t="shared" si="1"/>
        <v>-59786.879980908154</v>
      </c>
      <c r="F25" s="1">
        <f t="shared" si="2"/>
        <v>-59787</v>
      </c>
      <c r="G25" s="1">
        <f t="shared" si="3"/>
        <v>4.9888899997313274E-2</v>
      </c>
      <c r="N25" s="1">
        <f t="shared" si="4"/>
        <v>4.9888899997313274E-2</v>
      </c>
      <c r="P25" s="6">
        <f t="shared" si="7"/>
        <v>5.0091935070727872E-2</v>
      </c>
      <c r="Q25" s="49">
        <f t="shared" si="5"/>
        <v>10953.992699999999</v>
      </c>
      <c r="R25" s="52"/>
      <c r="S25" s="1">
        <f t="shared" si="8"/>
        <v>4.1223241036471212E-8</v>
      </c>
      <c r="T25" s="1">
        <v>1</v>
      </c>
      <c r="U25" s="1">
        <f t="shared" si="6"/>
        <v>4.1223241036471212E-8</v>
      </c>
      <c r="Y25" s="6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1" t="s">
        <v>61</v>
      </c>
      <c r="C26" s="51">
        <v>26011.360000000001</v>
      </c>
      <c r="D26" s="48" t="s">
        <v>60</v>
      </c>
      <c r="E26" s="1">
        <f t="shared" si="1"/>
        <v>-59693.375853762576</v>
      </c>
      <c r="F26" s="1">
        <f t="shared" si="2"/>
        <v>-59693.5</v>
      </c>
      <c r="G26" s="1">
        <f t="shared" si="3"/>
        <v>5.1604449996375479E-2</v>
      </c>
      <c r="N26" s="1">
        <f t="shared" si="4"/>
        <v>5.1604449996375479E-2</v>
      </c>
      <c r="P26" s="6">
        <f t="shared" si="7"/>
        <v>4.9706255248810866E-2</v>
      </c>
      <c r="Q26" s="49">
        <f t="shared" si="5"/>
        <v>10992.86</v>
      </c>
      <c r="R26" s="52"/>
      <c r="S26" s="1">
        <f t="shared" si="8"/>
        <v>3.603143299681886E-6</v>
      </c>
      <c r="T26" s="1">
        <v>1</v>
      </c>
      <c r="U26" s="1">
        <f t="shared" si="6"/>
        <v>3.603143299681886E-6</v>
      </c>
      <c r="Y26" s="6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1" t="s">
        <v>61</v>
      </c>
      <c r="C27" s="51">
        <v>26016.345399999998</v>
      </c>
      <c r="D27" s="48" t="s">
        <v>60</v>
      </c>
      <c r="E27" s="1">
        <f t="shared" si="1"/>
        <v>-59681.38234056584</v>
      </c>
      <c r="F27" s="1">
        <f t="shared" si="2"/>
        <v>-59681.5</v>
      </c>
      <c r="G27" s="1">
        <f t="shared" si="3"/>
        <v>4.8908049993769964E-2</v>
      </c>
      <c r="N27" s="1">
        <f t="shared" si="4"/>
        <v>4.8908049993769964E-2</v>
      </c>
      <c r="P27" s="6">
        <f t="shared" si="7"/>
        <v>4.9656825602224314E-2</v>
      </c>
      <c r="Q27" s="49">
        <f t="shared" si="5"/>
        <v>10997.845399999998</v>
      </c>
      <c r="R27" s="52"/>
      <c r="S27" s="1">
        <f t="shared" si="8"/>
        <v>5.6066491181618133E-7</v>
      </c>
      <c r="T27" s="1">
        <v>1</v>
      </c>
      <c r="U27" s="1">
        <f t="shared" si="6"/>
        <v>5.6066491181618133E-7</v>
      </c>
      <c r="Y27" s="6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1" t="s">
        <v>59</v>
      </c>
      <c r="C28" s="152">
        <v>26017.386399999999</v>
      </c>
      <c r="D28" s="48" t="s">
        <v>60</v>
      </c>
      <c r="E28" s="1">
        <f t="shared" si="1"/>
        <v>-59678.877978380697</v>
      </c>
      <c r="F28" s="1">
        <f t="shared" si="2"/>
        <v>-59679</v>
      </c>
      <c r="G28" s="1">
        <f t="shared" si="3"/>
        <v>5.0721299998258473E-2</v>
      </c>
      <c r="N28" s="1">
        <f t="shared" si="4"/>
        <v>5.0721299998258473E-2</v>
      </c>
      <c r="P28" s="6">
        <f t="shared" si="7"/>
        <v>4.9646529745433182E-2</v>
      </c>
      <c r="Q28" s="49">
        <f t="shared" si="5"/>
        <v>10998.886399999999</v>
      </c>
      <c r="R28" s="52"/>
      <c r="S28" s="1">
        <f t="shared" si="8"/>
        <v>1.1551310963581402E-6</v>
      </c>
      <c r="T28" s="1">
        <v>1</v>
      </c>
      <c r="U28" s="1">
        <f t="shared" si="6"/>
        <v>1.1551310963581402E-6</v>
      </c>
      <c r="Y28" s="6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44" t="s">
        <v>61</v>
      </c>
      <c r="C29" s="51">
        <v>26030.475999999999</v>
      </c>
      <c r="D29" s="48" t="s">
        <v>60</v>
      </c>
      <c r="E29" s="1">
        <f t="shared" si="1"/>
        <v>-59647.387969486728</v>
      </c>
      <c r="F29" s="1">
        <f t="shared" si="2"/>
        <v>-59647.5</v>
      </c>
      <c r="G29" s="1">
        <f t="shared" si="3"/>
        <v>4.6568249996198574E-2</v>
      </c>
      <c r="N29" s="1">
        <f t="shared" si="4"/>
        <v>4.6568249996198574E-2</v>
      </c>
      <c r="P29" s="6">
        <f t="shared" si="7"/>
        <v>4.9516860633213144E-2</v>
      </c>
      <c r="Q29" s="49">
        <f t="shared" si="5"/>
        <v>11011.975999999999</v>
      </c>
      <c r="R29" s="52"/>
      <c r="S29" s="1">
        <f t="shared" si="8"/>
        <v>8.6943046887154709E-6</v>
      </c>
      <c r="T29" s="1">
        <v>1</v>
      </c>
      <c r="U29" s="1">
        <f t="shared" si="6"/>
        <v>8.6943046887154709E-6</v>
      </c>
      <c r="Y29" s="6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191" t="s">
        <v>63</v>
      </c>
      <c r="B30" s="44" t="s">
        <v>59</v>
      </c>
      <c r="C30" s="192">
        <v>26382.348999999998</v>
      </c>
      <c r="D30" s="48" t="s">
        <v>46</v>
      </c>
      <c r="E30" s="1">
        <f t="shared" si="1"/>
        <v>-58800.877464998484</v>
      </c>
      <c r="F30" s="1">
        <f t="shared" si="2"/>
        <v>-58801</v>
      </c>
      <c r="G30" s="1">
        <f t="shared" si="3"/>
        <v>5.0934699997014832E-2</v>
      </c>
      <c r="N30" s="1">
        <f>G30</f>
        <v>5.0934699997014832E-2</v>
      </c>
      <c r="O30" s="1">
        <f ca="1">+C$11+C$12*F30</f>
        <v>-0.19400623344198409</v>
      </c>
      <c r="P30" s="6">
        <f t="shared" si="7"/>
        <v>4.6072984190415084E-2</v>
      </c>
      <c r="Q30" s="49">
        <f t="shared" si="5"/>
        <v>11363.848999999998</v>
      </c>
      <c r="R30" s="52"/>
      <c r="S30" s="1">
        <f t="shared" si="8"/>
        <v>2.3636280584141837E-5</v>
      </c>
      <c r="T30" s="1">
        <v>0.1</v>
      </c>
      <c r="U30" s="1">
        <f t="shared" si="6"/>
        <v>2.3636280584141839E-6</v>
      </c>
      <c r="Y30" s="5"/>
    </row>
    <row r="31" spans="1:55">
      <c r="A31" s="1" t="s">
        <v>58</v>
      </c>
      <c r="B31" s="44" t="s">
        <v>61</v>
      </c>
      <c r="C31" s="51">
        <v>27069.246299999999</v>
      </c>
      <c r="D31" s="48" t="s">
        <v>60</v>
      </c>
      <c r="E31" s="1">
        <f t="shared" si="1"/>
        <v>-57148.389834647154</v>
      </c>
      <c r="F31" s="1">
        <f t="shared" si="2"/>
        <v>-57148.5</v>
      </c>
      <c r="G31" s="1">
        <f t="shared" si="3"/>
        <v>4.5792949997121468E-2</v>
      </c>
      <c r="N31" s="1">
        <f>+G31</f>
        <v>4.5792949997121468E-2</v>
      </c>
      <c r="P31" s="6">
        <f t="shared" si="7"/>
        <v>3.9576273557769159E-2</v>
      </c>
      <c r="Q31" s="49">
        <f t="shared" si="5"/>
        <v>12050.746299999999</v>
      </c>
      <c r="R31" s="52"/>
      <c r="S31" s="1">
        <f t="shared" si="8"/>
        <v>3.8647065951598103E-5</v>
      </c>
      <c r="T31" s="1">
        <v>1</v>
      </c>
      <c r="U31" s="1">
        <f t="shared" si="6"/>
        <v>3.8647065951598103E-5</v>
      </c>
      <c r="Y31" s="6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191" t="s">
        <v>63</v>
      </c>
      <c r="B32" s="44" t="s">
        <v>61</v>
      </c>
      <c r="C32" s="192">
        <v>27344.418600000001</v>
      </c>
      <c r="D32" s="48" t="s">
        <v>46</v>
      </c>
      <c r="E32" s="1">
        <f t="shared" si="1"/>
        <v>-56486.400302929193</v>
      </c>
      <c r="F32" s="1">
        <f t="shared" si="2"/>
        <v>-56486.5</v>
      </c>
      <c r="G32" s="1">
        <f t="shared" si="3"/>
        <v>4.1441549998125993E-2</v>
      </c>
      <c r="N32" s="1">
        <f>G32</f>
        <v>4.1441549998125993E-2</v>
      </c>
      <c r="O32" s="1">
        <f ca="1">+C$11+C$12*F32</f>
        <v>-0.18649963421231341</v>
      </c>
      <c r="P32" s="6">
        <f t="shared" si="7"/>
        <v>3.7057611705022253E-2</v>
      </c>
      <c r="Q32" s="49">
        <f t="shared" si="5"/>
        <v>12325.918600000001</v>
      </c>
      <c r="R32" s="52"/>
      <c r="S32" s="1">
        <f t="shared" si="8"/>
        <v>1.9218914957741331E-5</v>
      </c>
      <c r="T32" s="1">
        <v>0.1</v>
      </c>
      <c r="U32" s="1">
        <f t="shared" si="6"/>
        <v>1.921891495774133E-6</v>
      </c>
      <c r="Y32" s="5"/>
    </row>
    <row r="33" spans="1:55">
      <c r="A33" s="191" t="s">
        <v>63</v>
      </c>
      <c r="B33" s="44" t="s">
        <v>59</v>
      </c>
      <c r="C33" s="192">
        <v>27398.25</v>
      </c>
      <c r="D33" s="48" t="s">
        <v>46</v>
      </c>
      <c r="E33" s="1">
        <f t="shared" si="1"/>
        <v>-56356.896630947238</v>
      </c>
      <c r="F33" s="1">
        <f t="shared" si="2"/>
        <v>-56357</v>
      </c>
      <c r="G33" s="1">
        <f t="shared" si="3"/>
        <v>4.2967899997165659E-2</v>
      </c>
      <c r="N33" s="1">
        <f>G33</f>
        <v>4.2967899997165659E-2</v>
      </c>
      <c r="O33" s="1">
        <f ca="1">+C$11+C$12*F33</f>
        <v>-0.18607962790415083</v>
      </c>
      <c r="P33" s="6">
        <f t="shared" si="7"/>
        <v>3.6570528993119994E-2</v>
      </c>
      <c r="Q33" s="49">
        <f t="shared" si="5"/>
        <v>12379.75</v>
      </c>
      <c r="R33" s="52"/>
      <c r="S33" s="1">
        <f t="shared" si="8"/>
        <v>4.0926355763404245E-5</v>
      </c>
      <c r="T33" s="1">
        <v>0.1</v>
      </c>
      <c r="U33" s="1">
        <f t="shared" si="6"/>
        <v>4.092635576340425E-6</v>
      </c>
      <c r="Y33" s="5"/>
    </row>
    <row r="34" spans="1:55">
      <c r="A34" s="1" t="s">
        <v>58</v>
      </c>
      <c r="B34" s="44" t="s">
        <v>59</v>
      </c>
      <c r="C34" s="51">
        <v>33987.049599999998</v>
      </c>
      <c r="D34" s="48" t="s">
        <v>60</v>
      </c>
      <c r="E34" s="1">
        <f t="shared" si="1"/>
        <v>-40506.04114226823</v>
      </c>
      <c r="F34" s="1">
        <f t="shared" si="2"/>
        <v>-40506</v>
      </c>
      <c r="G34" s="1">
        <f t="shared" si="3"/>
        <v>-1.7101800003729295E-2</v>
      </c>
      <c r="N34" s="1">
        <f t="shared" ref="N34:N42" si="9">+G34</f>
        <v>-1.7101800003729295E-2</v>
      </c>
      <c r="P34" s="6">
        <f t="shared" si="7"/>
        <v>-9.1696913156694704E-3</v>
      </c>
      <c r="Q34" s="49">
        <f t="shared" si="5"/>
        <v>18968.549599999998</v>
      </c>
      <c r="R34" s="52"/>
      <c r="S34" s="1">
        <f t="shared" si="8"/>
        <v>6.2918348239194151E-5</v>
      </c>
      <c r="T34" s="1">
        <v>1</v>
      </c>
      <c r="U34" s="1">
        <f t="shared" si="6"/>
        <v>6.2918348239194151E-5</v>
      </c>
      <c r="Y34" s="6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1253</v>
      </c>
      <c r="B35" s="156"/>
      <c r="C35" s="51">
        <v>33987.049599999998</v>
      </c>
      <c r="D35" s="48" t="s">
        <v>60</v>
      </c>
      <c r="E35" s="1">
        <f t="shared" si="1"/>
        <v>-40506.04114226823</v>
      </c>
      <c r="F35" s="1">
        <f t="shared" si="2"/>
        <v>-40506</v>
      </c>
      <c r="G35" s="1">
        <f t="shared" si="3"/>
        <v>-1.7101800003729295E-2</v>
      </c>
      <c r="N35" s="1">
        <f t="shared" si="9"/>
        <v>-1.7101800003729295E-2</v>
      </c>
      <c r="P35" s="6">
        <f t="shared" si="7"/>
        <v>-9.1696913156694704E-3</v>
      </c>
      <c r="Q35" s="49">
        <f t="shared" si="5"/>
        <v>18968.549599999998</v>
      </c>
      <c r="R35" s="52"/>
      <c r="S35" s="1">
        <f t="shared" si="8"/>
        <v>6.2918348239194151E-5</v>
      </c>
      <c r="T35" s="1">
        <v>1</v>
      </c>
      <c r="U35" s="1">
        <f t="shared" si="6"/>
        <v>6.2918348239194151E-5</v>
      </c>
      <c r="W35" s="1" t="s">
        <v>151</v>
      </c>
      <c r="Y35" s="6"/>
      <c r="AS35" s="1">
        <v>-40506</v>
      </c>
      <c r="AT35" s="1">
        <v>-1.7101800003729295E-2</v>
      </c>
      <c r="AU35" s="1">
        <v>1</v>
      </c>
      <c r="BA35" s="1">
        <v>-40506</v>
      </c>
      <c r="BB35" s="1">
        <v>-1.7101800003729295E-2</v>
      </c>
      <c r="BC35" s="1">
        <v>1</v>
      </c>
    </row>
    <row r="36" spans="1:55">
      <c r="A36" s="1" t="s">
        <v>58</v>
      </c>
      <c r="B36" s="44" t="s">
        <v>61</v>
      </c>
      <c r="C36" s="51">
        <v>35462.491800000003</v>
      </c>
      <c r="D36" s="48" t="s">
        <v>60</v>
      </c>
      <c r="E36" s="1">
        <f t="shared" si="1"/>
        <v>-36956.529468837049</v>
      </c>
      <c r="F36" s="1">
        <f t="shared" si="2"/>
        <v>-36956.5</v>
      </c>
      <c r="G36" s="1">
        <f t="shared" si="3"/>
        <v>-1.2249449995579198E-2</v>
      </c>
      <c r="N36" s="1">
        <f t="shared" si="9"/>
        <v>-1.2249449995579198E-2</v>
      </c>
      <c r="P36" s="6">
        <f t="shared" si="7"/>
        <v>-1.563909466456731E-2</v>
      </c>
      <c r="Q36" s="49">
        <f t="shared" si="5"/>
        <v>20443.991800000003</v>
      </c>
      <c r="R36" s="52"/>
      <c r="S36" s="1">
        <f t="shared" si="8"/>
        <v>1.1489690981999528E-5</v>
      </c>
      <c r="T36" s="1">
        <v>1</v>
      </c>
      <c r="U36" s="1">
        <f t="shared" si="6"/>
        <v>1.1489690981999528E-5</v>
      </c>
      <c r="Y36" s="6"/>
      <c r="AS36" s="1">
        <v>-36956.5</v>
      </c>
      <c r="AT36" s="1">
        <v>-1.2249449995579198E-2</v>
      </c>
      <c r="AU36" s="1">
        <v>1</v>
      </c>
      <c r="BA36" s="1">
        <v>-36956.5</v>
      </c>
      <c r="BB36" s="1">
        <v>-1.2249449995579198E-2</v>
      </c>
      <c r="BC36" s="1">
        <v>1</v>
      </c>
    </row>
    <row r="37" spans="1:55">
      <c r="A37" s="1" t="s">
        <v>58</v>
      </c>
      <c r="B37" s="44" t="s">
        <v>61</v>
      </c>
      <c r="C37" s="51">
        <v>35480.365700000002</v>
      </c>
      <c r="D37" s="48" t="s">
        <v>60</v>
      </c>
      <c r="E37" s="1">
        <f t="shared" si="1"/>
        <v>-36913.529738519086</v>
      </c>
      <c r="F37" s="1">
        <f t="shared" si="2"/>
        <v>-36913.5</v>
      </c>
      <c r="G37" s="1">
        <f t="shared" si="3"/>
        <v>-1.2361549997876864E-2</v>
      </c>
      <c r="N37" s="1">
        <f t="shared" si="9"/>
        <v>-1.2361549997876864E-2</v>
      </c>
      <c r="P37" s="6">
        <f t="shared" si="7"/>
        <v>-1.5709003197910756E-2</v>
      </c>
      <c r="Q37" s="49">
        <f t="shared" si="5"/>
        <v>20461.865700000002</v>
      </c>
      <c r="R37" s="52"/>
      <c r="S37" s="1">
        <f t="shared" si="8"/>
        <v>1.1205442926417147E-5</v>
      </c>
      <c r="T37" s="1">
        <v>1</v>
      </c>
      <c r="U37" s="1">
        <f t="shared" si="6"/>
        <v>1.1205442926417147E-5</v>
      </c>
      <c r="Y37" s="6"/>
      <c r="AS37" s="1">
        <v>-36913.5</v>
      </c>
      <c r="AT37" s="1">
        <v>-1.2361549997876864E-2</v>
      </c>
      <c r="AU37" s="1">
        <v>1</v>
      </c>
      <c r="BA37" s="1">
        <v>-36913.5</v>
      </c>
      <c r="BB37" s="1">
        <v>-1.2361549997876864E-2</v>
      </c>
      <c r="BC37" s="1">
        <v>1</v>
      </c>
    </row>
    <row r="38" spans="1:55">
      <c r="A38" s="1" t="s">
        <v>1254</v>
      </c>
      <c r="B38" s="156"/>
      <c r="C38" s="51">
        <v>35480.365700000002</v>
      </c>
      <c r="D38" s="48" t="s">
        <v>60</v>
      </c>
      <c r="E38" s="1">
        <f t="shared" si="1"/>
        <v>-36913.529738519086</v>
      </c>
      <c r="F38" s="1">
        <f t="shared" si="2"/>
        <v>-36913.5</v>
      </c>
      <c r="G38" s="1">
        <f t="shared" si="3"/>
        <v>-1.2361549997876864E-2</v>
      </c>
      <c r="N38" s="1">
        <f t="shared" si="9"/>
        <v>-1.2361549997876864E-2</v>
      </c>
      <c r="P38" s="6">
        <f t="shared" si="7"/>
        <v>-1.5709003197910756E-2</v>
      </c>
      <c r="Q38" s="49">
        <f t="shared" si="5"/>
        <v>20461.865700000002</v>
      </c>
      <c r="R38" s="52"/>
      <c r="S38" s="1">
        <f t="shared" si="8"/>
        <v>1.1205442926417147E-5</v>
      </c>
      <c r="T38" s="1">
        <v>1</v>
      </c>
      <c r="U38" s="1">
        <f t="shared" si="6"/>
        <v>1.1205442926417147E-5</v>
      </c>
      <c r="W38" s="1" t="s">
        <v>1</v>
      </c>
      <c r="Y38" s="6"/>
      <c r="AS38" s="1">
        <v>-36913.5</v>
      </c>
      <c r="AT38" s="1">
        <v>-1.2361549997876864E-2</v>
      </c>
      <c r="AU38" s="1">
        <v>1</v>
      </c>
      <c r="BA38" s="1">
        <v>-36913.5</v>
      </c>
      <c r="BB38" s="1">
        <v>-1.2361549997876864E-2</v>
      </c>
      <c r="BC38" s="1">
        <v>1</v>
      </c>
    </row>
    <row r="39" spans="1:55">
      <c r="A39" s="1" t="s">
        <v>58</v>
      </c>
      <c r="B39" s="44" t="s">
        <v>59</v>
      </c>
      <c r="C39" s="51">
        <v>37639.580240000003</v>
      </c>
      <c r="D39" s="48" t="s">
        <v>60</v>
      </c>
      <c r="E39" s="1">
        <f t="shared" si="1"/>
        <v>-31719.048236517643</v>
      </c>
      <c r="F39" s="1">
        <f t="shared" si="2"/>
        <v>-31719</v>
      </c>
      <c r="G39" s="1">
        <f t="shared" si="3"/>
        <v>-2.0050700004503597E-2</v>
      </c>
      <c r="N39" s="1">
        <f t="shared" si="9"/>
        <v>-2.0050700004503597E-2</v>
      </c>
      <c r="P39" s="6">
        <f t="shared" si="7"/>
        <v>-2.2663406490482069E-2</v>
      </c>
      <c r="Q39" s="49">
        <f t="shared" si="5"/>
        <v>22621.080240000003</v>
      </c>
      <c r="R39" s="52"/>
      <c r="S39" s="1">
        <f t="shared" si="8"/>
        <v>6.8262351818739758E-6</v>
      </c>
      <c r="T39" s="1">
        <v>1</v>
      </c>
      <c r="U39" s="1">
        <f t="shared" si="6"/>
        <v>6.8262351818739758E-6</v>
      </c>
      <c r="Y39" s="6"/>
      <c r="AS39" s="1">
        <v>-31719</v>
      </c>
      <c r="AT39" s="1">
        <v>-2.0050700004503597E-2</v>
      </c>
      <c r="AU39" s="1">
        <v>1</v>
      </c>
      <c r="BA39" s="1">
        <v>-31719</v>
      </c>
      <c r="BB39" s="1">
        <v>-2.0050700004503597E-2</v>
      </c>
      <c r="BC39" s="1">
        <v>1</v>
      </c>
    </row>
    <row r="40" spans="1:55">
      <c r="A40" s="1" t="s">
        <v>58</v>
      </c>
      <c r="B40" s="44" t="s">
        <v>61</v>
      </c>
      <c r="C40" s="51">
        <v>37639.788480000003</v>
      </c>
      <c r="D40" s="51" t="s">
        <v>60</v>
      </c>
      <c r="E40" s="1">
        <f t="shared" si="1"/>
        <v>-31718.547267851522</v>
      </c>
      <c r="F40" s="1">
        <f t="shared" si="2"/>
        <v>-31718.5</v>
      </c>
      <c r="G40" s="1">
        <f t="shared" si="3"/>
        <v>-1.9648050001705997E-2</v>
      </c>
      <c r="N40" s="1">
        <f t="shared" si="9"/>
        <v>-1.9648050001705997E-2</v>
      </c>
      <c r="P40" s="6">
        <f t="shared" si="7"/>
        <v>-2.2663933566200015E-2</v>
      </c>
      <c r="Q40" s="49">
        <f t="shared" si="5"/>
        <v>22621.288480000003</v>
      </c>
      <c r="R40" s="52"/>
      <c r="S40" s="1">
        <f t="shared" si="8"/>
        <v>9.0955536745851432E-6</v>
      </c>
      <c r="T40" s="1">
        <v>1</v>
      </c>
      <c r="U40" s="1">
        <f t="shared" si="6"/>
        <v>9.0955536745851432E-6</v>
      </c>
      <c r="Y40" s="6"/>
      <c r="AS40" s="1">
        <v>-31718.5</v>
      </c>
      <c r="AT40" s="1">
        <v>-1.9648050001705997E-2</v>
      </c>
      <c r="AU40" s="1">
        <v>1</v>
      </c>
      <c r="BA40" s="1">
        <v>-31718.5</v>
      </c>
      <c r="BB40" s="1">
        <v>-1.9648050001705997E-2</v>
      </c>
      <c r="BC40" s="1">
        <v>1</v>
      </c>
    </row>
    <row r="41" spans="1:55">
      <c r="A41" s="1" t="s">
        <v>58</v>
      </c>
      <c r="B41" s="44" t="s">
        <v>61</v>
      </c>
      <c r="C41" s="51">
        <v>37640.61881</v>
      </c>
      <c r="D41" s="48" t="s">
        <v>60</v>
      </c>
      <c r="E41" s="1">
        <f t="shared" si="1"/>
        <v>-31716.549720250001</v>
      </c>
      <c r="F41" s="1">
        <f t="shared" si="2"/>
        <v>-31716.5</v>
      </c>
      <c r="G41" s="1">
        <f t="shared" si="3"/>
        <v>-2.0667450000473764E-2</v>
      </c>
      <c r="N41" s="1">
        <f t="shared" si="9"/>
        <v>-2.0667450000473764E-2</v>
      </c>
      <c r="P41" s="6">
        <f t="shared" si="7"/>
        <v>-2.2666041595106552E-2</v>
      </c>
      <c r="Q41" s="49">
        <f t="shared" si="5"/>
        <v>22622.11881</v>
      </c>
      <c r="R41" s="52"/>
      <c r="S41" s="1">
        <f t="shared" si="8"/>
        <v>3.9943683621368319E-6</v>
      </c>
      <c r="T41" s="1">
        <v>1</v>
      </c>
      <c r="U41" s="1">
        <f t="shared" si="6"/>
        <v>3.9943683621368319E-6</v>
      </c>
      <c r="Y41" s="6"/>
      <c r="AS41" s="1">
        <v>-31716.5</v>
      </c>
      <c r="AT41" s="1">
        <v>-2.0667450000473764E-2</v>
      </c>
      <c r="AU41" s="1">
        <v>1</v>
      </c>
      <c r="BA41" s="1">
        <v>-31716.5</v>
      </c>
      <c r="BB41" s="1">
        <v>-2.0667450000473764E-2</v>
      </c>
      <c r="BC41" s="1">
        <v>1</v>
      </c>
    </row>
    <row r="42" spans="1:55">
      <c r="A42" s="1" t="s">
        <v>58</v>
      </c>
      <c r="B42" s="44" t="s">
        <v>61</v>
      </c>
      <c r="C42" s="51">
        <v>37642.69786</v>
      </c>
      <c r="D42" s="48" t="s">
        <v>60</v>
      </c>
      <c r="E42" s="1">
        <f t="shared" si="1"/>
        <v>-31711.54809277544</v>
      </c>
      <c r="F42" s="1">
        <f t="shared" si="2"/>
        <v>-31711.5</v>
      </c>
      <c r="G42" s="1">
        <f t="shared" si="3"/>
        <v>-1.999095000064699E-2</v>
      </c>
      <c r="N42" s="1">
        <f t="shared" si="9"/>
        <v>-1.999095000064699E-2</v>
      </c>
      <c r="P42" s="6">
        <f t="shared" si="7"/>
        <v>-2.2671309749616425E-2</v>
      </c>
      <c r="Q42" s="49">
        <f t="shared" si="5"/>
        <v>22624.19786</v>
      </c>
      <c r="R42" s="52"/>
      <c r="S42" s="1">
        <f t="shared" si="8"/>
        <v>7.1843283838954944E-6</v>
      </c>
      <c r="T42" s="1">
        <v>1</v>
      </c>
      <c r="U42" s="1">
        <f t="shared" si="6"/>
        <v>7.1843283838954944E-6</v>
      </c>
      <c r="Y42" s="6"/>
      <c r="AS42" s="1">
        <v>-31711.5</v>
      </c>
      <c r="AT42" s="1">
        <v>-1.999095000064699E-2</v>
      </c>
      <c r="AU42" s="1">
        <v>1</v>
      </c>
      <c r="BA42" s="1">
        <v>-31711.5</v>
      </c>
      <c r="BB42" s="1">
        <v>-1.999095000064699E-2</v>
      </c>
      <c r="BC42" s="1">
        <v>1</v>
      </c>
    </row>
    <row r="43" spans="1:55">
      <c r="A43" s="1" t="s">
        <v>67</v>
      </c>
      <c r="B43" s="156"/>
      <c r="C43" s="51">
        <v>37676.567000000003</v>
      </c>
      <c r="D43" s="51"/>
      <c r="E43" s="1">
        <f t="shared" si="1"/>
        <v>-31630.068175907749</v>
      </c>
      <c r="F43" s="1">
        <f t="shared" si="2"/>
        <v>-31630</v>
      </c>
      <c r="G43" s="1">
        <f t="shared" si="3"/>
        <v>-2.833900000405265E-2</v>
      </c>
      <c r="H43" s="1">
        <f>G43</f>
        <v>-2.833900000405265E-2</v>
      </c>
      <c r="O43" s="1">
        <f ca="1">+C$11+C$12*F43</f>
        <v>-0.10588274773475512</v>
      </c>
      <c r="P43" s="6">
        <f t="shared" si="7"/>
        <v>-2.2756794390880603E-2</v>
      </c>
      <c r="Q43" s="49">
        <f t="shared" si="5"/>
        <v>22658.067000000003</v>
      </c>
      <c r="R43" s="52"/>
      <c r="S43" s="1">
        <f t="shared" si="8"/>
        <v>3.116101950772952E-5</v>
      </c>
      <c r="T43" s="1">
        <v>1</v>
      </c>
      <c r="U43" s="1">
        <f t="shared" si="6"/>
        <v>3.116101950772952E-5</v>
      </c>
      <c r="Y43" s="6"/>
      <c r="AS43" s="1">
        <v>-31630</v>
      </c>
      <c r="AT43" s="1">
        <v>-2.833900000405265E-2</v>
      </c>
      <c r="AU43" s="1">
        <v>1</v>
      </c>
      <c r="BA43" s="1">
        <v>-31630</v>
      </c>
      <c r="BB43" s="1">
        <v>-2.833900000405265E-2</v>
      </c>
      <c r="BC43" s="1">
        <v>1</v>
      </c>
    </row>
    <row r="44" spans="1:55">
      <c r="A44" s="1" t="s">
        <v>58</v>
      </c>
      <c r="B44" s="44" t="s">
        <v>59</v>
      </c>
      <c r="C44" s="51">
        <v>37676.574950000002</v>
      </c>
      <c r="D44" s="51" t="s">
        <v>60</v>
      </c>
      <c r="E44" s="1">
        <f t="shared" si="1"/>
        <v>-31630.049050375212</v>
      </c>
      <c r="F44" s="1">
        <f t="shared" si="2"/>
        <v>-31630</v>
      </c>
      <c r="G44" s="1">
        <f t="shared" si="3"/>
        <v>-2.0389000004797708E-2</v>
      </c>
      <c r="N44" s="1">
        <f>+G44</f>
        <v>-2.0389000004797708E-2</v>
      </c>
      <c r="P44" s="6">
        <f t="shared" si="7"/>
        <v>-2.2756794390880603E-2</v>
      </c>
      <c r="Q44" s="49">
        <f t="shared" si="5"/>
        <v>22658.074950000002</v>
      </c>
      <c r="R44" s="52"/>
      <c r="S44" s="1">
        <f t="shared" si="8"/>
        <v>5.6064502547656701E-6</v>
      </c>
      <c r="T44" s="1">
        <v>1</v>
      </c>
      <c r="U44" s="1">
        <f t="shared" si="6"/>
        <v>5.6064502547656701E-6</v>
      </c>
      <c r="Y44" s="6"/>
      <c r="AS44" s="1">
        <v>-31630</v>
      </c>
      <c r="AT44" s="1">
        <v>-2.0389000004797708E-2</v>
      </c>
      <c r="AU44" s="1">
        <v>1</v>
      </c>
      <c r="BA44" s="1">
        <v>-31630</v>
      </c>
      <c r="BB44" s="1">
        <v>-2.0389000004797708E-2</v>
      </c>
      <c r="BC44" s="1">
        <v>1</v>
      </c>
    </row>
    <row r="45" spans="1:55">
      <c r="A45" s="1" t="s">
        <v>58</v>
      </c>
      <c r="B45" s="44"/>
      <c r="C45" s="51">
        <v>37676.574999999997</v>
      </c>
      <c r="D45" s="51" t="s">
        <v>60</v>
      </c>
      <c r="E45" s="1">
        <f t="shared" si="1"/>
        <v>-31630.048930088855</v>
      </c>
      <c r="F45" s="1">
        <f t="shared" si="2"/>
        <v>-31630</v>
      </c>
      <c r="G45" s="1">
        <f t="shared" si="3"/>
        <v>-2.0339000009698793E-2</v>
      </c>
      <c r="N45" s="1">
        <f>+G45</f>
        <v>-2.0339000009698793E-2</v>
      </c>
      <c r="P45" s="6">
        <f t="shared" si="7"/>
        <v>-2.2756794390880603E-2</v>
      </c>
      <c r="Q45" s="49">
        <f t="shared" si="5"/>
        <v>22658.074999999997</v>
      </c>
      <c r="R45" s="52"/>
      <c r="S45" s="1">
        <f t="shared" si="8"/>
        <v>5.8457296696743277E-6</v>
      </c>
      <c r="T45" s="1">
        <v>1</v>
      </c>
      <c r="U45" s="1">
        <f t="shared" si="6"/>
        <v>5.8457296696743277E-6</v>
      </c>
      <c r="W45" s="1" t="s">
        <v>1255</v>
      </c>
      <c r="Y45" s="6"/>
      <c r="AS45" s="1">
        <v>-31630</v>
      </c>
      <c r="AT45" s="1">
        <v>-2.0339000009698793E-2</v>
      </c>
      <c r="AU45" s="1">
        <v>1</v>
      </c>
      <c r="BA45" s="1">
        <v>-31630</v>
      </c>
      <c r="BB45" s="1">
        <v>-2.0339000009698793E-2</v>
      </c>
      <c r="BC45" s="1">
        <v>1</v>
      </c>
    </row>
    <row r="46" spans="1:55">
      <c r="A46" s="1" t="s">
        <v>68</v>
      </c>
      <c r="B46" s="44"/>
      <c r="C46" s="51">
        <v>39553.434999999998</v>
      </c>
      <c r="D46" s="51"/>
      <c r="E46" s="1">
        <f t="shared" si="1"/>
        <v>-27114.835471102779</v>
      </c>
      <c r="F46" s="1">
        <f t="shared" si="2"/>
        <v>-27115</v>
      </c>
      <c r="P46" s="6">
        <f t="shared" si="7"/>
        <v>-2.6355407808205403E-2</v>
      </c>
      <c r="Q46" s="49">
        <f t="shared" si="5"/>
        <v>24534.934999999998</v>
      </c>
      <c r="R46" s="66">
        <v>6.8390499996894505E-2</v>
      </c>
      <c r="Y46" s="6"/>
      <c r="AE46" s="1">
        <v>6</v>
      </c>
      <c r="AG46" s="1" t="s">
        <v>86</v>
      </c>
      <c r="AI46" s="1" t="s">
        <v>66</v>
      </c>
      <c r="AS46" s="1">
        <v>-19197</v>
      </c>
      <c r="AT46" s="1">
        <v>-3.5884100005205255E-2</v>
      </c>
      <c r="AU46" s="1">
        <v>1</v>
      </c>
      <c r="BA46" s="1">
        <v>-19197</v>
      </c>
      <c r="BB46" s="1">
        <v>-3.5884100005205255E-2</v>
      </c>
      <c r="BC46" s="1">
        <v>1</v>
      </c>
    </row>
    <row r="47" spans="1:55">
      <c r="A47" s="1" t="s">
        <v>69</v>
      </c>
      <c r="B47" s="44" t="s">
        <v>61</v>
      </c>
      <c r="C47" s="51">
        <v>40147.517</v>
      </c>
      <c r="D47" s="51"/>
      <c r="E47" s="1">
        <f t="shared" si="1"/>
        <v>-25685.636147689536</v>
      </c>
      <c r="F47" s="1">
        <f t="shared" si="2"/>
        <v>-25685.5</v>
      </c>
      <c r="P47" s="6">
        <f t="shared" si="7"/>
        <v>-2.702915667405132E-2</v>
      </c>
      <c r="Q47" s="49">
        <f t="shared" si="5"/>
        <v>25129.017</v>
      </c>
      <c r="R47" s="52">
        <v>-5.6593150002299808E-2</v>
      </c>
      <c r="Y47" s="6"/>
      <c r="AE47" s="1">
        <v>8</v>
      </c>
      <c r="AG47" s="1" t="s">
        <v>65</v>
      </c>
      <c r="AI47" s="1" t="s">
        <v>66</v>
      </c>
      <c r="AS47" s="1">
        <v>-18511</v>
      </c>
      <c r="AT47" s="1">
        <v>-2.4928300008468796E-2</v>
      </c>
      <c r="AU47" s="1">
        <v>1</v>
      </c>
      <c r="BA47" s="1">
        <v>-18511</v>
      </c>
      <c r="BB47" s="1">
        <v>-2.4928300008468796E-2</v>
      </c>
      <c r="BC47" s="1">
        <v>1</v>
      </c>
    </row>
    <row r="48" spans="1:55">
      <c r="A48" s="1" t="s">
        <v>70</v>
      </c>
      <c r="B48" s="44"/>
      <c r="C48" s="51">
        <v>40256.248</v>
      </c>
      <c r="D48" s="51"/>
      <c r="E48" s="1">
        <f t="shared" si="1"/>
        <v>-25424.059005756193</v>
      </c>
      <c r="F48" s="1">
        <f t="shared" si="2"/>
        <v>-25424</v>
      </c>
      <c r="P48" s="6">
        <f t="shared" si="7"/>
        <v>-2.7128177000353124E-2</v>
      </c>
      <c r="Q48" s="49">
        <f t="shared" si="5"/>
        <v>25237.748</v>
      </c>
      <c r="R48" s="52">
        <v>-2.4527200002921745E-2</v>
      </c>
      <c r="Y48" s="64"/>
      <c r="AE48" s="1">
        <v>9</v>
      </c>
      <c r="AG48" s="1" t="s">
        <v>65</v>
      </c>
      <c r="AI48" s="1" t="s">
        <v>66</v>
      </c>
      <c r="AS48" s="1">
        <v>-15707</v>
      </c>
      <c r="AT48" s="1">
        <v>-3.3587100006116088E-2</v>
      </c>
      <c r="AU48" s="1">
        <v>0.1</v>
      </c>
      <c r="BA48" s="1">
        <v>-15707</v>
      </c>
      <c r="BB48" s="1">
        <v>-3.3587100006116088E-2</v>
      </c>
      <c r="BC48" s="1">
        <v>0.1</v>
      </c>
    </row>
    <row r="49" spans="1:55">
      <c r="A49" s="1" t="s">
        <v>71</v>
      </c>
      <c r="B49" s="44" t="s">
        <v>61</v>
      </c>
      <c r="C49" s="51">
        <v>40259.364999999998</v>
      </c>
      <c r="D49" s="51"/>
      <c r="E49" s="1">
        <f t="shared" si="1"/>
        <v>-25416.560353564953</v>
      </c>
      <c r="F49" s="1">
        <f t="shared" si="2"/>
        <v>-25416.5</v>
      </c>
      <c r="P49" s="6">
        <f t="shared" si="7"/>
        <v>-2.7130906426508804E-2</v>
      </c>
      <c r="Q49" s="49">
        <f t="shared" si="5"/>
        <v>25240.864999999998</v>
      </c>
      <c r="R49" s="52">
        <v>-2.5087450005230494E-2</v>
      </c>
      <c r="Y49" s="64"/>
      <c r="AE49" s="1">
        <v>13</v>
      </c>
      <c r="AG49" s="1" t="s">
        <v>65</v>
      </c>
      <c r="AI49" s="1" t="s">
        <v>66</v>
      </c>
      <c r="AS49" s="1">
        <v>-13175</v>
      </c>
      <c r="AT49" s="1">
        <v>-2.7527500002179295E-2</v>
      </c>
      <c r="AU49" s="1">
        <v>1</v>
      </c>
      <c r="BA49" s="1">
        <v>-13175</v>
      </c>
      <c r="BB49" s="1">
        <v>-2.7527500002179295E-2</v>
      </c>
      <c r="BC49" s="1">
        <v>1</v>
      </c>
    </row>
    <row r="50" spans="1:55">
      <c r="A50" s="1" t="s">
        <v>71</v>
      </c>
      <c r="B50" s="44" t="s">
        <v>61</v>
      </c>
      <c r="C50" s="51">
        <v>40289.292000000001</v>
      </c>
      <c r="D50" s="51"/>
      <c r="E50" s="1">
        <f t="shared" si="1"/>
        <v>-25344.564150765014</v>
      </c>
      <c r="F50" s="1">
        <f t="shared" si="2"/>
        <v>-25344.5</v>
      </c>
      <c r="P50" s="6">
        <f t="shared" si="7"/>
        <v>-2.7156795282231534E-2</v>
      </c>
      <c r="Q50" s="49">
        <f t="shared" si="5"/>
        <v>25270.792000000001</v>
      </c>
      <c r="R50" s="52">
        <v>-2.6665850004064851E-2</v>
      </c>
      <c r="Y50" s="64"/>
      <c r="AE50" s="1">
        <v>9</v>
      </c>
      <c r="AG50" s="1" t="s">
        <v>65</v>
      </c>
      <c r="AI50" s="1" t="s">
        <v>66</v>
      </c>
      <c r="AS50" s="1">
        <v>-13173</v>
      </c>
      <c r="AT50" s="1">
        <v>-2.8276900004129857E-2</v>
      </c>
      <c r="AU50" s="1">
        <v>1</v>
      </c>
      <c r="BA50" s="1">
        <v>-13173</v>
      </c>
      <c r="BB50" s="1">
        <v>-2.8276900004129857E-2</v>
      </c>
      <c r="BC50" s="1">
        <v>1</v>
      </c>
    </row>
    <row r="51" spans="1:55">
      <c r="A51" s="1" t="s">
        <v>72</v>
      </c>
      <c r="B51" s="44" t="s">
        <v>61</v>
      </c>
      <c r="C51" s="51">
        <v>40316.305</v>
      </c>
      <c r="D51" s="51"/>
      <c r="E51" s="1">
        <f t="shared" si="1"/>
        <v>-25279.578237501592</v>
      </c>
      <c r="F51" s="1">
        <f t="shared" si="2"/>
        <v>-25279.5</v>
      </c>
      <c r="P51" s="6">
        <f t="shared" si="7"/>
        <v>-2.717967923383225E-2</v>
      </c>
      <c r="Q51" s="49">
        <f t="shared" si="5"/>
        <v>25297.805</v>
      </c>
      <c r="R51" s="52">
        <v>-3.2521350003662519E-2</v>
      </c>
      <c r="AE51" s="1">
        <v>4</v>
      </c>
      <c r="AG51" s="1" t="s">
        <v>65</v>
      </c>
      <c r="AI51" s="1" t="s">
        <v>66</v>
      </c>
      <c r="AS51" s="1">
        <v>-13173</v>
      </c>
      <c r="AT51" s="1">
        <v>-2.3176900009275414E-2</v>
      </c>
      <c r="AU51" s="1">
        <v>1</v>
      </c>
      <c r="BA51" s="1">
        <v>-13173</v>
      </c>
      <c r="BB51" s="1">
        <v>-2.3176900009275414E-2</v>
      </c>
      <c r="BC51" s="1">
        <v>1</v>
      </c>
    </row>
    <row r="52" spans="1:55">
      <c r="A52" s="1" t="s">
        <v>72</v>
      </c>
      <c r="B52" s="44" t="s">
        <v>61</v>
      </c>
      <c r="C52" s="51">
        <v>40321.303999999996</v>
      </c>
      <c r="D52" s="51"/>
      <c r="E52" s="1">
        <f t="shared" si="1"/>
        <v>-25267.552006412723</v>
      </c>
      <c r="F52" s="1">
        <f t="shared" si="2"/>
        <v>-25267.5</v>
      </c>
      <c r="P52" s="6">
        <f t="shared" si="7"/>
        <v>-2.7183853334587851E-2</v>
      </c>
      <c r="Q52" s="49">
        <f t="shared" si="5"/>
        <v>25302.803999999996</v>
      </c>
      <c r="R52" s="52">
        <v>-2.1617750004224945E-2</v>
      </c>
      <c r="AE52" s="1">
        <v>7</v>
      </c>
      <c r="AG52" s="1" t="s">
        <v>65</v>
      </c>
      <c r="AI52" s="1" t="s">
        <v>66</v>
      </c>
      <c r="AS52" s="1">
        <v>-13156</v>
      </c>
      <c r="AT52" s="1">
        <v>-2.2446800001489464E-2</v>
      </c>
      <c r="AU52" s="1">
        <v>1</v>
      </c>
      <c r="BA52" s="1">
        <v>-13156</v>
      </c>
      <c r="BB52" s="1">
        <v>-2.2446800001489464E-2</v>
      </c>
      <c r="BC52" s="1">
        <v>1</v>
      </c>
    </row>
    <row r="53" spans="1:55">
      <c r="A53" s="1" t="s">
        <v>73</v>
      </c>
      <c r="B53" s="44"/>
      <c r="C53" s="51">
        <v>40589.608</v>
      </c>
      <c r="D53" s="51"/>
      <c r="E53" s="1">
        <f t="shared" si="1"/>
        <v>-24622.08573194376</v>
      </c>
      <c r="F53" s="1">
        <f t="shared" si="2"/>
        <v>-24622</v>
      </c>
      <c r="P53" s="6">
        <f t="shared" si="7"/>
        <v>-2.7385130113708925E-2</v>
      </c>
      <c r="Q53" s="49">
        <f t="shared" si="5"/>
        <v>25571.108</v>
      </c>
      <c r="R53" s="52">
        <v>-3.5636600005091168E-2</v>
      </c>
      <c r="AE53" s="1">
        <v>11</v>
      </c>
      <c r="AG53" s="1" t="s">
        <v>65</v>
      </c>
      <c r="AI53" s="1" t="s">
        <v>66</v>
      </c>
      <c r="AS53" s="1">
        <v>-7208.5</v>
      </c>
      <c r="AT53" s="1">
        <v>-1.2225050006236415E-2</v>
      </c>
      <c r="AU53" s="1">
        <v>1</v>
      </c>
      <c r="BA53" s="1">
        <v>-7208.5</v>
      </c>
      <c r="BB53" s="1">
        <v>-1.2225050006236415E-2</v>
      </c>
      <c r="BC53" s="1">
        <v>1</v>
      </c>
    </row>
    <row r="54" spans="1:55">
      <c r="A54" s="1" t="s">
        <v>75</v>
      </c>
      <c r="B54" s="44"/>
      <c r="C54" s="51">
        <v>40650.315000000002</v>
      </c>
      <c r="D54" s="51"/>
      <c r="E54" s="1">
        <f t="shared" si="1"/>
        <v>-24476.041240903043</v>
      </c>
      <c r="F54" s="1">
        <f t="shared" si="2"/>
        <v>-24476</v>
      </c>
      <c r="P54" s="6">
        <f t="shared" si="7"/>
        <v>-2.7424323319055324E-2</v>
      </c>
      <c r="Q54" s="49">
        <f t="shared" si="5"/>
        <v>25631.815000000002</v>
      </c>
      <c r="R54" s="52">
        <v>-1.7142800003057346E-2</v>
      </c>
      <c r="AE54" s="1">
        <v>7</v>
      </c>
      <c r="AG54" s="1" t="s">
        <v>65</v>
      </c>
      <c r="AI54" s="1" t="s">
        <v>66</v>
      </c>
      <c r="AS54" s="1">
        <v>-7206.5</v>
      </c>
      <c r="AT54" s="1">
        <v>-1.2074450001819059E-2</v>
      </c>
      <c r="AU54" s="1">
        <v>1</v>
      </c>
      <c r="BA54" s="1">
        <v>-7206.5</v>
      </c>
      <c r="BB54" s="1">
        <v>-1.2074450001819059E-2</v>
      </c>
      <c r="BC54" s="1">
        <v>1</v>
      </c>
    </row>
    <row r="55" spans="1:55">
      <c r="A55" s="1" t="s">
        <v>75</v>
      </c>
      <c r="B55" s="44"/>
      <c r="C55" s="51">
        <v>40652.385999999999</v>
      </c>
      <c r="D55" s="51"/>
      <c r="E55" s="1">
        <f t="shared" si="1"/>
        <v>-24471.058979533766</v>
      </c>
      <c r="F55" s="1">
        <f t="shared" si="2"/>
        <v>-24471</v>
      </c>
      <c r="P55" s="6">
        <f t="shared" si="7"/>
        <v>-2.7425624183368517E-2</v>
      </c>
      <c r="Q55" s="49">
        <f t="shared" si="5"/>
        <v>25633.885999999999</v>
      </c>
      <c r="R55" s="52">
        <v>-2.4516300007235259E-2</v>
      </c>
      <c r="AE55" s="1">
        <v>10</v>
      </c>
      <c r="AG55" s="1" t="s">
        <v>65</v>
      </c>
      <c r="AI55" s="1" t="s">
        <v>66</v>
      </c>
      <c r="AS55" s="1">
        <v>-7189.5</v>
      </c>
      <c r="AT55" s="1">
        <v>-1.3844350003637373E-2</v>
      </c>
      <c r="AU55" s="1">
        <v>1</v>
      </c>
      <c r="BA55" s="1">
        <v>-7189.5</v>
      </c>
      <c r="BB55" s="1">
        <v>-1.3844350003637373E-2</v>
      </c>
      <c r="BC55" s="1">
        <v>1</v>
      </c>
    </row>
    <row r="56" spans="1:55">
      <c r="A56" s="1" t="s">
        <v>75</v>
      </c>
      <c r="B56" s="44"/>
      <c r="C56" s="51">
        <v>40655.286999999997</v>
      </c>
      <c r="D56" s="51"/>
      <c r="E56" s="1">
        <f t="shared" si="1"/>
        <v>-24464.079964452987</v>
      </c>
      <c r="F56" s="1">
        <f t="shared" si="2"/>
        <v>-24464</v>
      </c>
      <c r="P56" s="6">
        <f t="shared" si="7"/>
        <v>-2.7427440790791478E-2</v>
      </c>
      <c r="Q56" s="49">
        <f t="shared" si="5"/>
        <v>25636.786999999997</v>
      </c>
      <c r="R56" s="52">
        <v>-3.3239200005482417E-2</v>
      </c>
      <c r="AE56" s="1">
        <v>9</v>
      </c>
      <c r="AG56" s="1" t="s">
        <v>65</v>
      </c>
      <c r="AI56" s="1" t="s">
        <v>66</v>
      </c>
      <c r="AS56" s="1">
        <v>-7184.5</v>
      </c>
      <c r="AT56" s="1">
        <v>-1.5017850004369393E-2</v>
      </c>
      <c r="AU56" s="1">
        <v>1</v>
      </c>
      <c r="BA56" s="1">
        <v>-7184.5</v>
      </c>
      <c r="BB56" s="1">
        <v>-1.5017850004369393E-2</v>
      </c>
      <c r="BC56" s="1">
        <v>1</v>
      </c>
    </row>
    <row r="57" spans="1:55">
      <c r="A57" s="1" t="s">
        <v>79</v>
      </c>
      <c r="B57" s="44" t="s">
        <v>61</v>
      </c>
      <c r="C57" s="51">
        <v>40854.605000000003</v>
      </c>
      <c r="D57" s="51"/>
      <c r="E57" s="1">
        <f t="shared" si="1"/>
        <v>-23984.575197865062</v>
      </c>
      <c r="F57" s="1">
        <f t="shared" si="2"/>
        <v>-23984.5</v>
      </c>
      <c r="P57" s="6">
        <f t="shared" si="7"/>
        <v>-2.7539096456533657E-2</v>
      </c>
      <c r="Q57" s="49">
        <f t="shared" si="5"/>
        <v>25836.105000000003</v>
      </c>
      <c r="R57" s="52">
        <v>-3.1257850001566112E-2</v>
      </c>
      <c r="AE57" s="1">
        <v>8</v>
      </c>
      <c r="AG57" s="1" t="s">
        <v>65</v>
      </c>
      <c r="AI57" s="1" t="s">
        <v>66</v>
      </c>
      <c r="AS57" s="1">
        <v>0</v>
      </c>
      <c r="AT57" s="1">
        <v>0</v>
      </c>
      <c r="AU57" s="1">
        <v>1</v>
      </c>
      <c r="BA57" s="1">
        <v>0</v>
      </c>
      <c r="BB57" s="1">
        <v>0</v>
      </c>
      <c r="BC57" s="1">
        <v>1</v>
      </c>
    </row>
    <row r="58" spans="1:55">
      <c r="A58" s="1" t="s">
        <v>80</v>
      </c>
      <c r="B58" s="44"/>
      <c r="C58" s="51">
        <v>41000.29</v>
      </c>
      <c r="D58" s="51"/>
      <c r="E58" s="1">
        <f t="shared" si="1"/>
        <v>-23634.096806950249</v>
      </c>
      <c r="F58" s="1">
        <f t="shared" si="2"/>
        <v>-23634</v>
      </c>
      <c r="P58" s="6">
        <f t="shared" si="7"/>
        <v>-2.760477325396651E-2</v>
      </c>
      <c r="Q58" s="49">
        <f t="shared" si="5"/>
        <v>25981.79</v>
      </c>
      <c r="R58" s="52">
        <v>-4.0240200003609061E-2</v>
      </c>
      <c r="AE58" s="1">
        <v>6</v>
      </c>
      <c r="AG58" s="1" t="s">
        <v>65</v>
      </c>
      <c r="AI58" s="1" t="s">
        <v>66</v>
      </c>
      <c r="AS58" s="1">
        <v>57.5</v>
      </c>
      <c r="AT58" s="1">
        <v>8.0475000140722841E-4</v>
      </c>
      <c r="AU58" s="1">
        <v>1</v>
      </c>
      <c r="BA58" s="1">
        <v>57.5</v>
      </c>
      <c r="BB58" s="1">
        <v>8.0475000140722841E-4</v>
      </c>
      <c r="BC58" s="1">
        <v>1</v>
      </c>
    </row>
    <row r="59" spans="1:55">
      <c r="A59" s="1" t="s">
        <v>80</v>
      </c>
      <c r="B59" s="44" t="s">
        <v>61</v>
      </c>
      <c r="C59" s="51">
        <v>41023.372000000003</v>
      </c>
      <c r="D59" s="51"/>
      <c r="E59" s="1">
        <f t="shared" si="1"/>
        <v>-23578.567807951746</v>
      </c>
      <c r="F59" s="1">
        <f t="shared" si="2"/>
        <v>-23578.5</v>
      </c>
      <c r="P59" s="6">
        <f t="shared" si="7"/>
        <v>-2.7613938209365505E-2</v>
      </c>
      <c r="Q59" s="49">
        <f t="shared" si="5"/>
        <v>26004.872000000003</v>
      </c>
      <c r="R59" s="52">
        <v>-2.818604999629315E-2</v>
      </c>
      <c r="AE59" s="1">
        <v>7</v>
      </c>
      <c r="AG59" s="1" t="s">
        <v>65</v>
      </c>
      <c r="AI59" s="1" t="s">
        <v>66</v>
      </c>
      <c r="AS59" s="1">
        <v>116.5</v>
      </c>
      <c r="AT59" s="1">
        <v>-7.1025500074028969E-3</v>
      </c>
      <c r="AU59" s="1">
        <v>0.2</v>
      </c>
      <c r="BA59" s="1">
        <v>116.5</v>
      </c>
      <c r="BB59" s="1">
        <v>-7.1025500074028969E-3</v>
      </c>
      <c r="BC59" s="1">
        <v>0.2</v>
      </c>
    </row>
    <row r="60" spans="1:55">
      <c r="A60" s="1" t="s">
        <v>80</v>
      </c>
      <c r="B60" s="44"/>
      <c r="C60" s="51">
        <v>41027.305</v>
      </c>
      <c r="D60" s="51"/>
      <c r="E60" s="1">
        <f t="shared" si="1"/>
        <v>-23569.106082232098</v>
      </c>
      <c r="F60" s="1">
        <f t="shared" si="2"/>
        <v>-23569</v>
      </c>
      <c r="P60" s="6">
        <f t="shared" si="7"/>
        <v>-2.7615473150811521E-2</v>
      </c>
      <c r="Q60" s="49">
        <f t="shared" si="5"/>
        <v>26008.805</v>
      </c>
      <c r="R60" s="52">
        <v>-4.4095700002799276E-2</v>
      </c>
      <c r="AE60" s="1">
        <v>8</v>
      </c>
      <c r="AG60" s="1" t="s">
        <v>65</v>
      </c>
      <c r="AI60" s="1" t="s">
        <v>66</v>
      </c>
      <c r="AS60" s="1">
        <v>796.5</v>
      </c>
      <c r="AT60" s="1">
        <v>1.5014500022516586E-3</v>
      </c>
      <c r="AU60" s="1">
        <v>1</v>
      </c>
      <c r="BA60" s="1">
        <v>796.5</v>
      </c>
      <c r="BB60" s="1">
        <v>1.5014500022516586E-3</v>
      </c>
      <c r="BC60" s="1">
        <v>1</v>
      </c>
    </row>
    <row r="61" spans="1:55">
      <c r="A61" s="1" t="s">
        <v>82</v>
      </c>
      <c r="B61" s="44"/>
      <c r="C61" s="51">
        <v>41215.625999999997</v>
      </c>
      <c r="D61" s="51"/>
      <c r="E61" s="1">
        <f t="shared" si="1"/>
        <v>-23116.057099457837</v>
      </c>
      <c r="F61" s="1">
        <f t="shared" si="2"/>
        <v>-23116</v>
      </c>
      <c r="P61" s="6">
        <f t="shared" si="7"/>
        <v>-2.7677185794684148E-2</v>
      </c>
      <c r="Q61" s="49">
        <f t="shared" si="5"/>
        <v>26197.125999999997</v>
      </c>
      <c r="R61" s="52">
        <v>-2.3734800008242019E-2</v>
      </c>
      <c r="AE61" s="1">
        <v>9</v>
      </c>
      <c r="AG61" s="1" t="s">
        <v>65</v>
      </c>
      <c r="AI61" s="1" t="s">
        <v>66</v>
      </c>
      <c r="AS61" s="1">
        <v>1833</v>
      </c>
      <c r="AT61" s="1">
        <v>4.1748999938135967E-3</v>
      </c>
      <c r="AU61" s="1">
        <v>1</v>
      </c>
      <c r="BA61" s="1">
        <v>1833</v>
      </c>
      <c r="BB61" s="1">
        <v>4.1748999938135967E-3</v>
      </c>
      <c r="BC61" s="1">
        <v>1</v>
      </c>
    </row>
    <row r="62" spans="1:55">
      <c r="A62" s="1" t="s">
        <v>83</v>
      </c>
      <c r="B62" s="44"/>
      <c r="C62" s="51">
        <v>41308.309000000001</v>
      </c>
      <c r="D62" s="51"/>
      <c r="E62" s="1">
        <f t="shared" si="1"/>
        <v>-22893.087070249891</v>
      </c>
      <c r="F62" s="1">
        <f t="shared" si="2"/>
        <v>-22893</v>
      </c>
      <c r="P62" s="6">
        <f t="shared" si="7"/>
        <v>-2.7699305366637707E-2</v>
      </c>
      <c r="Q62" s="49">
        <f t="shared" si="5"/>
        <v>26289.809000000001</v>
      </c>
      <c r="R62" s="52">
        <v>-3.6192899999150541E-2</v>
      </c>
      <c r="AE62" s="1">
        <v>10</v>
      </c>
      <c r="AG62" s="1" t="s">
        <v>65</v>
      </c>
      <c r="AI62" s="1" t="s">
        <v>66</v>
      </c>
      <c r="AS62" s="1">
        <v>1834</v>
      </c>
      <c r="AT62" s="1">
        <v>4.200199997285381E-3</v>
      </c>
      <c r="AU62" s="1">
        <v>1</v>
      </c>
      <c r="BA62" s="1">
        <v>1834</v>
      </c>
      <c r="BB62" s="1">
        <v>4.200199997285381E-3</v>
      </c>
      <c r="BC62" s="1">
        <v>1</v>
      </c>
    </row>
    <row r="63" spans="1:55">
      <c r="A63" s="1" t="s">
        <v>84</v>
      </c>
      <c r="B63" s="44" t="s">
        <v>61</v>
      </c>
      <c r="C63" s="51">
        <v>41694.281999999999</v>
      </c>
      <c r="D63" s="51"/>
      <c r="E63" s="1">
        <f t="shared" si="1"/>
        <v>-21964.541262674884</v>
      </c>
      <c r="F63" s="1">
        <f t="shared" si="2"/>
        <v>-21964.5</v>
      </c>
      <c r="P63" s="6">
        <f t="shared" si="7"/>
        <v>-2.7732821169213984E-2</v>
      </c>
      <c r="Q63" s="49">
        <f t="shared" si="5"/>
        <v>26675.781999999999</v>
      </c>
      <c r="R63" s="52">
        <v>-1.7151850006484892E-2</v>
      </c>
      <c r="AE63" s="1">
        <v>8</v>
      </c>
      <c r="AG63" s="1" t="s">
        <v>65</v>
      </c>
      <c r="AI63" s="1" t="s">
        <v>66</v>
      </c>
      <c r="AS63" s="1">
        <v>1834.5</v>
      </c>
      <c r="AT63" s="1">
        <v>3.6628499947255477E-3</v>
      </c>
      <c r="AU63" s="1">
        <v>0.5</v>
      </c>
      <c r="BA63" s="1">
        <v>1834.5</v>
      </c>
      <c r="BB63" s="1">
        <v>3.6628499947255477E-3</v>
      </c>
      <c r="BC63" s="1">
        <v>0.5</v>
      </c>
    </row>
    <row r="64" spans="1:55">
      <c r="A64" s="1" t="s">
        <v>85</v>
      </c>
      <c r="B64" s="44"/>
      <c r="C64" s="51">
        <v>41764.315999999999</v>
      </c>
      <c r="D64" s="51"/>
      <c r="E64" s="1">
        <f t="shared" si="1"/>
        <v>-21796.058552517159</v>
      </c>
      <c r="F64" s="1">
        <f t="shared" si="2"/>
        <v>-21796</v>
      </c>
      <c r="P64" s="6">
        <f t="shared" si="7"/>
        <v>-2.7728775273753073E-2</v>
      </c>
      <c r="Q64" s="49">
        <f t="shared" si="5"/>
        <v>26745.815999999999</v>
      </c>
      <c r="R64" s="52">
        <v>-2.4338800001714844E-2</v>
      </c>
      <c r="AE64" s="1">
        <v>8</v>
      </c>
      <c r="AG64" s="1" t="s">
        <v>65</v>
      </c>
      <c r="AI64" s="1" t="s">
        <v>66</v>
      </c>
      <c r="AS64" s="1">
        <v>1834.5</v>
      </c>
      <c r="AT64" s="1">
        <v>4.9628499982645735E-3</v>
      </c>
      <c r="AU64" s="1">
        <v>0.5</v>
      </c>
      <c r="BA64" s="1">
        <v>1834.5</v>
      </c>
      <c r="BB64" s="1">
        <v>4.9628499982645735E-3</v>
      </c>
      <c r="BC64" s="1">
        <v>0.5</v>
      </c>
    </row>
    <row r="65" spans="1:55">
      <c r="A65" s="1" t="s">
        <v>87</v>
      </c>
      <c r="B65" s="44"/>
      <c r="C65" s="51">
        <v>42035.341999999997</v>
      </c>
      <c r="D65" s="51"/>
      <c r="E65" s="1">
        <f t="shared" si="1"/>
        <v>-21144.043888165448</v>
      </c>
      <c r="F65" s="1">
        <f t="shared" si="2"/>
        <v>-21144</v>
      </c>
      <c r="P65" s="6">
        <f t="shared" si="7"/>
        <v>-2.7683807524950317E-2</v>
      </c>
      <c r="Q65" s="49">
        <f t="shared" si="5"/>
        <v>27016.841999999997</v>
      </c>
      <c r="R65" s="52">
        <v>-1.8243200007418636E-2</v>
      </c>
      <c r="AE65" s="1">
        <v>8</v>
      </c>
      <c r="AG65" s="1" t="s">
        <v>65</v>
      </c>
      <c r="AI65" s="1" t="s">
        <v>66</v>
      </c>
      <c r="AS65" s="1">
        <v>2641.5</v>
      </c>
      <c r="AT65" s="1">
        <v>6.4799499959917739E-3</v>
      </c>
      <c r="AU65" s="1">
        <v>1</v>
      </c>
      <c r="BA65" s="1">
        <v>2641.5</v>
      </c>
      <c r="BB65" s="1">
        <v>6.4799499959917739E-3</v>
      </c>
      <c r="BC65" s="1">
        <v>1</v>
      </c>
    </row>
    <row r="66" spans="1:55">
      <c r="A66" s="1" t="s">
        <v>87</v>
      </c>
      <c r="B66" s="44"/>
      <c r="C66" s="51">
        <v>42059.438000000002</v>
      </c>
      <c r="D66" s="51"/>
      <c r="E66" s="1">
        <f t="shared" si="1"/>
        <v>-21086.075481620606</v>
      </c>
      <c r="F66" s="1">
        <f t="shared" si="2"/>
        <v>-21086</v>
      </c>
      <c r="P66" s="6">
        <f t="shared" si="7"/>
        <v>-2.7677550948972934E-2</v>
      </c>
      <c r="Q66" s="49">
        <f t="shared" si="5"/>
        <v>27040.938000000002</v>
      </c>
      <c r="R66" s="52">
        <v>-3.1375800004752818E-2</v>
      </c>
      <c r="AE66" s="1">
        <v>8</v>
      </c>
      <c r="AG66" s="1" t="s">
        <v>65</v>
      </c>
      <c r="AI66" s="1" t="s">
        <v>66</v>
      </c>
      <c r="AS66" s="1">
        <v>4156</v>
      </c>
      <c r="AT66" s="1">
        <v>1.084679999621585E-2</v>
      </c>
      <c r="AU66" s="1">
        <v>0.5</v>
      </c>
      <c r="BA66" s="1">
        <v>4156</v>
      </c>
      <c r="BB66" s="1">
        <v>1.084679999621585E-2</v>
      </c>
      <c r="BC66" s="1">
        <v>0.5</v>
      </c>
    </row>
    <row r="67" spans="1:55">
      <c r="A67" s="1" t="s">
        <v>87</v>
      </c>
      <c r="B67" s="44" t="s">
        <v>61</v>
      </c>
      <c r="C67" s="51">
        <v>42071.303</v>
      </c>
      <c r="D67" s="51"/>
      <c r="E67" s="1">
        <f t="shared" si="1"/>
        <v>-21057.53152645567</v>
      </c>
      <c r="F67" s="1">
        <f t="shared" si="2"/>
        <v>-21057.5</v>
      </c>
      <c r="P67" s="6">
        <f t="shared" si="7"/>
        <v>-2.7674341518437572E-2</v>
      </c>
      <c r="Q67" s="49">
        <f t="shared" si="5"/>
        <v>27052.803</v>
      </c>
      <c r="R67" s="52">
        <v>-1.310475000354927E-2</v>
      </c>
      <c r="AE67" s="1">
        <v>9</v>
      </c>
      <c r="AG67" s="1" t="s">
        <v>65</v>
      </c>
      <c r="AI67" s="1" t="s">
        <v>66</v>
      </c>
      <c r="AS67" s="1">
        <v>4224</v>
      </c>
      <c r="AT67" s="1">
        <v>1.069719999213703E-2</v>
      </c>
      <c r="AU67" s="1">
        <v>1</v>
      </c>
      <c r="BA67" s="1">
        <v>4224</v>
      </c>
      <c r="BB67" s="1">
        <v>1.069719999213703E-2</v>
      </c>
      <c r="BC67" s="1">
        <v>1</v>
      </c>
    </row>
    <row r="68" spans="1:55">
      <c r="A68" s="1" t="s">
        <v>88</v>
      </c>
      <c r="B68" s="44"/>
      <c r="C68" s="51">
        <v>42089.360999999997</v>
      </c>
      <c r="D68" s="51"/>
      <c r="E68" s="1">
        <f t="shared" si="1"/>
        <v>-21014.088901730142</v>
      </c>
      <c r="F68" s="1">
        <f t="shared" si="2"/>
        <v>-21014</v>
      </c>
      <c r="P68" s="6">
        <f t="shared" si="7"/>
        <v>-2.7669271302129084E-2</v>
      </c>
      <c r="Q68" s="49">
        <f t="shared" si="5"/>
        <v>27070.860999999997</v>
      </c>
      <c r="R68" s="52">
        <v>-3.6954200004402082E-2</v>
      </c>
      <c r="AE68" s="1">
        <v>8</v>
      </c>
      <c r="AG68" s="1" t="s">
        <v>65</v>
      </c>
      <c r="AI68" s="1" t="s">
        <v>66</v>
      </c>
      <c r="AS68" s="1">
        <v>4224</v>
      </c>
      <c r="AT68" s="1">
        <v>1.069719999213703E-2</v>
      </c>
      <c r="AU68" s="1">
        <v>1</v>
      </c>
      <c r="BA68" s="1">
        <v>4224</v>
      </c>
      <c r="BB68" s="1">
        <v>1.069719999213703E-2</v>
      </c>
      <c r="BC68" s="1">
        <v>1</v>
      </c>
    </row>
    <row r="69" spans="1:55">
      <c r="A69" s="1" t="s">
        <v>89</v>
      </c>
      <c r="B69" s="44"/>
      <c r="C69" s="51">
        <v>42405.279999999999</v>
      </c>
      <c r="D69" s="51"/>
      <c r="E69" s="1">
        <f t="shared" si="1"/>
        <v>-20254.073918860118</v>
      </c>
      <c r="F69" s="1">
        <f t="shared" si="2"/>
        <v>-20254</v>
      </c>
      <c r="P69" s="6">
        <f t="shared" si="7"/>
        <v>-2.7547228293652488E-2</v>
      </c>
      <c r="Q69" s="49">
        <f t="shared" si="5"/>
        <v>27386.78</v>
      </c>
      <c r="R69" s="52">
        <v>-3.0726200006029103E-2</v>
      </c>
      <c r="AE69" s="1">
        <v>8</v>
      </c>
      <c r="AG69" s="1" t="s">
        <v>65</v>
      </c>
      <c r="AI69" s="1" t="s">
        <v>66</v>
      </c>
      <c r="AS69" s="1">
        <v>5379</v>
      </c>
      <c r="AT69" s="1">
        <v>1.4188699999067467E-2</v>
      </c>
      <c r="AU69" s="1">
        <v>0.5</v>
      </c>
      <c r="BA69" s="1">
        <v>5379</v>
      </c>
      <c r="BB69" s="1">
        <v>1.4188699999067467E-2</v>
      </c>
      <c r="BC69" s="1">
        <v>0.5</v>
      </c>
    </row>
    <row r="70" spans="1:55">
      <c r="A70" s="1" t="s">
        <v>90</v>
      </c>
      <c r="B70" s="44"/>
      <c r="C70" s="51">
        <v>42439.362000000001</v>
      </c>
      <c r="D70" s="51"/>
      <c r="E70" s="1">
        <f t="shared" si="1"/>
        <v>-20172.081918865886</v>
      </c>
      <c r="F70" s="1">
        <f t="shared" si="2"/>
        <v>-20172</v>
      </c>
      <c r="P70" s="6">
        <f t="shared" si="7"/>
        <v>-2.753027736458652E-2</v>
      </c>
      <c r="Q70" s="49">
        <f t="shared" si="5"/>
        <v>27420.862000000001</v>
      </c>
      <c r="R70" s="52">
        <v>-3.4051599999656901E-2</v>
      </c>
      <c r="AE70" s="1">
        <v>7</v>
      </c>
      <c r="AG70" s="1" t="s">
        <v>65</v>
      </c>
      <c r="AI70" s="1" t="s">
        <v>66</v>
      </c>
      <c r="AS70" s="1">
        <v>5403</v>
      </c>
      <c r="AT70" s="1">
        <v>1.5325899999879766E-2</v>
      </c>
      <c r="AU70" s="1">
        <v>0.5</v>
      </c>
      <c r="BA70" s="1">
        <v>5403</v>
      </c>
      <c r="BB70" s="1">
        <v>1.5325899999879766E-2</v>
      </c>
      <c r="BC70" s="1">
        <v>0.5</v>
      </c>
    </row>
    <row r="71" spans="1:55">
      <c r="A71" s="1" t="s">
        <v>91</v>
      </c>
      <c r="B71" s="44"/>
      <c r="C71" s="51">
        <v>42777.303999999996</v>
      </c>
      <c r="D71" s="51"/>
      <c r="E71" s="1">
        <f t="shared" si="1"/>
        <v>-19359.085602275063</v>
      </c>
      <c r="F71" s="1">
        <f t="shared" si="2"/>
        <v>-19359</v>
      </c>
      <c r="P71" s="6">
        <f t="shared" si="7"/>
        <v>-2.7322345769434944E-2</v>
      </c>
      <c r="Q71" s="49">
        <f t="shared" si="5"/>
        <v>27758.803999999996</v>
      </c>
      <c r="R71" s="52">
        <v>-3.5582700009399559E-2</v>
      </c>
      <c r="AD71" s="1" t="s">
        <v>74</v>
      </c>
      <c r="AE71" s="1">
        <v>9</v>
      </c>
      <c r="AG71" s="1" t="s">
        <v>65</v>
      </c>
      <c r="AI71" s="1" t="s">
        <v>66</v>
      </c>
      <c r="AS71" s="1">
        <v>5976</v>
      </c>
      <c r="AT71" s="1">
        <v>1.0592799997539259E-2</v>
      </c>
      <c r="AU71" s="1">
        <v>1</v>
      </c>
      <c r="BA71" s="1">
        <v>5976</v>
      </c>
      <c r="BB71" s="1">
        <v>1.0592799997539259E-2</v>
      </c>
      <c r="BC71" s="1">
        <v>1</v>
      </c>
    </row>
    <row r="72" spans="1:55">
      <c r="A72" s="1" t="s">
        <v>92</v>
      </c>
      <c r="B72" s="44"/>
      <c r="C72" s="51">
        <v>42782.722999999998</v>
      </c>
      <c r="D72" s="51"/>
      <c r="E72" s="1">
        <f t="shared" si="1"/>
        <v>-19346.048965693619</v>
      </c>
      <c r="F72" s="1">
        <f t="shared" si="2"/>
        <v>-19346</v>
      </c>
      <c r="N72" s="1">
        <f>G72</f>
        <v>0</v>
      </c>
      <c r="P72" s="6">
        <f t="shared" si="7"/>
        <v>-2.731843254229626E-2</v>
      </c>
      <c r="Q72" s="49">
        <f t="shared" si="5"/>
        <v>27764.222999999998</v>
      </c>
      <c r="R72" s="52">
        <v>-2.0353800005977973E-2</v>
      </c>
      <c r="AD72" s="1" t="s">
        <v>74</v>
      </c>
      <c r="AI72" s="1" t="s">
        <v>76</v>
      </c>
      <c r="AS72" s="1">
        <v>6022.5</v>
      </c>
      <c r="AT72" s="1">
        <v>1.2519249998149462E-2</v>
      </c>
      <c r="AU72" s="1">
        <v>1</v>
      </c>
      <c r="BA72" s="1">
        <v>6022.5</v>
      </c>
      <c r="BB72" s="1">
        <v>1.2519249998149462E-2</v>
      </c>
      <c r="BC72" s="1">
        <v>1</v>
      </c>
    </row>
    <row r="73" spans="1:55">
      <c r="A73" s="1" t="s">
        <v>93</v>
      </c>
      <c r="B73" s="44"/>
      <c r="C73" s="51">
        <v>42844.642999999996</v>
      </c>
      <c r="D73" s="51"/>
      <c r="E73" s="1">
        <f t="shared" si="1"/>
        <v>-19197.086327361292</v>
      </c>
      <c r="F73" s="1">
        <f t="shared" si="2"/>
        <v>-19197</v>
      </c>
      <c r="G73" s="1">
        <f>C73-(C$7+F73*C$8)</f>
        <v>-3.5884100005205255E-2</v>
      </c>
      <c r="J73" s="1">
        <f>G73</f>
        <v>-3.5884100005205255E-2</v>
      </c>
      <c r="P73" s="6">
        <f t="shared" si="7"/>
        <v>-2.7272258344492838E-2</v>
      </c>
      <c r="Q73" s="49">
        <f t="shared" si="5"/>
        <v>27826.142999999996</v>
      </c>
      <c r="R73" s="52"/>
      <c r="S73" s="1">
        <f>+(P73-G73)^2</f>
        <v>7.4163816789182013E-5</v>
      </c>
      <c r="T73" s="1">
        <v>1</v>
      </c>
      <c r="U73" s="1">
        <f>T73*S73</f>
        <v>7.4163816789182013E-5</v>
      </c>
      <c r="AD73" s="1" t="s">
        <v>74</v>
      </c>
      <c r="AI73" s="1" t="s">
        <v>76</v>
      </c>
      <c r="AS73" s="1">
        <v>6027</v>
      </c>
      <c r="AT73" s="1">
        <v>1.5083099991898052E-2</v>
      </c>
      <c r="AU73" s="1">
        <v>1</v>
      </c>
      <c r="BA73" s="1">
        <v>6027</v>
      </c>
      <c r="BB73" s="1">
        <v>1.5083099991898052E-2</v>
      </c>
      <c r="BC73" s="1">
        <v>1</v>
      </c>
    </row>
    <row r="74" spans="1:55">
      <c r="A74" s="1" t="s">
        <v>94</v>
      </c>
      <c r="B74" s="44"/>
      <c r="C74" s="51">
        <v>43035.853999999999</v>
      </c>
      <c r="D74" s="51"/>
      <c r="E74" s="1">
        <f t="shared" si="1"/>
        <v>-18737.084792507227</v>
      </c>
      <c r="F74" s="1">
        <f t="shared" si="2"/>
        <v>-18737</v>
      </c>
      <c r="P74" s="6">
        <f t="shared" si="7"/>
        <v>-2.7114357407047884E-2</v>
      </c>
      <c r="Q74" s="49">
        <f t="shared" si="5"/>
        <v>28017.353999999999</v>
      </c>
      <c r="R74" s="52">
        <v>-3.5246100007498171E-2</v>
      </c>
      <c r="AD74" s="1" t="s">
        <v>74</v>
      </c>
      <c r="AE74" s="1">
        <v>14</v>
      </c>
      <c r="AG74" s="1" t="s">
        <v>77</v>
      </c>
      <c r="AI74" s="1" t="s">
        <v>78</v>
      </c>
      <c r="AS74" s="1">
        <v>6060.5</v>
      </c>
      <c r="AT74" s="1">
        <v>2.3180649994174019E-2</v>
      </c>
      <c r="AU74" s="1">
        <v>0.5</v>
      </c>
      <c r="BA74" s="1">
        <v>6060.5</v>
      </c>
      <c r="BB74" s="1">
        <v>2.3180649994174019E-2</v>
      </c>
      <c r="BC74" s="1">
        <v>0.5</v>
      </c>
    </row>
    <row r="75" spans="1:55">
      <c r="A75" s="1" t="s">
        <v>94</v>
      </c>
      <c r="B75" s="44"/>
      <c r="C75" s="51">
        <v>43100.7</v>
      </c>
      <c r="D75" s="51"/>
      <c r="E75" s="1">
        <f t="shared" si="1"/>
        <v>-18581.082995910037</v>
      </c>
      <c r="F75" s="1">
        <f t="shared" si="2"/>
        <v>-18581</v>
      </c>
      <c r="P75" s="6">
        <f t="shared" si="7"/>
        <v>-2.7055543001327932E-2</v>
      </c>
      <c r="Q75" s="49">
        <f t="shared" si="5"/>
        <v>28082.199999999997</v>
      </c>
      <c r="R75" s="52">
        <v>-3.4499300003517419E-2</v>
      </c>
      <c r="AD75" s="1" t="s">
        <v>74</v>
      </c>
      <c r="AE75" s="1">
        <v>14</v>
      </c>
      <c r="AG75" s="1" t="s">
        <v>77</v>
      </c>
      <c r="AI75" s="1" t="s">
        <v>78</v>
      </c>
      <c r="AS75" s="1">
        <v>6063</v>
      </c>
      <c r="AT75" s="1">
        <v>1.6093899997940753E-2</v>
      </c>
      <c r="AU75" s="1">
        <v>1</v>
      </c>
      <c r="BA75" s="1">
        <v>6063</v>
      </c>
      <c r="BB75" s="1">
        <v>1.6093899997940753E-2</v>
      </c>
      <c r="BC75" s="1">
        <v>1</v>
      </c>
    </row>
    <row r="76" spans="1:55">
      <c r="A76" s="1" t="s">
        <v>94</v>
      </c>
      <c r="B76" s="44"/>
      <c r="C76" s="51">
        <v>43100.707000000002</v>
      </c>
      <c r="D76" s="51"/>
      <c r="E76" s="1">
        <f t="shared" si="1"/>
        <v>-18581.066155818484</v>
      </c>
      <c r="F76" s="1">
        <f t="shared" si="2"/>
        <v>-18581</v>
      </c>
      <c r="P76" s="6">
        <f t="shared" si="7"/>
        <v>-2.7055543001327932E-2</v>
      </c>
      <c r="Q76" s="49">
        <f t="shared" si="5"/>
        <v>28082.207000000002</v>
      </c>
      <c r="R76" s="52">
        <v>-2.7499299998453353E-2</v>
      </c>
      <c r="AD76" s="1" t="s">
        <v>74</v>
      </c>
      <c r="AE76" s="1">
        <v>11</v>
      </c>
      <c r="AG76" s="1" t="s">
        <v>81</v>
      </c>
      <c r="AI76" s="1" t="s">
        <v>78</v>
      </c>
      <c r="AS76" s="1">
        <v>6065.5</v>
      </c>
      <c r="AT76" s="1">
        <v>1.4907149998180103E-2</v>
      </c>
      <c r="AU76" s="1">
        <v>1</v>
      </c>
      <c r="BA76" s="1">
        <v>6065.5</v>
      </c>
      <c r="BB76" s="1">
        <v>1.4907149998180103E-2</v>
      </c>
      <c r="BC76" s="1">
        <v>1</v>
      </c>
    </row>
    <row r="77" spans="1:55">
      <c r="A77" s="1" t="s">
        <v>96</v>
      </c>
      <c r="B77" s="44"/>
      <c r="C77" s="51">
        <v>43126.483999999997</v>
      </c>
      <c r="D77" s="51"/>
      <c r="E77" s="1">
        <f t="shared" si="1"/>
        <v>-18519.053721576045</v>
      </c>
      <c r="F77" s="1">
        <f t="shared" si="2"/>
        <v>-18519</v>
      </c>
      <c r="P77" s="6">
        <f t="shared" si="7"/>
        <v>-2.7031427462454537E-2</v>
      </c>
      <c r="Q77" s="49">
        <f t="shared" si="5"/>
        <v>28107.983999999997</v>
      </c>
      <c r="R77" s="52">
        <v>-2.2330700005113613E-2</v>
      </c>
      <c r="AD77" s="1" t="s">
        <v>74</v>
      </c>
      <c r="AE77" s="1">
        <v>9</v>
      </c>
      <c r="AG77" s="1" t="s">
        <v>65</v>
      </c>
      <c r="AI77" s="1" t="s">
        <v>66</v>
      </c>
      <c r="AS77" s="1">
        <v>6072</v>
      </c>
      <c r="AT77" s="1">
        <v>1.4821599994320422E-2</v>
      </c>
      <c r="AU77" s="1">
        <v>1</v>
      </c>
      <c r="BA77" s="1">
        <v>6072</v>
      </c>
      <c r="BB77" s="1">
        <v>1.4821599994320422E-2</v>
      </c>
      <c r="BC77" s="1">
        <v>1</v>
      </c>
    </row>
    <row r="78" spans="1:55">
      <c r="A78" s="1" t="s">
        <v>97</v>
      </c>
      <c r="B78" s="44"/>
      <c r="C78" s="51">
        <v>43129.806799999998</v>
      </c>
      <c r="D78" s="51"/>
      <c r="E78" s="1">
        <f t="shared" si="1"/>
        <v>-18511.059970693441</v>
      </c>
      <c r="F78" s="1">
        <f t="shared" si="2"/>
        <v>-18511</v>
      </c>
      <c r="G78" s="1">
        <f>C78-(C$7+F78*C$8)</f>
        <v>-2.4928300008468796E-2</v>
      </c>
      <c r="N78" s="1">
        <f>+G78</f>
        <v>-2.4928300008468796E-2</v>
      </c>
      <c r="P78" s="6">
        <f t="shared" si="7"/>
        <v>-2.7028285095915813E-2</v>
      </c>
      <c r="Q78" s="49">
        <f t="shared" si="5"/>
        <v>28111.306799999998</v>
      </c>
      <c r="R78" s="52"/>
      <c r="S78" s="1">
        <f>+(P78-G78)^2</f>
        <v>4.4099373674998558E-6</v>
      </c>
      <c r="T78" s="1">
        <v>1</v>
      </c>
      <c r="U78" s="1">
        <f>T78*S78</f>
        <v>4.4099373674998558E-6</v>
      </c>
      <c r="W78" s="1" t="s">
        <v>7</v>
      </c>
      <c r="AS78" s="1">
        <v>6075</v>
      </c>
      <c r="AT78" s="1">
        <v>1.6497500000696164E-2</v>
      </c>
      <c r="AU78" s="1">
        <v>1</v>
      </c>
      <c r="BA78" s="1">
        <v>6075</v>
      </c>
      <c r="BB78" s="1">
        <v>1.6497500000696164E-2</v>
      </c>
      <c r="BC78" s="1">
        <v>1</v>
      </c>
    </row>
    <row r="79" spans="1:55">
      <c r="A79" s="1" t="s">
        <v>94</v>
      </c>
      <c r="B79" s="44"/>
      <c r="C79" s="51">
        <v>43176.769</v>
      </c>
      <c r="D79" s="51"/>
      <c r="E79" s="1">
        <f t="shared" si="1"/>
        <v>-18398.081721115101</v>
      </c>
      <c r="F79" s="1">
        <f t="shared" si="2"/>
        <v>-18398</v>
      </c>
      <c r="P79" s="6">
        <f t="shared" si="7"/>
        <v>-2.6983149983294812E-2</v>
      </c>
      <c r="Q79" s="49">
        <f t="shared" si="5"/>
        <v>28158.269</v>
      </c>
      <c r="R79" s="52">
        <v>-3.3969399999477901E-2</v>
      </c>
      <c r="AD79" s="1" t="s">
        <v>74</v>
      </c>
      <c r="AE79" s="1">
        <v>10</v>
      </c>
      <c r="AG79" s="1" t="s">
        <v>77</v>
      </c>
      <c r="AI79" s="1" t="s">
        <v>78</v>
      </c>
      <c r="AS79" s="1">
        <v>6087</v>
      </c>
      <c r="AT79" s="1">
        <v>1.2301099995966069E-2</v>
      </c>
      <c r="AU79" s="1">
        <v>1</v>
      </c>
      <c r="BA79" s="1">
        <v>6087</v>
      </c>
      <c r="BB79" s="1">
        <v>1.2301099995966069E-2</v>
      </c>
      <c r="BC79" s="1">
        <v>1</v>
      </c>
    </row>
    <row r="80" spans="1:55">
      <c r="A80" s="1" t="s">
        <v>98</v>
      </c>
      <c r="B80" s="44"/>
      <c r="C80" s="51">
        <v>43188.402999999998</v>
      </c>
      <c r="D80" s="51"/>
      <c r="E80" s="1">
        <f t="shared" si="1"/>
        <v>-18370.093488971073</v>
      </c>
      <c r="F80" s="1">
        <f t="shared" si="2"/>
        <v>-18370</v>
      </c>
      <c r="P80" s="6">
        <f t="shared" si="7"/>
        <v>-2.6971749738654106E-2</v>
      </c>
      <c r="Q80" s="49">
        <f t="shared" si="5"/>
        <v>28169.902999999998</v>
      </c>
      <c r="R80" s="52">
        <v>-3.8861000000906643E-2</v>
      </c>
      <c r="AD80" s="1" t="s">
        <v>74</v>
      </c>
      <c r="AE80" s="1">
        <v>6</v>
      </c>
      <c r="AG80" s="1" t="s">
        <v>65</v>
      </c>
      <c r="AI80" s="1" t="s">
        <v>66</v>
      </c>
      <c r="AS80" s="1">
        <v>6089.5</v>
      </c>
      <c r="AT80" s="1">
        <v>1.8014349996519741E-2</v>
      </c>
      <c r="AU80" s="1">
        <v>1</v>
      </c>
      <c r="BA80" s="1">
        <v>6089.5</v>
      </c>
      <c r="BB80" s="1">
        <v>1.8014349996519741E-2</v>
      </c>
      <c r="BC80" s="1">
        <v>1</v>
      </c>
    </row>
    <row r="81" spans="1:55">
      <c r="A81" s="1" t="s">
        <v>94</v>
      </c>
      <c r="B81" s="44"/>
      <c r="C81" s="51">
        <v>43420.775000000001</v>
      </c>
      <c r="D81" s="51"/>
      <c r="E81" s="1">
        <f t="shared" si="1"/>
        <v>-17811.069810118348</v>
      </c>
      <c r="F81" s="1">
        <f t="shared" si="2"/>
        <v>-17811</v>
      </c>
      <c r="P81" s="6">
        <f t="shared" si="7"/>
        <v>-2.6726172592225966E-2</v>
      </c>
      <c r="Q81" s="49">
        <f t="shared" si="5"/>
        <v>28402.275000000001</v>
      </c>
      <c r="R81" s="52">
        <v>-2.9018300003372133E-2</v>
      </c>
      <c r="AD81" s="1" t="s">
        <v>74</v>
      </c>
      <c r="AE81" s="1">
        <v>13</v>
      </c>
      <c r="AG81" s="1" t="s">
        <v>77</v>
      </c>
      <c r="AI81" s="1" t="s">
        <v>78</v>
      </c>
      <c r="AS81" s="1">
        <v>6092</v>
      </c>
      <c r="AT81" s="1">
        <v>1.3727599995036144E-2</v>
      </c>
      <c r="AU81" s="1">
        <v>1</v>
      </c>
      <c r="BA81" s="1">
        <v>6092</v>
      </c>
      <c r="BB81" s="1">
        <v>1.3727599995036144E-2</v>
      </c>
      <c r="BC81" s="1">
        <v>1</v>
      </c>
    </row>
    <row r="82" spans="1:55">
      <c r="A82" s="1" t="s">
        <v>100</v>
      </c>
      <c r="B82" s="44"/>
      <c r="C82" s="51">
        <v>43495.593999999997</v>
      </c>
      <c r="D82" s="51"/>
      <c r="E82" s="1">
        <f t="shared" si="1"/>
        <v>-17631.075694527488</v>
      </c>
      <c r="F82" s="1">
        <f t="shared" si="2"/>
        <v>-17631</v>
      </c>
      <c r="P82" s="6">
        <f t="shared" si="7"/>
        <v>-2.663980730201617E-2</v>
      </c>
      <c r="Q82" s="49">
        <f t="shared" si="5"/>
        <v>28477.093999999997</v>
      </c>
      <c r="R82" s="52">
        <v>-3.1464300001971424E-2</v>
      </c>
      <c r="AE82" s="1">
        <v>11</v>
      </c>
      <c r="AG82" s="1" t="s">
        <v>86</v>
      </c>
      <c r="AI82" s="1" t="s">
        <v>66</v>
      </c>
      <c r="AS82" s="1">
        <v>6125.5</v>
      </c>
      <c r="AT82" s="1">
        <v>1.2025149997498374E-2</v>
      </c>
      <c r="AU82" s="1">
        <v>1</v>
      </c>
      <c r="BA82" s="1">
        <v>6125.5</v>
      </c>
      <c r="BB82" s="1">
        <v>1.2025149997498374E-2</v>
      </c>
      <c r="BC82" s="1">
        <v>1</v>
      </c>
    </row>
    <row r="83" spans="1:55">
      <c r="A83" s="1" t="s">
        <v>100</v>
      </c>
      <c r="B83" s="44" t="s">
        <v>61</v>
      </c>
      <c r="C83" s="51">
        <v>43568.451999999997</v>
      </c>
      <c r="D83" s="51"/>
      <c r="E83" s="1">
        <f t="shared" si="1"/>
        <v>-17455.799210295951</v>
      </c>
      <c r="F83" s="1">
        <f t="shared" si="2"/>
        <v>-17456</v>
      </c>
      <c r="P83" s="6">
        <f t="shared" si="7"/>
        <v>-2.6552437029919287E-2</v>
      </c>
      <c r="Q83" s="49">
        <f t="shared" si="5"/>
        <v>28549.951999999997</v>
      </c>
      <c r="R83" s="52">
        <v>8.3463199996913318E-2</v>
      </c>
      <c r="AE83" s="1">
        <v>8</v>
      </c>
      <c r="AG83" s="1" t="s">
        <v>86</v>
      </c>
      <c r="AI83" s="1" t="s">
        <v>66</v>
      </c>
      <c r="AS83" s="1">
        <v>6161</v>
      </c>
      <c r="AT83" s="1">
        <v>1.5673299996706191E-2</v>
      </c>
      <c r="AU83" s="1">
        <v>1</v>
      </c>
      <c r="BA83" s="1">
        <v>6161</v>
      </c>
      <c r="BB83" s="1">
        <v>1.5673299996706191E-2</v>
      </c>
      <c r="BC83" s="1">
        <v>1</v>
      </c>
    </row>
    <row r="84" spans="1:55">
      <c r="A84" s="1" t="s">
        <v>94</v>
      </c>
      <c r="B84" s="44"/>
      <c r="C84" s="51">
        <v>43571.66</v>
      </c>
      <c r="D84" s="51"/>
      <c r="E84" s="1">
        <f t="shared" si="1"/>
        <v>-17448.081636914634</v>
      </c>
      <c r="F84" s="1">
        <f t="shared" si="2"/>
        <v>-17448</v>
      </c>
      <c r="P84" s="6">
        <f t="shared" si="7"/>
        <v>-2.6548362743324415E-2</v>
      </c>
      <c r="Q84" s="49">
        <f t="shared" si="5"/>
        <v>28553.160000000003</v>
      </c>
      <c r="R84" s="52">
        <v>-3.3934400002181064E-2</v>
      </c>
      <c r="AD84" s="1" t="s">
        <v>74</v>
      </c>
      <c r="AE84" s="1">
        <v>15</v>
      </c>
      <c r="AG84" s="1" t="s">
        <v>77</v>
      </c>
      <c r="AI84" s="1" t="s">
        <v>78</v>
      </c>
      <c r="AS84" s="1">
        <v>7063</v>
      </c>
      <c r="AT84" s="1">
        <v>1.9443899989710189E-2</v>
      </c>
      <c r="AU84" s="1">
        <v>0.5</v>
      </c>
      <c r="BA84" s="1">
        <v>7063</v>
      </c>
      <c r="BB84" s="1">
        <v>1.9443899989710189E-2</v>
      </c>
      <c r="BC84" s="1">
        <v>0.5</v>
      </c>
    </row>
    <row r="85" spans="1:55">
      <c r="A85" s="1" t="s">
        <v>101</v>
      </c>
      <c r="B85" s="44"/>
      <c r="C85" s="51">
        <v>43868.463000000003</v>
      </c>
      <c r="D85" s="51"/>
      <c r="E85" s="1">
        <f t="shared" ref="E85:E148" si="10">(C85-C$7)/C$8</f>
        <v>-16734.05453832047</v>
      </c>
      <c r="F85" s="1">
        <f t="shared" ref="F85:F148" si="11">ROUND(2*E85,0)/2</f>
        <v>-16734</v>
      </c>
      <c r="P85" s="6">
        <f t="shared" si="7"/>
        <v>-2.6156486413303173E-2</v>
      </c>
      <c r="Q85" s="49">
        <f t="shared" ref="Q85:Q148" si="12">+C85-15018.5</f>
        <v>28849.963000000003</v>
      </c>
      <c r="R85" s="52">
        <v>-2.2670199999993201E-2</v>
      </c>
      <c r="AD85" s="1" t="s">
        <v>74</v>
      </c>
      <c r="AE85" s="1">
        <v>10</v>
      </c>
      <c r="AG85" s="1" t="s">
        <v>65</v>
      </c>
      <c r="AI85" s="1" t="s">
        <v>66</v>
      </c>
      <c r="AS85" s="1">
        <v>7075</v>
      </c>
      <c r="AT85" s="1">
        <v>1.8427499999233987E-2</v>
      </c>
      <c r="AU85" s="1">
        <v>0.5</v>
      </c>
      <c r="BA85" s="1">
        <v>7075</v>
      </c>
      <c r="BB85" s="1">
        <v>1.8427499999233987E-2</v>
      </c>
      <c r="BC85" s="1">
        <v>0.5</v>
      </c>
    </row>
    <row r="86" spans="1:55">
      <c r="A86" s="1" t="s">
        <v>94</v>
      </c>
      <c r="B86" s="44"/>
      <c r="C86" s="51">
        <v>43876.77</v>
      </c>
      <c r="D86" s="51"/>
      <c r="E86" s="1">
        <f t="shared" si="10"/>
        <v>-16714.070161113981</v>
      </c>
      <c r="F86" s="1">
        <f t="shared" si="11"/>
        <v>-16714</v>
      </c>
      <c r="P86" s="6">
        <f t="shared" ref="P86:P149" si="13">+D$11+D$12*F86+D$13*F86^2</f>
        <v>-2.6144705123436703E-2</v>
      </c>
      <c r="Q86" s="49">
        <f t="shared" si="12"/>
        <v>28858.269999999997</v>
      </c>
      <c r="R86" s="52">
        <v>-2.9164200008381158E-2</v>
      </c>
      <c r="AD86" s="1" t="s">
        <v>74</v>
      </c>
      <c r="AE86" s="1">
        <v>15</v>
      </c>
      <c r="AG86" s="1" t="s">
        <v>77</v>
      </c>
      <c r="AI86" s="1" t="s">
        <v>78</v>
      </c>
      <c r="AS86" s="1">
        <v>7780</v>
      </c>
      <c r="AT86" s="1">
        <v>2.0733999997901265E-2</v>
      </c>
      <c r="AU86" s="1">
        <v>1</v>
      </c>
      <c r="BA86" s="1">
        <v>7780</v>
      </c>
      <c r="BB86" s="1">
        <v>2.0733999997901265E-2</v>
      </c>
      <c r="BC86" s="1">
        <v>1</v>
      </c>
    </row>
    <row r="87" spans="1:55">
      <c r="A87" s="1" t="s">
        <v>102</v>
      </c>
      <c r="B87" s="44" t="s">
        <v>61</v>
      </c>
      <c r="C87" s="51">
        <v>43936.425000000003</v>
      </c>
      <c r="D87" s="51"/>
      <c r="E87" s="1">
        <f t="shared" si="10"/>
        <v>-16570.556495259396</v>
      </c>
      <c r="F87" s="1">
        <f t="shared" si="11"/>
        <v>-16570.5</v>
      </c>
      <c r="P87" s="6">
        <f t="shared" si="13"/>
        <v>-2.6058888800598142E-2</v>
      </c>
      <c r="Q87" s="49">
        <f t="shared" si="12"/>
        <v>28917.925000000003</v>
      </c>
      <c r="R87" s="52">
        <v>-2.3483650002162904E-2</v>
      </c>
      <c r="AD87" s="1" t="s">
        <v>74</v>
      </c>
      <c r="AE87" s="1">
        <v>9</v>
      </c>
      <c r="AG87" s="1" t="s">
        <v>65</v>
      </c>
      <c r="AI87" s="1" t="s">
        <v>66</v>
      </c>
      <c r="AS87" s="1">
        <v>7907.5</v>
      </c>
      <c r="AT87" s="1">
        <v>2.1409749992017169E-2</v>
      </c>
      <c r="AU87" s="1">
        <v>1</v>
      </c>
      <c r="BA87" s="1">
        <v>7907.5</v>
      </c>
      <c r="BB87" s="1">
        <v>2.1409749992017169E-2</v>
      </c>
      <c r="BC87" s="1">
        <v>1</v>
      </c>
    </row>
    <row r="88" spans="1:55">
      <c r="A88" s="1" t="s">
        <v>94</v>
      </c>
      <c r="B88" s="44"/>
      <c r="C88" s="51">
        <v>44132.82</v>
      </c>
      <c r="D88" s="51"/>
      <c r="E88" s="1">
        <f t="shared" si="10"/>
        <v>-16098.083669754265</v>
      </c>
      <c r="F88" s="1">
        <f t="shared" si="11"/>
        <v>-16098</v>
      </c>
      <c r="P88" s="6">
        <f t="shared" si="13"/>
        <v>-2.5760374796777293E-2</v>
      </c>
      <c r="Q88" s="49">
        <f t="shared" si="12"/>
        <v>29114.32</v>
      </c>
      <c r="R88" s="52">
        <v>-3.4779400004481431E-2</v>
      </c>
      <c r="AD88" s="1" t="s">
        <v>74</v>
      </c>
      <c r="AE88" s="1">
        <v>14</v>
      </c>
      <c r="AG88" s="1" t="s">
        <v>77</v>
      </c>
      <c r="AI88" s="1" t="s">
        <v>78</v>
      </c>
      <c r="AS88" s="1">
        <v>7972.5</v>
      </c>
      <c r="AT88" s="1">
        <v>2.1854249993339181E-2</v>
      </c>
      <c r="AU88" s="1">
        <v>1</v>
      </c>
      <c r="BA88" s="1">
        <v>7972.5</v>
      </c>
      <c r="BB88" s="1">
        <v>2.1854249993339181E-2</v>
      </c>
      <c r="BC88" s="1">
        <v>1</v>
      </c>
    </row>
    <row r="89" spans="1:55">
      <c r="A89" s="1" t="s">
        <v>104</v>
      </c>
      <c r="B89" s="44" t="s">
        <v>61</v>
      </c>
      <c r="C89" s="51">
        <v>44267.303999999996</v>
      </c>
      <c r="D89" s="51"/>
      <c r="E89" s="1">
        <f t="shared" si="10"/>
        <v>-15774.551831035198</v>
      </c>
      <c r="F89" s="1">
        <f t="shared" si="11"/>
        <v>-15774.5</v>
      </c>
      <c r="P89" s="6">
        <f t="shared" si="13"/>
        <v>-2.5541885830666189E-2</v>
      </c>
      <c r="Q89" s="49">
        <f t="shared" si="12"/>
        <v>29248.803999999996</v>
      </c>
      <c r="R89" s="52">
        <v>-2.1544850009377114E-2</v>
      </c>
      <c r="AD89" s="1" t="s">
        <v>74</v>
      </c>
      <c r="AE89" s="1">
        <v>6</v>
      </c>
      <c r="AG89" s="1" t="s">
        <v>65</v>
      </c>
      <c r="AI89" s="1" t="s">
        <v>66</v>
      </c>
      <c r="AS89" s="1">
        <v>8491</v>
      </c>
      <c r="AT89" s="1">
        <v>2.3322299995925277E-2</v>
      </c>
      <c r="AU89" s="1">
        <v>1</v>
      </c>
      <c r="BA89" s="1">
        <v>8491</v>
      </c>
      <c r="BB89" s="1">
        <v>2.3322299995925277E-2</v>
      </c>
      <c r="BC89" s="1">
        <v>1</v>
      </c>
    </row>
    <row r="90" spans="1:55">
      <c r="A90" s="1" t="s">
        <v>94</v>
      </c>
      <c r="B90" s="44"/>
      <c r="C90" s="51">
        <v>44271.652000000002</v>
      </c>
      <c r="D90" s="51"/>
      <c r="E90" s="1">
        <f t="shared" si="10"/>
        <v>-15764.091728459782</v>
      </c>
      <c r="F90" s="1">
        <f t="shared" si="11"/>
        <v>-15764</v>
      </c>
      <c r="P90" s="6">
        <f t="shared" si="13"/>
        <v>-2.5534602066695038E-2</v>
      </c>
      <c r="Q90" s="49">
        <f t="shared" si="12"/>
        <v>29253.152000000002</v>
      </c>
      <c r="R90" s="52">
        <v>-3.8129200002003927E-2</v>
      </c>
      <c r="AD90" s="1" t="s">
        <v>74</v>
      </c>
      <c r="AE90" s="1">
        <v>14</v>
      </c>
      <c r="AG90" s="1" t="s">
        <v>77</v>
      </c>
      <c r="AI90" s="1" t="s">
        <v>78</v>
      </c>
      <c r="AS90" s="1">
        <v>8522</v>
      </c>
      <c r="AT90" s="1">
        <v>2.610659999481868E-2</v>
      </c>
      <c r="AU90" s="1">
        <v>1</v>
      </c>
      <c r="BA90" s="1">
        <v>8522</v>
      </c>
      <c r="BB90" s="1">
        <v>2.610659999481868E-2</v>
      </c>
      <c r="BC90" s="1">
        <v>1</v>
      </c>
    </row>
    <row r="91" spans="1:55">
      <c r="A91" s="1" t="s">
        <v>105</v>
      </c>
      <c r="B91" s="44"/>
      <c r="C91" s="51">
        <v>44295.35</v>
      </c>
      <c r="D91" s="51"/>
      <c r="E91" s="1">
        <f t="shared" si="10"/>
        <v>-15707.080801405533</v>
      </c>
      <c r="F91" s="1">
        <f t="shared" si="11"/>
        <v>-15707</v>
      </c>
      <c r="G91" s="1">
        <f>C91-(C$7+F91*C$8)</f>
        <v>-3.3587100006116088E-2</v>
      </c>
      <c r="M91" s="1">
        <f>G91</f>
        <v>-3.3587100006116088E-2</v>
      </c>
      <c r="P91" s="6">
        <f t="shared" si="13"/>
        <v>-2.5494850817480173E-2</v>
      </c>
      <c r="Q91" s="49">
        <f t="shared" si="12"/>
        <v>29276.85</v>
      </c>
      <c r="R91" s="52"/>
      <c r="S91" s="1">
        <f>+(P91-G91)^2</f>
        <v>6.5484496930978624E-5</v>
      </c>
      <c r="T91" s="1">
        <v>0.1</v>
      </c>
      <c r="U91" s="1">
        <f>T91*S91</f>
        <v>6.5484496930978624E-6</v>
      </c>
      <c r="AD91" s="1" t="s">
        <v>74</v>
      </c>
      <c r="AI91" s="1" t="s">
        <v>76</v>
      </c>
      <c r="AS91" s="1">
        <v>8815</v>
      </c>
      <c r="AT91" s="1">
        <v>2.4419499997748062E-2</v>
      </c>
      <c r="AU91" s="1">
        <v>1</v>
      </c>
      <c r="BA91" s="1">
        <v>8815</v>
      </c>
      <c r="BB91" s="1">
        <v>2.4419499997748062E-2</v>
      </c>
      <c r="BC91" s="1">
        <v>1</v>
      </c>
    </row>
    <row r="92" spans="1:55">
      <c r="A92" s="1" t="s">
        <v>104</v>
      </c>
      <c r="B92" s="44" t="s">
        <v>61</v>
      </c>
      <c r="C92" s="51">
        <v>44299.307000000001</v>
      </c>
      <c r="D92" s="51"/>
      <c r="E92" s="1">
        <f t="shared" si="10"/>
        <v>-15697.561338229156</v>
      </c>
      <c r="F92" s="1">
        <f t="shared" si="11"/>
        <v>-15697.5</v>
      </c>
      <c r="P92" s="6">
        <f t="shared" si="13"/>
        <v>-2.5488190993773488E-2</v>
      </c>
      <c r="Q92" s="49">
        <f t="shared" si="12"/>
        <v>29280.807000000001</v>
      </c>
      <c r="R92" s="52">
        <v>-2.5496750000456814E-2</v>
      </c>
      <c r="AD92" s="1" t="s">
        <v>74</v>
      </c>
      <c r="AE92" s="1">
        <v>9</v>
      </c>
      <c r="AG92" s="1" t="s">
        <v>65</v>
      </c>
      <c r="AI92" s="1" t="s">
        <v>66</v>
      </c>
      <c r="AS92" s="1">
        <v>8875</v>
      </c>
      <c r="AT92" s="1">
        <v>2.4237499994342215E-2</v>
      </c>
      <c r="AU92" s="1">
        <v>1</v>
      </c>
      <c r="BA92" s="1">
        <v>8875</v>
      </c>
      <c r="BB92" s="1">
        <v>2.4237499994342215E-2</v>
      </c>
      <c r="BC92" s="1">
        <v>1</v>
      </c>
    </row>
    <row r="93" spans="1:55">
      <c r="A93" s="1" t="s">
        <v>94</v>
      </c>
      <c r="B93" s="44"/>
      <c r="C93" s="51">
        <v>44522.732000000004</v>
      </c>
      <c r="D93" s="51"/>
      <c r="E93" s="1">
        <f t="shared" si="10"/>
        <v>-15160.061702095412</v>
      </c>
      <c r="F93" s="1">
        <f t="shared" si="11"/>
        <v>-15160</v>
      </c>
      <c r="P93" s="6">
        <f t="shared" si="13"/>
        <v>-2.5095275339567097E-2</v>
      </c>
      <c r="Q93" s="49">
        <f t="shared" si="12"/>
        <v>29504.232000000004</v>
      </c>
      <c r="R93" s="52">
        <v>-2.5648000002547633E-2</v>
      </c>
      <c r="AD93" s="1" t="s">
        <v>74</v>
      </c>
      <c r="AE93" s="1">
        <v>13</v>
      </c>
      <c r="AG93" s="1" t="s">
        <v>77</v>
      </c>
      <c r="AI93" s="1" t="s">
        <v>78</v>
      </c>
      <c r="AS93" s="1">
        <v>8914</v>
      </c>
      <c r="AT93" s="1">
        <v>2.4724199996853713E-2</v>
      </c>
      <c r="AU93" s="1">
        <v>1</v>
      </c>
      <c r="BA93" s="1">
        <v>8914</v>
      </c>
      <c r="BB93" s="1">
        <v>2.4724199996853713E-2</v>
      </c>
      <c r="BC93" s="1">
        <v>1</v>
      </c>
    </row>
    <row r="94" spans="1:55">
      <c r="A94" s="53" t="s">
        <v>94</v>
      </c>
      <c r="B94" s="56"/>
      <c r="C94" s="54">
        <v>44616.659</v>
      </c>
      <c r="D94" s="54"/>
      <c r="E94" s="1">
        <f t="shared" si="10"/>
        <v>-14934.098948047604</v>
      </c>
      <c r="F94" s="1">
        <f t="shared" si="11"/>
        <v>-14934</v>
      </c>
      <c r="P94" s="6">
        <f t="shared" si="13"/>
        <v>-2.4920613419165419E-2</v>
      </c>
      <c r="Q94" s="49">
        <f t="shared" si="12"/>
        <v>29598.159</v>
      </c>
      <c r="R94" s="52">
        <v>-4.1130200006591622E-2</v>
      </c>
      <c r="AD94" s="1" t="s">
        <v>74</v>
      </c>
      <c r="AE94" s="1">
        <v>21</v>
      </c>
      <c r="AG94" s="1" t="s">
        <v>95</v>
      </c>
      <c r="AI94" s="1" t="s">
        <v>78</v>
      </c>
      <c r="AS94" s="1">
        <v>9460.5</v>
      </c>
      <c r="AT94" s="1">
        <v>2.6200649997917935E-2</v>
      </c>
      <c r="AU94" s="1">
        <v>1</v>
      </c>
      <c r="BA94" s="1">
        <v>9460.5</v>
      </c>
      <c r="BB94" s="1">
        <v>2.6200649997917935E-2</v>
      </c>
      <c r="BC94" s="1">
        <v>1</v>
      </c>
    </row>
    <row r="95" spans="1:55">
      <c r="A95" s="53" t="s">
        <v>107</v>
      </c>
      <c r="B95" s="56"/>
      <c r="C95" s="54">
        <v>44628.307999999997</v>
      </c>
      <c r="D95" s="54"/>
      <c r="E95" s="1">
        <f t="shared" si="10"/>
        <v>-14906.074629993132</v>
      </c>
      <c r="F95" s="1">
        <f t="shared" si="11"/>
        <v>-14906</v>
      </c>
      <c r="P95" s="6">
        <f t="shared" si="13"/>
        <v>-2.4898584201090354E-2</v>
      </c>
      <c r="Q95" s="49">
        <f t="shared" si="12"/>
        <v>29609.807999999997</v>
      </c>
      <c r="R95" s="52">
        <v>-3.102180000860244E-2</v>
      </c>
      <c r="AD95" s="1" t="s">
        <v>74</v>
      </c>
      <c r="AE95" s="1">
        <v>9</v>
      </c>
      <c r="AG95" s="1" t="s">
        <v>65</v>
      </c>
      <c r="AI95" s="1" t="s">
        <v>66</v>
      </c>
      <c r="AS95" s="1">
        <v>9491</v>
      </c>
      <c r="AT95" s="1">
        <v>2.9522299992095213E-2</v>
      </c>
      <c r="AU95" s="1">
        <v>1</v>
      </c>
      <c r="BA95" s="1">
        <v>9491</v>
      </c>
      <c r="BB95" s="1">
        <v>2.9522299992095213E-2</v>
      </c>
      <c r="BC95" s="1">
        <v>1</v>
      </c>
    </row>
    <row r="96" spans="1:55">
      <c r="A96" s="53" t="s">
        <v>94</v>
      </c>
      <c r="B96" s="56"/>
      <c r="C96" s="54">
        <v>44958.756000000001</v>
      </c>
      <c r="D96" s="54"/>
      <c r="E96" s="1">
        <f t="shared" si="10"/>
        <v>-14111.106834262469</v>
      </c>
      <c r="F96" s="1">
        <f t="shared" si="11"/>
        <v>-14111</v>
      </c>
      <c r="P96" s="6">
        <f t="shared" si="13"/>
        <v>-2.4237261493915623E-2</v>
      </c>
      <c r="Q96" s="49">
        <f t="shared" si="12"/>
        <v>29940.256000000001</v>
      </c>
      <c r="R96" s="52">
        <v>-4.4408300003851764E-2</v>
      </c>
      <c r="AD96" s="1" t="s">
        <v>74</v>
      </c>
      <c r="AE96" s="1">
        <v>13</v>
      </c>
      <c r="AG96" s="1" t="s">
        <v>77</v>
      </c>
      <c r="AI96" s="1" t="s">
        <v>78</v>
      </c>
      <c r="AS96" s="1">
        <v>9493</v>
      </c>
      <c r="AT96" s="1">
        <v>2.6972899999236688E-2</v>
      </c>
      <c r="AU96" s="1">
        <v>1</v>
      </c>
      <c r="BA96" s="1">
        <v>9493</v>
      </c>
      <c r="BB96" s="1">
        <v>2.6972899999236688E-2</v>
      </c>
      <c r="BC96" s="1">
        <v>1</v>
      </c>
    </row>
    <row r="97" spans="1:55">
      <c r="A97" s="53" t="s">
        <v>94</v>
      </c>
      <c r="B97" s="56"/>
      <c r="C97" s="54">
        <v>45264.697999999997</v>
      </c>
      <c r="D97" s="54"/>
      <c r="E97" s="1">
        <f t="shared" si="10"/>
        <v>-13375.093793295591</v>
      </c>
      <c r="F97" s="1">
        <f t="shared" si="11"/>
        <v>-13375</v>
      </c>
      <c r="P97" s="6">
        <f t="shared" si="13"/>
        <v>-2.3563276405721145E-2</v>
      </c>
      <c r="Q97" s="49">
        <f t="shared" si="12"/>
        <v>30246.197999999997</v>
      </c>
      <c r="R97" s="52">
        <v>-3.8987500003713649E-2</v>
      </c>
      <c r="AD97" s="1" t="s">
        <v>74</v>
      </c>
      <c r="AE97" s="1">
        <v>15</v>
      </c>
      <c r="AG97" s="1" t="s">
        <v>77</v>
      </c>
      <c r="AI97" s="1" t="s">
        <v>78</v>
      </c>
      <c r="AS97" s="1">
        <v>9512</v>
      </c>
      <c r="AT97" s="1">
        <v>2.6953599997796118E-2</v>
      </c>
      <c r="AU97" s="1">
        <v>1</v>
      </c>
      <c r="BA97" s="1">
        <v>9512</v>
      </c>
      <c r="BB97" s="1">
        <v>2.6953599997796118E-2</v>
      </c>
      <c r="BC97" s="1">
        <v>1</v>
      </c>
    </row>
    <row r="98" spans="1:55">
      <c r="A98" s="53" t="s">
        <v>94</v>
      </c>
      <c r="B98" s="56"/>
      <c r="C98" s="54">
        <v>45298.781000000003</v>
      </c>
      <c r="D98" s="54"/>
      <c r="E98" s="1">
        <f t="shared" si="10"/>
        <v>-13293.099387573986</v>
      </c>
      <c r="F98" s="1">
        <f t="shared" si="11"/>
        <v>-13293</v>
      </c>
      <c r="P98" s="6">
        <f t="shared" si="13"/>
        <v>-2.3484510377709877E-2</v>
      </c>
      <c r="Q98" s="49">
        <f t="shared" si="12"/>
        <v>30280.281000000003</v>
      </c>
      <c r="R98" s="52">
        <v>-4.1312900000775699E-2</v>
      </c>
      <c r="AD98" s="1" t="s">
        <v>74</v>
      </c>
      <c r="AE98" s="1">
        <v>15</v>
      </c>
      <c r="AG98" s="1" t="s">
        <v>77</v>
      </c>
      <c r="AI98" s="1" t="s">
        <v>78</v>
      </c>
      <c r="AS98" s="1">
        <v>9512.5</v>
      </c>
      <c r="AT98" s="1">
        <v>2.7116249992104713E-2</v>
      </c>
      <c r="AU98" s="1">
        <v>1</v>
      </c>
      <c r="BA98" s="1">
        <v>9512.5</v>
      </c>
      <c r="BB98" s="1">
        <v>2.7116249992104713E-2</v>
      </c>
      <c r="BC98" s="1">
        <v>1</v>
      </c>
    </row>
    <row r="99" spans="1:55">
      <c r="A99" s="53" t="s">
        <v>110</v>
      </c>
      <c r="B99" s="56"/>
      <c r="C99" s="54">
        <v>45347.844400000002</v>
      </c>
      <c r="D99" s="54"/>
      <c r="E99" s="1">
        <f t="shared" si="10"/>
        <v>-13175.066223659995</v>
      </c>
      <c r="F99" s="1">
        <f t="shared" si="11"/>
        <v>-13175</v>
      </c>
      <c r="G99" s="1">
        <f>C99-(C$7+F99*C$8)</f>
        <v>-2.7527500002179295E-2</v>
      </c>
      <c r="N99" s="1">
        <f>G99</f>
        <v>-2.7527500002179295E-2</v>
      </c>
      <c r="P99" s="6">
        <f t="shared" si="13"/>
        <v>-2.3369871026490869E-2</v>
      </c>
      <c r="Q99" s="49">
        <f t="shared" si="12"/>
        <v>30329.344400000002</v>
      </c>
      <c r="R99" s="52"/>
      <c r="S99" s="1">
        <f>+(P99-G99)^2</f>
        <v>1.7285878699483989E-5</v>
      </c>
      <c r="T99" s="1">
        <v>1</v>
      </c>
      <c r="U99" s="1">
        <f>T99*S99</f>
        <v>1.7285878699483989E-5</v>
      </c>
      <c r="AD99" s="1" t="s">
        <v>99</v>
      </c>
      <c r="AI99" s="1" t="s">
        <v>76</v>
      </c>
      <c r="AS99" s="1">
        <v>9584.5</v>
      </c>
      <c r="AT99" s="1">
        <v>2.7737849995901342E-2</v>
      </c>
      <c r="AU99" s="1">
        <v>0.5</v>
      </c>
      <c r="BA99" s="1">
        <v>9584.5</v>
      </c>
      <c r="BB99" s="1">
        <v>2.7737849995901342E-2</v>
      </c>
      <c r="BC99" s="1">
        <v>0.5</v>
      </c>
    </row>
    <row r="100" spans="1:55">
      <c r="A100" s="53" t="s">
        <v>110</v>
      </c>
      <c r="B100" s="56"/>
      <c r="C100" s="54">
        <v>45348.675000000003</v>
      </c>
      <c r="D100" s="54"/>
      <c r="E100" s="1">
        <f t="shared" si="10"/>
        <v>-13173.068026512079</v>
      </c>
      <c r="F100" s="1">
        <f t="shared" si="11"/>
        <v>-13173</v>
      </c>
      <c r="G100" s="1">
        <f>C100-(C$7+F100*C$8)</f>
        <v>-2.8276900004129857E-2</v>
      </c>
      <c r="N100" s="1">
        <f>G100</f>
        <v>-2.8276900004129857E-2</v>
      </c>
      <c r="P100" s="6">
        <f t="shared" si="13"/>
        <v>-2.336791483630965E-2</v>
      </c>
      <c r="Q100" s="49">
        <f t="shared" si="12"/>
        <v>30330.175000000003</v>
      </c>
      <c r="R100" s="52"/>
      <c r="S100" s="1">
        <f>+(P100-G100)^2</f>
        <v>2.4098135377878784E-5</v>
      </c>
      <c r="T100" s="1">
        <v>1</v>
      </c>
      <c r="U100" s="1">
        <f>T100*S100</f>
        <v>2.4098135377878784E-5</v>
      </c>
      <c r="AD100" s="1" t="s">
        <v>99</v>
      </c>
      <c r="AI100" s="1" t="s">
        <v>76</v>
      </c>
      <c r="AS100" s="1">
        <v>9669</v>
      </c>
      <c r="AT100" s="1">
        <v>2.7325699993525632E-2</v>
      </c>
      <c r="AU100" s="1">
        <v>1</v>
      </c>
      <c r="BA100" s="1">
        <v>9669</v>
      </c>
      <c r="BB100" s="1">
        <v>2.7325699993525632E-2</v>
      </c>
      <c r="BC100" s="1">
        <v>1</v>
      </c>
    </row>
    <row r="101" spans="1:55">
      <c r="A101" s="53" t="s">
        <v>111</v>
      </c>
      <c r="B101" s="56"/>
      <c r="C101" s="54">
        <v>45348.680099999998</v>
      </c>
      <c r="D101" s="54"/>
      <c r="E101" s="1">
        <f t="shared" si="10"/>
        <v>-13173.055757302538</v>
      </c>
      <c r="F101" s="1">
        <f t="shared" si="11"/>
        <v>-13173</v>
      </c>
      <c r="G101" s="1">
        <f>C101-(C$7+F101*C$8)</f>
        <v>-2.3176900009275414E-2</v>
      </c>
      <c r="N101" s="1">
        <f>+G101</f>
        <v>-2.3176900009275414E-2</v>
      </c>
      <c r="P101" s="6">
        <f t="shared" si="13"/>
        <v>-2.336791483630965E-2</v>
      </c>
      <c r="Q101" s="49">
        <f t="shared" si="12"/>
        <v>30330.180099999998</v>
      </c>
      <c r="R101" s="52"/>
      <c r="S101" s="1">
        <f>+(P101-G101)^2</f>
        <v>3.6486664146919095E-8</v>
      </c>
      <c r="T101" s="1">
        <v>1</v>
      </c>
      <c r="U101" s="1">
        <f>T101*S101</f>
        <v>3.6486664146919095E-8</v>
      </c>
      <c r="W101" s="1" t="s">
        <v>9</v>
      </c>
      <c r="AS101" s="1">
        <v>9691</v>
      </c>
      <c r="AT101" s="1">
        <v>2.9182300000684336E-2</v>
      </c>
      <c r="AU101" s="1">
        <v>1</v>
      </c>
      <c r="BA101" s="1">
        <v>9691</v>
      </c>
      <c r="BB101" s="1">
        <v>2.9182300000684336E-2</v>
      </c>
      <c r="BC101" s="1">
        <v>1</v>
      </c>
    </row>
    <row r="102" spans="1:55">
      <c r="A102" s="53" t="s">
        <v>110</v>
      </c>
      <c r="B102" s="56"/>
      <c r="C102" s="54">
        <v>45355.747300000003</v>
      </c>
      <c r="D102" s="54"/>
      <c r="E102" s="1">
        <f t="shared" si="10"/>
        <v>-13156.054000880978</v>
      </c>
      <c r="F102" s="1">
        <f t="shared" si="11"/>
        <v>-13156</v>
      </c>
      <c r="G102" s="1">
        <f>C102-(C$7+F102*C$8)</f>
        <v>-2.2446800001489464E-2</v>
      </c>
      <c r="N102" s="1">
        <f>G102</f>
        <v>-2.2446800001489464E-2</v>
      </c>
      <c r="P102" s="6">
        <f t="shared" si="13"/>
        <v>-2.3351269521616765E-2</v>
      </c>
      <c r="Q102" s="49">
        <f t="shared" si="12"/>
        <v>30337.247300000003</v>
      </c>
      <c r="R102" s="52"/>
      <c r="S102" s="1">
        <f>+(P102-G102)^2</f>
        <v>8.1806511283930898E-7</v>
      </c>
      <c r="T102" s="1">
        <v>1</v>
      </c>
      <c r="U102" s="1">
        <f>T102*S102</f>
        <v>8.1806511283930898E-7</v>
      </c>
      <c r="AD102" s="1" t="s">
        <v>99</v>
      </c>
      <c r="AI102" s="1" t="s">
        <v>76</v>
      </c>
      <c r="AS102" s="1">
        <v>10353</v>
      </c>
      <c r="AT102" s="1">
        <v>2.913089999492513E-2</v>
      </c>
      <c r="AU102" s="1">
        <v>1</v>
      </c>
      <c r="BA102" s="1">
        <v>10353</v>
      </c>
      <c r="BB102" s="1">
        <v>2.913089999492513E-2</v>
      </c>
      <c r="BC102" s="1">
        <v>1</v>
      </c>
    </row>
    <row r="103" spans="1:55">
      <c r="A103" s="53" t="s">
        <v>94</v>
      </c>
      <c r="B103" s="56"/>
      <c r="C103" s="54">
        <v>45671.646000000001</v>
      </c>
      <c r="D103" s="54"/>
      <c r="E103" s="1">
        <f t="shared" si="10"/>
        <v>-12396.087854276439</v>
      </c>
      <c r="F103" s="1">
        <f t="shared" si="11"/>
        <v>-12396</v>
      </c>
      <c r="P103" s="6">
        <f t="shared" si="13"/>
        <v>-2.2574769654143199E-2</v>
      </c>
      <c r="Q103" s="49">
        <f t="shared" si="12"/>
        <v>30653.146000000001</v>
      </c>
      <c r="R103" s="52">
        <v>-3.6518799999612384E-2</v>
      </c>
      <c r="AD103" s="1" t="s">
        <v>74</v>
      </c>
      <c r="AE103" s="1">
        <v>16</v>
      </c>
      <c r="AG103" s="1" t="s">
        <v>77</v>
      </c>
      <c r="AI103" s="1" t="s">
        <v>78</v>
      </c>
      <c r="AS103" s="1">
        <v>10425</v>
      </c>
      <c r="AT103" s="1">
        <v>3.005249999841908E-2</v>
      </c>
      <c r="AU103" s="1">
        <v>1</v>
      </c>
      <c r="BA103" s="1">
        <v>10425</v>
      </c>
      <c r="BB103" s="1">
        <v>3.005249999841908E-2</v>
      </c>
      <c r="BC103" s="1">
        <v>1</v>
      </c>
    </row>
    <row r="104" spans="1:55">
      <c r="A104" s="53" t="s">
        <v>94</v>
      </c>
      <c r="B104" s="56"/>
      <c r="C104" s="54">
        <v>46028.728000000003</v>
      </c>
      <c r="D104" s="54"/>
      <c r="E104" s="1">
        <f t="shared" si="10"/>
        <v>-11537.045915953029</v>
      </c>
      <c r="F104" s="1">
        <f t="shared" si="11"/>
        <v>-11537</v>
      </c>
      <c r="P104" s="6">
        <f t="shared" si="13"/>
        <v>-2.162091862784345E-2</v>
      </c>
      <c r="Q104" s="49">
        <f t="shared" si="12"/>
        <v>31010.228000000003</v>
      </c>
      <c r="R104" s="52">
        <v>-1.9086100001004525E-2</v>
      </c>
      <c r="AD104" s="1" t="s">
        <v>74</v>
      </c>
      <c r="AE104" s="1">
        <v>16</v>
      </c>
      <c r="AG104" s="1" t="s">
        <v>77</v>
      </c>
      <c r="AI104" s="1" t="s">
        <v>78</v>
      </c>
      <c r="AS104" s="1">
        <v>10475</v>
      </c>
      <c r="AT104" s="1">
        <v>3.0317499993543606E-2</v>
      </c>
      <c r="AU104" s="1">
        <v>1</v>
      </c>
      <c r="BA104" s="1">
        <v>10475</v>
      </c>
      <c r="BB104" s="1">
        <v>3.0317499993543606E-2</v>
      </c>
      <c r="BC104" s="1">
        <v>1</v>
      </c>
    </row>
    <row r="105" spans="1:55">
      <c r="A105" s="53" t="s">
        <v>94</v>
      </c>
      <c r="B105" s="56"/>
      <c r="C105" s="54">
        <v>46028.739000000001</v>
      </c>
      <c r="D105" s="54"/>
      <c r="E105" s="1">
        <f t="shared" si="10"/>
        <v>-11537.019452952036</v>
      </c>
      <c r="F105" s="1">
        <f t="shared" si="11"/>
        <v>-11537</v>
      </c>
      <c r="P105" s="6">
        <f t="shared" si="13"/>
        <v>-2.162091862784345E-2</v>
      </c>
      <c r="Q105" s="49">
        <f t="shared" si="12"/>
        <v>31010.239000000001</v>
      </c>
      <c r="R105" s="52">
        <v>-8.0861000024015084E-3</v>
      </c>
      <c r="AD105" s="1" t="s">
        <v>74</v>
      </c>
      <c r="AE105" s="1">
        <v>16</v>
      </c>
      <c r="AG105" s="1" t="s">
        <v>103</v>
      </c>
      <c r="AI105" s="1" t="s">
        <v>78</v>
      </c>
      <c r="AS105" s="1">
        <v>11257.5</v>
      </c>
      <c r="AT105" s="1">
        <v>3.3664749993477017E-2</v>
      </c>
      <c r="AU105" s="1">
        <v>1</v>
      </c>
      <c r="BA105" s="1">
        <v>11257.5</v>
      </c>
      <c r="BB105" s="1">
        <v>3.3664749993477017E-2</v>
      </c>
      <c r="BC105" s="1">
        <v>1</v>
      </c>
    </row>
    <row r="106" spans="1:55">
      <c r="A106" s="53" t="s">
        <v>94</v>
      </c>
      <c r="B106" s="56"/>
      <c r="C106" s="54">
        <v>46038.709000000003</v>
      </c>
      <c r="D106" s="54"/>
      <c r="E106" s="1">
        <f t="shared" si="10"/>
        <v>-11513.034351140448</v>
      </c>
      <c r="F106" s="1">
        <f t="shared" si="11"/>
        <v>-11513</v>
      </c>
      <c r="P106" s="6">
        <f t="shared" si="13"/>
        <v>-2.1593107366818628E-2</v>
      </c>
      <c r="Q106" s="49">
        <f t="shared" si="12"/>
        <v>31020.209000000003</v>
      </c>
      <c r="R106" s="52">
        <v>-1.4278900001954753E-2</v>
      </c>
      <c r="AD106" s="1" t="s">
        <v>74</v>
      </c>
      <c r="AE106" s="1">
        <v>10</v>
      </c>
      <c r="AG106" s="1" t="s">
        <v>103</v>
      </c>
      <c r="AI106" s="1" t="s">
        <v>78</v>
      </c>
      <c r="AS106" s="1">
        <v>11261.5</v>
      </c>
      <c r="AT106" s="1">
        <v>3.4465949996956624E-2</v>
      </c>
      <c r="AU106" s="1">
        <v>1</v>
      </c>
      <c r="BA106" s="1">
        <v>11261.5</v>
      </c>
      <c r="BB106" s="1">
        <v>3.4465949996956624E-2</v>
      </c>
      <c r="BC106" s="1">
        <v>1</v>
      </c>
    </row>
    <row r="107" spans="1:55">
      <c r="A107" s="53" t="s">
        <v>94</v>
      </c>
      <c r="B107" s="56"/>
      <c r="C107" s="54">
        <v>46068.637000000002</v>
      </c>
      <c r="D107" s="54"/>
      <c r="E107" s="1">
        <f t="shared" si="10"/>
        <v>-11441.035742613156</v>
      </c>
      <c r="F107" s="1">
        <f t="shared" si="11"/>
        <v>-11441</v>
      </c>
      <c r="P107" s="6">
        <f t="shared" si="13"/>
        <v>-2.1509294854238758E-2</v>
      </c>
      <c r="Q107" s="49">
        <f t="shared" si="12"/>
        <v>31050.137000000002</v>
      </c>
      <c r="R107" s="52">
        <v>-1.4857300004223362E-2</v>
      </c>
      <c r="AD107" s="1" t="s">
        <v>74</v>
      </c>
      <c r="AE107" s="1">
        <v>17</v>
      </c>
      <c r="AG107" s="1" t="s">
        <v>77</v>
      </c>
      <c r="AI107" s="1" t="s">
        <v>78</v>
      </c>
      <c r="AS107" s="1">
        <v>11310</v>
      </c>
      <c r="AT107" s="1">
        <v>3.3242999998037703E-2</v>
      </c>
      <c r="AU107" s="1">
        <v>1</v>
      </c>
      <c r="BA107" s="1">
        <v>11310</v>
      </c>
      <c r="BB107" s="1">
        <v>3.3242999998037703E-2</v>
      </c>
      <c r="BC107" s="1">
        <v>1</v>
      </c>
    </row>
    <row r="108" spans="1:55">
      <c r="A108" s="53" t="s">
        <v>94</v>
      </c>
      <c r="B108" s="56"/>
      <c r="C108" s="54">
        <v>46078.606</v>
      </c>
      <c r="D108" s="54"/>
      <c r="E108" s="1">
        <f t="shared" si="10"/>
        <v>-11417.053046528941</v>
      </c>
      <c r="F108" s="1">
        <f t="shared" si="11"/>
        <v>-11417</v>
      </c>
      <c r="P108" s="6">
        <f t="shared" si="13"/>
        <v>-2.1481231106876997E-2</v>
      </c>
      <c r="Q108" s="49">
        <f t="shared" si="12"/>
        <v>31060.106</v>
      </c>
      <c r="R108" s="52">
        <v>-2.2050100000342354E-2</v>
      </c>
      <c r="AD108" s="1" t="s">
        <v>74</v>
      </c>
      <c r="AE108" s="1">
        <v>9</v>
      </c>
      <c r="AG108" s="1" t="s">
        <v>103</v>
      </c>
      <c r="AI108" s="1" t="s">
        <v>78</v>
      </c>
      <c r="AS108" s="1">
        <v>11310</v>
      </c>
      <c r="AT108" s="1">
        <v>3.3242999998037703E-2</v>
      </c>
      <c r="AU108" s="1">
        <v>1</v>
      </c>
      <c r="BA108" s="1">
        <v>11310</v>
      </c>
      <c r="BB108" s="1">
        <v>3.3242999998037703E-2</v>
      </c>
      <c r="BC108" s="1">
        <v>1</v>
      </c>
    </row>
    <row r="109" spans="1:55">
      <c r="A109" s="53" t="s">
        <v>94</v>
      </c>
      <c r="B109" s="56"/>
      <c r="C109" s="54">
        <v>46142.631999999998</v>
      </c>
      <c r="D109" s="54"/>
      <c r="E109" s="1">
        <f t="shared" si="10"/>
        <v>-11263.023946369614</v>
      </c>
      <c r="F109" s="1">
        <f t="shared" si="11"/>
        <v>-11263</v>
      </c>
      <c r="P109" s="6">
        <f t="shared" si="13"/>
        <v>-2.1299653407775253E-2</v>
      </c>
      <c r="Q109" s="49">
        <f t="shared" si="12"/>
        <v>31124.131999999998</v>
      </c>
      <c r="R109" s="52">
        <v>-9.9539000075310469E-3</v>
      </c>
      <c r="AD109" s="1" t="s">
        <v>74</v>
      </c>
      <c r="AE109" s="1">
        <v>15</v>
      </c>
      <c r="AG109" s="1" t="s">
        <v>77</v>
      </c>
      <c r="AI109" s="1" t="s">
        <v>78</v>
      </c>
      <c r="AS109" s="1">
        <v>11335.5</v>
      </c>
      <c r="AT109" s="1">
        <v>3.3238149997487199E-2</v>
      </c>
      <c r="AU109" s="1">
        <v>1</v>
      </c>
      <c r="BA109" s="1">
        <v>11335.5</v>
      </c>
      <c r="BB109" s="1">
        <v>3.3238149997487199E-2</v>
      </c>
      <c r="BC109" s="1">
        <v>1</v>
      </c>
    </row>
    <row r="110" spans="1:55">
      <c r="A110" s="53" t="s">
        <v>94</v>
      </c>
      <c r="B110" s="56"/>
      <c r="C110" s="54">
        <v>46413.637000000002</v>
      </c>
      <c r="D110" s="54"/>
      <c r="E110" s="1">
        <f t="shared" si="10"/>
        <v>-10611.059802292515</v>
      </c>
      <c r="F110" s="1">
        <f t="shared" si="11"/>
        <v>-10611</v>
      </c>
      <c r="P110" s="6">
        <f t="shared" si="13"/>
        <v>-2.050210147549348E-2</v>
      </c>
      <c r="Q110" s="49">
        <f t="shared" si="12"/>
        <v>31395.137000000002</v>
      </c>
      <c r="R110" s="52">
        <v>-2.4858299999323208E-2</v>
      </c>
      <c r="AD110" s="1" t="s">
        <v>74</v>
      </c>
      <c r="AE110" s="1">
        <v>14</v>
      </c>
      <c r="AG110" s="1" t="s">
        <v>77</v>
      </c>
      <c r="AI110" s="1" t="s">
        <v>78</v>
      </c>
      <c r="AS110" s="1">
        <v>11336</v>
      </c>
      <c r="AT110" s="1">
        <v>3.3500799996545538E-2</v>
      </c>
      <c r="AU110" s="1">
        <v>1</v>
      </c>
      <c r="BA110" s="1">
        <v>11336</v>
      </c>
      <c r="BB110" s="1">
        <v>3.3500799996545538E-2</v>
      </c>
      <c r="BC110" s="1">
        <v>1</v>
      </c>
    </row>
    <row r="111" spans="1:55">
      <c r="A111" s="53" t="s">
        <v>94</v>
      </c>
      <c r="B111" s="56"/>
      <c r="C111" s="54">
        <v>46442.743999999999</v>
      </c>
      <c r="D111" s="54"/>
      <c r="E111" s="1">
        <f t="shared" si="10"/>
        <v>-10541.036295930458</v>
      </c>
      <c r="F111" s="1">
        <f t="shared" si="11"/>
        <v>-10541</v>
      </c>
      <c r="P111" s="6">
        <f t="shared" si="13"/>
        <v>-2.0413705493961407E-2</v>
      </c>
      <c r="Q111" s="49">
        <f t="shared" si="12"/>
        <v>31424.243999999999</v>
      </c>
      <c r="R111" s="52">
        <v>-1.5087300002051052E-2</v>
      </c>
      <c r="AD111" s="1" t="s">
        <v>74</v>
      </c>
      <c r="AE111" s="1">
        <v>10</v>
      </c>
      <c r="AG111" s="1" t="s">
        <v>103</v>
      </c>
      <c r="AI111" s="1" t="s">
        <v>78</v>
      </c>
      <c r="AS111" s="1">
        <v>11338</v>
      </c>
      <c r="AT111" s="1">
        <v>3.3351400001265574E-2</v>
      </c>
      <c r="AU111" s="1">
        <v>1</v>
      </c>
      <c r="BA111" s="1">
        <v>11338</v>
      </c>
      <c r="BB111" s="1">
        <v>3.3351400001265574E-2</v>
      </c>
      <c r="BC111" s="1">
        <v>1</v>
      </c>
    </row>
    <row r="112" spans="1:55">
      <c r="A112" s="53" t="s">
        <v>94</v>
      </c>
      <c r="B112" s="56"/>
      <c r="C112" s="54">
        <v>46800.644999999997</v>
      </c>
      <c r="D112" s="54"/>
      <c r="E112" s="1">
        <f t="shared" si="10"/>
        <v>-9680.024066896558</v>
      </c>
      <c r="F112" s="1">
        <f t="shared" si="11"/>
        <v>-9680</v>
      </c>
      <c r="P112" s="6">
        <f t="shared" si="13"/>
        <v>-1.9282513311890334E-2</v>
      </c>
      <c r="Q112" s="49">
        <f t="shared" si="12"/>
        <v>31782.144999999997</v>
      </c>
      <c r="R112" s="52">
        <v>-1.0004000003391411E-2</v>
      </c>
      <c r="AD112" s="1" t="s">
        <v>74</v>
      </c>
      <c r="AE112" s="1">
        <v>17</v>
      </c>
      <c r="AG112" s="1" t="s">
        <v>106</v>
      </c>
      <c r="AI112" s="1" t="s">
        <v>78</v>
      </c>
      <c r="AS112" s="1">
        <v>11338.5</v>
      </c>
      <c r="AT112" s="1">
        <v>3.3414049998100381E-2</v>
      </c>
      <c r="AU112" s="1">
        <v>1</v>
      </c>
      <c r="BA112" s="1">
        <v>11338.5</v>
      </c>
      <c r="BB112" s="1">
        <v>3.3414049998100381E-2</v>
      </c>
      <c r="BC112" s="1">
        <v>1</v>
      </c>
    </row>
    <row r="113" spans="1:55">
      <c r="A113" s="53" t="s">
        <v>94</v>
      </c>
      <c r="B113" s="56"/>
      <c r="C113" s="54">
        <v>46820.595999999998</v>
      </c>
      <c r="D113" s="54"/>
      <c r="E113" s="1">
        <f t="shared" si="10"/>
        <v>-9632.0274002723891</v>
      </c>
      <c r="F113" s="1">
        <f t="shared" si="11"/>
        <v>-9632</v>
      </c>
      <c r="P113" s="6">
        <f t="shared" si="13"/>
        <v>-1.9217059603095991E-2</v>
      </c>
      <c r="Q113" s="49">
        <f t="shared" si="12"/>
        <v>31802.095999999998</v>
      </c>
      <c r="R113" s="52">
        <v>-1.1389600003894884E-2</v>
      </c>
      <c r="AD113" s="1" t="s">
        <v>74</v>
      </c>
      <c r="AE113" s="1">
        <v>10</v>
      </c>
      <c r="AG113" s="1" t="s">
        <v>77</v>
      </c>
      <c r="AI113" s="1" t="s">
        <v>78</v>
      </c>
      <c r="AS113" s="1">
        <v>11358</v>
      </c>
      <c r="AT113" s="1">
        <v>3.3557399998244364E-2</v>
      </c>
      <c r="AU113" s="1">
        <v>1</v>
      </c>
      <c r="BA113" s="1">
        <v>11358</v>
      </c>
      <c r="BB113" s="1">
        <v>3.3557399998244364E-2</v>
      </c>
      <c r="BC113" s="1">
        <v>1</v>
      </c>
    </row>
    <row r="114" spans="1:55">
      <c r="A114" s="53" t="s">
        <v>113</v>
      </c>
      <c r="B114" s="56"/>
      <c r="C114" s="54">
        <v>46821.43</v>
      </c>
      <c r="D114" s="54"/>
      <c r="E114" s="1">
        <f t="shared" si="10"/>
        <v>-9630.021023651434</v>
      </c>
      <c r="F114" s="1">
        <f t="shared" si="11"/>
        <v>-9630</v>
      </c>
      <c r="P114" s="6">
        <f t="shared" si="13"/>
        <v>-1.9214326885925372E-2</v>
      </c>
      <c r="Q114" s="49">
        <f t="shared" si="12"/>
        <v>31802.93</v>
      </c>
      <c r="R114" s="52">
        <v>-8.7390000044251792E-3</v>
      </c>
      <c r="AD114" s="1" t="s">
        <v>74</v>
      </c>
      <c r="AE114" s="1">
        <v>17</v>
      </c>
      <c r="AG114" s="1" t="s">
        <v>108</v>
      </c>
      <c r="AI114" s="1" t="s">
        <v>66</v>
      </c>
      <c r="AS114" s="1">
        <v>12167</v>
      </c>
      <c r="AT114" s="1">
        <v>3.7425099995743949E-2</v>
      </c>
      <c r="AU114" s="1">
        <v>1</v>
      </c>
      <c r="BA114" s="1">
        <v>12167</v>
      </c>
      <c r="BB114" s="1">
        <v>3.7425099995743949E-2</v>
      </c>
      <c r="BC114" s="1">
        <v>1</v>
      </c>
    </row>
    <row r="115" spans="1:55">
      <c r="A115" s="53" t="s">
        <v>94</v>
      </c>
      <c r="B115" s="56"/>
      <c r="C115" s="54">
        <v>46852.601000000002</v>
      </c>
      <c r="D115" s="54"/>
      <c r="E115" s="1">
        <f t="shared" si="10"/>
        <v>-9555.0320960116187</v>
      </c>
      <c r="F115" s="1">
        <f t="shared" si="11"/>
        <v>-9555</v>
      </c>
      <c r="P115" s="6">
        <f t="shared" si="13"/>
        <v>-1.9111533562210382E-2</v>
      </c>
      <c r="Q115" s="49">
        <f t="shared" si="12"/>
        <v>31834.101000000002</v>
      </c>
      <c r="R115" s="52">
        <v>-1.3341500001843087E-2</v>
      </c>
      <c r="AD115" s="1" t="s">
        <v>74</v>
      </c>
      <c r="AE115" s="1">
        <v>19</v>
      </c>
      <c r="AG115" s="1" t="s">
        <v>106</v>
      </c>
      <c r="AI115" s="1" t="s">
        <v>78</v>
      </c>
      <c r="AS115" s="1">
        <v>12303.5</v>
      </c>
      <c r="AT115" s="1">
        <v>3.7428549992910121E-2</v>
      </c>
      <c r="AU115" s="1">
        <v>1</v>
      </c>
      <c r="BA115" s="1">
        <v>12303.5</v>
      </c>
      <c r="BB115" s="1">
        <v>3.7428549992910121E-2</v>
      </c>
      <c r="BC115" s="1">
        <v>1</v>
      </c>
    </row>
    <row r="116" spans="1:55">
      <c r="A116" s="53" t="s">
        <v>114</v>
      </c>
      <c r="B116" s="56"/>
      <c r="C116" s="54">
        <v>47085.374000000003</v>
      </c>
      <c r="D116" s="54"/>
      <c r="E116" s="1">
        <f t="shared" si="10"/>
        <v>-8995.0437204862355</v>
      </c>
      <c r="F116" s="1">
        <f t="shared" si="11"/>
        <v>-8995</v>
      </c>
      <c r="P116" s="6">
        <f t="shared" si="13"/>
        <v>-1.8324525672782387E-2</v>
      </c>
      <c r="Q116" s="49">
        <f t="shared" si="12"/>
        <v>32066.874000000003</v>
      </c>
      <c r="R116" s="52">
        <v>-1.8173500000557397E-2</v>
      </c>
      <c r="AD116" s="1" t="s">
        <v>74</v>
      </c>
      <c r="AE116" s="1">
        <v>9</v>
      </c>
      <c r="AG116" s="1" t="s">
        <v>109</v>
      </c>
      <c r="AI116" s="1" t="s">
        <v>66</v>
      </c>
    </row>
    <row r="117" spans="1:55">
      <c r="A117" s="53" t="s">
        <v>114</v>
      </c>
      <c r="B117" s="56"/>
      <c r="C117" s="54">
        <v>47141.495000000003</v>
      </c>
      <c r="D117" s="54"/>
      <c r="E117" s="1">
        <f t="shared" si="10"/>
        <v>-8860.0318951333829</v>
      </c>
      <c r="F117" s="1">
        <f t="shared" si="11"/>
        <v>-8860</v>
      </c>
      <c r="P117" s="6">
        <f t="shared" si="13"/>
        <v>-1.8129659599427424E-2</v>
      </c>
      <c r="Q117" s="49">
        <f t="shared" si="12"/>
        <v>32122.995000000003</v>
      </c>
      <c r="R117" s="52">
        <v>-1.3257999999041203E-2</v>
      </c>
      <c r="AD117" s="1" t="s">
        <v>74</v>
      </c>
      <c r="AE117" s="1">
        <v>15</v>
      </c>
      <c r="AG117" s="1" t="s">
        <v>108</v>
      </c>
      <c r="AI117" s="1" t="s">
        <v>66</v>
      </c>
    </row>
    <row r="118" spans="1:55">
      <c r="A118" s="53" t="s">
        <v>115</v>
      </c>
      <c r="B118" s="56"/>
      <c r="C118" s="54">
        <v>47159.362000000001</v>
      </c>
      <c r="D118" s="54"/>
      <c r="E118" s="1">
        <f t="shared" si="10"/>
        <v>-8817.0487643342312</v>
      </c>
      <c r="F118" s="1">
        <f t="shared" si="11"/>
        <v>-8817</v>
      </c>
      <c r="P118" s="6">
        <f t="shared" si="13"/>
        <v>-1.80671717604904E-2</v>
      </c>
      <c r="Q118" s="49">
        <f t="shared" si="12"/>
        <v>32140.862000000001</v>
      </c>
      <c r="R118" s="52">
        <v>-2.0270100001653191E-2</v>
      </c>
      <c r="AD118" s="1" t="s">
        <v>74</v>
      </c>
      <c r="AE118" s="1">
        <v>9</v>
      </c>
      <c r="AG118" s="1" t="s">
        <v>109</v>
      </c>
      <c r="AI118" s="1" t="s">
        <v>66</v>
      </c>
    </row>
    <row r="119" spans="1:55">
      <c r="A119" s="53" t="s">
        <v>115</v>
      </c>
      <c r="B119" s="56"/>
      <c r="C119" s="54">
        <v>47169.339</v>
      </c>
      <c r="D119" s="54"/>
      <c r="E119" s="1">
        <f t="shared" si="10"/>
        <v>-8793.0468224311062</v>
      </c>
      <c r="F119" s="1">
        <f t="shared" si="11"/>
        <v>-8793</v>
      </c>
      <c r="P119" s="6">
        <f t="shared" si="13"/>
        <v>-1.803220671991887E-2</v>
      </c>
      <c r="Q119" s="49">
        <f t="shared" si="12"/>
        <v>32150.839</v>
      </c>
      <c r="R119" s="52">
        <v>-1.9462900003418326E-2</v>
      </c>
      <c r="AD119" s="1" t="s">
        <v>74</v>
      </c>
      <c r="AE119" s="1">
        <v>7</v>
      </c>
      <c r="AG119" s="1" t="s">
        <v>108</v>
      </c>
      <c r="AI119" s="1" t="s">
        <v>66</v>
      </c>
    </row>
    <row r="120" spans="1:55">
      <c r="A120" s="53" t="s">
        <v>94</v>
      </c>
      <c r="B120" s="56"/>
      <c r="C120" s="54">
        <v>47197.603999999999</v>
      </c>
      <c r="D120" s="54"/>
      <c r="E120" s="1">
        <f t="shared" si="10"/>
        <v>-8725.0489385088968</v>
      </c>
      <c r="F120" s="1">
        <f t="shared" si="11"/>
        <v>-8725</v>
      </c>
      <c r="P120" s="6">
        <f t="shared" si="13"/>
        <v>-1.7932796319696256E-2</v>
      </c>
      <c r="Q120" s="49">
        <f t="shared" si="12"/>
        <v>32179.103999999999</v>
      </c>
      <c r="R120" s="52">
        <v>-2.034250000724569E-2</v>
      </c>
      <c r="AD120" s="1" t="s">
        <v>74</v>
      </c>
      <c r="AE120" s="1">
        <v>12</v>
      </c>
      <c r="AG120" s="1" t="s">
        <v>77</v>
      </c>
      <c r="AI120" s="1" t="s">
        <v>78</v>
      </c>
    </row>
    <row r="121" spans="1:55">
      <c r="A121" s="53" t="s">
        <v>118</v>
      </c>
      <c r="B121" s="56"/>
      <c r="C121" s="54">
        <v>47524.322</v>
      </c>
      <c r="D121" s="54"/>
      <c r="E121" s="1">
        <f t="shared" si="10"/>
        <v>-7939.0545058431589</v>
      </c>
      <c r="F121" s="1">
        <f t="shared" si="11"/>
        <v>-7939</v>
      </c>
      <c r="P121" s="6">
        <f t="shared" si="13"/>
        <v>-1.6746949545937036E-2</v>
      </c>
      <c r="Q121" s="49">
        <f t="shared" si="12"/>
        <v>32505.822</v>
      </c>
      <c r="R121" s="52">
        <v>-2.2656700006336905E-2</v>
      </c>
      <c r="AD121" s="1" t="s">
        <v>74</v>
      </c>
      <c r="AE121" s="1">
        <v>8</v>
      </c>
      <c r="AG121" s="1" t="s">
        <v>109</v>
      </c>
      <c r="AI121" s="1" t="s">
        <v>66</v>
      </c>
    </row>
    <row r="122" spans="1:55">
      <c r="A122" s="53" t="s">
        <v>94</v>
      </c>
      <c r="B122" s="56"/>
      <c r="C122" s="54">
        <v>47539.714</v>
      </c>
      <c r="D122" s="54"/>
      <c r="E122" s="1">
        <f t="shared" si="10"/>
        <v>-7902.025550268042</v>
      </c>
      <c r="F122" s="1">
        <f t="shared" si="11"/>
        <v>-7902</v>
      </c>
      <c r="P122" s="6">
        <f t="shared" si="13"/>
        <v>-1.6689458739419662E-2</v>
      </c>
      <c r="Q122" s="49">
        <f t="shared" si="12"/>
        <v>32521.214</v>
      </c>
      <c r="R122" s="52">
        <v>-1.0620600005495362E-2</v>
      </c>
      <c r="AD122" s="1" t="s">
        <v>74</v>
      </c>
      <c r="AE122" s="1">
        <v>13</v>
      </c>
      <c r="AG122" s="1" t="s">
        <v>77</v>
      </c>
      <c r="AI122" s="1" t="s">
        <v>78</v>
      </c>
    </row>
    <row r="123" spans="1:55">
      <c r="A123" s="53" t="s">
        <v>94</v>
      </c>
      <c r="B123" s="56"/>
      <c r="C123" s="54">
        <v>47554.688999999998</v>
      </c>
      <c r="D123" s="54"/>
      <c r="E123" s="1">
        <f t="shared" si="10"/>
        <v>-7865.9997830034035</v>
      </c>
      <c r="F123" s="1">
        <f t="shared" si="11"/>
        <v>-7866</v>
      </c>
      <c r="P123" s="6">
        <f t="shared" si="13"/>
        <v>-1.6633377742369802E-2</v>
      </c>
      <c r="Q123" s="49">
        <f t="shared" si="12"/>
        <v>32536.188999999998</v>
      </c>
      <c r="R123" s="52">
        <v>9.0199995611328632E-5</v>
      </c>
      <c r="AD123" s="1" t="s">
        <v>74</v>
      </c>
      <c r="AE123" s="1">
        <v>16</v>
      </c>
      <c r="AG123" s="1" t="s">
        <v>77</v>
      </c>
      <c r="AI123" s="1" t="s">
        <v>78</v>
      </c>
    </row>
    <row r="124" spans="1:55">
      <c r="A124" s="53" t="s">
        <v>119</v>
      </c>
      <c r="B124" s="56" t="s">
        <v>61</v>
      </c>
      <c r="C124" s="54">
        <v>47827.982799999998</v>
      </c>
      <c r="D124" s="54" t="s">
        <v>120</v>
      </c>
      <c r="E124" s="1">
        <f t="shared" si="10"/>
        <v>-7208.5294101373147</v>
      </c>
      <c r="F124" s="1">
        <f t="shared" si="11"/>
        <v>-7208.5</v>
      </c>
      <c r="G124" s="1">
        <f>C124-(C$7+F124*C$8)</f>
        <v>-1.2225050006236415E-2</v>
      </c>
      <c r="J124" s="1">
        <f>G124</f>
        <v>-1.2225050006236415E-2</v>
      </c>
      <c r="P124" s="6">
        <f t="shared" si="13"/>
        <v>-1.5584136317714482E-2</v>
      </c>
      <c r="Q124" s="49">
        <f t="shared" si="12"/>
        <v>32809.482799999998</v>
      </c>
      <c r="R124" s="52"/>
      <c r="S124" s="1">
        <f>+(P124-G124)^2</f>
        <v>1.128346084795932E-5</v>
      </c>
      <c r="T124" s="1">
        <v>1</v>
      </c>
      <c r="U124" s="1">
        <f>T124*S124</f>
        <v>1.128346084795932E-5</v>
      </c>
    </row>
    <row r="125" spans="1:55">
      <c r="A125" s="53" t="s">
        <v>119</v>
      </c>
      <c r="B125" s="56" t="s">
        <v>61</v>
      </c>
      <c r="C125" s="54">
        <v>47828.814299999998</v>
      </c>
      <c r="D125" s="54" t="s">
        <v>120</v>
      </c>
      <c r="E125" s="1">
        <f t="shared" si="10"/>
        <v>-7206.5290478347733</v>
      </c>
      <c r="F125" s="1">
        <f t="shared" si="11"/>
        <v>-7206.5</v>
      </c>
      <c r="G125" s="1">
        <f>C125-(C$7+F125*C$8)</f>
        <v>-1.2074450001819059E-2</v>
      </c>
      <c r="J125" s="1">
        <f>G125</f>
        <v>-1.2074450001819059E-2</v>
      </c>
      <c r="P125" s="6">
        <f t="shared" si="13"/>
        <v>-1.5580872436795967E-2</v>
      </c>
      <c r="Q125" s="49">
        <f t="shared" si="12"/>
        <v>32810.314299999998</v>
      </c>
      <c r="R125" s="52"/>
      <c r="S125" s="1">
        <f>+(P125-G125)^2</f>
        <v>1.2294998292509384E-5</v>
      </c>
      <c r="T125" s="1">
        <v>1</v>
      </c>
      <c r="U125" s="1">
        <f>T125*S125</f>
        <v>1.2294998292509384E-5</v>
      </c>
    </row>
    <row r="126" spans="1:55">
      <c r="A126" s="53" t="s">
        <v>119</v>
      </c>
      <c r="B126" s="56" t="s">
        <v>61</v>
      </c>
      <c r="C126" s="54">
        <v>47835.879000000001</v>
      </c>
      <c r="D126" s="54" t="s">
        <v>120</v>
      </c>
      <c r="E126" s="1">
        <f t="shared" si="10"/>
        <v>-7189.5333057316275</v>
      </c>
      <c r="F126" s="1">
        <f t="shared" si="11"/>
        <v>-7189.5</v>
      </c>
      <c r="G126" s="1">
        <f>C126-(C$7+F126*C$8)</f>
        <v>-1.3844350003637373E-2</v>
      </c>
      <c r="J126" s="1">
        <f>G126</f>
        <v>-1.3844350003637373E-2</v>
      </c>
      <c r="P126" s="6">
        <f t="shared" si="13"/>
        <v>-1.5553111750836037E-2</v>
      </c>
      <c r="Q126" s="49">
        <f t="shared" si="12"/>
        <v>32817.379000000001</v>
      </c>
      <c r="R126" s="52"/>
      <c r="S126" s="1">
        <f>+(P126-G126)^2</f>
        <v>2.9198667086894299E-6</v>
      </c>
      <c r="T126" s="1">
        <v>1</v>
      </c>
      <c r="U126" s="1">
        <f>T126*S126</f>
        <v>2.9198667086894299E-6</v>
      </c>
    </row>
    <row r="127" spans="1:55">
      <c r="A127" s="191" t="s">
        <v>122</v>
      </c>
      <c r="B127" s="56" t="s">
        <v>61</v>
      </c>
      <c r="C127" s="192">
        <v>47835.955999999998</v>
      </c>
      <c r="D127" s="54" t="s">
        <v>47</v>
      </c>
      <c r="E127" s="1">
        <f t="shared" si="10"/>
        <v>-7189.3480647246633</v>
      </c>
      <c r="F127" s="1">
        <f t="shared" si="11"/>
        <v>-7189.5</v>
      </c>
      <c r="O127" s="1">
        <f ca="1">+C$11+C$12*F127</f>
        <v>-2.6615070710445009E-2</v>
      </c>
      <c r="P127" s="6">
        <f t="shared" si="13"/>
        <v>-1.5553111750836037E-2</v>
      </c>
      <c r="Q127" s="49">
        <f t="shared" si="12"/>
        <v>32817.455999999998</v>
      </c>
      <c r="R127" s="52">
        <f>C127-(C$7+F127*C$8)</f>
        <v>6.3155649993859697E-2</v>
      </c>
    </row>
    <row r="128" spans="1:55">
      <c r="A128" s="53" t="s">
        <v>119</v>
      </c>
      <c r="B128" s="56" t="s">
        <v>61</v>
      </c>
      <c r="C128" s="54">
        <v>47837.956200000001</v>
      </c>
      <c r="D128" s="54" t="s">
        <v>120</v>
      </c>
      <c r="E128" s="1">
        <f t="shared" si="10"/>
        <v>-7184.5361288526892</v>
      </c>
      <c r="F128" s="1">
        <f t="shared" si="11"/>
        <v>-7184.5</v>
      </c>
      <c r="G128" s="1">
        <f>C128-(C$7+F128*C$8)</f>
        <v>-1.5017850004369393E-2</v>
      </c>
      <c r="J128" s="1">
        <f>G128</f>
        <v>-1.5017850004369393E-2</v>
      </c>
      <c r="P128" s="6">
        <f t="shared" si="13"/>
        <v>-1.5544940815966158E-2</v>
      </c>
      <c r="Q128" s="49">
        <f t="shared" si="12"/>
        <v>32819.456200000001</v>
      </c>
      <c r="R128" s="52"/>
      <c r="S128" s="1">
        <f>+(P128-G128)^2</f>
        <v>2.7782472366973605E-7</v>
      </c>
      <c r="T128" s="1">
        <v>1</v>
      </c>
      <c r="U128" s="1">
        <f>T128*S128</f>
        <v>2.7782472366973605E-7</v>
      </c>
    </row>
    <row r="129" spans="1:35">
      <c r="A129" s="53" t="s">
        <v>123</v>
      </c>
      <c r="B129" s="56"/>
      <c r="C129" s="54">
        <v>47901.35</v>
      </c>
      <c r="D129" s="54"/>
      <c r="E129" s="1">
        <f t="shared" si="10"/>
        <v>-7032.0279295324081</v>
      </c>
      <c r="F129" s="1">
        <f t="shared" si="11"/>
        <v>-7032</v>
      </c>
      <c r="P129" s="6">
        <f t="shared" si="13"/>
        <v>-1.5294411242060407E-2</v>
      </c>
      <c r="Q129" s="49">
        <f t="shared" si="12"/>
        <v>32882.85</v>
      </c>
      <c r="R129" s="52">
        <v>-1.1609600005613174E-2</v>
      </c>
      <c r="AD129" s="1" t="s">
        <v>74</v>
      </c>
      <c r="AE129" s="1">
        <v>23</v>
      </c>
      <c r="AG129" s="1" t="s">
        <v>108</v>
      </c>
      <c r="AI129" s="1" t="s">
        <v>66</v>
      </c>
    </row>
    <row r="130" spans="1:35">
      <c r="A130" s="53" t="s">
        <v>123</v>
      </c>
      <c r="B130" s="56"/>
      <c r="C130" s="54">
        <v>47905.504999999997</v>
      </c>
      <c r="D130" s="54"/>
      <c r="E130" s="1">
        <f t="shared" si="10"/>
        <v>-7022.032132338114</v>
      </c>
      <c r="F130" s="1">
        <f t="shared" si="11"/>
        <v>-7022</v>
      </c>
      <c r="P130" s="6">
        <f t="shared" si="13"/>
        <v>-1.527789403458666E-2</v>
      </c>
      <c r="Q130" s="49">
        <f t="shared" si="12"/>
        <v>32887.004999999997</v>
      </c>
      <c r="R130" s="52">
        <v>-1.3356600007682573E-2</v>
      </c>
      <c r="AD130" s="1" t="s">
        <v>74</v>
      </c>
      <c r="AE130" s="1">
        <v>18</v>
      </c>
      <c r="AG130" s="1" t="s">
        <v>108</v>
      </c>
      <c r="AI130" s="1" t="s">
        <v>66</v>
      </c>
    </row>
    <row r="131" spans="1:35">
      <c r="A131" s="53" t="s">
        <v>123</v>
      </c>
      <c r="B131" s="56"/>
      <c r="C131" s="54">
        <v>47970.336000000003</v>
      </c>
      <c r="D131" s="54"/>
      <c r="E131" s="1">
        <f t="shared" si="10"/>
        <v>-6866.0664216513542</v>
      </c>
      <c r="F131" s="1">
        <f t="shared" si="11"/>
        <v>-6866</v>
      </c>
      <c r="P131" s="6">
        <f t="shared" si="13"/>
        <v>-1.5018806677383928E-2</v>
      </c>
      <c r="Q131" s="49">
        <f t="shared" si="12"/>
        <v>32951.836000000003</v>
      </c>
      <c r="R131" s="52">
        <v>-2.7609800003119744E-2</v>
      </c>
      <c r="AD131" s="1" t="s">
        <v>74</v>
      </c>
      <c r="AE131" s="1">
        <v>8</v>
      </c>
      <c r="AG131" s="1" t="s">
        <v>112</v>
      </c>
      <c r="AI131" s="1" t="s">
        <v>66</v>
      </c>
    </row>
    <row r="132" spans="1:35">
      <c r="A132" s="53" t="s">
        <v>94</v>
      </c>
      <c r="B132" s="56"/>
      <c r="C132" s="54">
        <v>48137.864999999998</v>
      </c>
      <c r="D132" s="54"/>
      <c r="E132" s="1">
        <f t="shared" si="10"/>
        <v>-6463.0373222137532</v>
      </c>
      <c r="F132" s="1">
        <f t="shared" si="11"/>
        <v>-6463</v>
      </c>
      <c r="P132" s="6">
        <f t="shared" si="13"/>
        <v>-1.4337154059183238E-2</v>
      </c>
      <c r="Q132" s="49">
        <f t="shared" si="12"/>
        <v>33119.364999999998</v>
      </c>
      <c r="R132" s="52">
        <v>-1.5513900005316827E-2</v>
      </c>
      <c r="AD132" s="1" t="s">
        <v>74</v>
      </c>
      <c r="AE132" s="1">
        <v>13</v>
      </c>
      <c r="AG132" s="1" t="s">
        <v>77</v>
      </c>
      <c r="AI132" s="1" t="s">
        <v>78</v>
      </c>
    </row>
    <row r="133" spans="1:35">
      <c r="A133" s="53" t="s">
        <v>94</v>
      </c>
      <c r="B133" s="56"/>
      <c r="C133" s="54">
        <v>48210.61</v>
      </c>
      <c r="D133" s="54"/>
      <c r="E133" s="1">
        <f t="shared" si="10"/>
        <v>-6288.0326851742548</v>
      </c>
      <c r="F133" s="1">
        <f t="shared" si="11"/>
        <v>-6288</v>
      </c>
      <c r="P133" s="6">
        <f t="shared" si="13"/>
        <v>-1.4035608745019992E-2</v>
      </c>
      <c r="Q133" s="49">
        <f t="shared" si="12"/>
        <v>33192.11</v>
      </c>
      <c r="R133" s="52">
        <v>-1.3586400003987364E-2</v>
      </c>
      <c r="AD133" s="1" t="s">
        <v>74</v>
      </c>
      <c r="AE133" s="1">
        <v>15</v>
      </c>
      <c r="AG133" s="1" t="s">
        <v>77</v>
      </c>
      <c r="AI133" s="1" t="s">
        <v>78</v>
      </c>
    </row>
    <row r="134" spans="1:35">
      <c r="A134" s="53" t="s">
        <v>94</v>
      </c>
      <c r="B134" s="56"/>
      <c r="C134" s="54">
        <v>48219.758000000002</v>
      </c>
      <c r="D134" s="54"/>
      <c r="E134" s="1">
        <f t="shared" si="10"/>
        <v>-6266.0250912552574</v>
      </c>
      <c r="F134" s="1">
        <f t="shared" si="11"/>
        <v>-6266</v>
      </c>
      <c r="P134" s="6">
        <f t="shared" si="13"/>
        <v>-1.3997462718196003E-2</v>
      </c>
      <c r="Q134" s="49">
        <f t="shared" si="12"/>
        <v>33201.258000000002</v>
      </c>
      <c r="R134" s="52">
        <v>-1.0429800000565592E-2</v>
      </c>
      <c r="AD134" s="1" t="s">
        <v>74</v>
      </c>
      <c r="AE134" s="1">
        <v>13</v>
      </c>
      <c r="AG134" s="1" t="s">
        <v>77</v>
      </c>
      <c r="AI134" s="1" t="s">
        <v>78</v>
      </c>
    </row>
    <row r="135" spans="1:35">
      <c r="A135" s="53" t="s">
        <v>94</v>
      </c>
      <c r="B135" s="56"/>
      <c r="C135" s="54">
        <v>48232.644</v>
      </c>
      <c r="D135" s="54"/>
      <c r="E135" s="1">
        <f t="shared" si="10"/>
        <v>-6235.0248884524435</v>
      </c>
      <c r="F135" s="1">
        <f t="shared" si="11"/>
        <v>-6235</v>
      </c>
      <c r="P135" s="6">
        <f t="shared" si="13"/>
        <v>-1.3943621473612583E-2</v>
      </c>
      <c r="Q135" s="49">
        <f t="shared" si="12"/>
        <v>33214.144</v>
      </c>
      <c r="R135" s="52">
        <v>-1.0345500006224029E-2</v>
      </c>
      <c r="AD135" s="1" t="s">
        <v>74</v>
      </c>
      <c r="AE135" s="1">
        <v>15</v>
      </c>
      <c r="AG135" s="1" t="s">
        <v>77</v>
      </c>
      <c r="AI135" s="1" t="s">
        <v>78</v>
      </c>
    </row>
    <row r="136" spans="1:35">
      <c r="A136" s="53" t="s">
        <v>125</v>
      </c>
      <c r="B136" s="56"/>
      <c r="C136" s="54">
        <v>48252.591</v>
      </c>
      <c r="D136" s="54"/>
      <c r="E136" s="1">
        <f t="shared" si="10"/>
        <v>-6187.0378447377307</v>
      </c>
      <c r="F136" s="1">
        <f t="shared" si="11"/>
        <v>-6187</v>
      </c>
      <c r="P136" s="6">
        <f t="shared" si="13"/>
        <v>-1.3860046610010574E-2</v>
      </c>
      <c r="Q136" s="49">
        <f t="shared" si="12"/>
        <v>33234.091</v>
      </c>
      <c r="R136" s="52">
        <v>-1.5731100000266451E-2</v>
      </c>
      <c r="AD136" s="1" t="s">
        <v>74</v>
      </c>
      <c r="AE136" s="1">
        <v>12</v>
      </c>
      <c r="AG136" s="1" t="s">
        <v>116</v>
      </c>
      <c r="AI136" s="1" t="s">
        <v>66</v>
      </c>
    </row>
    <row r="137" spans="1:35">
      <c r="A137" s="53" t="s">
        <v>94</v>
      </c>
      <c r="B137" s="56"/>
      <c r="C137" s="54">
        <v>48306.625</v>
      </c>
      <c r="D137" s="54"/>
      <c r="E137" s="1">
        <f t="shared" si="10"/>
        <v>-6057.0467723919774</v>
      </c>
      <c r="F137" s="1">
        <f t="shared" si="11"/>
        <v>-6057</v>
      </c>
      <c r="P137" s="6">
        <f t="shared" si="13"/>
        <v>-1.3632430110099574E-2</v>
      </c>
      <c r="Q137" s="49">
        <f t="shared" si="12"/>
        <v>33288.125</v>
      </c>
      <c r="R137" s="52">
        <v>-1.9442100005107932E-2</v>
      </c>
      <c r="AD137" s="1" t="s">
        <v>74</v>
      </c>
      <c r="AE137" s="1">
        <v>17</v>
      </c>
      <c r="AG137" s="1" t="s">
        <v>77</v>
      </c>
      <c r="AI137" s="1" t="s">
        <v>78</v>
      </c>
    </row>
    <row r="138" spans="1:35">
      <c r="A138" s="53" t="s">
        <v>126</v>
      </c>
      <c r="B138" s="56"/>
      <c r="C138" s="54">
        <v>48628.366999999998</v>
      </c>
      <c r="D138" s="54">
        <v>5.0000000000000001E-3</v>
      </c>
      <c r="E138" s="1">
        <f t="shared" si="10"/>
        <v>-5283.0232390857682</v>
      </c>
      <c r="F138" s="1">
        <f t="shared" si="11"/>
        <v>-5283</v>
      </c>
      <c r="P138" s="6">
        <f t="shared" si="13"/>
        <v>-1.2238898015327383E-2</v>
      </c>
      <c r="Q138" s="49">
        <f t="shared" si="12"/>
        <v>33609.866999999998</v>
      </c>
      <c r="R138" s="52">
        <v>-9.6599000025889836E-3</v>
      </c>
      <c r="AD138" s="1" t="s">
        <v>74</v>
      </c>
      <c r="AE138" s="1">
        <v>9</v>
      </c>
      <c r="AG138" s="1" t="s">
        <v>117</v>
      </c>
      <c r="AI138" s="1" t="s">
        <v>66</v>
      </c>
    </row>
    <row r="139" spans="1:35">
      <c r="A139" s="53" t="s">
        <v>94</v>
      </c>
      <c r="B139" s="56"/>
      <c r="C139" s="54">
        <v>48633.78</v>
      </c>
      <c r="D139" s="54"/>
      <c r="E139" s="1">
        <f t="shared" si="10"/>
        <v>-5270.0010368685043</v>
      </c>
      <c r="F139" s="1">
        <f t="shared" si="11"/>
        <v>-5270</v>
      </c>
      <c r="P139" s="6">
        <f t="shared" si="13"/>
        <v>-1.2214931849896827E-2</v>
      </c>
      <c r="Q139" s="49">
        <f t="shared" si="12"/>
        <v>33615.279999999999</v>
      </c>
      <c r="R139" s="52">
        <v>-4.3100000766571611E-4</v>
      </c>
      <c r="AD139" s="1" t="s">
        <v>74</v>
      </c>
      <c r="AE139" s="1">
        <v>9</v>
      </c>
      <c r="AG139" s="1" t="s">
        <v>77</v>
      </c>
      <c r="AI139" s="1" t="s">
        <v>78</v>
      </c>
    </row>
    <row r="140" spans="1:35">
      <c r="A140" s="53" t="s">
        <v>126</v>
      </c>
      <c r="B140" s="56"/>
      <c r="C140" s="54">
        <v>48653.315999999999</v>
      </c>
      <c r="D140" s="54">
        <v>4.0000000000000001E-3</v>
      </c>
      <c r="E140" s="1">
        <f t="shared" si="10"/>
        <v>-5223.0027471000867</v>
      </c>
      <c r="F140" s="1">
        <f t="shared" si="11"/>
        <v>-5223</v>
      </c>
      <c r="P140" s="6">
        <f t="shared" si="13"/>
        <v>-1.2128130427731356E-2</v>
      </c>
      <c r="Q140" s="49">
        <f t="shared" si="12"/>
        <v>33634.815999999999</v>
      </c>
      <c r="R140" s="52">
        <v>-1.1419000074965879E-3</v>
      </c>
      <c r="AD140" s="1" t="s">
        <v>74</v>
      </c>
      <c r="AE140" s="1">
        <v>8</v>
      </c>
      <c r="AG140" s="1" t="s">
        <v>117</v>
      </c>
      <c r="AI140" s="1" t="s">
        <v>66</v>
      </c>
    </row>
    <row r="141" spans="1:35">
      <c r="A141" s="53" t="s">
        <v>127</v>
      </c>
      <c r="B141" s="56"/>
      <c r="C141" s="54">
        <v>48971.307000000001</v>
      </c>
      <c r="D141" s="54">
        <v>5.0000000000000001E-3</v>
      </c>
      <c r="E141" s="1">
        <f t="shared" si="10"/>
        <v>-4458.0030971334136</v>
      </c>
      <c r="F141" s="1">
        <f t="shared" si="11"/>
        <v>-4458</v>
      </c>
      <c r="P141" s="6">
        <f t="shared" si="13"/>
        <v>-1.068126242733101E-2</v>
      </c>
      <c r="Q141" s="49">
        <f t="shared" si="12"/>
        <v>33952.807000000001</v>
      </c>
      <c r="R141" s="52">
        <v>-1.2874000021838583E-3</v>
      </c>
      <c r="AD141" s="1" t="s">
        <v>74</v>
      </c>
      <c r="AE141" s="1">
        <v>7</v>
      </c>
      <c r="AG141" s="1" t="s">
        <v>117</v>
      </c>
      <c r="AI141" s="1" t="s">
        <v>66</v>
      </c>
    </row>
    <row r="142" spans="1:35">
      <c r="A142" s="53" t="s">
        <v>127</v>
      </c>
      <c r="B142" s="56"/>
      <c r="C142" s="54">
        <v>48986.263500000001</v>
      </c>
      <c r="D142" s="54">
        <v>1.1999999999999999E-3</v>
      </c>
      <c r="E142" s="1">
        <f t="shared" si="10"/>
        <v>-4422.0218358249913</v>
      </c>
      <c r="F142" s="1">
        <f t="shared" si="11"/>
        <v>-4422</v>
      </c>
      <c r="P142" s="6">
        <f t="shared" si="13"/>
        <v>-1.0611594509274416E-2</v>
      </c>
      <c r="Q142" s="49">
        <f t="shared" si="12"/>
        <v>33967.763500000001</v>
      </c>
      <c r="R142" s="52">
        <v>-9.0765999993891455E-3</v>
      </c>
      <c r="AD142" s="1" t="s">
        <v>121</v>
      </c>
      <c r="AE142" s="1">
        <v>16</v>
      </c>
      <c r="AG142" s="1" t="s">
        <v>65</v>
      </c>
      <c r="AI142" s="1" t="s">
        <v>66</v>
      </c>
    </row>
    <row r="143" spans="1:35">
      <c r="A143" s="53" t="s">
        <v>127</v>
      </c>
      <c r="B143" s="56"/>
      <c r="C143" s="54">
        <v>49003.307999999997</v>
      </c>
      <c r="D143" s="54">
        <v>5.0000000000000001E-3</v>
      </c>
      <c r="E143" s="1">
        <f t="shared" si="10"/>
        <v>-4381.0174157821157</v>
      </c>
      <c r="F143" s="1">
        <f t="shared" si="11"/>
        <v>-4381</v>
      </c>
      <c r="P143" s="6">
        <f t="shared" si="13"/>
        <v>-1.0532077509854555E-2</v>
      </c>
      <c r="Q143" s="49">
        <f t="shared" si="12"/>
        <v>33984.807999999997</v>
      </c>
      <c r="R143" s="52">
        <v>-7.2393000082229264E-3</v>
      </c>
      <c r="AD143" s="1" t="s">
        <v>74</v>
      </c>
      <c r="AE143" s="1">
        <v>11</v>
      </c>
      <c r="AG143" s="1" t="s">
        <v>117</v>
      </c>
      <c r="AI143" s="1" t="s">
        <v>66</v>
      </c>
    </row>
    <row r="144" spans="1:35">
      <c r="A144" s="53" t="s">
        <v>127</v>
      </c>
      <c r="B144" s="56"/>
      <c r="C144" s="54">
        <v>49057.349000000002</v>
      </c>
      <c r="D144" s="54">
        <v>6.0000000000000001E-3</v>
      </c>
      <c r="E144" s="1">
        <f t="shared" si="10"/>
        <v>-4251.009503344806</v>
      </c>
      <c r="F144" s="1">
        <f t="shared" si="11"/>
        <v>-4251</v>
      </c>
      <c r="P144" s="6">
        <f t="shared" si="13"/>
        <v>-1.0278732389202487E-2</v>
      </c>
      <c r="Q144" s="49">
        <f t="shared" si="12"/>
        <v>34038.849000000002</v>
      </c>
      <c r="R144" s="52">
        <v>-3.9503000007243827E-3</v>
      </c>
      <c r="AD144" s="1" t="s">
        <v>74</v>
      </c>
      <c r="AE144" s="1">
        <v>6</v>
      </c>
      <c r="AG144" s="1" t="s">
        <v>117</v>
      </c>
      <c r="AI144" s="1" t="s">
        <v>66</v>
      </c>
    </row>
    <row r="145" spans="1:35">
      <c r="A145" s="53" t="s">
        <v>94</v>
      </c>
      <c r="B145" s="56"/>
      <c r="C145" s="54">
        <v>49060.667000000001</v>
      </c>
      <c r="D145" s="54"/>
      <c r="E145" s="1">
        <f t="shared" si="10"/>
        <v>-4243.02729995355</v>
      </c>
      <c r="F145" s="1">
        <f t="shared" si="11"/>
        <v>-4243</v>
      </c>
      <c r="P145" s="6">
        <f t="shared" si="13"/>
        <v>-1.0263081428721057E-2</v>
      </c>
      <c r="Q145" s="49">
        <f t="shared" si="12"/>
        <v>34042.167000000001</v>
      </c>
      <c r="R145" s="52">
        <v>-1.1347899999236688E-2</v>
      </c>
      <c r="AD145" s="1" t="s">
        <v>74</v>
      </c>
      <c r="AE145" s="1">
        <v>11</v>
      </c>
      <c r="AG145" s="1" t="s">
        <v>77</v>
      </c>
      <c r="AI145" s="1" t="s">
        <v>78</v>
      </c>
    </row>
    <row r="146" spans="1:35">
      <c r="A146" s="53" t="s">
        <v>94</v>
      </c>
      <c r="B146" s="56"/>
      <c r="C146" s="54">
        <v>49283.870999999999</v>
      </c>
      <c r="D146" s="54"/>
      <c r="E146" s="1">
        <f t="shared" si="10"/>
        <v>-3706.0593295670969</v>
      </c>
      <c r="F146" s="1">
        <f t="shared" si="11"/>
        <v>-3706</v>
      </c>
      <c r="P146" s="6">
        <f t="shared" si="13"/>
        <v>-9.196474700805814E-3</v>
      </c>
      <c r="Q146" s="49">
        <f t="shared" si="12"/>
        <v>34265.370999999999</v>
      </c>
      <c r="R146" s="52">
        <v>-2.4661800001922529E-2</v>
      </c>
      <c r="AD146" s="1" t="s">
        <v>74</v>
      </c>
      <c r="AE146" s="1">
        <v>16</v>
      </c>
      <c r="AG146" s="1" t="s">
        <v>77</v>
      </c>
      <c r="AI146" s="1" t="s">
        <v>78</v>
      </c>
    </row>
    <row r="147" spans="1:35">
      <c r="A147" s="53" t="s">
        <v>94</v>
      </c>
      <c r="B147" s="56"/>
      <c r="C147" s="54">
        <v>49333.758000000002</v>
      </c>
      <c r="D147" s="54"/>
      <c r="E147" s="1">
        <f t="shared" si="10"/>
        <v>-3586.0448085967264</v>
      </c>
      <c r="F147" s="1">
        <f t="shared" si="11"/>
        <v>-3586</v>
      </c>
      <c r="P147" s="6">
        <f t="shared" si="13"/>
        <v>-8.9538069452248532E-3</v>
      </c>
      <c r="Q147" s="49">
        <f t="shared" si="12"/>
        <v>34315.258000000002</v>
      </c>
      <c r="R147" s="52">
        <v>-1.8625800003064796E-2</v>
      </c>
      <c r="AD147" s="1" t="s">
        <v>74</v>
      </c>
      <c r="AE147" s="1">
        <v>15</v>
      </c>
      <c r="AG147" s="1" t="s">
        <v>77</v>
      </c>
      <c r="AI147" s="1" t="s">
        <v>78</v>
      </c>
    </row>
    <row r="148" spans="1:35">
      <c r="A148" s="53" t="s">
        <v>94</v>
      </c>
      <c r="B148" s="56"/>
      <c r="C148" s="54">
        <v>49393.623</v>
      </c>
      <c r="D148" s="54"/>
      <c r="E148" s="1">
        <f t="shared" si="10"/>
        <v>-3442.0259399958759</v>
      </c>
      <c r="F148" s="1">
        <f t="shared" si="11"/>
        <v>-3442</v>
      </c>
      <c r="P148" s="6">
        <f t="shared" si="13"/>
        <v>-8.6605226262479237E-3</v>
      </c>
      <c r="Q148" s="49">
        <f t="shared" si="12"/>
        <v>34375.123</v>
      </c>
      <c r="R148" s="52">
        <v>-1.0782600002130494E-2</v>
      </c>
      <c r="AD148" s="1" t="s">
        <v>74</v>
      </c>
      <c r="AE148" s="1">
        <v>18</v>
      </c>
      <c r="AG148" s="1" t="s">
        <v>77</v>
      </c>
      <c r="AI148" s="1" t="s">
        <v>78</v>
      </c>
    </row>
    <row r="149" spans="1:35">
      <c r="A149" s="53" t="s">
        <v>94</v>
      </c>
      <c r="B149" s="56"/>
      <c r="C149" s="54">
        <v>49679.610999999997</v>
      </c>
      <c r="D149" s="54"/>
      <c r="E149" s="1">
        <f t="shared" ref="E149:E212" si="14">(C149-C$7)/C$8</f>
        <v>-2754.0167828352464</v>
      </c>
      <c r="F149" s="1">
        <f t="shared" ref="F149:F212" si="15">ROUND(2*E149,0)/2</f>
        <v>-2754</v>
      </c>
      <c r="P149" s="6">
        <f t="shared" si="13"/>
        <v>-7.2279109106134793E-3</v>
      </c>
      <c r="Q149" s="49">
        <f t="shared" ref="Q149:Q212" si="16">+C149-15018.5</f>
        <v>34661.110999999997</v>
      </c>
      <c r="R149" s="52">
        <v>-6.9762000057380646E-3</v>
      </c>
      <c r="AD149" s="1" t="s">
        <v>74</v>
      </c>
      <c r="AE149" s="1">
        <v>15</v>
      </c>
      <c r="AG149" s="1" t="s">
        <v>77</v>
      </c>
      <c r="AI149" s="1" t="s">
        <v>78</v>
      </c>
    </row>
    <row r="150" spans="1:35">
      <c r="A150" s="53" t="s">
        <v>128</v>
      </c>
      <c r="B150" s="56"/>
      <c r="C150" s="54">
        <v>49722.42</v>
      </c>
      <c r="D150" s="54">
        <v>6.0000000000000001E-3</v>
      </c>
      <c r="E150" s="1">
        <f t="shared" si="14"/>
        <v>-2651.03000014195</v>
      </c>
      <c r="F150" s="67">
        <f t="shared" si="15"/>
        <v>-2651</v>
      </c>
      <c r="G150" s="67"/>
      <c r="P150" s="6">
        <f t="shared" ref="P150:P213" si="17">+D$11+D$12*F150+D$13*F150^2</f>
        <v>-7.0089714566620165E-3</v>
      </c>
      <c r="Q150" s="49">
        <f t="shared" si="16"/>
        <v>34703.919999999998</v>
      </c>
      <c r="R150" s="52">
        <v>-1.2470300003769808E-2</v>
      </c>
      <c r="AD150" s="1" t="s">
        <v>74</v>
      </c>
      <c r="AE150" s="1">
        <v>18</v>
      </c>
      <c r="AG150" s="1" t="s">
        <v>124</v>
      </c>
      <c r="AI150" s="1" t="s">
        <v>66</v>
      </c>
    </row>
    <row r="151" spans="1:35">
      <c r="A151" s="53" t="s">
        <v>130</v>
      </c>
      <c r="B151" s="56"/>
      <c r="C151" s="54">
        <v>49784.357000000004</v>
      </c>
      <c r="D151" s="54">
        <v>5.0000000000000001E-3</v>
      </c>
      <c r="E151" s="1">
        <f t="shared" si="14"/>
        <v>-2502.0264644444314</v>
      </c>
      <c r="F151" s="5">
        <f t="shared" si="15"/>
        <v>-2502</v>
      </c>
      <c r="G151" s="5"/>
      <c r="P151" s="6">
        <f t="shared" si="17"/>
        <v>-6.6901958483144945E-3</v>
      </c>
      <c r="Q151" s="49">
        <f t="shared" si="16"/>
        <v>34765.857000000004</v>
      </c>
      <c r="R151" s="52">
        <v>-1.1000600003171712E-2</v>
      </c>
      <c r="AD151" s="1" t="s">
        <v>74</v>
      </c>
      <c r="AE151" s="1">
        <v>11</v>
      </c>
      <c r="AG151" s="1" t="s">
        <v>117</v>
      </c>
      <c r="AI151" s="1" t="s">
        <v>66</v>
      </c>
    </row>
    <row r="152" spans="1:35">
      <c r="A152" s="53" t="s">
        <v>130</v>
      </c>
      <c r="B152" s="56"/>
      <c r="C152" s="54">
        <v>49789.358</v>
      </c>
      <c r="D152" s="54">
        <v>5.0000000000000001E-3</v>
      </c>
      <c r="E152" s="1">
        <f t="shared" si="14"/>
        <v>-2489.9954219008355</v>
      </c>
      <c r="F152" s="1">
        <f t="shared" si="15"/>
        <v>-2490</v>
      </c>
      <c r="P152" s="6">
        <f t="shared" si="17"/>
        <v>-6.6644167848007524E-3</v>
      </c>
      <c r="Q152" s="49">
        <f t="shared" si="16"/>
        <v>34770.858</v>
      </c>
      <c r="R152" s="52">
        <v>1.9029999966733158E-3</v>
      </c>
      <c r="AD152" s="1" t="s">
        <v>74</v>
      </c>
      <c r="AE152" s="1">
        <v>8</v>
      </c>
      <c r="AG152" s="1" t="s">
        <v>117</v>
      </c>
      <c r="AI152" s="1" t="s">
        <v>66</v>
      </c>
    </row>
    <row r="153" spans="1:35">
      <c r="A153" s="53" t="s">
        <v>131</v>
      </c>
      <c r="B153" s="56"/>
      <c r="C153" s="54">
        <v>50012.567000000003</v>
      </c>
      <c r="D153" s="54">
        <v>3.0000000000000001E-3</v>
      </c>
      <c r="E153" s="1">
        <f t="shared" si="14"/>
        <v>-1953.0154228775546</v>
      </c>
      <c r="F153" s="1">
        <f t="shared" si="15"/>
        <v>-1953</v>
      </c>
      <c r="P153" s="6">
        <f t="shared" si="17"/>
        <v>-5.4946499915075765E-3</v>
      </c>
      <c r="Q153" s="49">
        <f t="shared" si="16"/>
        <v>34994.067000000003</v>
      </c>
      <c r="R153" s="52">
        <v>-6.4109000013559125E-3</v>
      </c>
      <c r="AD153" s="1" t="s">
        <v>74</v>
      </c>
      <c r="AE153" s="1">
        <v>23</v>
      </c>
      <c r="AG153" s="1" t="s">
        <v>108</v>
      </c>
      <c r="AI153" s="1" t="s">
        <v>66</v>
      </c>
    </row>
    <row r="154" spans="1:35">
      <c r="A154" s="53" t="s">
        <v>132</v>
      </c>
      <c r="B154" s="56"/>
      <c r="C154" s="54">
        <v>50509.298000000003</v>
      </c>
      <c r="D154" s="54">
        <v>5.0000000000000001E-3</v>
      </c>
      <c r="E154" s="1">
        <f t="shared" si="14"/>
        <v>-758.01606400389733</v>
      </c>
      <c r="F154" s="1">
        <f t="shared" si="15"/>
        <v>-758</v>
      </c>
      <c r="P154" s="6">
        <f t="shared" si="17"/>
        <v>-2.7781303170299142E-3</v>
      </c>
      <c r="Q154" s="49">
        <f t="shared" si="16"/>
        <v>35490.798000000003</v>
      </c>
      <c r="R154" s="52">
        <v>-6.6774000006262213E-3</v>
      </c>
      <c r="AD154" s="1" t="s">
        <v>74</v>
      </c>
      <c r="AE154" s="1">
        <v>7</v>
      </c>
      <c r="AG154" s="1" t="s">
        <v>117</v>
      </c>
      <c r="AI154" s="1" t="s">
        <v>66</v>
      </c>
    </row>
    <row r="155" spans="1:35">
      <c r="A155" s="82" t="s">
        <v>133</v>
      </c>
      <c r="B155" s="81" t="s">
        <v>59</v>
      </c>
      <c r="C155" s="57">
        <v>50824.386100000003</v>
      </c>
      <c r="D155" s="57">
        <v>2.0000000000000001E-4</v>
      </c>
      <c r="E155" s="1">
        <f t="shared" si="14"/>
        <v>0</v>
      </c>
      <c r="F155" s="1">
        <f t="shared" si="15"/>
        <v>0</v>
      </c>
      <c r="G155" s="1">
        <f>C155-(C$7+F155*C$8)</f>
        <v>0</v>
      </c>
      <c r="J155" s="1">
        <f>G155</f>
        <v>0</v>
      </c>
      <c r="O155" s="1">
        <f t="shared" ref="O155:O186" ca="1" si="18">+C$11+C$12*F155</f>
        <v>-3.297423200521829E-3</v>
      </c>
      <c r="P155" s="6">
        <f t="shared" si="17"/>
        <v>-9.7390155070207129E-4</v>
      </c>
      <c r="Q155" s="49">
        <f t="shared" si="16"/>
        <v>35805.886100000003</v>
      </c>
      <c r="R155" s="52"/>
      <c r="S155" s="1">
        <f>+(P155-G155)^2</f>
        <v>9.4848423045989916E-7</v>
      </c>
      <c r="T155" s="1">
        <v>1</v>
      </c>
      <c r="U155" s="1">
        <f>T155*S155</f>
        <v>9.4848423045989916E-7</v>
      </c>
    </row>
    <row r="156" spans="1:35">
      <c r="A156" s="53" t="s">
        <v>133</v>
      </c>
      <c r="B156" s="65" t="s">
        <v>61</v>
      </c>
      <c r="C156" s="54">
        <v>50848.288200000003</v>
      </c>
      <c r="D156" s="54"/>
      <c r="E156" s="1">
        <f t="shared" si="14"/>
        <v>57.501936009093974</v>
      </c>
      <c r="F156" s="1">
        <f t="shared" si="15"/>
        <v>57.5</v>
      </c>
      <c r="G156" s="1">
        <f>C156-(C$7+F156*C$8)</f>
        <v>8.0475000140722841E-4</v>
      </c>
      <c r="J156" s="1">
        <f>G156</f>
        <v>8.0475000140722841E-4</v>
      </c>
      <c r="O156" s="1">
        <f t="shared" ca="1" si="18"/>
        <v>-3.1109339131137224E-3</v>
      </c>
      <c r="P156" s="6">
        <f t="shared" si="17"/>
        <v>-8.3446791713197603E-4</v>
      </c>
      <c r="Q156" s="49">
        <f t="shared" si="16"/>
        <v>35829.788200000003</v>
      </c>
      <c r="R156" s="52"/>
      <c r="S156" s="1">
        <f>+(P156-G156)^2</f>
        <v>2.6870353844600019E-6</v>
      </c>
      <c r="T156" s="1">
        <v>1</v>
      </c>
      <c r="U156" s="1">
        <f>T156*S156</f>
        <v>2.6870353844600019E-6</v>
      </c>
    </row>
    <row r="157" spans="1:35">
      <c r="A157" s="53" t="s">
        <v>134</v>
      </c>
      <c r="B157" s="56"/>
      <c r="C157" s="54">
        <v>50859.298000000003</v>
      </c>
      <c r="D157" s="54">
        <v>8.0000000000000002E-3</v>
      </c>
      <c r="E157" s="1">
        <f t="shared" si="14"/>
        <v>83.988513132983911</v>
      </c>
      <c r="F157" s="1">
        <f t="shared" si="15"/>
        <v>84</v>
      </c>
      <c r="O157" s="1">
        <f t="shared" ca="1" si="18"/>
        <v>-3.0249866763082472E-3</v>
      </c>
      <c r="P157" s="6">
        <f t="shared" si="17"/>
        <v>-7.700852297406396E-4</v>
      </c>
      <c r="Q157" s="49">
        <f t="shared" si="16"/>
        <v>35840.798000000003</v>
      </c>
      <c r="R157" s="52">
        <v>-4.7747999997227453E-3</v>
      </c>
      <c r="AD157" s="1" t="s">
        <v>74</v>
      </c>
      <c r="AE157" s="1">
        <v>8</v>
      </c>
      <c r="AG157" s="1" t="s">
        <v>117</v>
      </c>
      <c r="AI157" s="1" t="s">
        <v>66</v>
      </c>
    </row>
    <row r="158" spans="1:35">
      <c r="A158" s="88" t="s">
        <v>135</v>
      </c>
      <c r="B158" s="65"/>
      <c r="C158" s="54">
        <v>50872.805099999998</v>
      </c>
      <c r="D158" s="54">
        <v>2E-3</v>
      </c>
      <c r="E158" s="1">
        <f t="shared" si="14"/>
        <v>116.48291320110272</v>
      </c>
      <c r="F158" s="1">
        <f t="shared" si="15"/>
        <v>116.5</v>
      </c>
      <c r="G158" s="1">
        <f t="shared" ref="G158:G189" si="19">C158-(C$7+F158*C$8)</f>
        <v>-7.1025500074028969E-3</v>
      </c>
      <c r="K158" s="1">
        <f>+G158</f>
        <v>-7.1025500074028969E-3</v>
      </c>
      <c r="O158" s="1">
        <f t="shared" ca="1" si="18"/>
        <v>-2.9195796877732301E-3</v>
      </c>
      <c r="P158" s="6">
        <f t="shared" si="17"/>
        <v>-6.9102026445196757E-4</v>
      </c>
      <c r="Q158" s="49">
        <f t="shared" si="16"/>
        <v>35854.305099999998</v>
      </c>
      <c r="R158" s="52"/>
      <c r="S158" s="1">
        <f t="shared" ref="S158:S189" si="20">+(P158-G158)^2</f>
        <v>4.1107713644744405E-5</v>
      </c>
      <c r="T158" s="1">
        <v>0.2</v>
      </c>
      <c r="U158" s="1">
        <f t="shared" ref="U158:U189" si="21">T158*S158</f>
        <v>8.221542728948881E-6</v>
      </c>
    </row>
    <row r="159" spans="1:35">
      <c r="A159" s="68" t="s">
        <v>133</v>
      </c>
      <c r="B159" s="74" t="s">
        <v>61</v>
      </c>
      <c r="C159" s="70">
        <v>51155.472500000003</v>
      </c>
      <c r="D159" s="70"/>
      <c r="E159" s="1">
        <f t="shared" si="14"/>
        <v>796.50361207934986</v>
      </c>
      <c r="F159" s="1">
        <f t="shared" si="15"/>
        <v>796.5</v>
      </c>
      <c r="G159" s="1">
        <f t="shared" si="19"/>
        <v>1.5014500022516586E-3</v>
      </c>
      <c r="J159" s="1">
        <f>G159</f>
        <v>1.5014500022516586E-3</v>
      </c>
      <c r="O159" s="1">
        <f t="shared" ca="1" si="18"/>
        <v>-7.1414115842518633E-4</v>
      </c>
      <c r="P159" s="6">
        <f t="shared" si="17"/>
        <v>9.8980931498995179E-4</v>
      </c>
      <c r="Q159" s="49">
        <f t="shared" si="16"/>
        <v>36136.972500000003</v>
      </c>
      <c r="S159" s="1">
        <f t="shared" si="20"/>
        <v>2.6177619286163168E-7</v>
      </c>
      <c r="T159" s="1">
        <v>1</v>
      </c>
      <c r="U159" s="1">
        <f t="shared" si="21"/>
        <v>2.6177619286163168E-7</v>
      </c>
    </row>
    <row r="160" spans="1:35">
      <c r="A160" s="73" t="s">
        <v>137</v>
      </c>
      <c r="B160" s="72" t="s">
        <v>59</v>
      </c>
      <c r="C160" s="73">
        <v>51586.322</v>
      </c>
      <c r="D160" s="73">
        <v>2.9999999999999997E-4</v>
      </c>
      <c r="E160" s="1">
        <f t="shared" si="14"/>
        <v>1833.0100436711609</v>
      </c>
      <c r="F160" s="1">
        <f t="shared" si="15"/>
        <v>1833</v>
      </c>
      <c r="G160" s="1">
        <f t="shared" si="19"/>
        <v>4.1748999938135967E-3</v>
      </c>
      <c r="J160" s="1">
        <f>G160</f>
        <v>4.1748999938135967E-3</v>
      </c>
      <c r="O160" s="1">
        <f t="shared" ca="1" si="18"/>
        <v>2.6475309528531197E-3</v>
      </c>
      <c r="P160" s="6">
        <f t="shared" si="17"/>
        <v>3.6493236832659333E-3</v>
      </c>
      <c r="Q160" s="49">
        <f t="shared" si="16"/>
        <v>36567.822</v>
      </c>
      <c r="S160" s="1">
        <f t="shared" si="20"/>
        <v>2.7623045820889389E-7</v>
      </c>
      <c r="T160" s="1">
        <v>1</v>
      </c>
      <c r="U160" s="1">
        <f t="shared" si="21"/>
        <v>2.7623045820889389E-7</v>
      </c>
    </row>
    <row r="161" spans="1:21">
      <c r="A161" s="75" t="s">
        <v>138</v>
      </c>
      <c r="B161" s="74"/>
      <c r="C161" s="70">
        <v>51586.737699999998</v>
      </c>
      <c r="D161" s="70">
        <v>1E-4</v>
      </c>
      <c r="E161" s="1">
        <f t="shared" si="14"/>
        <v>1834.010104536058</v>
      </c>
      <c r="F161" s="1">
        <f t="shared" si="15"/>
        <v>1834</v>
      </c>
      <c r="G161" s="1">
        <f t="shared" si="19"/>
        <v>4.200199997285381E-3</v>
      </c>
      <c r="K161" s="1">
        <f>G161</f>
        <v>4.200199997285381E-3</v>
      </c>
      <c r="O161" s="1">
        <f t="shared" ca="1" si="18"/>
        <v>2.6507742448080426E-3</v>
      </c>
      <c r="P161" s="6">
        <f t="shared" si="17"/>
        <v>3.6519463915083085E-3</v>
      </c>
      <c r="Q161" s="49">
        <f t="shared" si="16"/>
        <v>36568.237699999998</v>
      </c>
      <c r="S161" s="1">
        <f t="shared" si="20"/>
        <v>3.0058201624756159E-7</v>
      </c>
      <c r="T161" s="1">
        <v>1</v>
      </c>
      <c r="U161" s="1">
        <f t="shared" si="21"/>
        <v>3.0058201624756159E-7</v>
      </c>
    </row>
    <row r="162" spans="1:21">
      <c r="A162" s="53" t="s">
        <v>139</v>
      </c>
      <c r="B162" s="65"/>
      <c r="C162" s="54">
        <v>51586.945</v>
      </c>
      <c r="D162" s="54"/>
      <c r="E162" s="1">
        <f t="shared" si="14"/>
        <v>1834.5088118184638</v>
      </c>
      <c r="F162" s="1">
        <f t="shared" si="15"/>
        <v>1834.5</v>
      </c>
      <c r="G162" s="1">
        <f t="shared" si="19"/>
        <v>3.6628499947255477E-3</v>
      </c>
      <c r="L162" s="1">
        <f>+G162</f>
        <v>3.6628499947255477E-3</v>
      </c>
      <c r="O162" s="1">
        <f t="shared" ca="1" si="18"/>
        <v>2.6523958907855045E-3</v>
      </c>
      <c r="P162" s="6">
        <f t="shared" si="17"/>
        <v>3.6532577867242778E-3</v>
      </c>
      <c r="Q162" s="49">
        <f t="shared" si="16"/>
        <v>36568.445</v>
      </c>
      <c r="S162" s="1">
        <f t="shared" si="20"/>
        <v>9.2010454339627465E-11</v>
      </c>
      <c r="T162" s="1">
        <v>0.5</v>
      </c>
      <c r="U162" s="1">
        <f t="shared" si="21"/>
        <v>4.6005227169813732E-11</v>
      </c>
    </row>
    <row r="163" spans="1:21">
      <c r="A163" s="68" t="s">
        <v>139</v>
      </c>
      <c r="B163" s="74"/>
      <c r="C163" s="70">
        <v>51586.946300000003</v>
      </c>
      <c r="D163" s="70"/>
      <c r="E163" s="1">
        <f t="shared" si="14"/>
        <v>1834.5119392640445</v>
      </c>
      <c r="F163" s="1">
        <f t="shared" si="15"/>
        <v>1834.5</v>
      </c>
      <c r="G163" s="1">
        <f t="shared" si="19"/>
        <v>4.9628499982645735E-3</v>
      </c>
      <c r="L163" s="1">
        <f>+G163</f>
        <v>4.9628499982645735E-3</v>
      </c>
      <c r="N163" s="1">
        <f>+G163</f>
        <v>4.9628499982645735E-3</v>
      </c>
      <c r="O163" s="1">
        <f t="shared" ca="1" si="18"/>
        <v>2.6523958907855045E-3</v>
      </c>
      <c r="P163" s="6">
        <f t="shared" si="17"/>
        <v>3.6532577867242778E-3</v>
      </c>
      <c r="Q163" s="49">
        <f t="shared" si="16"/>
        <v>36568.446300000003</v>
      </c>
      <c r="S163" s="1">
        <f t="shared" si="20"/>
        <v>1.7150317605270026E-6</v>
      </c>
      <c r="T163" s="1">
        <v>0.5</v>
      </c>
      <c r="U163" s="1">
        <f t="shared" si="21"/>
        <v>8.5751588026350131E-7</v>
      </c>
    </row>
    <row r="164" spans="1:21">
      <c r="A164" s="76" t="s">
        <v>137</v>
      </c>
      <c r="B164" s="77" t="s">
        <v>61</v>
      </c>
      <c r="C164" s="76">
        <v>51922.397299999997</v>
      </c>
      <c r="D164" s="76">
        <v>2.9999999999999997E-4</v>
      </c>
      <c r="E164" s="1">
        <f t="shared" si="14"/>
        <v>2641.515588993012</v>
      </c>
      <c r="F164" s="1">
        <f t="shared" si="15"/>
        <v>2641.5</v>
      </c>
      <c r="G164" s="1">
        <f t="shared" si="19"/>
        <v>6.4799499959917739E-3</v>
      </c>
      <c r="J164" s="1">
        <f>G164</f>
        <v>6.4799499959917739E-3</v>
      </c>
      <c r="O164" s="1">
        <f t="shared" ca="1" si="18"/>
        <v>5.2697324984088446E-3</v>
      </c>
      <c r="P164" s="6">
        <f t="shared" si="17"/>
        <v>5.8055556880161601E-3</v>
      </c>
      <c r="Q164" s="49">
        <f t="shared" si="16"/>
        <v>36903.897299999997</v>
      </c>
      <c r="S164" s="1">
        <f t="shared" si="20"/>
        <v>4.5480768262990705E-7</v>
      </c>
      <c r="T164" s="1">
        <v>1</v>
      </c>
      <c r="U164" s="1">
        <f t="shared" si="21"/>
        <v>4.5480768262990705E-7</v>
      </c>
    </row>
    <row r="165" spans="1:21">
      <c r="A165" s="75" t="s">
        <v>141</v>
      </c>
      <c r="B165" s="215"/>
      <c r="C165" s="216">
        <v>52551.940999999999</v>
      </c>
      <c r="D165" s="216">
        <v>1E-3</v>
      </c>
      <c r="E165" s="1">
        <f t="shared" si="14"/>
        <v>4156.0260944435531</v>
      </c>
      <c r="F165" s="1">
        <f t="shared" si="15"/>
        <v>4156</v>
      </c>
      <c r="G165" s="1">
        <f t="shared" si="19"/>
        <v>1.084679999621585E-2</v>
      </c>
      <c r="K165" s="1">
        <f>G165</f>
        <v>1.084679999621585E-2</v>
      </c>
      <c r="O165" s="1">
        <f t="shared" ca="1" si="18"/>
        <v>1.0181698164140629E-2</v>
      </c>
      <c r="P165" s="6">
        <f t="shared" si="17"/>
        <v>1.0037428926915042E-2</v>
      </c>
      <c r="Q165" s="49">
        <f t="shared" si="16"/>
        <v>37533.440999999999</v>
      </c>
      <c r="S165" s="1">
        <f t="shared" si="20"/>
        <v>6.5508152782113311E-7</v>
      </c>
      <c r="T165" s="1">
        <v>0.5</v>
      </c>
      <c r="U165" s="1">
        <f t="shared" si="21"/>
        <v>3.2754076391056655E-7</v>
      </c>
    </row>
    <row r="166" spans="1:21">
      <c r="A166" s="78" t="s">
        <v>142</v>
      </c>
      <c r="B166" s="72" t="s">
        <v>59</v>
      </c>
      <c r="C166" s="71">
        <v>52580.206729999998</v>
      </c>
      <c r="D166" s="73">
        <v>6.0000000000000002E-5</v>
      </c>
      <c r="E166" s="1">
        <f t="shared" si="14"/>
        <v>4224.0257345467371</v>
      </c>
      <c r="F166" s="1">
        <f t="shared" si="15"/>
        <v>4224</v>
      </c>
      <c r="G166" s="1">
        <f t="shared" si="19"/>
        <v>1.069719999213703E-2</v>
      </c>
      <c r="J166" s="1">
        <f>G166</f>
        <v>1.069719999213703E-2</v>
      </c>
      <c r="O166" s="1">
        <f t="shared" ca="1" si="18"/>
        <v>1.0402242017075434E-2</v>
      </c>
      <c r="P166" s="6">
        <f t="shared" si="17"/>
        <v>1.0233333380627613E-2</v>
      </c>
      <c r="Q166" s="49">
        <f t="shared" si="16"/>
        <v>37561.706729999998</v>
      </c>
      <c r="S166" s="1">
        <f t="shared" si="20"/>
        <v>2.1517223327322775E-7</v>
      </c>
      <c r="T166" s="1">
        <v>1</v>
      </c>
      <c r="U166" s="1">
        <f t="shared" si="21"/>
        <v>2.1517223327322775E-7</v>
      </c>
    </row>
    <row r="167" spans="1:21">
      <c r="A167" s="79" t="s">
        <v>142</v>
      </c>
      <c r="B167" s="72" t="s">
        <v>59</v>
      </c>
      <c r="C167" s="71">
        <v>52580.206729999998</v>
      </c>
      <c r="D167" s="71">
        <v>6.0000000000000002E-5</v>
      </c>
      <c r="E167" s="1">
        <f t="shared" si="14"/>
        <v>4224.0257345467371</v>
      </c>
      <c r="F167" s="1">
        <f t="shared" si="15"/>
        <v>4224</v>
      </c>
      <c r="G167" s="1">
        <f t="shared" si="19"/>
        <v>1.069719999213703E-2</v>
      </c>
      <c r="J167" s="1">
        <f>G167</f>
        <v>1.069719999213703E-2</v>
      </c>
      <c r="O167" s="1">
        <f t="shared" ca="1" si="18"/>
        <v>1.0402242017075434E-2</v>
      </c>
      <c r="P167" s="6">
        <f t="shared" si="17"/>
        <v>1.0233333380627613E-2</v>
      </c>
      <c r="Q167" s="49">
        <f t="shared" si="16"/>
        <v>37561.706729999998</v>
      </c>
      <c r="S167" s="1">
        <f t="shared" si="20"/>
        <v>2.1517223327322775E-7</v>
      </c>
      <c r="T167" s="1">
        <v>1</v>
      </c>
      <c r="U167" s="1">
        <f t="shared" si="21"/>
        <v>2.1517223327322775E-7</v>
      </c>
    </row>
    <row r="168" spans="1:21">
      <c r="A168" s="32" t="s">
        <v>144</v>
      </c>
      <c r="B168" s="72" t="s">
        <v>61</v>
      </c>
      <c r="C168" s="217">
        <v>52619.072</v>
      </c>
      <c r="D168" s="71" t="s">
        <v>47</v>
      </c>
      <c r="E168" s="1">
        <f t="shared" si="14"/>
        <v>4317.5249780657732</v>
      </c>
      <c r="F168" s="1">
        <f t="shared" si="15"/>
        <v>4317.5</v>
      </c>
      <c r="G168" s="1">
        <f t="shared" si="19"/>
        <v>1.0382749998825602E-2</v>
      </c>
      <c r="N168" s="1">
        <f t="shared" ref="N168:N173" si="22">G168</f>
        <v>1.0382749998825602E-2</v>
      </c>
      <c r="O168" s="1">
        <f t="shared" ca="1" si="18"/>
        <v>1.070548981486079E-2</v>
      </c>
      <c r="P168" s="6">
        <f t="shared" si="17"/>
        <v>1.0503529393112918E-2</v>
      </c>
      <c r="Q168" s="49">
        <f t="shared" si="16"/>
        <v>37600.572</v>
      </c>
      <c r="S168" s="1">
        <f t="shared" si="20"/>
        <v>1.4587662084410945E-8</v>
      </c>
      <c r="T168" s="1">
        <v>1</v>
      </c>
      <c r="U168" s="1">
        <f t="shared" si="21"/>
        <v>1.4587662084410945E-8</v>
      </c>
    </row>
    <row r="169" spans="1:21">
      <c r="A169" s="32" t="s">
        <v>144</v>
      </c>
      <c r="B169" s="72" t="s">
        <v>59</v>
      </c>
      <c r="C169" s="217">
        <v>52619.279199999997</v>
      </c>
      <c r="D169" s="71" t="s">
        <v>47</v>
      </c>
      <c r="E169" s="1">
        <f t="shared" si="14"/>
        <v>4318.023444775431</v>
      </c>
      <c r="F169" s="1">
        <f t="shared" si="15"/>
        <v>4318</v>
      </c>
      <c r="G169" s="1">
        <f t="shared" si="19"/>
        <v>9.7453999915160239E-3</v>
      </c>
      <c r="N169" s="1">
        <f t="shared" si="22"/>
        <v>9.7453999915160239E-3</v>
      </c>
      <c r="O169" s="1">
        <f t="shared" ca="1" si="18"/>
        <v>1.0707111460838251E-2</v>
      </c>
      <c r="P169" s="6">
        <f t="shared" si="17"/>
        <v>1.0504976866848374E-2</v>
      </c>
      <c r="Q169" s="49">
        <f t="shared" si="16"/>
        <v>37600.779199999997</v>
      </c>
      <c r="S169" s="1">
        <f t="shared" si="20"/>
        <v>5.7695702953965583E-7</v>
      </c>
      <c r="T169" s="1">
        <v>1</v>
      </c>
      <c r="U169" s="1">
        <f t="shared" si="21"/>
        <v>5.7695702953965583E-7</v>
      </c>
    </row>
    <row r="170" spans="1:21">
      <c r="A170" s="32" t="s">
        <v>144</v>
      </c>
      <c r="B170" s="72" t="s">
        <v>59</v>
      </c>
      <c r="C170" s="217">
        <v>52620.111599999997</v>
      </c>
      <c r="D170" s="71" t="s">
        <v>47</v>
      </c>
      <c r="E170" s="1">
        <f t="shared" si="14"/>
        <v>4320.0259722325973</v>
      </c>
      <c r="F170" s="1">
        <f t="shared" si="15"/>
        <v>4320</v>
      </c>
      <c r="G170" s="1">
        <f t="shared" si="19"/>
        <v>1.079599999502534E-2</v>
      </c>
      <c r="N170" s="1">
        <f t="shared" si="22"/>
        <v>1.079599999502534E-2</v>
      </c>
      <c r="O170" s="1">
        <f t="shared" ca="1" si="18"/>
        <v>1.0713598044748099E-2</v>
      </c>
      <c r="P170" s="6">
        <f t="shared" si="17"/>
        <v>1.0510767035755408E-2</v>
      </c>
      <c r="Q170" s="49">
        <f t="shared" si="16"/>
        <v>37601.611599999997</v>
      </c>
      <c r="S170" s="1">
        <f t="shared" si="20"/>
        <v>8.1357841053882928E-8</v>
      </c>
      <c r="T170" s="1">
        <v>1</v>
      </c>
      <c r="U170" s="1">
        <f t="shared" si="21"/>
        <v>8.1357841053882928E-8</v>
      </c>
    </row>
    <row r="171" spans="1:21">
      <c r="A171" s="32" t="s">
        <v>144</v>
      </c>
      <c r="B171" s="72" t="s">
        <v>61</v>
      </c>
      <c r="C171" s="217">
        <v>52620.319499999998</v>
      </c>
      <c r="D171" s="71" t="s">
        <v>47</v>
      </c>
      <c r="E171" s="1">
        <f t="shared" si="14"/>
        <v>4320.5261229514199</v>
      </c>
      <c r="F171" s="1">
        <f t="shared" si="15"/>
        <v>4320.5</v>
      </c>
      <c r="G171" s="1">
        <f t="shared" si="19"/>
        <v>1.0858649991860148E-2</v>
      </c>
      <c r="N171" s="1">
        <f t="shared" si="22"/>
        <v>1.0858649991860148E-2</v>
      </c>
      <c r="O171" s="1">
        <f t="shared" ca="1" si="18"/>
        <v>1.071521969072556E-2</v>
      </c>
      <c r="P171" s="6">
        <f t="shared" si="17"/>
        <v>1.0512214646473467E-2</v>
      </c>
      <c r="Q171" s="49">
        <f t="shared" si="16"/>
        <v>37601.819499999998</v>
      </c>
      <c r="S171" s="1">
        <f t="shared" si="20"/>
        <v>1.2001744853318839E-7</v>
      </c>
      <c r="T171" s="1">
        <v>1</v>
      </c>
      <c r="U171" s="1">
        <f t="shared" si="21"/>
        <v>1.2001744853318839E-7</v>
      </c>
    </row>
    <row r="172" spans="1:21">
      <c r="A172" s="73" t="s">
        <v>148</v>
      </c>
      <c r="B172" s="74" t="s">
        <v>59</v>
      </c>
      <c r="C172" s="73">
        <v>53060.3145</v>
      </c>
      <c r="D172" s="73">
        <v>1.2999999999999999E-3</v>
      </c>
      <c r="E172" s="1">
        <f t="shared" si="14"/>
        <v>5379.0341341438316</v>
      </c>
      <c r="F172" s="1">
        <f t="shared" si="15"/>
        <v>5379</v>
      </c>
      <c r="G172" s="1">
        <f t="shared" si="19"/>
        <v>1.4188699999067467E-2</v>
      </c>
      <c r="N172" s="1">
        <f t="shared" si="22"/>
        <v>1.4188699999067467E-2</v>
      </c>
      <c r="O172" s="1">
        <f t="shared" ca="1" si="18"/>
        <v>1.4148244225012183E-2</v>
      </c>
      <c r="P172" s="6">
        <f t="shared" si="17"/>
        <v>1.36382268790835E-2</v>
      </c>
      <c r="Q172" s="49">
        <f t="shared" si="16"/>
        <v>38041.8145</v>
      </c>
      <c r="S172" s="1">
        <f t="shared" si="20"/>
        <v>3.0302065582488231E-7</v>
      </c>
      <c r="T172" s="1">
        <v>0.5</v>
      </c>
      <c r="U172" s="1">
        <f t="shared" si="21"/>
        <v>1.5151032791244116E-7</v>
      </c>
    </row>
    <row r="173" spans="1:21">
      <c r="A173" s="73" t="s">
        <v>148</v>
      </c>
      <c r="B173" s="74" t="s">
        <v>59</v>
      </c>
      <c r="C173" s="73">
        <v>53070.291830000002</v>
      </c>
      <c r="D173" s="73">
        <v>1.2999999999999999E-3</v>
      </c>
      <c r="E173" s="1">
        <f t="shared" si="14"/>
        <v>5403.0368699369928</v>
      </c>
      <c r="F173" s="1">
        <f t="shared" si="15"/>
        <v>5403</v>
      </c>
      <c r="G173" s="1">
        <f t="shared" si="19"/>
        <v>1.5325899999879766E-2</v>
      </c>
      <c r="N173" s="1">
        <f t="shared" si="22"/>
        <v>1.5325899999879766E-2</v>
      </c>
      <c r="O173" s="1">
        <f t="shared" ca="1" si="18"/>
        <v>1.422608323193035E-2</v>
      </c>
      <c r="P173" s="6">
        <f t="shared" si="17"/>
        <v>1.3710528336730438E-2</v>
      </c>
      <c r="Q173" s="49">
        <f t="shared" si="16"/>
        <v>38051.791830000002</v>
      </c>
      <c r="S173" s="1">
        <f t="shared" si="20"/>
        <v>2.6094256101058261E-6</v>
      </c>
      <c r="T173" s="1">
        <v>0.5</v>
      </c>
      <c r="U173" s="1">
        <f t="shared" si="21"/>
        <v>1.304712805052913E-6</v>
      </c>
    </row>
    <row r="174" spans="1:21">
      <c r="A174" s="76" t="s">
        <v>149</v>
      </c>
      <c r="B174" s="218" t="s">
        <v>59</v>
      </c>
      <c r="C174" s="219">
        <v>53308.468699999998</v>
      </c>
      <c r="D174" s="219">
        <v>1E-4</v>
      </c>
      <c r="E174" s="1">
        <f t="shared" si="14"/>
        <v>5976.0254833887993</v>
      </c>
      <c r="F174" s="1">
        <f t="shared" si="15"/>
        <v>5976</v>
      </c>
      <c r="G174" s="1">
        <f t="shared" si="19"/>
        <v>1.0592799997539259E-2</v>
      </c>
      <c r="J174" s="1">
        <f t="shared" ref="J174:J186" si="23">G174</f>
        <v>1.0592799997539259E-2</v>
      </c>
      <c r="O174" s="1">
        <f t="shared" ca="1" si="18"/>
        <v>1.6084489522101571E-2</v>
      </c>
      <c r="P174" s="6">
        <f t="shared" si="17"/>
        <v>1.5455469296607426E-2</v>
      </c>
      <c r="Q174" s="49">
        <f t="shared" si="16"/>
        <v>38289.968699999998</v>
      </c>
      <c r="S174" s="1">
        <f t="shared" si="20"/>
        <v>2.3645552712100089E-5</v>
      </c>
      <c r="T174" s="1">
        <v>1</v>
      </c>
      <c r="U174" s="1">
        <f t="shared" si="21"/>
        <v>2.3645552712100089E-5</v>
      </c>
    </row>
    <row r="175" spans="1:21">
      <c r="A175" s="79" t="s">
        <v>150</v>
      </c>
      <c r="B175" s="74" t="s">
        <v>61</v>
      </c>
      <c r="C175" s="73">
        <v>53327.799500000001</v>
      </c>
      <c r="D175" s="73">
        <v>5.0000000000000001E-4</v>
      </c>
      <c r="E175" s="1">
        <f t="shared" si="14"/>
        <v>6022.5301179022863</v>
      </c>
      <c r="F175" s="1">
        <f t="shared" si="15"/>
        <v>6022.5</v>
      </c>
      <c r="G175" s="1">
        <f t="shared" si="19"/>
        <v>1.2519249998149462E-2</v>
      </c>
      <c r="J175" s="1">
        <f t="shared" si="23"/>
        <v>1.2519249998149462E-2</v>
      </c>
      <c r="O175" s="1">
        <f t="shared" ca="1" si="18"/>
        <v>1.6235302598005517E-2</v>
      </c>
      <c r="P175" s="6">
        <f t="shared" si="17"/>
        <v>1.5598652862496159E-2</v>
      </c>
      <c r="Q175" s="49">
        <f t="shared" si="16"/>
        <v>38309.299500000001</v>
      </c>
      <c r="S175" s="1">
        <f t="shared" si="20"/>
        <v>9.4827220009466407E-6</v>
      </c>
      <c r="T175" s="1">
        <v>1</v>
      </c>
      <c r="U175" s="1">
        <f t="shared" si="21"/>
        <v>9.4827220009466407E-6</v>
      </c>
    </row>
    <row r="176" spans="1:21">
      <c r="A176" s="79" t="s">
        <v>150</v>
      </c>
      <c r="B176" s="74" t="s">
        <v>59</v>
      </c>
      <c r="C176" s="73">
        <v>53329.672599999998</v>
      </c>
      <c r="D176" s="73">
        <v>6.9999999999999999E-4</v>
      </c>
      <c r="E176" s="1">
        <f t="shared" si="14"/>
        <v>6027.0362858263798</v>
      </c>
      <c r="F176" s="1">
        <f t="shared" si="15"/>
        <v>6027</v>
      </c>
      <c r="G176" s="1">
        <f t="shared" si="19"/>
        <v>1.5083099991898052E-2</v>
      </c>
      <c r="J176" s="1">
        <f t="shared" si="23"/>
        <v>1.5083099991898052E-2</v>
      </c>
      <c r="O176" s="1">
        <f t="shared" ca="1" si="18"/>
        <v>1.6249897411802675E-2</v>
      </c>
      <c r="P176" s="6">
        <f t="shared" si="17"/>
        <v>1.5612521911617532E-2</v>
      </c>
      <c r="Q176" s="49">
        <f t="shared" si="16"/>
        <v>38311.172599999998</v>
      </c>
      <c r="S176" s="1">
        <f t="shared" si="20"/>
        <v>2.8028756907945931E-7</v>
      </c>
      <c r="T176" s="1">
        <v>1</v>
      </c>
      <c r="U176" s="1">
        <f t="shared" si="21"/>
        <v>2.8028756907945931E-7</v>
      </c>
    </row>
    <row r="177" spans="1:21">
      <c r="A177" s="79" t="s">
        <v>150</v>
      </c>
      <c r="B177" s="74" t="s">
        <v>61</v>
      </c>
      <c r="C177" s="73">
        <v>53343.605799999998</v>
      </c>
      <c r="D177" s="73">
        <v>1E-3</v>
      </c>
      <c r="E177" s="1">
        <f t="shared" si="14"/>
        <v>6060.5557663239888</v>
      </c>
      <c r="F177" s="1">
        <f t="shared" si="15"/>
        <v>6060.5</v>
      </c>
      <c r="G177" s="1">
        <f t="shared" si="19"/>
        <v>2.3180649994174019E-2</v>
      </c>
      <c r="J177" s="1">
        <f t="shared" si="23"/>
        <v>2.3180649994174019E-2</v>
      </c>
      <c r="O177" s="1">
        <f t="shared" ca="1" si="18"/>
        <v>1.6358547692292613E-2</v>
      </c>
      <c r="P177" s="6">
        <f t="shared" si="17"/>
        <v>1.5715839028841175E-2</v>
      </c>
      <c r="Q177" s="49">
        <f t="shared" si="16"/>
        <v>38325.105799999998</v>
      </c>
      <c r="S177" s="1">
        <f t="shared" si="20"/>
        <v>5.572340274815346E-5</v>
      </c>
      <c r="T177" s="1">
        <v>0.5</v>
      </c>
      <c r="U177" s="1">
        <f t="shared" si="21"/>
        <v>2.786170137407673E-5</v>
      </c>
    </row>
    <row r="178" spans="1:21">
      <c r="A178" s="79" t="s">
        <v>150</v>
      </c>
      <c r="B178" s="74" t="s">
        <v>59</v>
      </c>
      <c r="C178" s="73">
        <v>53344.637900000002</v>
      </c>
      <c r="D178" s="73">
        <v>6.9999999999999999E-4</v>
      </c>
      <c r="E178" s="1">
        <f t="shared" si="14"/>
        <v>6063.0387175356072</v>
      </c>
      <c r="F178" s="1">
        <f t="shared" si="15"/>
        <v>6063</v>
      </c>
      <c r="G178" s="1">
        <f t="shared" si="19"/>
        <v>1.6093899997940753E-2</v>
      </c>
      <c r="J178" s="1">
        <f t="shared" si="23"/>
        <v>1.6093899997940753E-2</v>
      </c>
      <c r="O178" s="1">
        <f t="shared" ca="1" si="18"/>
        <v>1.6366655922179923E-2</v>
      </c>
      <c r="P178" s="6">
        <f t="shared" si="17"/>
        <v>1.5723554192843572E-2</v>
      </c>
      <c r="Q178" s="49">
        <f t="shared" si="16"/>
        <v>38326.137900000002</v>
      </c>
      <c r="S178" s="1">
        <f t="shared" si="20"/>
        <v>1.3715601535307916E-7</v>
      </c>
      <c r="T178" s="1">
        <v>1</v>
      </c>
      <c r="U178" s="1">
        <f t="shared" si="21"/>
        <v>1.3715601535307916E-7</v>
      </c>
    </row>
    <row r="179" spans="1:21">
      <c r="A179" s="79" t="s">
        <v>150</v>
      </c>
      <c r="B179" s="74" t="s">
        <v>61</v>
      </c>
      <c r="C179" s="73">
        <v>53345.675900000002</v>
      </c>
      <c r="D179" s="73">
        <v>6.9999999999999999E-4</v>
      </c>
      <c r="E179" s="1">
        <f t="shared" si="14"/>
        <v>6065.5358625386598</v>
      </c>
      <c r="F179" s="1">
        <f t="shared" si="15"/>
        <v>6065.5</v>
      </c>
      <c r="G179" s="1">
        <f t="shared" si="19"/>
        <v>1.4907149998180103E-2</v>
      </c>
      <c r="J179" s="1">
        <f t="shared" si="23"/>
        <v>1.4907149998180103E-2</v>
      </c>
      <c r="O179" s="1">
        <f t="shared" ca="1" si="18"/>
        <v>1.6374764152067234E-2</v>
      </c>
      <c r="P179" s="6">
        <f t="shared" si="17"/>
        <v>1.5731270041758994E-2</v>
      </c>
      <c r="Q179" s="49">
        <f t="shared" si="16"/>
        <v>38327.175900000002</v>
      </c>
      <c r="S179" s="1">
        <f t="shared" si="20"/>
        <v>6.7917384622847421E-7</v>
      </c>
      <c r="T179" s="1">
        <v>1</v>
      </c>
      <c r="U179" s="1">
        <f t="shared" si="21"/>
        <v>6.7917384622847421E-7</v>
      </c>
    </row>
    <row r="180" spans="1:21">
      <c r="A180" s="78" t="s">
        <v>152</v>
      </c>
      <c r="B180" s="72"/>
      <c r="C180" s="73">
        <v>53348.377699999997</v>
      </c>
      <c r="D180" s="73">
        <v>2.0000000000000001E-4</v>
      </c>
      <c r="E180" s="1">
        <f t="shared" si="14"/>
        <v>6072.0356567286726</v>
      </c>
      <c r="F180" s="1">
        <f t="shared" si="15"/>
        <v>6072</v>
      </c>
      <c r="G180" s="1">
        <f t="shared" si="19"/>
        <v>1.4821599994320422E-2</v>
      </c>
      <c r="J180" s="1">
        <f t="shared" si="23"/>
        <v>1.4821599994320422E-2</v>
      </c>
      <c r="O180" s="1">
        <f t="shared" ca="1" si="18"/>
        <v>1.6395845549774236E-2</v>
      </c>
      <c r="P180" s="6">
        <f t="shared" si="17"/>
        <v>1.575133445433204E-2</v>
      </c>
      <c r="Q180" s="49">
        <f t="shared" si="16"/>
        <v>38329.877699999997</v>
      </c>
      <c r="S180" s="1">
        <f t="shared" si="20"/>
        <v>8.6440616613309329E-7</v>
      </c>
      <c r="T180" s="1">
        <v>1</v>
      </c>
      <c r="U180" s="1">
        <f t="shared" si="21"/>
        <v>8.6440616613309329E-7</v>
      </c>
    </row>
    <row r="181" spans="1:21">
      <c r="A181" s="79" t="s">
        <v>150</v>
      </c>
      <c r="B181" s="74" t="s">
        <v>59</v>
      </c>
      <c r="C181" s="73">
        <v>53349.626400000001</v>
      </c>
      <c r="D181" s="73">
        <v>5.9999999999999995E-4</v>
      </c>
      <c r="E181" s="1">
        <f t="shared" si="14"/>
        <v>6075.0396884871698</v>
      </c>
      <c r="F181" s="1">
        <f t="shared" si="15"/>
        <v>6075</v>
      </c>
      <c r="G181" s="1">
        <f t="shared" si="19"/>
        <v>1.6497500000696164E-2</v>
      </c>
      <c r="J181" s="1">
        <f t="shared" si="23"/>
        <v>1.6497500000696164E-2</v>
      </c>
      <c r="O181" s="1">
        <f t="shared" ca="1" si="18"/>
        <v>1.6405575425639005E-2</v>
      </c>
      <c r="P181" s="6">
        <f t="shared" si="17"/>
        <v>1.5760596514044371E-2</v>
      </c>
      <c r="Q181" s="49">
        <f t="shared" si="16"/>
        <v>38331.126400000001</v>
      </c>
      <c r="S181" s="1">
        <f t="shared" si="20"/>
        <v>5.4302674863956829E-7</v>
      </c>
      <c r="T181" s="1">
        <v>1</v>
      </c>
      <c r="U181" s="1">
        <f t="shared" si="21"/>
        <v>5.4302674863956829E-7</v>
      </c>
    </row>
    <row r="182" spans="1:21">
      <c r="A182" s="79" t="s">
        <v>150</v>
      </c>
      <c r="B182" s="74" t="s">
        <v>59</v>
      </c>
      <c r="C182" s="73">
        <v>53354.6103</v>
      </c>
      <c r="D182" s="73">
        <v>5.0000000000000001E-4</v>
      </c>
      <c r="E182" s="1">
        <f t="shared" si="14"/>
        <v>6087.0295930928605</v>
      </c>
      <c r="F182" s="1">
        <f t="shared" si="15"/>
        <v>6087</v>
      </c>
      <c r="G182" s="1">
        <f t="shared" si="19"/>
        <v>1.2301099995966069E-2</v>
      </c>
      <c r="J182" s="1">
        <f t="shared" si="23"/>
        <v>1.2301099995966069E-2</v>
      </c>
      <c r="O182" s="1">
        <f t="shared" ca="1" si="18"/>
        <v>1.6444494929098091E-2</v>
      </c>
      <c r="P182" s="6">
        <f t="shared" si="17"/>
        <v>1.5797654615641227E-2</v>
      </c>
      <c r="Q182" s="49">
        <f t="shared" si="16"/>
        <v>38336.1103</v>
      </c>
      <c r="S182" s="1">
        <f t="shared" si="20"/>
        <v>1.2225894208371683E-5</v>
      </c>
      <c r="T182" s="1">
        <v>1</v>
      </c>
      <c r="U182" s="1">
        <f t="shared" si="21"/>
        <v>1.2225894208371683E-5</v>
      </c>
    </row>
    <row r="183" spans="1:21">
      <c r="A183" s="79" t="s">
        <v>150</v>
      </c>
      <c r="B183" s="74" t="s">
        <v>61</v>
      </c>
      <c r="C183" s="73">
        <v>53355.655200000001</v>
      </c>
      <c r="D183" s="73">
        <v>6.9999999999999999E-4</v>
      </c>
      <c r="E183" s="1">
        <f t="shared" si="14"/>
        <v>6089.5433376147203</v>
      </c>
      <c r="F183" s="1">
        <f t="shared" si="15"/>
        <v>6089.5</v>
      </c>
      <c r="G183" s="1">
        <f t="shared" si="19"/>
        <v>1.8014349996519741E-2</v>
      </c>
      <c r="J183" s="1">
        <f t="shared" si="23"/>
        <v>1.8014349996519741E-2</v>
      </c>
      <c r="O183" s="1">
        <f t="shared" ca="1" si="18"/>
        <v>1.6452603158985397E-2</v>
      </c>
      <c r="P183" s="6">
        <f t="shared" si="17"/>
        <v>1.5805377039721673E-2</v>
      </c>
      <c r="Q183" s="49">
        <f t="shared" si="16"/>
        <v>38337.155200000001</v>
      </c>
      <c r="S183" s="1">
        <f t="shared" si="20"/>
        <v>4.8795615238651985E-6</v>
      </c>
      <c r="T183" s="1">
        <v>1</v>
      </c>
      <c r="U183" s="1">
        <f t="shared" si="21"/>
        <v>4.8795615238651985E-6</v>
      </c>
    </row>
    <row r="184" spans="1:21">
      <c r="A184" s="79" t="s">
        <v>150</v>
      </c>
      <c r="B184" s="74" t="s">
        <v>59</v>
      </c>
      <c r="C184" s="73">
        <v>53356.6901</v>
      </c>
      <c r="D184" s="73">
        <v>4.0000000000000002E-4</v>
      </c>
      <c r="E184" s="1">
        <f t="shared" si="14"/>
        <v>6092.0330248629434</v>
      </c>
      <c r="F184" s="1">
        <f t="shared" si="15"/>
        <v>6092</v>
      </c>
      <c r="G184" s="1">
        <f t="shared" si="19"/>
        <v>1.3727599995036144E-2</v>
      </c>
      <c r="J184" s="1">
        <f t="shared" si="23"/>
        <v>1.3727599995036144E-2</v>
      </c>
      <c r="O184" s="1">
        <f t="shared" ca="1" si="18"/>
        <v>1.6460711388872708E-2</v>
      </c>
      <c r="P184" s="6">
        <f t="shared" si="17"/>
        <v>1.5813100148715141E-2</v>
      </c>
      <c r="Q184" s="49">
        <f t="shared" si="16"/>
        <v>38338.1901</v>
      </c>
      <c r="S184" s="1">
        <f t="shared" si="20"/>
        <v>4.3493108909951209E-6</v>
      </c>
      <c r="T184" s="1">
        <v>1</v>
      </c>
      <c r="U184" s="1">
        <f t="shared" si="21"/>
        <v>4.3493108909951209E-6</v>
      </c>
    </row>
    <row r="185" spans="1:21">
      <c r="A185" s="79" t="s">
        <v>150</v>
      </c>
      <c r="B185" s="74" t="s">
        <v>61</v>
      </c>
      <c r="C185" s="73">
        <v>53370.613499999999</v>
      </c>
      <c r="D185" s="73">
        <v>8.0000000000000004E-4</v>
      </c>
      <c r="E185" s="1">
        <f t="shared" si="14"/>
        <v>6125.5289292323923</v>
      </c>
      <c r="F185" s="1">
        <f t="shared" si="15"/>
        <v>6125.5</v>
      </c>
      <c r="G185" s="1">
        <f t="shared" si="19"/>
        <v>1.2025149997498374E-2</v>
      </c>
      <c r="J185" s="1">
        <f t="shared" si="23"/>
        <v>1.2025149997498374E-2</v>
      </c>
      <c r="O185" s="1">
        <f t="shared" ca="1" si="18"/>
        <v>1.6569361669362646E-2</v>
      </c>
      <c r="P185" s="6">
        <f t="shared" si="17"/>
        <v>1.5916655889636134E-2</v>
      </c>
      <c r="Q185" s="49">
        <f t="shared" si="16"/>
        <v>38352.113499999999</v>
      </c>
      <c r="S185" s="1">
        <f t="shared" si="20"/>
        <v>1.51438181085429E-5</v>
      </c>
      <c r="T185" s="1">
        <v>1</v>
      </c>
      <c r="U185" s="1">
        <f t="shared" si="21"/>
        <v>1.51438181085429E-5</v>
      </c>
    </row>
    <row r="186" spans="1:21">
      <c r="A186" s="78" t="s">
        <v>152</v>
      </c>
      <c r="B186" s="72"/>
      <c r="C186" s="73">
        <v>53385.373599999999</v>
      </c>
      <c r="D186" s="73">
        <v>2.0000000000000001E-4</v>
      </c>
      <c r="E186" s="1">
        <f t="shared" si="14"/>
        <v>6161.0377056866719</v>
      </c>
      <c r="F186" s="1">
        <f t="shared" si="15"/>
        <v>6161</v>
      </c>
      <c r="G186" s="1">
        <f t="shared" si="19"/>
        <v>1.5673299996706191E-2</v>
      </c>
      <c r="J186" s="1">
        <f t="shared" si="23"/>
        <v>1.5673299996706191E-2</v>
      </c>
      <c r="O186" s="1">
        <f t="shared" ca="1" si="18"/>
        <v>1.6684498533762436E-2</v>
      </c>
      <c r="P186" s="6">
        <f t="shared" si="17"/>
        <v>1.602652827840698E-2</v>
      </c>
      <c r="Q186" s="49">
        <f t="shared" si="16"/>
        <v>38366.873599999999</v>
      </c>
      <c r="S186" s="1">
        <f t="shared" si="20"/>
        <v>1.2477021899329142E-7</v>
      </c>
      <c r="T186" s="1">
        <v>1</v>
      </c>
      <c r="U186" s="1">
        <f t="shared" si="21"/>
        <v>1.2477021899329142E-7</v>
      </c>
    </row>
    <row r="187" spans="1:21">
      <c r="A187" s="73" t="s">
        <v>148</v>
      </c>
      <c r="B187" s="74" t="s">
        <v>59</v>
      </c>
      <c r="C187" s="73">
        <v>53760.315949999997</v>
      </c>
      <c r="D187" s="73" t="s">
        <v>155</v>
      </c>
      <c r="E187" s="1">
        <f t="shared" si="14"/>
        <v>7063.0467767222617</v>
      </c>
      <c r="F187" s="1">
        <f t="shared" si="15"/>
        <v>7063</v>
      </c>
      <c r="G187" s="1">
        <f t="shared" si="19"/>
        <v>1.9443899989710189E-2</v>
      </c>
      <c r="N187" s="1">
        <f>G187</f>
        <v>1.9443899989710189E-2</v>
      </c>
      <c r="O187" s="1">
        <f t="shared" ref="O187:O218" ca="1" si="24">+C$11+C$12*F187</f>
        <v>1.9609947877103517E-2</v>
      </c>
      <c r="P187" s="6">
        <f t="shared" si="17"/>
        <v>1.8864549818278849E-2</v>
      </c>
      <c r="Q187" s="49">
        <f t="shared" si="16"/>
        <v>38741.815949999997</v>
      </c>
      <c r="S187" s="1">
        <f t="shared" si="20"/>
        <v>3.3564662113752378E-7</v>
      </c>
      <c r="T187" s="1">
        <v>0.5</v>
      </c>
      <c r="U187" s="1">
        <f t="shared" si="21"/>
        <v>1.6782331056876189E-7</v>
      </c>
    </row>
    <row r="188" spans="1:21">
      <c r="A188" s="73" t="s">
        <v>148</v>
      </c>
      <c r="B188" s="74" t="s">
        <v>59</v>
      </c>
      <c r="C188" s="73">
        <v>53765.303030000003</v>
      </c>
      <c r="D188" s="73">
        <v>1.8E-3</v>
      </c>
      <c r="E188" s="1">
        <f t="shared" si="14"/>
        <v>7075.0443315409848</v>
      </c>
      <c r="F188" s="1">
        <f t="shared" si="15"/>
        <v>7075</v>
      </c>
      <c r="G188" s="1">
        <f t="shared" si="19"/>
        <v>1.8427499999233987E-2</v>
      </c>
      <c r="N188" s="1">
        <f>G188</f>
        <v>1.8427499999233987E-2</v>
      </c>
      <c r="O188" s="1">
        <f t="shared" ca="1" si="24"/>
        <v>1.9648867380562599E-2</v>
      </c>
      <c r="P188" s="6">
        <f t="shared" si="17"/>
        <v>1.8902907172484558E-2</v>
      </c>
      <c r="Q188" s="49">
        <f t="shared" si="16"/>
        <v>38746.803030000003</v>
      </c>
      <c r="S188" s="1">
        <f t="shared" si="20"/>
        <v>2.260119803780982E-7</v>
      </c>
      <c r="T188" s="1">
        <v>0.5</v>
      </c>
      <c r="U188" s="1">
        <f t="shared" si="21"/>
        <v>1.130059901890491E-7</v>
      </c>
    </row>
    <row r="189" spans="1:21">
      <c r="A189" s="73" t="s">
        <v>156</v>
      </c>
      <c r="B189" s="72" t="s">
        <v>61</v>
      </c>
      <c r="C189" s="71">
        <v>54058.356</v>
      </c>
      <c r="D189" s="71">
        <v>2.0000000000000001E-4</v>
      </c>
      <c r="E189" s="1">
        <f t="shared" si="14"/>
        <v>7780.0498803511409</v>
      </c>
      <c r="F189" s="1">
        <f t="shared" si="15"/>
        <v>7780</v>
      </c>
      <c r="G189" s="1">
        <f t="shared" si="19"/>
        <v>2.0733999997901265E-2</v>
      </c>
      <c r="J189" s="1">
        <f>G189</f>
        <v>2.0733999997901265E-2</v>
      </c>
      <c r="O189" s="1">
        <f t="shared" ca="1" si="24"/>
        <v>2.1935388208783733E-2</v>
      </c>
      <c r="P189" s="6">
        <f t="shared" si="17"/>
        <v>2.1184098792840181E-2</v>
      </c>
      <c r="Q189" s="49">
        <f t="shared" si="16"/>
        <v>39039.856</v>
      </c>
      <c r="S189" s="1">
        <f t="shared" si="20"/>
        <v>2.0258892520546458E-7</v>
      </c>
      <c r="T189" s="1">
        <v>1</v>
      </c>
      <c r="U189" s="1">
        <f t="shared" si="21"/>
        <v>2.0258892520546458E-7</v>
      </c>
    </row>
    <row r="190" spans="1:21">
      <c r="A190" s="71" t="s">
        <v>157</v>
      </c>
      <c r="B190" s="72" t="s">
        <v>61</v>
      </c>
      <c r="C190" s="71">
        <v>54111.355199999998</v>
      </c>
      <c r="D190" s="71">
        <v>2.0000000000000001E-4</v>
      </c>
      <c r="E190" s="1">
        <f t="shared" si="14"/>
        <v>7907.5515060214029</v>
      </c>
      <c r="F190" s="1">
        <f t="shared" si="15"/>
        <v>7907.5</v>
      </c>
      <c r="G190" s="1">
        <f t="shared" ref="G190:G221" si="25">C190-(C$7+F190*C$8)</f>
        <v>2.1409749992017169E-2</v>
      </c>
      <c r="J190" s="1">
        <f>G190</f>
        <v>2.1409749992017169E-2</v>
      </c>
      <c r="O190" s="1">
        <f t="shared" ca="1" si="24"/>
        <v>2.2348907933036493E-2</v>
      </c>
      <c r="P190" s="6">
        <f t="shared" si="17"/>
        <v>2.1602470663119214E-2</v>
      </c>
      <c r="Q190" s="49">
        <f t="shared" si="16"/>
        <v>39092.855199999998</v>
      </c>
      <c r="S190" s="1">
        <f t="shared" ref="S190:S225" si="26">+(P190-G190)^2</f>
        <v>3.7141257070022931E-8</v>
      </c>
      <c r="T190" s="1">
        <v>1</v>
      </c>
      <c r="U190" s="1">
        <f t="shared" ref="U190:U221" si="27">T190*S190</f>
        <v>3.7141257070022931E-8</v>
      </c>
    </row>
    <row r="191" spans="1:21">
      <c r="A191" s="71" t="s">
        <v>157</v>
      </c>
      <c r="B191" s="72" t="s">
        <v>61</v>
      </c>
      <c r="C191" s="71">
        <v>54138.374499999998</v>
      </c>
      <c r="D191" s="71">
        <v>2.0000000000000001E-4</v>
      </c>
      <c r="E191" s="53">
        <f t="shared" si="14"/>
        <v>7972.5525753672155</v>
      </c>
      <c r="F191" s="1">
        <f t="shared" si="15"/>
        <v>7972.5</v>
      </c>
      <c r="G191" s="1">
        <f t="shared" si="25"/>
        <v>2.1854249993339181E-2</v>
      </c>
      <c r="J191" s="1">
        <f>G191</f>
        <v>2.1854249993339181E-2</v>
      </c>
      <c r="O191" s="1">
        <f t="shared" ca="1" si="24"/>
        <v>2.2559721910106526E-2</v>
      </c>
      <c r="P191" s="6">
        <f t="shared" si="17"/>
        <v>2.1816443881197883E-2</v>
      </c>
      <c r="Q191" s="49">
        <f t="shared" si="16"/>
        <v>39119.874499999998</v>
      </c>
      <c r="S191" s="1">
        <f t="shared" si="26"/>
        <v>1.4293021152403688E-9</v>
      </c>
      <c r="T191" s="1">
        <v>1</v>
      </c>
      <c r="U191" s="1">
        <f t="shared" si="27"/>
        <v>1.4293021152403688E-9</v>
      </c>
    </row>
    <row r="192" spans="1:21">
      <c r="A192" s="75" t="s">
        <v>158</v>
      </c>
      <c r="B192" s="69"/>
      <c r="C192" s="70">
        <v>54353.903299999998</v>
      </c>
      <c r="D192" s="70">
        <v>2.9999999999999997E-4</v>
      </c>
      <c r="E192" s="53">
        <f t="shared" si="14"/>
        <v>8491.0561070952717</v>
      </c>
      <c r="F192" s="1">
        <f t="shared" si="15"/>
        <v>8491</v>
      </c>
      <c r="G192" s="1">
        <f t="shared" si="25"/>
        <v>2.3322299995925277E-2</v>
      </c>
      <c r="K192" s="1">
        <f>G192</f>
        <v>2.3322299995925277E-2</v>
      </c>
      <c r="O192" s="1">
        <f t="shared" ca="1" si="24"/>
        <v>2.424136878873441E-2</v>
      </c>
      <c r="P192" s="6">
        <f t="shared" si="17"/>
        <v>2.3539869129487766E-2</v>
      </c>
      <c r="Q192" s="49">
        <f t="shared" si="16"/>
        <v>39335.403299999998</v>
      </c>
      <c r="S192" s="1">
        <f t="shared" si="26"/>
        <v>4.7336327879131853E-8</v>
      </c>
      <c r="T192" s="1">
        <v>1</v>
      </c>
      <c r="U192" s="1">
        <f t="shared" si="27"/>
        <v>4.7336327879131853E-8</v>
      </c>
    </row>
    <row r="193" spans="1:21">
      <c r="A193" s="79" t="s">
        <v>159</v>
      </c>
      <c r="B193" s="74" t="s">
        <v>59</v>
      </c>
      <c r="C193" s="73">
        <v>54366.792000000001</v>
      </c>
      <c r="D193" s="73">
        <v>2.9999999999999997E-4</v>
      </c>
      <c r="E193" s="53">
        <f t="shared" si="14"/>
        <v>8522.0628053619766</v>
      </c>
      <c r="F193" s="1">
        <f t="shared" si="15"/>
        <v>8522</v>
      </c>
      <c r="G193" s="1">
        <f t="shared" si="25"/>
        <v>2.610659999481868E-2</v>
      </c>
      <c r="N193" s="1">
        <f>G193</f>
        <v>2.610659999481868E-2</v>
      </c>
      <c r="O193" s="1">
        <f t="shared" ca="1" si="24"/>
        <v>2.4341910839337042E-2</v>
      </c>
      <c r="P193" s="6">
        <f t="shared" si="17"/>
        <v>2.3643842391042617E-2</v>
      </c>
      <c r="Q193" s="49">
        <f t="shared" si="16"/>
        <v>39348.292000000001</v>
      </c>
      <c r="S193" s="1">
        <f t="shared" si="26"/>
        <v>6.0651750149568171E-6</v>
      </c>
      <c r="T193" s="1">
        <v>1</v>
      </c>
      <c r="U193" s="1">
        <f t="shared" si="27"/>
        <v>6.0651750149568171E-6</v>
      </c>
    </row>
    <row r="194" spans="1:21">
      <c r="A194" s="79" t="s">
        <v>159</v>
      </c>
      <c r="B194" s="74" t="s">
        <v>59</v>
      </c>
      <c r="C194" s="73">
        <v>54488.582999999999</v>
      </c>
      <c r="D194" s="73">
        <v>1E-4</v>
      </c>
      <c r="E194" s="53">
        <f t="shared" si="14"/>
        <v>8815.0587466593352</v>
      </c>
      <c r="F194" s="1">
        <f t="shared" si="15"/>
        <v>8815</v>
      </c>
      <c r="G194" s="1">
        <f t="shared" si="25"/>
        <v>2.4419499997748062E-2</v>
      </c>
      <c r="N194" s="1">
        <f>G194</f>
        <v>2.4419499997748062E-2</v>
      </c>
      <c r="O194" s="1">
        <f t="shared" ca="1" si="24"/>
        <v>2.5292195382129654E-2</v>
      </c>
      <c r="P194" s="6">
        <f t="shared" si="17"/>
        <v>2.463175902459587E-2</v>
      </c>
      <c r="Q194" s="49">
        <f t="shared" si="16"/>
        <v>39470.082999999999</v>
      </c>
      <c r="S194" s="1">
        <f t="shared" si="26"/>
        <v>4.5053894478378507E-8</v>
      </c>
      <c r="T194" s="1">
        <v>1</v>
      </c>
      <c r="U194" s="1">
        <f t="shared" si="27"/>
        <v>4.5053894478378507E-8</v>
      </c>
    </row>
    <row r="195" spans="1:21">
      <c r="A195" s="79" t="s">
        <v>159</v>
      </c>
      <c r="B195" s="74" t="s">
        <v>59</v>
      </c>
      <c r="C195" s="73">
        <v>54513.523300000001</v>
      </c>
      <c r="D195" s="73">
        <v>1E-4</v>
      </c>
      <c r="E195" s="53">
        <f t="shared" si="14"/>
        <v>8875.0583088169606</v>
      </c>
      <c r="F195" s="1">
        <f t="shared" si="15"/>
        <v>8875</v>
      </c>
      <c r="G195" s="1">
        <f t="shared" si="25"/>
        <v>2.4237499994342215E-2</v>
      </c>
      <c r="N195" s="1">
        <f>G195</f>
        <v>2.4237499994342215E-2</v>
      </c>
      <c r="O195" s="1">
        <f t="shared" ca="1" si="24"/>
        <v>2.548679289942507E-2</v>
      </c>
      <c r="P195" s="6">
        <f t="shared" si="17"/>
        <v>2.4835223288708009E-2</v>
      </c>
      <c r="Q195" s="49">
        <f t="shared" si="16"/>
        <v>39495.023300000001</v>
      </c>
      <c r="S195" s="1">
        <f t="shared" si="26"/>
        <v>3.5727313662749711E-7</v>
      </c>
      <c r="T195" s="1">
        <v>1</v>
      </c>
      <c r="U195" s="1">
        <f t="shared" si="27"/>
        <v>3.5727313662749711E-7</v>
      </c>
    </row>
    <row r="196" spans="1:21">
      <c r="A196" s="80" t="s">
        <v>160</v>
      </c>
      <c r="B196" s="65" t="s">
        <v>59</v>
      </c>
      <c r="C196" s="57">
        <v>54529.735099999998</v>
      </c>
      <c r="D196" s="57">
        <v>2.0000000000000001E-4</v>
      </c>
      <c r="E196" s="53">
        <f t="shared" si="14"/>
        <v>8914.0594796844616</v>
      </c>
      <c r="F196" s="1">
        <f t="shared" si="15"/>
        <v>8914</v>
      </c>
      <c r="G196" s="1">
        <f t="shared" si="25"/>
        <v>2.4724199996853713E-2</v>
      </c>
      <c r="N196" s="1">
        <f>G196</f>
        <v>2.4724199996853713E-2</v>
      </c>
      <c r="O196" s="1">
        <f t="shared" ca="1" si="24"/>
        <v>2.5613281285667092E-2</v>
      </c>
      <c r="P196" s="6">
        <f t="shared" si="17"/>
        <v>2.4967686616315567E-2</v>
      </c>
      <c r="Q196" s="49">
        <f t="shared" si="16"/>
        <v>39511.235099999998</v>
      </c>
      <c r="S196" s="1">
        <f t="shared" si="26"/>
        <v>5.928573385696191E-8</v>
      </c>
      <c r="T196" s="1">
        <v>1</v>
      </c>
      <c r="U196" s="1">
        <f t="shared" si="27"/>
        <v>5.928573385696191E-8</v>
      </c>
    </row>
    <row r="197" spans="1:21">
      <c r="A197" s="73" t="s">
        <v>161</v>
      </c>
      <c r="B197" s="74" t="s">
        <v>61</v>
      </c>
      <c r="C197" s="73">
        <v>54756.902800000003</v>
      </c>
      <c r="D197" s="73">
        <v>6.9999999999999999E-4</v>
      </c>
      <c r="E197" s="53">
        <f t="shared" si="14"/>
        <v>9460.5630316206407</v>
      </c>
      <c r="F197" s="1">
        <f t="shared" si="15"/>
        <v>9460.5</v>
      </c>
      <c r="G197" s="1">
        <f t="shared" si="25"/>
        <v>2.6200649997917935E-2</v>
      </c>
      <c r="J197" s="1">
        <f>G197</f>
        <v>2.6200649997917935E-2</v>
      </c>
      <c r="O197" s="1">
        <f t="shared" ca="1" si="24"/>
        <v>2.7385740339032835E-2</v>
      </c>
      <c r="P197" s="6">
        <f t="shared" si="17"/>
        <v>2.6841403895278733E-2</v>
      </c>
      <c r="Q197" s="49">
        <f t="shared" si="16"/>
        <v>39738.402800000003</v>
      </c>
      <c r="S197" s="1">
        <f t="shared" si="26"/>
        <v>4.1056555698305159E-7</v>
      </c>
      <c r="T197" s="1">
        <v>1</v>
      </c>
      <c r="U197" s="1">
        <f t="shared" si="27"/>
        <v>4.1056555698305159E-7</v>
      </c>
    </row>
    <row r="198" spans="1:21">
      <c r="A198" s="73" t="s">
        <v>162</v>
      </c>
      <c r="B198" s="74" t="s">
        <v>59</v>
      </c>
      <c r="C198" s="73">
        <v>54769.584199999998</v>
      </c>
      <c r="D198" s="73">
        <v>2.0000000000000001E-4</v>
      </c>
      <c r="E198" s="53">
        <f t="shared" si="14"/>
        <v>9491.0710226049214</v>
      </c>
      <c r="F198" s="1">
        <f t="shared" si="15"/>
        <v>9491</v>
      </c>
      <c r="G198" s="1">
        <f t="shared" si="25"/>
        <v>2.9522299992095213E-2</v>
      </c>
      <c r="J198" s="1">
        <f>G198</f>
        <v>2.9522299992095213E-2</v>
      </c>
      <c r="O198" s="1">
        <f t="shared" ca="1" si="24"/>
        <v>2.7484660743658004E-2</v>
      </c>
      <c r="P198" s="6">
        <f t="shared" si="17"/>
        <v>2.6946939766249848E-2</v>
      </c>
      <c r="Q198" s="49">
        <f t="shared" si="16"/>
        <v>39751.084199999998</v>
      </c>
      <c r="S198" s="1">
        <f t="shared" si="26"/>
        <v>6.6324802928662916E-6</v>
      </c>
      <c r="T198" s="1">
        <v>1</v>
      </c>
      <c r="U198" s="1">
        <f t="shared" si="27"/>
        <v>6.6324802928662916E-6</v>
      </c>
    </row>
    <row r="199" spans="1:21">
      <c r="A199" s="73" t="s">
        <v>162</v>
      </c>
      <c r="B199" s="74" t="s">
        <v>59</v>
      </c>
      <c r="C199" s="73">
        <v>54770.413</v>
      </c>
      <c r="D199" s="73">
        <v>1E-4</v>
      </c>
      <c r="E199" s="53">
        <f t="shared" si="14"/>
        <v>9493.064889443589</v>
      </c>
      <c r="F199" s="1">
        <f t="shared" si="15"/>
        <v>9493</v>
      </c>
      <c r="G199" s="1">
        <f t="shared" si="25"/>
        <v>2.6972899999236688E-2</v>
      </c>
      <c r="J199" s="1">
        <f>G199</f>
        <v>2.6972899999236688E-2</v>
      </c>
      <c r="O199" s="1">
        <f t="shared" ca="1" si="24"/>
        <v>2.7491147327567852E-2</v>
      </c>
      <c r="P199" s="6">
        <f t="shared" si="17"/>
        <v>2.6953863712779285E-2</v>
      </c>
      <c r="Q199" s="49">
        <f t="shared" si="16"/>
        <v>39751.913</v>
      </c>
      <c r="S199" s="1">
        <f t="shared" si="26"/>
        <v>3.6238020208830447E-10</v>
      </c>
      <c r="T199" s="1">
        <v>1</v>
      </c>
      <c r="U199" s="1">
        <f t="shared" si="27"/>
        <v>3.6238020208830447E-10</v>
      </c>
    </row>
    <row r="200" spans="1:21">
      <c r="A200" s="73" t="s">
        <v>162</v>
      </c>
      <c r="B200" s="74" t="s">
        <v>59</v>
      </c>
      <c r="C200" s="73">
        <v>54778.310799999999</v>
      </c>
      <c r="D200" s="73">
        <v>1E-4</v>
      </c>
      <c r="E200" s="53">
        <f t="shared" si="14"/>
        <v>9512.0648430130477</v>
      </c>
      <c r="F200" s="1">
        <f t="shared" si="15"/>
        <v>9512</v>
      </c>
      <c r="G200" s="1">
        <f t="shared" si="25"/>
        <v>2.6953599997796118E-2</v>
      </c>
      <c r="J200" s="1">
        <f>G200</f>
        <v>2.6953599997796118E-2</v>
      </c>
      <c r="O200" s="1">
        <f t="shared" ca="1" si="24"/>
        <v>2.7552769874711402E-2</v>
      </c>
      <c r="P200" s="6">
        <f t="shared" si="17"/>
        <v>2.7019663067232615E-2</v>
      </c>
      <c r="Q200" s="49">
        <f t="shared" si="16"/>
        <v>39759.810799999999</v>
      </c>
      <c r="S200" s="1">
        <f t="shared" si="26"/>
        <v>4.3643291433713403E-9</v>
      </c>
      <c r="T200" s="1">
        <v>1</v>
      </c>
      <c r="U200" s="1">
        <f t="shared" si="27"/>
        <v>4.3643291433713403E-9</v>
      </c>
    </row>
    <row r="201" spans="1:21">
      <c r="A201" s="73" t="s">
        <v>162</v>
      </c>
      <c r="B201" s="74" t="s">
        <v>61</v>
      </c>
      <c r="C201" s="73">
        <v>54778.518799999998</v>
      </c>
      <c r="D201" s="73">
        <v>1E-4</v>
      </c>
      <c r="E201" s="53">
        <f t="shared" si="14"/>
        <v>9512.5652343046004</v>
      </c>
      <c r="F201" s="1">
        <f t="shared" si="15"/>
        <v>9512.5</v>
      </c>
      <c r="G201" s="1">
        <f t="shared" si="25"/>
        <v>2.7116249992104713E-2</v>
      </c>
      <c r="J201" s="1">
        <f>G201</f>
        <v>2.7116249992104713E-2</v>
      </c>
      <c r="O201" s="1">
        <f t="shared" ca="1" si="24"/>
        <v>2.7554391520688861E-2</v>
      </c>
      <c r="P201" s="6">
        <f t="shared" si="17"/>
        <v>2.702139516342407E-2</v>
      </c>
      <c r="Q201" s="49">
        <f t="shared" si="16"/>
        <v>39760.018799999998</v>
      </c>
      <c r="S201" s="1">
        <f t="shared" si="26"/>
        <v>8.9974385240341945E-9</v>
      </c>
      <c r="T201" s="1">
        <v>1</v>
      </c>
      <c r="U201" s="1">
        <f t="shared" si="27"/>
        <v>8.9974385240341945E-9</v>
      </c>
    </row>
    <row r="202" spans="1:21">
      <c r="A202" s="79" t="s">
        <v>163</v>
      </c>
      <c r="B202" s="220" t="s">
        <v>61</v>
      </c>
      <c r="C202" s="221">
        <v>54808.447999999997</v>
      </c>
      <c r="D202" s="221">
        <v>1E-3</v>
      </c>
      <c r="E202" s="53">
        <f t="shared" si="14"/>
        <v>9584.5667297047257</v>
      </c>
      <c r="F202" s="1">
        <f t="shared" si="15"/>
        <v>9584.5</v>
      </c>
      <c r="G202" s="1">
        <f t="shared" si="25"/>
        <v>2.7737849995901342E-2</v>
      </c>
      <c r="N202" s="1">
        <f>G202</f>
        <v>2.7737849995901342E-2</v>
      </c>
      <c r="O202" s="1">
        <f t="shared" ca="1" si="24"/>
        <v>2.7787908541443362E-2</v>
      </c>
      <c r="P202" s="6">
        <f t="shared" si="17"/>
        <v>2.7271103034672364E-2</v>
      </c>
      <c r="Q202" s="49">
        <f t="shared" si="16"/>
        <v>39789.947999999997</v>
      </c>
      <c r="S202" s="1">
        <f t="shared" si="26"/>
        <v>2.1785272581648592E-7</v>
      </c>
      <c r="T202" s="1">
        <v>0.5</v>
      </c>
      <c r="U202" s="1">
        <f t="shared" si="27"/>
        <v>1.0892636290824296E-7</v>
      </c>
    </row>
    <row r="203" spans="1:21">
      <c r="A203" s="79" t="s">
        <v>164</v>
      </c>
      <c r="B203" s="74" t="s">
        <v>59</v>
      </c>
      <c r="C203" s="73">
        <v>54843.572099999998</v>
      </c>
      <c r="D203" s="73">
        <v>1E-4</v>
      </c>
      <c r="E203" s="53">
        <f t="shared" si="14"/>
        <v>9669.0657381841957</v>
      </c>
      <c r="F203" s="1">
        <f t="shared" si="15"/>
        <v>9669</v>
      </c>
      <c r="G203" s="1">
        <f t="shared" si="25"/>
        <v>2.7325699993525632E-2</v>
      </c>
      <c r="N203" s="1">
        <f>G203</f>
        <v>2.7325699993525632E-2</v>
      </c>
      <c r="O203" s="1">
        <f t="shared" ca="1" si="24"/>
        <v>2.8061966711634405E-2</v>
      </c>
      <c r="P203" s="6">
        <f t="shared" si="17"/>
        <v>2.756488756378523E-2</v>
      </c>
      <c r="Q203" s="49">
        <f t="shared" si="16"/>
        <v>39825.072099999998</v>
      </c>
      <c r="S203" s="1">
        <f t="shared" si="26"/>
        <v>5.7210693766690277E-8</v>
      </c>
      <c r="T203" s="1">
        <v>1</v>
      </c>
      <c r="U203" s="1">
        <f t="shared" si="27"/>
        <v>5.7210693766690277E-8</v>
      </c>
    </row>
    <row r="204" spans="1:21">
      <c r="A204" s="73" t="s">
        <v>165</v>
      </c>
      <c r="B204" s="74" t="s">
        <v>59</v>
      </c>
      <c r="C204" s="73">
        <v>54852.718800000002</v>
      </c>
      <c r="D204" s="73">
        <v>5.9999999999999995E-4</v>
      </c>
      <c r="E204" s="53">
        <f t="shared" si="14"/>
        <v>9691.0702046576298</v>
      </c>
      <c r="F204" s="1">
        <f t="shared" si="15"/>
        <v>9691</v>
      </c>
      <c r="G204" s="1">
        <f t="shared" si="25"/>
        <v>2.9182300000684336E-2</v>
      </c>
      <c r="J204" s="1">
        <f>G204</f>
        <v>2.9182300000684336E-2</v>
      </c>
      <c r="O204" s="1">
        <f t="shared" ca="1" si="24"/>
        <v>2.8133319134642724E-2</v>
      </c>
      <c r="P204" s="6">
        <f t="shared" si="17"/>
        <v>2.7641504223651366E-2</v>
      </c>
      <c r="Q204" s="49">
        <f t="shared" si="16"/>
        <v>39834.218800000002</v>
      </c>
      <c r="S204" s="1">
        <f t="shared" si="26"/>
        <v>2.3740516265226345E-6</v>
      </c>
      <c r="T204" s="1">
        <v>1</v>
      </c>
      <c r="U204" s="1">
        <f t="shared" si="27"/>
        <v>2.3740516265226345E-6</v>
      </c>
    </row>
    <row r="205" spans="1:21">
      <c r="A205" s="76" t="s">
        <v>166</v>
      </c>
      <c r="B205" s="77" t="s">
        <v>59</v>
      </c>
      <c r="C205" s="76">
        <v>55127.895400000001</v>
      </c>
      <c r="D205" s="76">
        <v>2.0000000000000001E-4</v>
      </c>
      <c r="E205" s="53">
        <f t="shared" si="14"/>
        <v>10353.070081003241</v>
      </c>
      <c r="F205" s="1">
        <f t="shared" si="15"/>
        <v>10353</v>
      </c>
      <c r="G205" s="1">
        <f t="shared" si="25"/>
        <v>2.913089999492513E-2</v>
      </c>
      <c r="J205" s="1">
        <f>G205</f>
        <v>2.913089999492513E-2</v>
      </c>
      <c r="O205" s="1">
        <f t="shared" ca="1" si="24"/>
        <v>3.0280378408802142E-2</v>
      </c>
      <c r="P205" s="6">
        <f t="shared" si="17"/>
        <v>2.9971779898235972E-2</v>
      </c>
      <c r="Q205" s="49">
        <f t="shared" si="16"/>
        <v>40109.395400000001</v>
      </c>
      <c r="S205" s="1">
        <f t="shared" si="26"/>
        <v>7.0707901179205105E-7</v>
      </c>
      <c r="T205" s="1">
        <v>1</v>
      </c>
      <c r="U205" s="1">
        <f t="shared" si="27"/>
        <v>7.0707901179205105E-7</v>
      </c>
    </row>
    <row r="206" spans="1:21">
      <c r="A206" s="79" t="s">
        <v>167</v>
      </c>
      <c r="B206" s="74"/>
      <c r="C206" s="73">
        <v>55157.8249</v>
      </c>
      <c r="D206" s="73">
        <v>2.0000000000000001E-4</v>
      </c>
      <c r="E206" s="53">
        <f t="shared" si="14"/>
        <v>10425.072298121575</v>
      </c>
      <c r="F206" s="1">
        <f t="shared" si="15"/>
        <v>10425</v>
      </c>
      <c r="G206" s="1">
        <f t="shared" si="25"/>
        <v>3.005249999841908E-2</v>
      </c>
      <c r="N206" s="1">
        <f>G206</f>
        <v>3.005249999841908E-2</v>
      </c>
      <c r="O206" s="1">
        <f t="shared" ca="1" si="24"/>
        <v>3.0513895429556639E-2</v>
      </c>
      <c r="P206" s="6">
        <f t="shared" si="17"/>
        <v>3.0228119480928028E-2</v>
      </c>
      <c r="Q206" s="49">
        <f t="shared" si="16"/>
        <v>40139.3249</v>
      </c>
      <c r="S206" s="1">
        <f t="shared" si="26"/>
        <v>3.084220263671064E-8</v>
      </c>
      <c r="T206" s="1">
        <v>1</v>
      </c>
      <c r="U206" s="1">
        <f t="shared" si="27"/>
        <v>3.084220263671064E-8</v>
      </c>
    </row>
    <row r="207" spans="1:21">
      <c r="A207" s="79" t="s">
        <v>167</v>
      </c>
      <c r="B207" s="74"/>
      <c r="C207" s="73">
        <v>55178.608899999999</v>
      </c>
      <c r="D207" s="73">
        <v>1E-4</v>
      </c>
      <c r="E207" s="53">
        <f t="shared" si="14"/>
        <v>10475.072935639326</v>
      </c>
      <c r="F207" s="1">
        <f t="shared" si="15"/>
        <v>10475</v>
      </c>
      <c r="G207" s="1">
        <f t="shared" si="25"/>
        <v>3.0317499993543606E-2</v>
      </c>
      <c r="N207" s="1">
        <f>G207</f>
        <v>3.0317499993543606E-2</v>
      </c>
      <c r="O207" s="1">
        <f t="shared" ca="1" si="24"/>
        <v>3.0676060027302825E-2</v>
      </c>
      <c r="P207" s="6">
        <f t="shared" si="17"/>
        <v>3.040646731757515E-2</v>
      </c>
      <c r="Q207" s="49">
        <f t="shared" si="16"/>
        <v>40160.108899999999</v>
      </c>
      <c r="S207" s="1">
        <f t="shared" si="26"/>
        <v>7.9151847453336527E-9</v>
      </c>
      <c r="T207" s="1">
        <v>1</v>
      </c>
      <c r="U207" s="1">
        <f t="shared" si="27"/>
        <v>7.9151847453336527E-9</v>
      </c>
    </row>
    <row r="208" spans="1:21">
      <c r="A208" s="79" t="s">
        <v>169</v>
      </c>
      <c r="B208" s="74" t="s">
        <v>61</v>
      </c>
      <c r="C208" s="73">
        <v>55503.877699999997</v>
      </c>
      <c r="D208" s="73">
        <v>2.0000000000000001E-4</v>
      </c>
      <c r="E208" s="53">
        <f t="shared" si="14"/>
        <v>11257.580988210237</v>
      </c>
      <c r="F208" s="1">
        <f t="shared" si="15"/>
        <v>11257.5</v>
      </c>
      <c r="G208" s="1">
        <f t="shared" si="25"/>
        <v>3.3664749993477017E-2</v>
      </c>
      <c r="J208" s="1">
        <f>G208</f>
        <v>3.3664749993477017E-2</v>
      </c>
      <c r="O208" s="1">
        <f t="shared" ca="1" si="24"/>
        <v>3.3213935982030533E-2</v>
      </c>
      <c r="P208" s="6">
        <f t="shared" si="17"/>
        <v>3.3233304860860076E-2</v>
      </c>
      <c r="Q208" s="49">
        <f t="shared" si="16"/>
        <v>40485.377699999997</v>
      </c>
      <c r="S208" s="1">
        <f t="shared" si="26"/>
        <v>1.8614490245884962E-7</v>
      </c>
      <c r="T208" s="1">
        <v>1</v>
      </c>
      <c r="U208" s="1">
        <f t="shared" si="27"/>
        <v>1.8614490245884962E-7</v>
      </c>
    </row>
    <row r="209" spans="1:21">
      <c r="A209" s="79" t="s">
        <v>170</v>
      </c>
      <c r="B209" s="74" t="s">
        <v>61</v>
      </c>
      <c r="C209" s="73">
        <v>55505.5412</v>
      </c>
      <c r="D209" s="73">
        <v>2.0000000000000001E-4</v>
      </c>
      <c r="E209" s="53">
        <f t="shared" si="14"/>
        <v>11261.582915679006</v>
      </c>
      <c r="F209" s="1">
        <f t="shared" si="15"/>
        <v>11261.5</v>
      </c>
      <c r="G209" s="1">
        <f t="shared" si="25"/>
        <v>3.4465949996956624E-2</v>
      </c>
      <c r="J209" s="1">
        <f>G209</f>
        <v>3.4465949996956624E-2</v>
      </c>
      <c r="O209" s="1">
        <f t="shared" ca="1" si="24"/>
        <v>3.3226909149850228E-2</v>
      </c>
      <c r="P209" s="6">
        <f t="shared" si="17"/>
        <v>3.3247927527531002E-2</v>
      </c>
      <c r="Q209" s="49">
        <f t="shared" si="16"/>
        <v>40487.0412</v>
      </c>
      <c r="S209" s="1">
        <f t="shared" si="26"/>
        <v>1.4835787360256916E-6</v>
      </c>
      <c r="T209" s="1">
        <v>1</v>
      </c>
      <c r="U209" s="1">
        <f t="shared" si="27"/>
        <v>1.4835787360256916E-6</v>
      </c>
    </row>
    <row r="210" spans="1:21">
      <c r="A210" s="73" t="s">
        <v>171</v>
      </c>
      <c r="B210" s="74" t="s">
        <v>61</v>
      </c>
      <c r="C210" s="73">
        <v>55525.700199999999</v>
      </c>
      <c r="D210" s="73">
        <v>2.0000000000000001E-4</v>
      </c>
      <c r="E210" s="53">
        <f t="shared" si="14"/>
        <v>11310.079973594726</v>
      </c>
      <c r="F210" s="1">
        <f t="shared" si="15"/>
        <v>11310</v>
      </c>
      <c r="G210" s="1">
        <f t="shared" si="25"/>
        <v>3.3242999998037703E-2</v>
      </c>
      <c r="N210" s="1">
        <f>G210</f>
        <v>3.3242999998037703E-2</v>
      </c>
      <c r="O210" s="1">
        <f t="shared" ca="1" si="24"/>
        <v>3.3384208809664022E-2</v>
      </c>
      <c r="P210" s="6">
        <f t="shared" si="17"/>
        <v>3.342536687769887E-2</v>
      </c>
      <c r="Q210" s="49">
        <f t="shared" si="16"/>
        <v>40507.200199999999</v>
      </c>
      <c r="S210" s="1">
        <f t="shared" si="26"/>
        <v>3.3257678797350424E-8</v>
      </c>
      <c r="T210" s="1">
        <v>1</v>
      </c>
      <c r="U210" s="1">
        <f t="shared" si="27"/>
        <v>3.3257678797350424E-8</v>
      </c>
    </row>
    <row r="211" spans="1:21">
      <c r="A211" s="57" t="s">
        <v>171</v>
      </c>
      <c r="B211" s="65" t="s">
        <v>61</v>
      </c>
      <c r="C211" s="57">
        <v>55525.700199999999</v>
      </c>
      <c r="D211" s="200">
        <v>1E-4</v>
      </c>
      <c r="E211" s="53">
        <f t="shared" si="14"/>
        <v>11310.079973594726</v>
      </c>
      <c r="F211" s="1">
        <f t="shared" si="15"/>
        <v>11310</v>
      </c>
      <c r="G211" s="1">
        <f t="shared" si="25"/>
        <v>3.3242999998037703E-2</v>
      </c>
      <c r="N211" s="1">
        <f>G211</f>
        <v>3.3242999998037703E-2</v>
      </c>
      <c r="O211" s="1">
        <f t="shared" ca="1" si="24"/>
        <v>3.3384208809664022E-2</v>
      </c>
      <c r="P211" s="6">
        <f t="shared" si="17"/>
        <v>3.342536687769887E-2</v>
      </c>
      <c r="Q211" s="49">
        <f t="shared" si="16"/>
        <v>40507.200199999999</v>
      </c>
      <c r="S211" s="1">
        <f t="shared" si="26"/>
        <v>3.3257678797350424E-8</v>
      </c>
      <c r="T211" s="1">
        <v>1</v>
      </c>
      <c r="U211" s="1">
        <f t="shared" si="27"/>
        <v>3.3257678797350424E-8</v>
      </c>
    </row>
    <row r="212" spans="1:21">
      <c r="A212" s="80" t="s">
        <v>170</v>
      </c>
      <c r="B212" s="65" t="s">
        <v>61</v>
      </c>
      <c r="C212" s="57">
        <v>55536.299899999998</v>
      </c>
      <c r="D212" s="200">
        <v>2.0000000000000001E-4</v>
      </c>
      <c r="E212" s="53">
        <f t="shared" si="14"/>
        <v>11335.579961926946</v>
      </c>
      <c r="F212" s="1">
        <f t="shared" si="15"/>
        <v>11335.5</v>
      </c>
      <c r="G212" s="1">
        <f t="shared" si="25"/>
        <v>3.3238149997487199E-2</v>
      </c>
      <c r="J212" s="1">
        <f>G212</f>
        <v>3.3238149997487199E-2</v>
      </c>
      <c r="O212" s="1">
        <f t="shared" ca="1" si="24"/>
        <v>3.3466912754514577E-2</v>
      </c>
      <c r="P212" s="6">
        <f t="shared" si="17"/>
        <v>3.351876312638085E-2</v>
      </c>
      <c r="Q212" s="49">
        <f t="shared" si="16"/>
        <v>40517.799899999998</v>
      </c>
      <c r="S212" s="1">
        <f t="shared" si="26"/>
        <v>7.8743728107485185E-8</v>
      </c>
      <c r="T212" s="1">
        <v>1</v>
      </c>
      <c r="U212" s="1">
        <f t="shared" si="27"/>
        <v>7.8743728107485185E-8</v>
      </c>
    </row>
    <row r="213" spans="1:21">
      <c r="A213" s="80" t="s">
        <v>170</v>
      </c>
      <c r="B213" s="65" t="s">
        <v>59</v>
      </c>
      <c r="C213" s="57">
        <v>55536.508000000002</v>
      </c>
      <c r="D213" s="200">
        <v>1E-4</v>
      </c>
      <c r="E213" s="53">
        <f t="shared" ref="E213:E225" si="28">(C213-C$7)/C$8</f>
        <v>11336.080593791246</v>
      </c>
      <c r="F213" s="1">
        <f t="shared" ref="F213:F225" si="29">ROUND(2*E213,0)/2</f>
        <v>11336</v>
      </c>
      <c r="G213" s="1">
        <f t="shared" si="25"/>
        <v>3.3500799996545538E-2</v>
      </c>
      <c r="J213" s="1">
        <f>G213</f>
        <v>3.3500799996545538E-2</v>
      </c>
      <c r="O213" s="1">
        <f t="shared" ca="1" si="24"/>
        <v>3.3468534400492037E-2</v>
      </c>
      <c r="P213" s="6">
        <f t="shared" si="17"/>
        <v>3.3520595137684156E-2</v>
      </c>
      <c r="Q213" s="49">
        <f t="shared" ref="Q213:Q225" si="30">+C213-15018.5</f>
        <v>40518.008000000002</v>
      </c>
      <c r="S213" s="1">
        <f t="shared" si="26"/>
        <v>3.918476126977944E-10</v>
      </c>
      <c r="T213" s="1">
        <v>1</v>
      </c>
      <c r="U213" s="1">
        <f t="shared" si="27"/>
        <v>3.918476126977944E-10</v>
      </c>
    </row>
    <row r="214" spans="1:21">
      <c r="A214" s="80" t="s">
        <v>170</v>
      </c>
      <c r="B214" s="65" t="s">
        <v>59</v>
      </c>
      <c r="C214" s="57">
        <v>55537.339200000002</v>
      </c>
      <c r="D214" s="57">
        <v>1E-4</v>
      </c>
      <c r="E214" s="53">
        <f t="shared" si="28"/>
        <v>11338.08023437558</v>
      </c>
      <c r="F214" s="1">
        <f t="shared" si="29"/>
        <v>11338</v>
      </c>
      <c r="G214" s="1">
        <f t="shared" si="25"/>
        <v>3.3351400001265574E-2</v>
      </c>
      <c r="J214" s="1">
        <f>G214</f>
        <v>3.3351400001265574E-2</v>
      </c>
      <c r="O214" s="1">
        <f t="shared" ca="1" si="24"/>
        <v>3.3475020984401881E-2</v>
      </c>
      <c r="P214" s="6">
        <f t="shared" ref="P214:P225" si="31">+D$11+D$12*F214+D$13*F214^2</f>
        <v>3.3527923456862604E-2</v>
      </c>
      <c r="Q214" s="49">
        <f t="shared" si="30"/>
        <v>40518.839200000002</v>
      </c>
      <c r="S214" s="1">
        <f t="shared" si="26"/>
        <v>3.1160530375916695E-8</v>
      </c>
      <c r="T214" s="1">
        <v>1</v>
      </c>
      <c r="U214" s="1">
        <f t="shared" si="27"/>
        <v>3.1160530375916695E-8</v>
      </c>
    </row>
    <row r="215" spans="1:21">
      <c r="A215" s="79" t="s">
        <v>170</v>
      </c>
      <c r="B215" s="74" t="s">
        <v>61</v>
      </c>
      <c r="C215" s="73">
        <v>55537.547100000003</v>
      </c>
      <c r="D215" s="73">
        <v>2.0000000000000001E-4</v>
      </c>
      <c r="E215" s="53">
        <f t="shared" si="28"/>
        <v>11338.580385094401</v>
      </c>
      <c r="F215" s="1">
        <f t="shared" si="29"/>
        <v>11338.5</v>
      </c>
      <c r="G215" s="1">
        <f t="shared" si="25"/>
        <v>3.3414049998100381E-2</v>
      </c>
      <c r="J215" s="1">
        <f>G215</f>
        <v>3.3414049998100381E-2</v>
      </c>
      <c r="O215" s="1">
        <f t="shared" ca="1" si="24"/>
        <v>3.3476642630379347E-2</v>
      </c>
      <c r="P215" s="6">
        <f t="shared" si="31"/>
        <v>3.3529755605148516E-2</v>
      </c>
      <c r="Q215" s="49">
        <f t="shared" si="30"/>
        <v>40519.047100000003</v>
      </c>
      <c r="S215" s="1">
        <f t="shared" si="26"/>
        <v>1.3387787502377347E-8</v>
      </c>
      <c r="T215" s="1">
        <v>1</v>
      </c>
      <c r="U215" s="1">
        <f t="shared" si="27"/>
        <v>1.3387787502377347E-8</v>
      </c>
    </row>
    <row r="216" spans="1:21">
      <c r="A216" s="73" t="s">
        <v>171</v>
      </c>
      <c r="B216" s="74" t="s">
        <v>61</v>
      </c>
      <c r="C216" s="73">
        <v>55545.652900000001</v>
      </c>
      <c r="D216" s="73">
        <v>1E-4</v>
      </c>
      <c r="E216" s="53">
        <f t="shared" si="28"/>
        <v>11358.080729955413</v>
      </c>
      <c r="F216" s="1">
        <f t="shared" si="29"/>
        <v>11358</v>
      </c>
      <c r="G216" s="1">
        <f t="shared" si="25"/>
        <v>3.3557399998244364E-2</v>
      </c>
      <c r="N216" s="1">
        <f>G216</f>
        <v>3.3557399998244364E-2</v>
      </c>
      <c r="O216" s="1">
        <f t="shared" ca="1" si="24"/>
        <v>3.3539886823500356E-2</v>
      </c>
      <c r="P216" s="6">
        <f t="shared" si="31"/>
        <v>3.3601230757585462E-2</v>
      </c>
      <c r="Q216" s="49">
        <f t="shared" si="30"/>
        <v>40527.152900000001</v>
      </c>
      <c r="S216" s="1">
        <f t="shared" si="26"/>
        <v>1.9211354644173015E-9</v>
      </c>
      <c r="T216" s="1">
        <v>1</v>
      </c>
      <c r="U216" s="1">
        <f t="shared" si="27"/>
        <v>1.9211354644173015E-9</v>
      </c>
    </row>
    <row r="217" spans="1:21">
      <c r="A217" s="76" t="s">
        <v>173</v>
      </c>
      <c r="B217" s="77" t="s">
        <v>59</v>
      </c>
      <c r="C217" s="76">
        <v>55881.937599999997</v>
      </c>
      <c r="D217" s="76">
        <v>2.0000000000000001E-4</v>
      </c>
      <c r="E217" s="53">
        <f t="shared" si="28"/>
        <v>12167.090034587129</v>
      </c>
      <c r="F217" s="1">
        <f t="shared" si="29"/>
        <v>12167</v>
      </c>
      <c r="G217" s="1">
        <f t="shared" si="25"/>
        <v>3.7425099995743949E-2</v>
      </c>
      <c r="J217" s="1">
        <f>G217</f>
        <v>3.7425099995743949E-2</v>
      </c>
      <c r="O217" s="1">
        <f t="shared" ca="1" si="24"/>
        <v>3.6163710015033546E-2</v>
      </c>
      <c r="P217" s="6">
        <f t="shared" si="31"/>
        <v>3.6603258628079713E-2</v>
      </c>
      <c r="Q217" s="49">
        <f t="shared" si="30"/>
        <v>40863.437599999997</v>
      </c>
      <c r="S217" s="1">
        <f t="shared" si="26"/>
        <v>6.7542323360422208E-7</v>
      </c>
      <c r="T217" s="1">
        <v>1</v>
      </c>
      <c r="U217" s="1">
        <f t="shared" si="27"/>
        <v>6.7542323360422208E-7</v>
      </c>
    </row>
    <row r="218" spans="1:21">
      <c r="A218" s="79" t="s">
        <v>174</v>
      </c>
      <c r="B218" s="74" t="s">
        <v>59</v>
      </c>
      <c r="C218" s="73">
        <v>55935.559600000001</v>
      </c>
      <c r="D218" s="73">
        <v>1E-4</v>
      </c>
      <c r="E218" s="53">
        <f t="shared" si="28"/>
        <v>12296.089947259232</v>
      </c>
      <c r="F218" s="1">
        <f t="shared" si="29"/>
        <v>12296</v>
      </c>
      <c r="G218" s="1">
        <f t="shared" si="25"/>
        <v>3.7388799995824229E-2</v>
      </c>
      <c r="N218" s="1">
        <f>G218</f>
        <v>3.7388799995824229E-2</v>
      </c>
      <c r="O218" s="1">
        <f t="shared" ca="1" si="24"/>
        <v>3.6582094677218686E-2</v>
      </c>
      <c r="P218" s="6">
        <f t="shared" si="31"/>
        <v>3.7088580408085443E-2</v>
      </c>
      <c r="Q218" s="49">
        <f t="shared" si="30"/>
        <v>40917.059600000001</v>
      </c>
      <c r="S218" s="1">
        <f t="shared" si="26"/>
        <v>9.0131800862046386E-8</v>
      </c>
      <c r="T218" s="1">
        <v>1</v>
      </c>
      <c r="U218" s="1">
        <f t="shared" si="27"/>
        <v>9.0131800862046386E-8</v>
      </c>
    </row>
    <row r="219" spans="1:21">
      <c r="A219" s="75" t="s">
        <v>175</v>
      </c>
      <c r="B219" s="69"/>
      <c r="C219" s="70">
        <v>55938.677199999998</v>
      </c>
      <c r="D219" s="70">
        <v>2.0000000000000001E-4</v>
      </c>
      <c r="E219" s="53">
        <f t="shared" si="28"/>
        <v>12303.59004288689</v>
      </c>
      <c r="F219" s="1">
        <f t="shared" si="29"/>
        <v>12303.5</v>
      </c>
      <c r="G219" s="1">
        <f t="shared" si="25"/>
        <v>3.7428549992910121E-2</v>
      </c>
      <c r="K219" s="1">
        <f>G219</f>
        <v>3.7428549992910121E-2</v>
      </c>
      <c r="O219" s="1">
        <f t="shared" ref="O219:O225" ca="1" si="32">+C$11+C$12*F219</f>
        <v>3.660641936688061E-2</v>
      </c>
      <c r="P219" s="6">
        <f t="shared" si="31"/>
        <v>3.7116852885020528E-2</v>
      </c>
      <c r="Q219" s="49">
        <f t="shared" si="30"/>
        <v>40920.177199999998</v>
      </c>
      <c r="S219" s="1">
        <f t="shared" si="26"/>
        <v>9.7155087066736426E-8</v>
      </c>
      <c r="T219" s="1">
        <v>1</v>
      </c>
      <c r="U219" s="1">
        <f t="shared" si="27"/>
        <v>9.7155087066736426E-8</v>
      </c>
    </row>
    <row r="220" spans="1:21">
      <c r="A220" s="73" t="s">
        <v>176</v>
      </c>
      <c r="B220" s="74" t="s">
        <v>59</v>
      </c>
      <c r="C220" s="73">
        <v>55944.2889</v>
      </c>
      <c r="D220" s="73">
        <v>1E-4</v>
      </c>
      <c r="E220" s="53">
        <f t="shared" si="28"/>
        <v>12317.090263131233</v>
      </c>
      <c r="F220" s="1">
        <f t="shared" si="29"/>
        <v>12317</v>
      </c>
      <c r="G220" s="1">
        <f t="shared" si="25"/>
        <v>3.7520099998801015E-2</v>
      </c>
      <c r="J220" s="1">
        <f>G220</f>
        <v>3.7520099998801015E-2</v>
      </c>
      <c r="O220" s="1">
        <f t="shared" ca="1" si="32"/>
        <v>3.665020380827208E-2</v>
      </c>
      <c r="P220" s="6">
        <f t="shared" si="31"/>
        <v>3.7167758877331064E-2</v>
      </c>
      <c r="Q220" s="49">
        <f t="shared" si="30"/>
        <v>40925.7889</v>
      </c>
      <c r="S220" s="1">
        <f t="shared" si="26"/>
        <v>1.2414426587870291E-7</v>
      </c>
      <c r="T220" s="1">
        <v>1</v>
      </c>
      <c r="U220" s="1">
        <f t="shared" si="27"/>
        <v>1.2414426587870291E-7</v>
      </c>
    </row>
    <row r="221" spans="1:21">
      <c r="A221" s="79" t="s">
        <v>179</v>
      </c>
      <c r="B221" s="74" t="s">
        <v>59</v>
      </c>
      <c r="C221" s="73">
        <v>56266.856099999997</v>
      </c>
      <c r="D221" s="73">
        <v>2.0000000000000001E-4</v>
      </c>
      <c r="E221" s="53">
        <f t="shared" si="28"/>
        <v>13093.099002657593</v>
      </c>
      <c r="F221" s="1">
        <f t="shared" si="29"/>
        <v>13093</v>
      </c>
      <c r="G221" s="1">
        <f t="shared" si="25"/>
        <v>4.1152899990265723E-2</v>
      </c>
      <c r="N221" s="1">
        <f>G221</f>
        <v>4.1152899990265723E-2</v>
      </c>
      <c r="O221" s="1">
        <f t="shared" ca="1" si="32"/>
        <v>3.9166998365292791E-2</v>
      </c>
      <c r="P221" s="6">
        <f t="shared" si="31"/>
        <v>4.0127479798313707E-2</v>
      </c>
      <c r="Q221" s="49">
        <f t="shared" si="30"/>
        <v>41248.356099999997</v>
      </c>
      <c r="S221" s="1">
        <f t="shared" si="26"/>
        <v>1.0514865700629091E-6</v>
      </c>
      <c r="T221" s="1">
        <v>1</v>
      </c>
      <c r="U221" s="1">
        <f t="shared" si="27"/>
        <v>1.0514865700629091E-6</v>
      </c>
    </row>
    <row r="222" spans="1:21">
      <c r="A222" s="79" t="s">
        <v>179</v>
      </c>
      <c r="B222" s="74" t="s">
        <v>59</v>
      </c>
      <c r="C222" s="73">
        <v>56562.819000000003</v>
      </c>
      <c r="D222" s="73">
        <v>2.0000000000000001E-4</v>
      </c>
      <c r="E222" s="53">
        <f t="shared" si="28"/>
        <v>13805.105049693906</v>
      </c>
      <c r="F222" s="1">
        <f t="shared" si="29"/>
        <v>13805</v>
      </c>
      <c r="G222" s="1">
        <f>C222-(C$7+F222*C$8)</f>
        <v>4.3666500001563691E-2</v>
      </c>
      <c r="N222" s="1">
        <f>G222</f>
        <v>4.3666500001563691E-2</v>
      </c>
      <c r="O222" s="1">
        <f t="shared" ca="1" si="32"/>
        <v>4.1476222237198393E-2</v>
      </c>
      <c r="P222" s="6">
        <f t="shared" si="31"/>
        <v>4.2901150841751071E-2</v>
      </c>
      <c r="Q222" s="49">
        <f t="shared" si="30"/>
        <v>41544.319000000003</v>
      </c>
      <c r="S222" s="1">
        <f t="shared" si="26"/>
        <v>5.8575933642588335E-7</v>
      </c>
      <c r="T222" s="1">
        <v>1</v>
      </c>
      <c r="U222" s="1">
        <f>T222*S222</f>
        <v>5.8575933642588335E-7</v>
      </c>
    </row>
    <row r="223" spans="1:21">
      <c r="A223" s="79" t="s">
        <v>182</v>
      </c>
      <c r="B223" s="74" t="s">
        <v>59</v>
      </c>
      <c r="C223" s="73">
        <v>56591.915999999997</v>
      </c>
      <c r="D223" s="73">
        <v>1E-4</v>
      </c>
      <c r="E223" s="53">
        <f t="shared" si="28"/>
        <v>13875.104498782326</v>
      </c>
      <c r="F223" s="1">
        <f t="shared" si="29"/>
        <v>13875</v>
      </c>
      <c r="G223" s="1">
        <f>C223-(C$7+F223*C$8)</f>
        <v>4.3437499996798579E-2</v>
      </c>
      <c r="N223" s="1">
        <f>G223</f>
        <v>4.3437499996798579E-2</v>
      </c>
      <c r="O223" s="1">
        <f t="shared" ca="1" si="32"/>
        <v>4.170325267404304E-2</v>
      </c>
      <c r="P223" s="6">
        <f t="shared" si="31"/>
        <v>4.3176842590729139E-2</v>
      </c>
      <c r="Q223" s="49">
        <f t="shared" si="30"/>
        <v>41573.415999999997</v>
      </c>
      <c r="S223" s="1">
        <f t="shared" si="26"/>
        <v>6.7942283338848643E-8</v>
      </c>
      <c r="T223" s="1">
        <v>1</v>
      </c>
      <c r="U223" s="1">
        <f>T223*S223</f>
        <v>6.7942283338848643E-8</v>
      </c>
    </row>
    <row r="224" spans="1:21">
      <c r="A224" s="97" t="s">
        <v>183</v>
      </c>
      <c r="B224" s="72" t="s">
        <v>59</v>
      </c>
      <c r="C224" s="73">
        <v>56657.385999999999</v>
      </c>
      <c r="D224" s="71">
        <v>1.4E-3</v>
      </c>
      <c r="E224" s="53">
        <f t="shared" si="28"/>
        <v>14032.607469254192</v>
      </c>
      <c r="F224" s="1">
        <f t="shared" si="29"/>
        <v>14032.5</v>
      </c>
      <c r="G224" s="1">
        <f>C224-(C$7+F224*C$8)</f>
        <v>4.467224999825703E-2</v>
      </c>
      <c r="J224" s="1">
        <f>G224</f>
        <v>4.467224999825703E-2</v>
      </c>
      <c r="O224" s="1">
        <f t="shared" ca="1" si="32"/>
        <v>4.2214071156943506E-2</v>
      </c>
      <c r="P224" s="6">
        <f t="shared" si="31"/>
        <v>4.3799112329111337E-2</v>
      </c>
      <c r="Q224" s="49">
        <f t="shared" si="30"/>
        <v>41638.885999999999</v>
      </c>
      <c r="S224" s="1">
        <f t="shared" si="26"/>
        <v>7.6236938928117409E-7</v>
      </c>
      <c r="T224" s="1">
        <v>1</v>
      </c>
      <c r="U224" s="1">
        <f>T224*S224</f>
        <v>7.6236938928117409E-7</v>
      </c>
    </row>
    <row r="225" spans="1:21">
      <c r="A225" s="97" t="s">
        <v>183</v>
      </c>
      <c r="B225" s="72" t="s">
        <v>59</v>
      </c>
      <c r="C225" s="73">
        <v>56668.398099999999</v>
      </c>
      <c r="D225" s="71">
        <v>1.8E-3</v>
      </c>
      <c r="E225" s="53">
        <f t="shared" si="28"/>
        <v>14059.099579551017</v>
      </c>
      <c r="F225" s="1">
        <f t="shared" si="29"/>
        <v>14059</v>
      </c>
      <c r="G225" s="1">
        <f>C225-(C$7+F225*C$8)</f>
        <v>4.139269999723183E-2</v>
      </c>
      <c r="J225" s="1">
        <f>G225</f>
        <v>4.139269999723183E-2</v>
      </c>
      <c r="O225" s="1">
        <f t="shared" ca="1" si="32"/>
        <v>4.2300018393748987E-2</v>
      </c>
      <c r="P225" s="6">
        <f t="shared" si="31"/>
        <v>4.3904078852790664E-2</v>
      </c>
      <c r="Q225" s="49">
        <f t="shared" si="30"/>
        <v>41649.898099999999</v>
      </c>
      <c r="S225" s="1">
        <f t="shared" si="26"/>
        <v>6.3070237561479971E-6</v>
      </c>
      <c r="T225" s="1">
        <v>1</v>
      </c>
      <c r="U225" s="1">
        <f>T225*S225</f>
        <v>6.3070237561479971E-6</v>
      </c>
    </row>
    <row r="226" spans="1:21">
      <c r="A226" s="26" t="s">
        <v>958</v>
      </c>
      <c r="B226" s="154" t="s">
        <v>59</v>
      </c>
      <c r="C226" s="155">
        <v>24031.935000000001</v>
      </c>
      <c r="D226" s="155" t="s">
        <v>46</v>
      </c>
    </row>
    <row r="227" spans="1:21">
      <c r="A227" s="26" t="s">
        <v>958</v>
      </c>
      <c r="B227" s="154" t="s">
        <v>59</v>
      </c>
      <c r="C227" s="155">
        <v>24177.417000000001</v>
      </c>
      <c r="D227" s="155" t="s">
        <v>46</v>
      </c>
    </row>
    <row r="228" spans="1:21">
      <c r="A228" s="26" t="s">
        <v>62</v>
      </c>
      <c r="B228" s="154" t="s">
        <v>59</v>
      </c>
      <c r="C228" s="155">
        <v>25972.492999999999</v>
      </c>
      <c r="D228" s="155" t="s">
        <v>46</v>
      </c>
    </row>
    <row r="229" spans="1:21">
      <c r="A229" s="26" t="s">
        <v>62</v>
      </c>
      <c r="B229" s="154" t="s">
        <v>61</v>
      </c>
      <c r="C229" s="155">
        <v>25996.395</v>
      </c>
      <c r="D229" s="155" t="s">
        <v>46</v>
      </c>
    </row>
    <row r="230" spans="1:21">
      <c r="A230" s="26" t="s">
        <v>62</v>
      </c>
      <c r="B230" s="154" t="s">
        <v>59</v>
      </c>
      <c r="C230" s="155">
        <v>26004.498</v>
      </c>
      <c r="D230" s="155" t="s">
        <v>46</v>
      </c>
    </row>
    <row r="231" spans="1:21">
      <c r="A231" s="26" t="s">
        <v>62</v>
      </c>
      <c r="B231" s="154" t="s">
        <v>61</v>
      </c>
      <c r="C231" s="155">
        <v>26016.345000000001</v>
      </c>
      <c r="D231" s="155" t="s">
        <v>46</v>
      </c>
    </row>
    <row r="232" spans="1:21">
      <c r="A232" s="26" t="s">
        <v>62</v>
      </c>
      <c r="B232" s="154" t="s">
        <v>59</v>
      </c>
      <c r="C232" s="155">
        <v>26017.385999999999</v>
      </c>
      <c r="D232" s="155" t="s">
        <v>46</v>
      </c>
    </row>
    <row r="233" spans="1:21">
      <c r="A233" s="26" t="s">
        <v>62</v>
      </c>
      <c r="B233" s="154" t="s">
        <v>59</v>
      </c>
      <c r="C233" s="155">
        <v>26027.365000000002</v>
      </c>
      <c r="D233" s="155" t="s">
        <v>46</v>
      </c>
    </row>
    <row r="234" spans="1:21">
      <c r="A234" s="26" t="s">
        <v>62</v>
      </c>
      <c r="B234" s="154" t="s">
        <v>59</v>
      </c>
      <c r="C234" s="155">
        <v>26037.337</v>
      </c>
      <c r="D234" s="155" t="s">
        <v>46</v>
      </c>
    </row>
    <row r="235" spans="1:21">
      <c r="A235" s="26" t="s">
        <v>981</v>
      </c>
      <c r="B235" s="154" t="s">
        <v>61</v>
      </c>
      <c r="C235" s="155">
        <v>27069.245999999999</v>
      </c>
      <c r="D235" s="155" t="s">
        <v>46</v>
      </c>
    </row>
    <row r="236" spans="1:21">
      <c r="A236" s="26" t="s">
        <v>327</v>
      </c>
      <c r="B236" s="154" t="s">
        <v>61</v>
      </c>
      <c r="C236" s="155">
        <v>27344.419000000002</v>
      </c>
      <c r="D236" s="155" t="s">
        <v>46</v>
      </c>
    </row>
    <row r="237" spans="1:21">
      <c r="A237" s="26" t="s">
        <v>64</v>
      </c>
      <c r="B237" s="154" t="s">
        <v>59</v>
      </c>
      <c r="C237" s="155">
        <v>35448.3658</v>
      </c>
      <c r="D237" s="155" t="s">
        <v>46</v>
      </c>
    </row>
    <row r="238" spans="1:21">
      <c r="A238" s="26" t="s">
        <v>64</v>
      </c>
      <c r="B238" s="154" t="s">
        <v>59</v>
      </c>
      <c r="C238" s="155">
        <v>35462.491699999999</v>
      </c>
      <c r="D238" s="155" t="s">
        <v>46</v>
      </c>
    </row>
    <row r="239" spans="1:21">
      <c r="A239" s="26" t="s">
        <v>64</v>
      </c>
      <c r="B239" s="154" t="s">
        <v>59</v>
      </c>
      <c r="C239" s="155">
        <v>35641.437100000003</v>
      </c>
      <c r="D239" s="155" t="s">
        <v>46</v>
      </c>
    </row>
    <row r="240" spans="1:21">
      <c r="A240" s="26" t="s">
        <v>342</v>
      </c>
      <c r="B240" s="154" t="s">
        <v>59</v>
      </c>
      <c r="C240" s="155">
        <v>37639.580199999997</v>
      </c>
      <c r="D240" s="155" t="s">
        <v>46</v>
      </c>
    </row>
    <row r="241" spans="1:4">
      <c r="A241" s="26" t="s">
        <v>342</v>
      </c>
      <c r="B241" s="154" t="s">
        <v>61</v>
      </c>
      <c r="C241" s="155">
        <v>37639.788500000002</v>
      </c>
      <c r="D241" s="155" t="s">
        <v>46</v>
      </c>
    </row>
    <row r="242" spans="1:4">
      <c r="A242" s="26" t="s">
        <v>342</v>
      </c>
      <c r="B242" s="154" t="s">
        <v>61</v>
      </c>
      <c r="C242" s="155">
        <v>37640.618799999997</v>
      </c>
      <c r="D242" s="155" t="s">
        <v>46</v>
      </c>
    </row>
    <row r="243" spans="1:4">
      <c r="A243" s="26" t="s">
        <v>342</v>
      </c>
      <c r="B243" s="154" t="s">
        <v>61</v>
      </c>
      <c r="C243" s="155">
        <v>37642.697899999999</v>
      </c>
      <c r="D243" s="155" t="s">
        <v>46</v>
      </c>
    </row>
    <row r="244" spans="1:4">
      <c r="A244" s="26" t="s">
        <v>129</v>
      </c>
      <c r="B244" s="154" t="s">
        <v>59</v>
      </c>
      <c r="C244" s="155">
        <v>49743.629000000001</v>
      </c>
      <c r="D244" s="155" t="s">
        <v>46</v>
      </c>
    </row>
    <row r="245" spans="1:4">
      <c r="A245" s="26" t="s">
        <v>129</v>
      </c>
      <c r="B245" s="154" t="s">
        <v>59</v>
      </c>
      <c r="C245" s="155">
        <v>50152.656000000003</v>
      </c>
      <c r="D245" s="155" t="s">
        <v>46</v>
      </c>
    </row>
    <row r="246" spans="1:4">
      <c r="A246" s="26" t="s">
        <v>129</v>
      </c>
      <c r="B246" s="154" t="s">
        <v>59</v>
      </c>
      <c r="C246" s="155">
        <v>50432.817799999997</v>
      </c>
      <c r="D246" s="155" t="s">
        <v>46</v>
      </c>
    </row>
    <row r="247" spans="1:4">
      <c r="A247" s="26" t="s">
        <v>129</v>
      </c>
      <c r="B247" s="154" t="s">
        <v>59</v>
      </c>
      <c r="C247" s="155">
        <v>50517.629000000001</v>
      </c>
      <c r="D247" s="155" t="s">
        <v>46</v>
      </c>
    </row>
    <row r="248" spans="1:4">
      <c r="A248" s="26" t="s">
        <v>129</v>
      </c>
      <c r="B248" s="154" t="s">
        <v>59</v>
      </c>
      <c r="C248" s="155">
        <v>51144.875999999997</v>
      </c>
      <c r="D248" s="155" t="s">
        <v>46</v>
      </c>
    </row>
    <row r="249" spans="1:4">
      <c r="A249" s="26" t="s">
        <v>129</v>
      </c>
      <c r="B249" s="154" t="s">
        <v>59</v>
      </c>
      <c r="C249" s="155">
        <v>51160.667000000001</v>
      </c>
      <c r="D249" s="155" t="s">
        <v>46</v>
      </c>
    </row>
    <row r="250" spans="1:4">
      <c r="A250" s="26" t="s">
        <v>129</v>
      </c>
      <c r="B250" s="154" t="s">
        <v>59</v>
      </c>
      <c r="C250" s="155">
        <v>51224.678999999996</v>
      </c>
      <c r="D250" s="155" t="s">
        <v>46</v>
      </c>
    </row>
    <row r="251" spans="1:4">
      <c r="A251" s="26" t="s">
        <v>136</v>
      </c>
      <c r="B251" s="154" t="s">
        <v>59</v>
      </c>
      <c r="C251" s="155">
        <v>51538.103000000003</v>
      </c>
      <c r="D251" s="155" t="s">
        <v>46</v>
      </c>
    </row>
    <row r="252" spans="1:4">
      <c r="A252" s="26" t="s">
        <v>136</v>
      </c>
      <c r="B252" s="154" t="s">
        <v>61</v>
      </c>
      <c r="C252" s="155">
        <v>51542.05</v>
      </c>
      <c r="D252" s="155" t="s">
        <v>46</v>
      </c>
    </row>
    <row r="253" spans="1:4">
      <c r="A253" s="26" t="s">
        <v>129</v>
      </c>
      <c r="B253" s="154" t="s">
        <v>59</v>
      </c>
      <c r="C253" s="155">
        <v>51567.618999999999</v>
      </c>
      <c r="D253" s="155" t="s">
        <v>46</v>
      </c>
    </row>
    <row r="254" spans="1:4">
      <c r="A254" s="26" t="s">
        <v>129</v>
      </c>
      <c r="B254" s="154" t="s">
        <v>59</v>
      </c>
      <c r="C254" s="155">
        <v>51579.673999999999</v>
      </c>
      <c r="D254" s="155" t="s">
        <v>46</v>
      </c>
    </row>
    <row r="255" spans="1:4">
      <c r="A255" s="26" t="s">
        <v>129</v>
      </c>
      <c r="B255" s="154" t="s">
        <v>59</v>
      </c>
      <c r="C255" s="155">
        <v>51582.591</v>
      </c>
      <c r="D255" s="155" t="s">
        <v>46</v>
      </c>
    </row>
    <row r="256" spans="1:4">
      <c r="A256" s="26" t="s">
        <v>1051</v>
      </c>
      <c r="B256" s="154" t="s">
        <v>59</v>
      </c>
      <c r="C256" s="155">
        <v>51586.737800000003</v>
      </c>
      <c r="D256" s="155" t="s">
        <v>46</v>
      </c>
    </row>
    <row r="257" spans="1:4">
      <c r="A257" s="26" t="s">
        <v>140</v>
      </c>
      <c r="B257" s="154" t="s">
        <v>59</v>
      </c>
      <c r="C257" s="155">
        <v>51932.576699999998</v>
      </c>
      <c r="D257" s="155" t="s">
        <v>46</v>
      </c>
    </row>
    <row r="258" spans="1:4">
      <c r="A258" s="26" t="s">
        <v>129</v>
      </c>
      <c r="B258" s="154" t="s">
        <v>59</v>
      </c>
      <c r="C258" s="155">
        <v>51937.576000000001</v>
      </c>
      <c r="D258" s="155" t="s">
        <v>46</v>
      </c>
    </row>
    <row r="259" spans="1:4">
      <c r="A259" s="26" t="s">
        <v>129</v>
      </c>
      <c r="B259" s="154" t="s">
        <v>59</v>
      </c>
      <c r="C259" s="155">
        <v>51947.545400000003</v>
      </c>
      <c r="D259" s="155" t="s">
        <v>46</v>
      </c>
    </row>
    <row r="260" spans="1:4">
      <c r="A260" s="26" t="s">
        <v>129</v>
      </c>
      <c r="B260" s="154" t="s">
        <v>59</v>
      </c>
      <c r="C260" s="155">
        <v>51969.575700000001</v>
      </c>
      <c r="D260" s="155" t="s">
        <v>46</v>
      </c>
    </row>
    <row r="261" spans="1:4">
      <c r="A261" s="26" t="s">
        <v>129</v>
      </c>
      <c r="B261" s="154" t="s">
        <v>59</v>
      </c>
      <c r="C261" s="155">
        <v>52195.704599999997</v>
      </c>
      <c r="D261" s="155" t="s">
        <v>46</v>
      </c>
    </row>
    <row r="262" spans="1:4">
      <c r="A262" s="26" t="s">
        <v>129</v>
      </c>
      <c r="B262" s="154" t="s">
        <v>59</v>
      </c>
      <c r="C262" s="155">
        <v>52225.633000000002</v>
      </c>
      <c r="D262" s="155" t="s">
        <v>46</v>
      </c>
    </row>
    <row r="263" spans="1:4">
      <c r="A263" s="26" t="s">
        <v>129</v>
      </c>
      <c r="B263" s="154" t="s">
        <v>59</v>
      </c>
      <c r="C263" s="155">
        <v>52252.661</v>
      </c>
      <c r="D263" s="155" t="s">
        <v>46</v>
      </c>
    </row>
    <row r="264" spans="1:4">
      <c r="A264" s="26" t="s">
        <v>129</v>
      </c>
      <c r="B264" s="154" t="s">
        <v>59</v>
      </c>
      <c r="C264" s="155">
        <v>52255.562100000003</v>
      </c>
      <c r="D264" s="155" t="s">
        <v>46</v>
      </c>
    </row>
    <row r="265" spans="1:4">
      <c r="A265" s="26" t="s">
        <v>129</v>
      </c>
      <c r="B265" s="154" t="s">
        <v>59</v>
      </c>
      <c r="C265" s="155">
        <v>52265.539100000002</v>
      </c>
      <c r="D265" s="155" t="s">
        <v>46</v>
      </c>
    </row>
    <row r="266" spans="1:4">
      <c r="A266" s="26" t="s">
        <v>129</v>
      </c>
      <c r="B266" s="154" t="s">
        <v>59</v>
      </c>
      <c r="C266" s="155">
        <v>52267.622000000003</v>
      </c>
      <c r="D266" s="155" t="s">
        <v>46</v>
      </c>
    </row>
    <row r="267" spans="1:4">
      <c r="A267" s="26" t="s">
        <v>129</v>
      </c>
      <c r="B267" s="154" t="s">
        <v>59</v>
      </c>
      <c r="C267" s="155">
        <v>52316.669000000002</v>
      </c>
      <c r="D267" s="155" t="s">
        <v>46</v>
      </c>
    </row>
    <row r="268" spans="1:4">
      <c r="A268" s="26" t="s">
        <v>129</v>
      </c>
      <c r="B268" s="154" t="s">
        <v>59</v>
      </c>
      <c r="C268" s="155">
        <v>52319.582999999999</v>
      </c>
      <c r="D268" s="155" t="s">
        <v>46</v>
      </c>
    </row>
    <row r="269" spans="1:4">
      <c r="A269" s="26" t="s">
        <v>1105</v>
      </c>
      <c r="B269" s="154" t="s">
        <v>59</v>
      </c>
      <c r="C269" s="155">
        <v>52580.206700000002</v>
      </c>
      <c r="D269" s="155" t="s">
        <v>46</v>
      </c>
    </row>
    <row r="270" spans="1:4">
      <c r="A270" s="26" t="s">
        <v>143</v>
      </c>
      <c r="B270" s="154" t="s">
        <v>59</v>
      </c>
      <c r="C270" s="155">
        <v>52595.1734</v>
      </c>
      <c r="D270" s="155" t="s">
        <v>46</v>
      </c>
    </row>
    <row r="271" spans="1:4">
      <c r="A271" s="26" t="s">
        <v>145</v>
      </c>
      <c r="B271" s="154" t="s">
        <v>59</v>
      </c>
      <c r="C271" s="155">
        <v>52671.658000000003</v>
      </c>
      <c r="D271" s="155" t="s">
        <v>46</v>
      </c>
    </row>
    <row r="272" spans="1:4">
      <c r="A272" s="26" t="s">
        <v>145</v>
      </c>
      <c r="B272" s="154" t="s">
        <v>59</v>
      </c>
      <c r="C272" s="155">
        <v>52678.722399999999</v>
      </c>
      <c r="D272" s="155" t="s">
        <v>46</v>
      </c>
    </row>
    <row r="273" spans="1:4">
      <c r="A273" s="26" t="s">
        <v>145</v>
      </c>
      <c r="B273" s="154" t="s">
        <v>59</v>
      </c>
      <c r="C273" s="155">
        <v>52713.639000000003</v>
      </c>
      <c r="D273" s="155" t="s">
        <v>46</v>
      </c>
    </row>
    <row r="274" spans="1:4">
      <c r="A274" s="26" t="s">
        <v>146</v>
      </c>
      <c r="B274" s="154" t="s">
        <v>61</v>
      </c>
      <c r="C274" s="155">
        <v>52867.648999999998</v>
      </c>
      <c r="D274" s="155" t="s">
        <v>46</v>
      </c>
    </row>
    <row r="275" spans="1:4">
      <c r="A275" s="26" t="s">
        <v>146</v>
      </c>
      <c r="B275" s="154" t="s">
        <v>59</v>
      </c>
      <c r="C275" s="155">
        <v>52867.8557</v>
      </c>
      <c r="D275" s="155" t="s">
        <v>46</v>
      </c>
    </row>
    <row r="276" spans="1:4">
      <c r="A276" s="26" t="s">
        <v>146</v>
      </c>
      <c r="B276" s="154" t="s">
        <v>61</v>
      </c>
      <c r="C276" s="155">
        <v>52868.0648</v>
      </c>
      <c r="D276" s="155" t="s">
        <v>46</v>
      </c>
    </row>
    <row r="277" spans="1:4">
      <c r="A277" s="26" t="s">
        <v>147</v>
      </c>
      <c r="B277" s="154" t="s">
        <v>59</v>
      </c>
      <c r="C277" s="155">
        <v>52997.132100000003</v>
      </c>
      <c r="D277" s="155" t="s">
        <v>46</v>
      </c>
    </row>
    <row r="278" spans="1:4">
      <c r="A278" s="26" t="s">
        <v>145</v>
      </c>
      <c r="B278" s="154" t="s">
        <v>59</v>
      </c>
      <c r="C278" s="155">
        <v>52999.627</v>
      </c>
      <c r="D278" s="155" t="s">
        <v>46</v>
      </c>
    </row>
    <row r="279" spans="1:4">
      <c r="A279" s="26" t="s">
        <v>145</v>
      </c>
      <c r="B279" s="154" t="s">
        <v>59</v>
      </c>
      <c r="C279" s="155">
        <v>53024.565600000002</v>
      </c>
      <c r="D279" s="155" t="s">
        <v>46</v>
      </c>
    </row>
    <row r="280" spans="1:4">
      <c r="A280" s="26" t="s">
        <v>145</v>
      </c>
      <c r="B280" s="154" t="s">
        <v>59</v>
      </c>
      <c r="C280" s="155">
        <v>53048.6754</v>
      </c>
      <c r="D280" s="155" t="s">
        <v>46</v>
      </c>
    </row>
    <row r="281" spans="1:4">
      <c r="A281" s="26" t="s">
        <v>145</v>
      </c>
      <c r="B281" s="154" t="s">
        <v>59</v>
      </c>
      <c r="C281" s="155">
        <v>53329.676099999997</v>
      </c>
      <c r="D281" s="155" t="s">
        <v>46</v>
      </c>
    </row>
    <row r="282" spans="1:4">
      <c r="A282" s="26" t="s">
        <v>145</v>
      </c>
      <c r="B282" s="154" t="s">
        <v>61</v>
      </c>
      <c r="C282" s="155">
        <v>53332.794199999997</v>
      </c>
      <c r="D282" s="155" t="s">
        <v>46</v>
      </c>
    </row>
    <row r="283" spans="1:4">
      <c r="A283" s="26" t="s">
        <v>145</v>
      </c>
      <c r="B283" s="154" t="s">
        <v>61</v>
      </c>
      <c r="C283" s="155">
        <v>53345.678399999997</v>
      </c>
      <c r="D283" s="155" t="s">
        <v>46</v>
      </c>
    </row>
    <row r="284" spans="1:4">
      <c r="A284" s="26" t="s">
        <v>145</v>
      </c>
      <c r="B284" s="154" t="s">
        <v>59</v>
      </c>
      <c r="C284" s="155">
        <v>53357.523399999998</v>
      </c>
      <c r="D284" s="155" t="s">
        <v>46</v>
      </c>
    </row>
    <row r="285" spans="1:4">
      <c r="A285" s="26" t="s">
        <v>145</v>
      </c>
      <c r="B285" s="154" t="s">
        <v>61</v>
      </c>
      <c r="C285" s="155">
        <v>53357.732100000001</v>
      </c>
      <c r="D285" s="155" t="s">
        <v>46</v>
      </c>
    </row>
    <row r="286" spans="1:4">
      <c r="A286" s="26" t="s">
        <v>145</v>
      </c>
      <c r="B286" s="154" t="s">
        <v>59</v>
      </c>
      <c r="C286" s="155">
        <v>53371.6564</v>
      </c>
      <c r="D286" s="155" t="s">
        <v>46</v>
      </c>
    </row>
    <row r="287" spans="1:4">
      <c r="A287" s="26" t="s">
        <v>153</v>
      </c>
      <c r="B287" s="154" t="s">
        <v>61</v>
      </c>
      <c r="C287" s="155">
        <v>53381.009400000003</v>
      </c>
      <c r="D287" s="155" t="s">
        <v>46</v>
      </c>
    </row>
    <row r="288" spans="1:4">
      <c r="A288" s="26" t="s">
        <v>153</v>
      </c>
      <c r="B288" s="154" t="s">
        <v>61</v>
      </c>
      <c r="C288" s="155">
        <v>53381.009599999998</v>
      </c>
      <c r="D288" s="155" t="s">
        <v>46</v>
      </c>
    </row>
    <row r="289" spans="1:4">
      <c r="A289" s="26" t="s">
        <v>145</v>
      </c>
      <c r="B289" s="154" t="s">
        <v>59</v>
      </c>
      <c r="C289" s="155">
        <v>53410.722000000002</v>
      </c>
      <c r="D289" s="155" t="s">
        <v>46</v>
      </c>
    </row>
    <row r="290" spans="1:4">
      <c r="A290" s="26" t="s">
        <v>153</v>
      </c>
      <c r="B290" s="154" t="s">
        <v>61</v>
      </c>
      <c r="C290" s="155">
        <v>53621.271099999998</v>
      </c>
      <c r="D290" s="155" t="s">
        <v>46</v>
      </c>
    </row>
    <row r="291" spans="1:4">
      <c r="A291" s="26" t="s">
        <v>153</v>
      </c>
      <c r="B291" s="154" t="s">
        <v>59</v>
      </c>
      <c r="C291" s="155">
        <v>53632.286699999997</v>
      </c>
      <c r="D291" s="155" t="s">
        <v>46</v>
      </c>
    </row>
    <row r="292" spans="1:4">
      <c r="A292" s="26" t="s">
        <v>153</v>
      </c>
      <c r="B292" s="154" t="s">
        <v>61</v>
      </c>
      <c r="C292" s="155">
        <v>53656.188999999998</v>
      </c>
      <c r="D292" s="155" t="s">
        <v>46</v>
      </c>
    </row>
    <row r="293" spans="1:4">
      <c r="A293" s="26" t="s">
        <v>154</v>
      </c>
      <c r="B293" s="154" t="s">
        <v>59</v>
      </c>
      <c r="C293" s="155">
        <v>53701.705099999999</v>
      </c>
      <c r="D293" s="155" t="s">
        <v>46</v>
      </c>
    </row>
    <row r="294" spans="1:4">
      <c r="A294" s="26" t="s">
        <v>154</v>
      </c>
      <c r="B294" s="154" t="s">
        <v>59</v>
      </c>
      <c r="C294" s="155">
        <v>53758.650999999998</v>
      </c>
      <c r="D294" s="155" t="s">
        <v>46</v>
      </c>
    </row>
    <row r="295" spans="1:4">
      <c r="A295" s="26" t="s">
        <v>154</v>
      </c>
      <c r="B295" s="154" t="s">
        <v>59</v>
      </c>
      <c r="C295" s="155">
        <v>53807.701000000001</v>
      </c>
      <c r="D295" s="155" t="s">
        <v>46</v>
      </c>
    </row>
    <row r="296" spans="1:4">
      <c r="A296" s="26" t="s">
        <v>154</v>
      </c>
      <c r="B296" s="154" t="s">
        <v>59</v>
      </c>
      <c r="C296" s="155">
        <v>54040.897900000004</v>
      </c>
      <c r="D296" s="155" t="s">
        <v>46</v>
      </c>
    </row>
    <row r="297" spans="1:4">
      <c r="A297" s="26" t="s">
        <v>154</v>
      </c>
      <c r="B297" s="154" t="s">
        <v>59</v>
      </c>
      <c r="C297" s="155">
        <v>54096.5988</v>
      </c>
      <c r="D297" s="155" t="s">
        <v>46</v>
      </c>
    </row>
    <row r="298" spans="1:4">
      <c r="A298" s="26" t="s">
        <v>154</v>
      </c>
      <c r="B298" s="154" t="s">
        <v>59</v>
      </c>
      <c r="C298" s="155">
        <v>54155.616000000002</v>
      </c>
      <c r="D298" s="155" t="s">
        <v>46</v>
      </c>
    </row>
    <row r="299" spans="1:4">
      <c r="A299" s="26" t="s">
        <v>168</v>
      </c>
      <c r="B299" s="154" t="s">
        <v>59</v>
      </c>
      <c r="C299" s="155">
        <v>55164.06</v>
      </c>
      <c r="D299" s="155" t="s">
        <v>46</v>
      </c>
    </row>
    <row r="300" spans="1:4">
      <c r="A300" s="26" t="s">
        <v>172</v>
      </c>
      <c r="B300" s="154" t="s">
        <v>59</v>
      </c>
      <c r="C300" s="155">
        <v>55590.962500000001</v>
      </c>
      <c r="D300" s="155" t="s">
        <v>46</v>
      </c>
    </row>
    <row r="301" spans="1:4">
      <c r="A301" s="26" t="s">
        <v>172</v>
      </c>
      <c r="B301" s="154" t="s">
        <v>59</v>
      </c>
      <c r="C301" s="155">
        <v>55599.275000000001</v>
      </c>
      <c r="D301" s="155" t="s">
        <v>46</v>
      </c>
    </row>
    <row r="302" spans="1:4">
      <c r="A302" s="26" t="s">
        <v>172</v>
      </c>
      <c r="B302" s="154" t="s">
        <v>61</v>
      </c>
      <c r="C302" s="155">
        <v>55600.314299999998</v>
      </c>
      <c r="D302" s="155" t="s">
        <v>46</v>
      </c>
    </row>
    <row r="303" spans="1:4">
      <c r="A303" s="26" t="s">
        <v>177</v>
      </c>
      <c r="B303" s="154" t="s">
        <v>59</v>
      </c>
      <c r="C303" s="155">
        <v>55947.610999999997</v>
      </c>
      <c r="D303" s="155" t="s">
        <v>46</v>
      </c>
    </row>
    <row r="304" spans="1:4">
      <c r="A304" s="26" t="s">
        <v>180</v>
      </c>
      <c r="B304" s="154" t="s">
        <v>59</v>
      </c>
      <c r="C304" s="155">
        <v>56300.940600000002</v>
      </c>
      <c r="D304" s="155" t="s">
        <v>46</v>
      </c>
    </row>
    <row r="305" spans="1:4">
      <c r="A305" s="26" t="s">
        <v>180</v>
      </c>
      <c r="B305" s="154" t="s">
        <v>61</v>
      </c>
      <c r="C305" s="155">
        <v>56639.095500000003</v>
      </c>
      <c r="D305" s="155" t="s">
        <v>46</v>
      </c>
    </row>
    <row r="306" spans="1:4">
      <c r="A306" s="26" t="s">
        <v>180</v>
      </c>
      <c r="B306" s="154" t="s">
        <v>59</v>
      </c>
      <c r="C306" s="155">
        <v>56658.008900000001</v>
      </c>
      <c r="D306" s="155" t="s">
        <v>46</v>
      </c>
    </row>
    <row r="307" spans="1:4">
      <c r="A307" s="26" t="s">
        <v>180</v>
      </c>
      <c r="B307" s="154" t="s">
        <v>61</v>
      </c>
      <c r="C307" s="155">
        <v>56658.216800000002</v>
      </c>
      <c r="D307" s="155" t="s">
        <v>46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0"/>
  </sheetPr>
  <dimension ref="A1:AB342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0.285156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112" t="s">
        <v>193</v>
      </c>
      <c r="D1" s="8" t="s">
        <v>194</v>
      </c>
      <c r="M1" s="113" t="s">
        <v>195</v>
      </c>
      <c r="N1" t="s">
        <v>196</v>
      </c>
      <c r="O1">
        <f ca="1">H18*J18-I18*I18</f>
        <v>1447450.9035467049</v>
      </c>
      <c r="P1" t="s">
        <v>197</v>
      </c>
      <c r="U1" s="47" t="s">
        <v>198</v>
      </c>
      <c r="V1" s="114" t="s">
        <v>199</v>
      </c>
      <c r="AA1">
        <v>1</v>
      </c>
      <c r="AB1" t="s">
        <v>78</v>
      </c>
    </row>
    <row r="2" spans="1:28">
      <c r="M2" s="113" t="s">
        <v>200</v>
      </c>
      <c r="N2" t="s">
        <v>201</v>
      </c>
      <c r="O2">
        <f ca="1">+F18*J18-H18*I18</f>
        <v>416241.36387016624</v>
      </c>
      <c r="P2" t="s">
        <v>202</v>
      </c>
      <c r="U2">
        <v>-7.5</v>
      </c>
      <c r="V2">
        <f t="shared" ref="V2:V20" ca="1" si="0">+E$4+E$5*U2+E$6*U2^2</f>
        <v>0.12348062762957612</v>
      </c>
      <c r="AA2">
        <v>2</v>
      </c>
      <c r="AB2" t="s">
        <v>66</v>
      </c>
    </row>
    <row r="3" spans="1:28">
      <c r="A3" t="s">
        <v>203</v>
      </c>
      <c r="B3" t="s">
        <v>204</v>
      </c>
      <c r="E3" s="115" t="s">
        <v>205</v>
      </c>
      <c r="F3" s="115" t="s">
        <v>206</v>
      </c>
      <c r="G3" s="115" t="s">
        <v>207</v>
      </c>
      <c r="H3" s="115" t="s">
        <v>208</v>
      </c>
      <c r="M3" s="113" t="s">
        <v>209</v>
      </c>
      <c r="N3" t="s">
        <v>210</v>
      </c>
      <c r="O3">
        <f ca="1">+F18*I18-H18*H18</f>
        <v>-120974.50771935153</v>
      </c>
      <c r="P3" t="s">
        <v>211</v>
      </c>
      <c r="U3">
        <v>-7</v>
      </c>
      <c r="V3">
        <f t="shared" ca="1" si="0"/>
        <v>9.6257148542514104E-2</v>
      </c>
      <c r="AA3">
        <v>3</v>
      </c>
      <c r="AB3" t="s">
        <v>212</v>
      </c>
    </row>
    <row r="4" spans="1:28">
      <c r="A4" t="s">
        <v>213</v>
      </c>
      <c r="B4" t="s">
        <v>214</v>
      </c>
      <c r="D4" s="116" t="s">
        <v>215</v>
      </c>
      <c r="E4" s="117">
        <f ca="1">(G18*O1-K18*O2+L18*O3)/O7</f>
        <v>-8.1234698294346992E-4</v>
      </c>
      <c r="F4" s="118">
        <f ca="1">+E7/O7*O18</f>
        <v>3.463421781515279E-4</v>
      </c>
      <c r="G4" s="119">
        <f>+B18</f>
        <v>1</v>
      </c>
      <c r="H4" s="120">
        <f ca="1">ABS(F4/E4)</f>
        <v>0.42634758966739383</v>
      </c>
      <c r="M4" s="113" t="s">
        <v>216</v>
      </c>
      <c r="N4" t="s">
        <v>217</v>
      </c>
      <c r="O4">
        <f ca="1">+C18*J18-H18*H18</f>
        <v>1113767.8448272301</v>
      </c>
      <c r="P4" t="s">
        <v>218</v>
      </c>
      <c r="U4">
        <v>-6.5</v>
      </c>
      <c r="V4">
        <f t="shared" ca="1" si="0"/>
        <v>7.1738995281103585E-2</v>
      </c>
      <c r="AA4">
        <v>4</v>
      </c>
      <c r="AB4" t="s">
        <v>219</v>
      </c>
    </row>
    <row r="5" spans="1:28">
      <c r="A5" t="s">
        <v>220</v>
      </c>
      <c r="B5" s="121">
        <v>40323</v>
      </c>
      <c r="D5" s="122" t="s">
        <v>221</v>
      </c>
      <c r="E5" s="123">
        <f ca="1">+(-G18*O2+K18*O4-L18*O5)/O7</f>
        <v>2.4007490769770386E-2</v>
      </c>
      <c r="F5" s="124">
        <f ca="1">P18*E7/O7</f>
        <v>3.0756881589858923E-4</v>
      </c>
      <c r="G5" s="125">
        <f>+B18/A18</f>
        <v>1E-4</v>
      </c>
      <c r="H5" s="120">
        <f ca="1">ABS(F5/E5)</f>
        <v>1.2811368703549476E-2</v>
      </c>
      <c r="M5" s="113" t="s">
        <v>222</v>
      </c>
      <c r="N5" t="s">
        <v>223</v>
      </c>
      <c r="O5">
        <f ca="1">+C18*I18-F18*H18</f>
        <v>-204941.0136949881</v>
      </c>
      <c r="P5" t="s">
        <v>224</v>
      </c>
      <c r="U5">
        <v>-6</v>
      </c>
      <c r="V5">
        <f t="shared" ca="1" si="0"/>
        <v>4.9926167845344621E-2</v>
      </c>
      <c r="AA5">
        <v>5</v>
      </c>
      <c r="AB5" t="s">
        <v>225</v>
      </c>
    </row>
    <row r="6" spans="1:28">
      <c r="D6" s="126" t="s">
        <v>226</v>
      </c>
      <c r="E6" s="127">
        <f ca="1">+(G18*O3-K18*O5+L18*O6)/O7</f>
        <v>5.4106516513030669E-3</v>
      </c>
      <c r="F6" s="128">
        <f ca="1">Q18*E7/O7</f>
        <v>6.1356826137613384E-5</v>
      </c>
      <c r="G6" s="129">
        <f>+B18/A18^2</f>
        <v>1E-8</v>
      </c>
      <c r="H6" s="120">
        <f ca="1">ABS(F6/E6)</f>
        <v>1.1340006729658266E-2</v>
      </c>
      <c r="M6" s="130" t="s">
        <v>227</v>
      </c>
      <c r="N6" s="131" t="s">
        <v>228</v>
      </c>
      <c r="O6" s="131">
        <f ca="1">+C18*H18-F18*F18</f>
        <v>44262.241330075733</v>
      </c>
      <c r="P6" t="s">
        <v>229</v>
      </c>
      <c r="U6">
        <v>-5.5</v>
      </c>
      <c r="V6">
        <f t="shared" ca="1" si="0"/>
        <v>3.0818666235237185E-2</v>
      </c>
      <c r="AA6">
        <v>6</v>
      </c>
      <c r="AB6" t="s">
        <v>230</v>
      </c>
    </row>
    <row r="7" spans="1:28">
      <c r="D7" s="8" t="s">
        <v>231</v>
      </c>
      <c r="E7" s="132">
        <f ca="1">SQRT(N18/(B15-3))</f>
        <v>2.6968261403015805E-3</v>
      </c>
      <c r="G7" s="133">
        <f>+B22</f>
        <v>6.9625849995645694E-2</v>
      </c>
      <c r="M7" s="113" t="s">
        <v>232</v>
      </c>
      <c r="N7" t="s">
        <v>233</v>
      </c>
      <c r="O7">
        <f ca="1">+C18*O1-F18*O2+H18*O3</f>
        <v>85047110.012725979</v>
      </c>
      <c r="U7">
        <v>-5</v>
      </c>
      <c r="V7">
        <f t="shared" ca="1" si="0"/>
        <v>1.4416490450781277E-2</v>
      </c>
      <c r="AA7">
        <v>7</v>
      </c>
      <c r="AB7" t="s">
        <v>234</v>
      </c>
    </row>
    <row r="8" spans="1:28">
      <c r="A8" s="32">
        <v>21</v>
      </c>
      <c r="B8" t="s">
        <v>235</v>
      </c>
      <c r="C8" s="134">
        <v>21</v>
      </c>
      <c r="D8" s="8" t="s">
        <v>236</v>
      </c>
      <c r="F8" s="135">
        <f ca="1">CORREL(INDIRECT(E12):INDIRECT(E13),INDIRECT(M12):INDIRECT(M13))</f>
        <v>0.99355466199097786</v>
      </c>
      <c r="G8" s="132"/>
      <c r="K8" s="133"/>
      <c r="U8">
        <v>-4.5</v>
      </c>
      <c r="V8">
        <f t="shared" ca="1" si="0"/>
        <v>7.1964049197689728E-4</v>
      </c>
      <c r="AA8">
        <v>8</v>
      </c>
      <c r="AB8" t="s">
        <v>237</v>
      </c>
    </row>
    <row r="9" spans="1:28">
      <c r="A9" s="32">
        <f>20+COUNT(A21:A1449)</f>
        <v>112</v>
      </c>
      <c r="B9" t="s">
        <v>238</v>
      </c>
      <c r="C9" s="134">
        <f>A9</f>
        <v>112</v>
      </c>
      <c r="E9" s="136">
        <f ca="1">E6*G6</f>
        <v>5.410651651303067E-11</v>
      </c>
      <c r="F9" s="137">
        <f ca="1">H6</f>
        <v>1.1340006729658266E-2</v>
      </c>
      <c r="G9" s="138">
        <f ca="1">F8</f>
        <v>0.99355466199097786</v>
      </c>
      <c r="K9" s="133"/>
      <c r="U9">
        <v>-4</v>
      </c>
      <c r="V9">
        <f t="shared" ca="1" si="0"/>
        <v>-1.0271883641175941E-2</v>
      </c>
      <c r="AA9">
        <v>9</v>
      </c>
      <c r="AB9" t="s">
        <v>59</v>
      </c>
    </row>
    <row r="10" spans="1:28">
      <c r="A10" s="139" t="s">
        <v>14</v>
      </c>
      <c r="B10" s="140">
        <f>Active!C8</f>
        <v>0.41567470000000001</v>
      </c>
      <c r="D10" t="s">
        <v>239</v>
      </c>
      <c r="E10">
        <f ca="1">2*E9*365.2422/B10</f>
        <v>9.5083887114398106E-8</v>
      </c>
      <c r="F10" t="s">
        <v>240</v>
      </c>
      <c r="U10">
        <v>-3.5</v>
      </c>
      <c r="V10">
        <f t="shared" ca="1" si="0"/>
        <v>-1.8558081948677252E-2</v>
      </c>
      <c r="AA10">
        <v>10</v>
      </c>
      <c r="AB10" t="s">
        <v>241</v>
      </c>
    </row>
    <row r="11" spans="1:28">
      <c r="U11">
        <v>-3</v>
      </c>
      <c r="V11">
        <f t="shared" ca="1" si="0"/>
        <v>-2.4138954430527028E-2</v>
      </c>
      <c r="AA11">
        <v>11</v>
      </c>
      <c r="AB11" t="s">
        <v>76</v>
      </c>
    </row>
    <row r="12" spans="1:28">
      <c r="C12" s="141" t="str">
        <f t="shared" ref="C12:F13" si="1">C$15&amp;$C8</f>
        <v>C21</v>
      </c>
      <c r="D12" s="141" t="str">
        <f t="shared" si="1"/>
        <v>D21</v>
      </c>
      <c r="E12" s="141" t="str">
        <f t="shared" si="1"/>
        <v>E21</v>
      </c>
      <c r="F12" s="141" t="str">
        <f t="shared" si="1"/>
        <v>F21</v>
      </c>
      <c r="G12" s="141" t="str">
        <f t="shared" ref="G12:Q12" si="2">G15&amp;$C8</f>
        <v>G21</v>
      </c>
      <c r="H12" s="141" t="str">
        <f t="shared" si="2"/>
        <v>H21</v>
      </c>
      <c r="I12" s="141" t="str">
        <f t="shared" si="2"/>
        <v>I21</v>
      </c>
      <c r="J12" s="141" t="str">
        <f t="shared" si="2"/>
        <v>J21</v>
      </c>
      <c r="K12" s="141" t="str">
        <f t="shared" si="2"/>
        <v>K21</v>
      </c>
      <c r="L12" s="141" t="str">
        <f t="shared" si="2"/>
        <v>L21</v>
      </c>
      <c r="M12" s="141" t="str">
        <f t="shared" si="2"/>
        <v>M21</v>
      </c>
      <c r="N12" s="141" t="str">
        <f t="shared" si="2"/>
        <v>N21</v>
      </c>
      <c r="O12" s="141" t="str">
        <f t="shared" si="2"/>
        <v>O21</v>
      </c>
      <c r="P12" s="141" t="str">
        <f t="shared" si="2"/>
        <v>P21</v>
      </c>
      <c r="Q12" s="141" t="str">
        <f t="shared" si="2"/>
        <v>Q21</v>
      </c>
      <c r="U12">
        <v>-2.5</v>
      </c>
      <c r="V12">
        <f t="shared" ca="1" si="0"/>
        <v>-2.7014501086725262E-2</v>
      </c>
      <c r="AA12">
        <v>12</v>
      </c>
      <c r="AB12" t="s">
        <v>242</v>
      </c>
    </row>
    <row r="13" spans="1:28">
      <c r="C13" s="141" t="str">
        <f t="shared" si="1"/>
        <v>C112</v>
      </c>
      <c r="D13" s="141" t="str">
        <f t="shared" si="1"/>
        <v>D112</v>
      </c>
      <c r="E13" s="141" t="str">
        <f t="shared" si="1"/>
        <v>E112</v>
      </c>
      <c r="F13" s="141" t="str">
        <f t="shared" si="1"/>
        <v>F112</v>
      </c>
      <c r="G13" s="141" t="str">
        <f t="shared" ref="G13:Q13" si="3">G$15&amp;$C9</f>
        <v>G112</v>
      </c>
      <c r="H13" s="141" t="str">
        <f t="shared" si="3"/>
        <v>H112</v>
      </c>
      <c r="I13" s="141" t="str">
        <f t="shared" si="3"/>
        <v>I112</v>
      </c>
      <c r="J13" s="141" t="str">
        <f t="shared" si="3"/>
        <v>J112</v>
      </c>
      <c r="K13" s="141" t="str">
        <f t="shared" si="3"/>
        <v>K112</v>
      </c>
      <c r="L13" s="141" t="str">
        <f t="shared" si="3"/>
        <v>L112</v>
      </c>
      <c r="M13" s="141" t="str">
        <f t="shared" si="3"/>
        <v>M112</v>
      </c>
      <c r="N13" s="141" t="str">
        <f t="shared" si="3"/>
        <v>N112</v>
      </c>
      <c r="O13" s="141" t="str">
        <f t="shared" si="3"/>
        <v>O112</v>
      </c>
      <c r="P13" s="141" t="str">
        <f t="shared" si="3"/>
        <v>P112</v>
      </c>
      <c r="Q13" s="141" t="str">
        <f t="shared" si="3"/>
        <v>Q112</v>
      </c>
      <c r="U13">
        <v>-2</v>
      </c>
      <c r="V13">
        <f t="shared" ca="1" si="0"/>
        <v>-2.7184721917271972E-2</v>
      </c>
      <c r="AA13">
        <v>13</v>
      </c>
      <c r="AB13" t="s">
        <v>243</v>
      </c>
    </row>
    <row r="14" spans="1:28">
      <c r="U14">
        <v>-1.5</v>
      </c>
      <c r="V14">
        <f t="shared" ca="1" si="0"/>
        <v>-2.4649616922167147E-2</v>
      </c>
      <c r="AA14">
        <v>14</v>
      </c>
      <c r="AB14" t="s">
        <v>244</v>
      </c>
    </row>
    <row r="15" spans="1:28">
      <c r="A15" s="8" t="s">
        <v>245</v>
      </c>
      <c r="B15" s="8">
        <f>C9-C8+1</f>
        <v>92</v>
      </c>
      <c r="C15" s="141" t="str">
        <f t="shared" ref="C15:Q15" si="4">VLOOKUP(C16,$AA1:$AB26,2,FALSE)</f>
        <v>C</v>
      </c>
      <c r="D15" s="141" t="str">
        <f t="shared" si="4"/>
        <v>D</v>
      </c>
      <c r="E15" s="141" t="str">
        <f t="shared" si="4"/>
        <v>E</v>
      </c>
      <c r="F15" s="141" t="str">
        <f t="shared" si="4"/>
        <v>F</v>
      </c>
      <c r="G15" s="141" t="str">
        <f t="shared" si="4"/>
        <v>G</v>
      </c>
      <c r="H15" s="141" t="str">
        <f t="shared" si="4"/>
        <v>H</v>
      </c>
      <c r="I15" s="141" t="str">
        <f t="shared" si="4"/>
        <v>I</v>
      </c>
      <c r="J15" s="141" t="str">
        <f t="shared" si="4"/>
        <v>J</v>
      </c>
      <c r="K15" s="141" t="str">
        <f t="shared" si="4"/>
        <v>K</v>
      </c>
      <c r="L15" s="141" t="str">
        <f t="shared" si="4"/>
        <v>L</v>
      </c>
      <c r="M15" s="141" t="str">
        <f t="shared" si="4"/>
        <v>M</v>
      </c>
      <c r="N15" s="141" t="str">
        <f t="shared" si="4"/>
        <v>N</v>
      </c>
      <c r="O15" s="141" t="str">
        <f t="shared" si="4"/>
        <v>O</v>
      </c>
      <c r="P15" s="141" t="str">
        <f t="shared" si="4"/>
        <v>P</v>
      </c>
      <c r="Q15" s="141" t="str">
        <f t="shared" si="4"/>
        <v>Q</v>
      </c>
      <c r="U15">
        <v>-1</v>
      </c>
      <c r="V15">
        <f t="shared" ca="1" si="0"/>
        <v>-1.9409186101410788E-2</v>
      </c>
      <c r="AA15">
        <v>15</v>
      </c>
      <c r="AB15" t="s">
        <v>246</v>
      </c>
    </row>
    <row r="16" spans="1:28">
      <c r="A16" s="141"/>
      <c r="C16" s="141">
        <f>COLUMN()</f>
        <v>3</v>
      </c>
      <c r="D16" s="141">
        <f>COLUMN()</f>
        <v>4</v>
      </c>
      <c r="E16" s="141">
        <f>COLUMN()</f>
        <v>5</v>
      </c>
      <c r="F16" s="141">
        <f>COLUMN()</f>
        <v>6</v>
      </c>
      <c r="G16" s="141">
        <f>COLUMN()</f>
        <v>7</v>
      </c>
      <c r="H16" s="141">
        <f>COLUMN()</f>
        <v>8</v>
      </c>
      <c r="I16" s="141">
        <f>COLUMN()</f>
        <v>9</v>
      </c>
      <c r="J16" s="141">
        <f>COLUMN()</f>
        <v>10</v>
      </c>
      <c r="K16" s="141">
        <f>COLUMN()</f>
        <v>11</v>
      </c>
      <c r="L16" s="141">
        <f>COLUMN()</f>
        <v>12</v>
      </c>
      <c r="M16" s="141">
        <f>COLUMN()</f>
        <v>13</v>
      </c>
      <c r="N16" s="141">
        <f>COLUMN()</f>
        <v>14</v>
      </c>
      <c r="O16" s="141">
        <f>COLUMN()</f>
        <v>15</v>
      </c>
      <c r="P16" s="141">
        <f>COLUMN()</f>
        <v>16</v>
      </c>
      <c r="Q16" s="141">
        <f>COLUMN()</f>
        <v>17</v>
      </c>
      <c r="U16">
        <v>-0.5</v>
      </c>
      <c r="V16">
        <f t="shared" ca="1" si="0"/>
        <v>-1.1463429455002895E-2</v>
      </c>
      <c r="AA16">
        <v>16</v>
      </c>
      <c r="AB16" t="s">
        <v>247</v>
      </c>
    </row>
    <row r="17" spans="1:28">
      <c r="A17" s="8" t="s">
        <v>248</v>
      </c>
      <c r="U17">
        <v>0</v>
      </c>
      <c r="V17">
        <f t="shared" ca="1" si="0"/>
        <v>-8.1234698294346992E-4</v>
      </c>
      <c r="AA17">
        <v>17</v>
      </c>
      <c r="AB17" t="s">
        <v>249</v>
      </c>
    </row>
    <row r="18" spans="1:28">
      <c r="A18" s="142">
        <v>10000</v>
      </c>
      <c r="B18" s="142">
        <v>1</v>
      </c>
      <c r="C18">
        <f ca="1">SUM(INDIRECT(C12):INDIRECT(C13))</f>
        <v>85.800000000000011</v>
      </c>
      <c r="D18" s="143">
        <f ca="1">SUM(INDIRECT(D12):INDIRECT(D13))</f>
        <v>-73.871100000000013</v>
      </c>
      <c r="E18" s="143">
        <f ca="1">SUM(INDIRECT(E12):INDIRECT(E13))</f>
        <v>1.3103216996751144</v>
      </c>
      <c r="F18" s="8">
        <f ca="1">SUM(INDIRECT(F12):INDIRECT(F13))</f>
        <v>-74.886289999999988</v>
      </c>
      <c r="G18" s="8">
        <f ca="1">SUM(INDIRECT(G12):INDIRECT(G13))</f>
        <v>1.2773436297029548</v>
      </c>
      <c r="H18" s="8">
        <f ca="1">SUM(INDIRECT(H12):INDIRECT(H13))</f>
        <v>581.23773613100025</v>
      </c>
      <c r="I18" s="8">
        <f ca="1">SUM(INDIRECT(I12):INDIRECT(I13))</f>
        <v>-2895.8945380167556</v>
      </c>
      <c r="J18" s="8">
        <f ca="1">SUM(INDIRECT(J12):INDIRECT(J13))</f>
        <v>16918.474950232168</v>
      </c>
      <c r="K18" s="8">
        <f ca="1">SUM(INDIRECT(K12):INDIRECT(K13))</f>
        <v>-1.6537833271673346</v>
      </c>
      <c r="L18" s="8">
        <f ca="1">SUM(INDIRECT(L12):INDIRECT(L13))</f>
        <v>21.544646314018596</v>
      </c>
      <c r="N18">
        <f ca="1">SUM(INDIRECT(N12):INDIRECT(N13))</f>
        <v>6.4728553956023898E-4</v>
      </c>
      <c r="O18">
        <f ca="1">SQRT(SUM(INDIRECT(O12):INDIRECT(O13)))</f>
        <v>10922247.039627921</v>
      </c>
      <c r="P18">
        <f ca="1">SQRT(SUM(INDIRECT(P12):INDIRECT(P13)))</f>
        <v>9699490.275367178</v>
      </c>
      <c r="Q18">
        <f ca="1">SQRT(SUM(INDIRECT(Q12):INDIRECT(Q13)))</f>
        <v>1934948.8884640383</v>
      </c>
      <c r="U18">
        <v>0.5</v>
      </c>
      <c r="V18">
        <f t="shared" ca="1" si="0"/>
        <v>1.254406131476749E-2</v>
      </c>
      <c r="AA18">
        <v>18</v>
      </c>
      <c r="AB18" t="s">
        <v>250</v>
      </c>
    </row>
    <row r="19" spans="1:28">
      <c r="A19" s="144" t="s">
        <v>251</v>
      </c>
      <c r="F19" s="145" t="s">
        <v>252</v>
      </c>
      <c r="G19" s="145" t="s">
        <v>253</v>
      </c>
      <c r="H19" s="145" t="s">
        <v>254</v>
      </c>
      <c r="I19" s="145" t="s">
        <v>255</v>
      </c>
      <c r="J19" s="145" t="s">
        <v>256</v>
      </c>
      <c r="K19" s="145" t="s">
        <v>257</v>
      </c>
      <c r="L19" s="145" t="s">
        <v>258</v>
      </c>
      <c r="U19">
        <v>1</v>
      </c>
      <c r="V19">
        <f t="shared" ca="1" si="0"/>
        <v>2.8605795438129984E-2</v>
      </c>
      <c r="AA19">
        <v>19</v>
      </c>
      <c r="AB19" t="s">
        <v>259</v>
      </c>
    </row>
    <row r="20" spans="1:28" ht="14.25">
      <c r="A20" s="47" t="s">
        <v>198</v>
      </c>
      <c r="B20" s="47" t="s">
        <v>260</v>
      </c>
      <c r="C20" s="47" t="s">
        <v>261</v>
      </c>
      <c r="D20" s="47" t="s">
        <v>198</v>
      </c>
      <c r="E20" s="47" t="s">
        <v>260</v>
      </c>
      <c r="F20" s="47" t="s">
        <v>262</v>
      </c>
      <c r="G20" s="47" t="s">
        <v>263</v>
      </c>
      <c r="H20" s="47" t="s">
        <v>264</v>
      </c>
      <c r="I20" s="47" t="s">
        <v>265</v>
      </c>
      <c r="J20" s="47" t="s">
        <v>266</v>
      </c>
      <c r="K20" s="47" t="s">
        <v>267</v>
      </c>
      <c r="L20" s="47" t="s">
        <v>268</v>
      </c>
      <c r="M20" s="114" t="s">
        <v>199</v>
      </c>
      <c r="N20" s="47" t="s">
        <v>269</v>
      </c>
      <c r="O20" s="47" t="s">
        <v>270</v>
      </c>
      <c r="P20" s="47" t="s">
        <v>271</v>
      </c>
      <c r="Q20" s="47" t="s">
        <v>272</v>
      </c>
      <c r="R20" s="115" t="s">
        <v>273</v>
      </c>
      <c r="U20">
        <v>1.5</v>
      </c>
      <c r="V20">
        <f t="shared" ca="1" si="0"/>
        <v>4.7372855387144017E-2</v>
      </c>
      <c r="AA20">
        <v>20</v>
      </c>
      <c r="AB20" t="s">
        <v>274</v>
      </c>
    </row>
    <row r="21" spans="1:28">
      <c r="A21" s="146">
        <v>-71484</v>
      </c>
      <c r="B21" s="146">
        <v>9.7154799997952068E-2</v>
      </c>
      <c r="C21" s="147">
        <v>1</v>
      </c>
      <c r="D21" s="148">
        <f t="shared" ref="D21:D84" si="5">A21/A$18</f>
        <v>-7.1483999999999996</v>
      </c>
      <c r="E21" s="148">
        <f t="shared" ref="E21:E84" si="6">B21/B$18</f>
        <v>9.7154799997952068E-2</v>
      </c>
      <c r="F21" s="32">
        <f t="shared" ref="F21:F84" si="7">$C21*D21</f>
        <v>-7.1483999999999996</v>
      </c>
      <c r="G21" s="32">
        <f t="shared" ref="G21:G84" si="8">$C21*E21</f>
        <v>9.7154799997952068E-2</v>
      </c>
      <c r="H21" s="32">
        <f t="shared" ref="H21:H84" si="9">C21*D21*D21</f>
        <v>51.099622559999993</v>
      </c>
      <c r="I21" s="32">
        <f t="shared" ref="I21:I84" si="10">C21*D21*D21*D21</f>
        <v>-365.28054190790391</v>
      </c>
      <c r="J21" s="32">
        <f t="shared" ref="J21:J84" si="11">C21*D21*D21*D21*D21</f>
        <v>2611.1714257744602</v>
      </c>
      <c r="K21" s="32">
        <f t="shared" ref="K21:K84" si="12">C21*E21*D21</f>
        <v>-0.69450137230536058</v>
      </c>
      <c r="L21" s="32">
        <f t="shared" ref="L21:L84" si="13">C21*E21*D21*D21</f>
        <v>4.9645736097876396</v>
      </c>
      <c r="M21" s="32">
        <f t="shared" ref="M21:M84" ca="1" si="14">+E$4+E$5*D21+E$6*D21^2</f>
        <v>0.10405476318365731</v>
      </c>
      <c r="N21" s="32">
        <f t="shared" ref="N21:N84" ca="1" si="15">C21*(M21-E21)^2</f>
        <v>4.7609491964087575E-5</v>
      </c>
      <c r="O21" s="149">
        <f t="shared" ref="O21:O84" ca="1" si="16">(C21*O$1-O$2*F21+O$3*H21)^2</f>
        <v>3093521715358.4092</v>
      </c>
      <c r="P21" s="32">
        <f t="shared" ref="P21:P84" ca="1" si="17">(-C21*O$2+O$4*F21-O$5*H21)^2</f>
        <v>4386968039236.9697</v>
      </c>
      <c r="Q21" s="32">
        <f t="shared" ref="Q21:Q84" ca="1" si="18">+(C21*O$3-F21*O$5+H21*O$6)^2</f>
        <v>456717771514.89923</v>
      </c>
      <c r="R21">
        <f t="shared" ref="R21:R84" ca="1" si="19">+E21-M21</f>
        <v>-6.8999631857052379E-3</v>
      </c>
      <c r="AA21">
        <v>21</v>
      </c>
      <c r="AB21" t="s">
        <v>275</v>
      </c>
    </row>
    <row r="22" spans="1:28">
      <c r="A22" s="146">
        <v>-64455.5</v>
      </c>
      <c r="B22" s="146">
        <v>6.9625849995645694E-2</v>
      </c>
      <c r="C22" s="146">
        <v>1</v>
      </c>
      <c r="D22" s="148">
        <f t="shared" si="5"/>
        <v>-6.4455499999999999</v>
      </c>
      <c r="E22" s="148">
        <f t="shared" si="6"/>
        <v>6.9625849995645694E-2</v>
      </c>
      <c r="F22" s="32">
        <f t="shared" si="7"/>
        <v>-6.4455499999999999</v>
      </c>
      <c r="G22" s="32">
        <f t="shared" si="8"/>
        <v>6.9625849995645694E-2</v>
      </c>
      <c r="H22" s="32">
        <f t="shared" si="9"/>
        <v>41.545114802499995</v>
      </c>
      <c r="I22" s="32">
        <f t="shared" si="10"/>
        <v>-267.78111471525386</v>
      </c>
      <c r="J22" s="32">
        <f t="shared" si="11"/>
        <v>1725.9965639529046</v>
      </c>
      <c r="K22" s="32">
        <f t="shared" si="12"/>
        <v>-0.44877689743943411</v>
      </c>
      <c r="L22" s="32">
        <f t="shared" si="13"/>
        <v>2.8926139312907444</v>
      </c>
      <c r="M22" s="32">
        <f t="shared" ca="1" si="14"/>
        <v>6.9232314895685099E-2</v>
      </c>
      <c r="N22" s="32">
        <f t="shared" ca="1" si="15"/>
        <v>1.548698749009961E-7</v>
      </c>
      <c r="O22" s="149">
        <f t="shared" ca="1" si="16"/>
        <v>801999745390.98364</v>
      </c>
      <c r="P22" s="32">
        <f t="shared" ca="1" si="17"/>
        <v>844947475620.94849</v>
      </c>
      <c r="Q22" s="32">
        <f t="shared" ca="1" si="18"/>
        <v>157567586833.47937</v>
      </c>
      <c r="R22">
        <f t="shared" ca="1" si="19"/>
        <v>3.9353509996059577E-4</v>
      </c>
      <c r="AA22">
        <v>22</v>
      </c>
      <c r="AB22" t="s">
        <v>187</v>
      </c>
    </row>
    <row r="23" spans="1:28">
      <c r="A23" s="146">
        <v>-64105.5</v>
      </c>
      <c r="B23" s="146">
        <v>6.5580849997786572E-2</v>
      </c>
      <c r="C23" s="146">
        <v>1</v>
      </c>
      <c r="D23" s="148">
        <f t="shared" si="5"/>
        <v>-6.4105499999999997</v>
      </c>
      <c r="E23" s="148">
        <f t="shared" si="6"/>
        <v>6.5580849997786572E-2</v>
      </c>
      <c r="F23" s="32">
        <f t="shared" si="7"/>
        <v>-6.4105499999999997</v>
      </c>
      <c r="G23" s="32">
        <f t="shared" si="8"/>
        <v>6.5580849997786572E-2</v>
      </c>
      <c r="H23" s="32">
        <f t="shared" si="9"/>
        <v>41.0951513025</v>
      </c>
      <c r="I23" s="32">
        <f t="shared" si="10"/>
        <v>-263.44252218224136</v>
      </c>
      <c r="J23" s="32">
        <f t="shared" si="11"/>
        <v>1688.8114605753674</v>
      </c>
      <c r="K23" s="32">
        <f t="shared" si="12"/>
        <v>-0.42040931795331071</v>
      </c>
      <c r="L23" s="32">
        <f t="shared" si="13"/>
        <v>2.6950549532055961</v>
      </c>
      <c r="M23" s="32">
        <f t="shared" ca="1" si="14"/>
        <v>6.763798131832599E-2</v>
      </c>
      <c r="N23" s="32">
        <f t="shared" ca="1" si="15"/>
        <v>4.2317892699442501E-6</v>
      </c>
      <c r="O23" s="149">
        <f t="shared" ca="1" si="16"/>
        <v>732186071463.12976</v>
      </c>
      <c r="P23" s="32">
        <f t="shared" ca="1" si="17"/>
        <v>749914682593.50183</v>
      </c>
      <c r="Q23" s="32">
        <f t="shared" ca="1" si="18"/>
        <v>147613006675.79459</v>
      </c>
      <c r="R23">
        <f t="shared" ca="1" si="19"/>
        <v>-2.0571313205394182E-3</v>
      </c>
      <c r="AA23">
        <v>23</v>
      </c>
      <c r="AB23" t="s">
        <v>276</v>
      </c>
    </row>
    <row r="24" spans="1:28">
      <c r="A24" s="146">
        <v>-63244.5</v>
      </c>
      <c r="B24" s="146">
        <v>6.6464149997045752E-2</v>
      </c>
      <c r="C24" s="146">
        <v>1</v>
      </c>
      <c r="D24" s="148">
        <f t="shared" si="5"/>
        <v>-6.3244499999999997</v>
      </c>
      <c r="E24" s="148">
        <f t="shared" si="6"/>
        <v>6.6464149997045752E-2</v>
      </c>
      <c r="F24" s="32">
        <f t="shared" si="7"/>
        <v>-6.3244499999999997</v>
      </c>
      <c r="G24" s="32">
        <f t="shared" si="8"/>
        <v>6.6464149997045752E-2</v>
      </c>
      <c r="H24" s="32">
        <f t="shared" si="9"/>
        <v>39.998667802499995</v>
      </c>
      <c r="I24" s="32">
        <f t="shared" si="10"/>
        <v>-252.96957458352108</v>
      </c>
      <c r="J24" s="32">
        <f t="shared" si="11"/>
        <v>1599.8934259747498</v>
      </c>
      <c r="K24" s="32">
        <f t="shared" si="12"/>
        <v>-0.42034919344881599</v>
      </c>
      <c r="L24" s="32">
        <f t="shared" si="13"/>
        <v>2.6584774565073643</v>
      </c>
      <c r="M24" s="32">
        <f t="shared" ca="1" si="14"/>
        <v>6.3772336013701636E-2</v>
      </c>
      <c r="N24" s="32">
        <f t="shared" ca="1" si="15"/>
        <v>7.2458625209269149E-6</v>
      </c>
      <c r="O24" s="149">
        <f t="shared" ca="1" si="16"/>
        <v>575884510992.43323</v>
      </c>
      <c r="P24" s="32">
        <f t="shared" ca="1" si="17"/>
        <v>543400613382.96375</v>
      </c>
      <c r="Q24" s="32">
        <f t="shared" ca="1" si="18"/>
        <v>124832892153.18195</v>
      </c>
      <c r="R24">
        <f t="shared" ca="1" si="19"/>
        <v>2.6918139833441157E-3</v>
      </c>
      <c r="AA24">
        <v>24</v>
      </c>
      <c r="AB24" t="s">
        <v>198</v>
      </c>
    </row>
    <row r="25" spans="1:28">
      <c r="A25" s="146">
        <v>-59787</v>
      </c>
      <c r="B25" s="146">
        <v>4.9888899997313274E-2</v>
      </c>
      <c r="C25" s="146">
        <v>1</v>
      </c>
      <c r="D25" s="148">
        <f t="shared" si="5"/>
        <v>-5.9786999999999999</v>
      </c>
      <c r="E25" s="148">
        <f t="shared" si="6"/>
        <v>4.9888899997313274E-2</v>
      </c>
      <c r="F25" s="32">
        <f t="shared" si="7"/>
        <v>-5.9786999999999999</v>
      </c>
      <c r="G25" s="32">
        <f t="shared" si="8"/>
        <v>4.9888899997313274E-2</v>
      </c>
      <c r="H25" s="32">
        <f t="shared" si="9"/>
        <v>35.744853689999999</v>
      </c>
      <c r="I25" s="32">
        <f t="shared" si="10"/>
        <v>-213.707756756403</v>
      </c>
      <c r="J25" s="32">
        <f t="shared" si="11"/>
        <v>1277.6945653195066</v>
      </c>
      <c r="K25" s="32">
        <f t="shared" si="12"/>
        <v>-0.29827076641393685</v>
      </c>
      <c r="L25" s="32">
        <f t="shared" si="13"/>
        <v>1.7832714311590041</v>
      </c>
      <c r="M25" s="32">
        <f t="shared" ca="1" si="14"/>
        <v>4.9057019595215356E-2</v>
      </c>
      <c r="N25" s="32">
        <f t="shared" ca="1" si="15"/>
        <v>6.9202500339459301E-7</v>
      </c>
      <c r="O25" s="149">
        <f t="shared" ca="1" si="16"/>
        <v>150685989418.70239</v>
      </c>
      <c r="P25" s="32">
        <f t="shared" ca="1" si="17"/>
        <v>62730898798.45562</v>
      </c>
      <c r="Q25" s="32">
        <f t="shared" ca="1" si="18"/>
        <v>55645032850.96492</v>
      </c>
      <c r="R25">
        <f t="shared" ca="1" si="19"/>
        <v>8.3188040209791758E-4</v>
      </c>
      <c r="AA25">
        <v>25</v>
      </c>
      <c r="AB25" t="s">
        <v>260</v>
      </c>
    </row>
    <row r="26" spans="1:28">
      <c r="A26" s="146">
        <v>-59693.5</v>
      </c>
      <c r="B26" s="146">
        <v>5.1604449996375479E-2</v>
      </c>
      <c r="C26" s="146">
        <v>1</v>
      </c>
      <c r="D26" s="148">
        <f t="shared" si="5"/>
        <v>-5.9693500000000004</v>
      </c>
      <c r="E26" s="148">
        <f t="shared" si="6"/>
        <v>5.1604449996375479E-2</v>
      </c>
      <c r="F26" s="32">
        <f t="shared" si="7"/>
        <v>-5.9693500000000004</v>
      </c>
      <c r="G26" s="32">
        <f t="shared" si="8"/>
        <v>5.1604449996375479E-2</v>
      </c>
      <c r="H26" s="32">
        <f t="shared" si="9"/>
        <v>35.633139422500001</v>
      </c>
      <c r="I26" s="32">
        <f t="shared" si="10"/>
        <v>-212.70668081170041</v>
      </c>
      <c r="J26" s="32">
        <f t="shared" si="11"/>
        <v>1269.720625103324</v>
      </c>
      <c r="K26" s="32">
        <f t="shared" si="12"/>
        <v>-0.308045023585864</v>
      </c>
      <c r="L26" s="32">
        <f t="shared" si="13"/>
        <v>1.8388285615422775</v>
      </c>
      <c r="M26" s="32">
        <f t="shared" ca="1" si="14"/>
        <v>4.8677042647989721E-2</v>
      </c>
      <c r="N26" s="32">
        <f t="shared" ca="1" si="15"/>
        <v>8.5697137833829334E-6</v>
      </c>
      <c r="O26" s="149">
        <f t="shared" ca="1" si="16"/>
        <v>143307833478.70792</v>
      </c>
      <c r="P26" s="32">
        <f t="shared" ca="1" si="17"/>
        <v>56634607001.813568</v>
      </c>
      <c r="Q26" s="32">
        <f t="shared" ca="1" si="18"/>
        <v>54225395030.499367</v>
      </c>
      <c r="R26">
        <f t="shared" ca="1" si="19"/>
        <v>2.9274073483857577E-3</v>
      </c>
      <c r="AA26">
        <v>26</v>
      </c>
      <c r="AB26" t="s">
        <v>277</v>
      </c>
    </row>
    <row r="27" spans="1:28">
      <c r="A27" s="146">
        <v>-59681.5</v>
      </c>
      <c r="B27" s="146">
        <v>4.8908049993769964E-2</v>
      </c>
      <c r="C27" s="146">
        <v>1</v>
      </c>
      <c r="D27" s="148">
        <f t="shared" si="5"/>
        <v>-5.9681499999999996</v>
      </c>
      <c r="E27" s="148">
        <f t="shared" si="6"/>
        <v>4.8908049993769964E-2</v>
      </c>
      <c r="F27" s="32">
        <f t="shared" si="7"/>
        <v>-5.9681499999999996</v>
      </c>
      <c r="G27" s="32">
        <f t="shared" si="8"/>
        <v>4.8908049993769964E-2</v>
      </c>
      <c r="H27" s="32">
        <f t="shared" si="9"/>
        <v>35.618814422499995</v>
      </c>
      <c r="I27" s="32">
        <f t="shared" si="10"/>
        <v>-212.57842729564334</v>
      </c>
      <c r="J27" s="32">
        <f t="shared" si="11"/>
        <v>1268.6999408644938</v>
      </c>
      <c r="K27" s="32">
        <f t="shared" si="12"/>
        <v>-0.29189057857031819</v>
      </c>
      <c r="L27" s="32">
        <f t="shared" si="13"/>
        <v>1.7420467564944444</v>
      </c>
      <c r="M27" s="32">
        <f t="shared" ca="1" si="14"/>
        <v>4.8628344052008499E-2</v>
      </c>
      <c r="N27" s="32">
        <f t="shared" ca="1" si="15"/>
        <v>7.8235413856668372E-8</v>
      </c>
      <c r="O27" s="149">
        <f t="shared" ca="1" si="16"/>
        <v>142375469458.91815</v>
      </c>
      <c r="P27" s="32">
        <f t="shared" ca="1" si="17"/>
        <v>55875980652.352982</v>
      </c>
      <c r="Q27" s="32">
        <f t="shared" ca="1" si="18"/>
        <v>54044784292.457329</v>
      </c>
      <c r="R27">
        <f t="shared" ca="1" si="19"/>
        <v>2.7970594176146557E-4</v>
      </c>
    </row>
    <row r="28" spans="1:28">
      <c r="A28" s="146">
        <v>-59679</v>
      </c>
      <c r="B28" s="146">
        <v>5.0721299998258473E-2</v>
      </c>
      <c r="C28" s="146">
        <v>1</v>
      </c>
      <c r="D28" s="148">
        <f t="shared" si="5"/>
        <v>-5.9679000000000002</v>
      </c>
      <c r="E28" s="148">
        <f t="shared" si="6"/>
        <v>5.0721299998258473E-2</v>
      </c>
      <c r="F28" s="32">
        <f t="shared" si="7"/>
        <v>-5.9679000000000002</v>
      </c>
      <c r="G28" s="32">
        <f t="shared" si="8"/>
        <v>5.0721299998258473E-2</v>
      </c>
      <c r="H28" s="32">
        <f t="shared" si="9"/>
        <v>35.615830410000001</v>
      </c>
      <c r="I28" s="32">
        <f t="shared" si="10"/>
        <v>-212.55171430383902</v>
      </c>
      <c r="J28" s="32">
        <f t="shared" si="11"/>
        <v>1268.487375793881</v>
      </c>
      <c r="K28" s="32">
        <f t="shared" si="12"/>
        <v>-0.30269964625960677</v>
      </c>
      <c r="L28" s="32">
        <f t="shared" si="13"/>
        <v>1.8064812189127073</v>
      </c>
      <c r="M28" s="32">
        <f t="shared" ca="1" si="14"/>
        <v>4.861820047254034E-2</v>
      </c>
      <c r="N28" s="32">
        <f t="shared" ca="1" si="15"/>
        <v>4.4230276150758354E-6</v>
      </c>
      <c r="O28" s="149">
        <f t="shared" ca="1" si="16"/>
        <v>142181643029.85388</v>
      </c>
      <c r="P28" s="32">
        <f t="shared" ca="1" si="17"/>
        <v>55718612416.084923</v>
      </c>
      <c r="Q28" s="32">
        <f t="shared" ca="1" si="18"/>
        <v>54007202435.184196</v>
      </c>
      <c r="R28">
        <f t="shared" ca="1" si="19"/>
        <v>2.1030995257181329E-3</v>
      </c>
    </row>
    <row r="29" spans="1:28">
      <c r="A29" s="146">
        <v>-59647.5</v>
      </c>
      <c r="B29" s="146">
        <v>4.6568249996198574E-2</v>
      </c>
      <c r="C29" s="146">
        <v>1</v>
      </c>
      <c r="D29" s="148">
        <f t="shared" si="5"/>
        <v>-5.9647500000000004</v>
      </c>
      <c r="E29" s="148">
        <f t="shared" si="6"/>
        <v>4.6568249996198574E-2</v>
      </c>
      <c r="F29" s="32">
        <f t="shared" si="7"/>
        <v>-5.9647500000000004</v>
      </c>
      <c r="G29" s="32">
        <f t="shared" si="8"/>
        <v>4.6568249996198574E-2</v>
      </c>
      <c r="H29" s="32">
        <f t="shared" si="9"/>
        <v>35.578242562500009</v>
      </c>
      <c r="I29" s="32">
        <f t="shared" si="10"/>
        <v>-212.21532232467194</v>
      </c>
      <c r="J29" s="32">
        <f t="shared" si="11"/>
        <v>1265.8113438360872</v>
      </c>
      <c r="K29" s="32">
        <f t="shared" si="12"/>
        <v>-0.27776796916482549</v>
      </c>
      <c r="L29" s="32">
        <f t="shared" si="13"/>
        <v>1.6568164940758929</v>
      </c>
      <c r="M29" s="32">
        <f t="shared" ca="1" si="14"/>
        <v>4.8490449319320367E-2</v>
      </c>
      <c r="N29" s="32">
        <f t="shared" ca="1" si="15"/>
        <v>3.6948502378098776E-6</v>
      </c>
      <c r="O29" s="149">
        <f t="shared" ca="1" si="16"/>
        <v>139751710640.6412</v>
      </c>
      <c r="P29" s="32">
        <f t="shared" ca="1" si="17"/>
        <v>53755804307.770172</v>
      </c>
      <c r="Q29" s="32">
        <f t="shared" ca="1" si="18"/>
        <v>53535010362.331963</v>
      </c>
      <c r="R29">
        <f t="shared" ca="1" si="19"/>
        <v>-1.9221993231217926E-3</v>
      </c>
    </row>
    <row r="30" spans="1:28">
      <c r="A30" s="146">
        <v>-57148.5</v>
      </c>
      <c r="B30" s="146">
        <v>4.5792949997121468E-2</v>
      </c>
      <c r="C30" s="146">
        <v>1</v>
      </c>
      <c r="D30" s="148">
        <f t="shared" si="5"/>
        <v>-5.7148500000000002</v>
      </c>
      <c r="E30" s="148">
        <f t="shared" si="6"/>
        <v>4.5792949997121468E-2</v>
      </c>
      <c r="F30" s="32">
        <f t="shared" si="7"/>
        <v>-5.7148500000000002</v>
      </c>
      <c r="G30" s="32">
        <f t="shared" si="8"/>
        <v>4.5792949997121468E-2</v>
      </c>
      <c r="H30" s="32">
        <f t="shared" si="9"/>
        <v>32.6595105225</v>
      </c>
      <c r="I30" s="32">
        <f t="shared" si="10"/>
        <v>-186.64420370950913</v>
      </c>
      <c r="J30" s="32">
        <f t="shared" si="11"/>
        <v>1066.6436275692884</v>
      </c>
      <c r="K30" s="32">
        <f t="shared" si="12"/>
        <v>-0.26169984029104965</v>
      </c>
      <c r="L30" s="32">
        <f t="shared" si="13"/>
        <v>1.4955753322873051</v>
      </c>
      <c r="M30" s="32">
        <f t="shared" ca="1" si="14"/>
        <v>3.8697678930748741E-2</v>
      </c>
      <c r="N30" s="32">
        <f t="shared" ca="1" si="15"/>
        <v>5.0342871505305971E-5</v>
      </c>
      <c r="O30" s="149">
        <f t="shared" ca="1" si="16"/>
        <v>15565143922.635202</v>
      </c>
      <c r="P30" s="32">
        <f t="shared" ca="1" si="17"/>
        <v>7741243842.008544</v>
      </c>
      <c r="Q30" s="32">
        <f t="shared" ca="1" si="18"/>
        <v>23532013033.764297</v>
      </c>
      <c r="R30">
        <f t="shared" ca="1" si="19"/>
        <v>7.095271066372727E-3</v>
      </c>
    </row>
    <row r="31" spans="1:28">
      <c r="A31" s="146">
        <v>-40506</v>
      </c>
      <c r="B31" s="146">
        <v>-1.7101800003729295E-2</v>
      </c>
      <c r="C31" s="146">
        <v>1</v>
      </c>
      <c r="D31" s="148">
        <f t="shared" si="5"/>
        <v>-4.0506000000000002</v>
      </c>
      <c r="E31" s="148">
        <f t="shared" si="6"/>
        <v>-1.7101800003729295E-2</v>
      </c>
      <c r="F31" s="32">
        <f t="shared" si="7"/>
        <v>-4.0506000000000002</v>
      </c>
      <c r="G31" s="32">
        <f t="shared" si="8"/>
        <v>-1.7101800003729295E-2</v>
      </c>
      <c r="H31" s="32">
        <f t="shared" si="9"/>
        <v>16.407360360000002</v>
      </c>
      <c r="I31" s="32">
        <f t="shared" si="10"/>
        <v>-66.459653874216016</v>
      </c>
      <c r="J31" s="32">
        <f t="shared" si="11"/>
        <v>269.20147398289942</v>
      </c>
      <c r="K31" s="32">
        <f t="shared" si="12"/>
        <v>6.9272551095105883E-2</v>
      </c>
      <c r="L31" s="32">
        <f t="shared" si="13"/>
        <v>-0.2805953954658359</v>
      </c>
      <c r="M31" s="32">
        <f t="shared" ca="1" si="14"/>
        <v>-9.2825776696169038E-3</v>
      </c>
      <c r="N31" s="32">
        <f t="shared" ca="1" si="15"/>
        <v>6.1140237910282025E-5</v>
      </c>
      <c r="O31" s="149">
        <f t="shared" ca="1" si="16"/>
        <v>1319295351593.9988</v>
      </c>
      <c r="P31" s="32">
        <f t="shared" ca="1" si="17"/>
        <v>2449626695284.7114</v>
      </c>
      <c r="Q31" s="32">
        <f t="shared" ca="1" si="18"/>
        <v>50571929192.783699</v>
      </c>
      <c r="R31">
        <f t="shared" ca="1" si="19"/>
        <v>-7.8192223341123912E-3</v>
      </c>
    </row>
    <row r="32" spans="1:28">
      <c r="A32" s="146">
        <v>-40506</v>
      </c>
      <c r="B32" s="146">
        <v>-1.7101800003729295E-2</v>
      </c>
      <c r="C32" s="146">
        <v>1</v>
      </c>
      <c r="D32" s="148">
        <f t="shared" si="5"/>
        <v>-4.0506000000000002</v>
      </c>
      <c r="E32" s="148">
        <f t="shared" si="6"/>
        <v>-1.7101800003729295E-2</v>
      </c>
      <c r="F32" s="32">
        <f t="shared" si="7"/>
        <v>-4.0506000000000002</v>
      </c>
      <c r="G32" s="32">
        <f t="shared" si="8"/>
        <v>-1.7101800003729295E-2</v>
      </c>
      <c r="H32" s="32">
        <f t="shared" si="9"/>
        <v>16.407360360000002</v>
      </c>
      <c r="I32" s="32">
        <f t="shared" si="10"/>
        <v>-66.459653874216016</v>
      </c>
      <c r="J32" s="32">
        <f t="shared" si="11"/>
        <v>269.20147398289942</v>
      </c>
      <c r="K32" s="32">
        <f t="shared" si="12"/>
        <v>6.9272551095105883E-2</v>
      </c>
      <c r="L32" s="32">
        <f t="shared" si="13"/>
        <v>-0.2805953954658359</v>
      </c>
      <c r="M32" s="32">
        <f t="shared" ca="1" si="14"/>
        <v>-9.2825776696169038E-3</v>
      </c>
      <c r="N32" s="32">
        <f t="shared" ca="1" si="15"/>
        <v>6.1140237910282025E-5</v>
      </c>
      <c r="O32" s="149">
        <f t="shared" ca="1" si="16"/>
        <v>1319295351593.9988</v>
      </c>
      <c r="P32" s="32">
        <f t="shared" ca="1" si="17"/>
        <v>2449626695284.7114</v>
      </c>
      <c r="Q32" s="32">
        <f t="shared" ca="1" si="18"/>
        <v>50571929192.783699</v>
      </c>
      <c r="R32">
        <f t="shared" ca="1" si="19"/>
        <v>-7.8192223341123912E-3</v>
      </c>
    </row>
    <row r="33" spans="1:18">
      <c r="A33" s="146">
        <v>-36956.5</v>
      </c>
      <c r="B33" s="146">
        <v>-1.2249449995579198E-2</v>
      </c>
      <c r="C33" s="146">
        <v>1</v>
      </c>
      <c r="D33" s="148">
        <f t="shared" si="5"/>
        <v>-3.6956500000000001</v>
      </c>
      <c r="E33" s="148">
        <f t="shared" si="6"/>
        <v>-1.2249449995579198E-2</v>
      </c>
      <c r="F33" s="32">
        <f t="shared" si="7"/>
        <v>-3.6956500000000001</v>
      </c>
      <c r="G33" s="32">
        <f t="shared" si="8"/>
        <v>-1.2249449995579198E-2</v>
      </c>
      <c r="H33" s="32">
        <f t="shared" si="9"/>
        <v>13.6578289225</v>
      </c>
      <c r="I33" s="32">
        <f t="shared" si="10"/>
        <v>-50.474555457437127</v>
      </c>
      <c r="J33" s="32">
        <f t="shared" si="11"/>
        <v>186.53629087627752</v>
      </c>
      <c r="K33" s="32">
        <f t="shared" si="12"/>
        <v>4.5269679876162261E-2</v>
      </c>
      <c r="L33" s="32">
        <f t="shared" si="13"/>
        <v>-0.16730089243433907</v>
      </c>
      <c r="M33" s="32">
        <f t="shared" ca="1" si="14"/>
        <v>-1.5637875633505979E-2</v>
      </c>
      <c r="N33" s="32">
        <f t="shared" ca="1" si="15"/>
        <v>1.1481428303759515E-5</v>
      </c>
      <c r="O33" s="149">
        <f t="shared" ca="1" si="16"/>
        <v>1778180030357.5796</v>
      </c>
      <c r="P33" s="32">
        <f t="shared" ca="1" si="17"/>
        <v>3004287968160.6055</v>
      </c>
      <c r="Q33" s="32">
        <f t="shared" ca="1" si="18"/>
        <v>74987603587.802414</v>
      </c>
      <c r="R33">
        <f t="shared" ca="1" si="19"/>
        <v>3.3884256379267813E-3</v>
      </c>
    </row>
    <row r="34" spans="1:18">
      <c r="A34" s="146">
        <v>-36913.5</v>
      </c>
      <c r="B34" s="146">
        <v>-1.2361549997876864E-2</v>
      </c>
      <c r="C34" s="146">
        <v>1</v>
      </c>
      <c r="D34" s="148">
        <f t="shared" si="5"/>
        <v>-3.6913499999999999</v>
      </c>
      <c r="E34" s="148">
        <f t="shared" si="6"/>
        <v>-1.2361549997876864E-2</v>
      </c>
      <c r="F34" s="32">
        <f t="shared" si="7"/>
        <v>-3.6913499999999999</v>
      </c>
      <c r="G34" s="32">
        <f t="shared" si="8"/>
        <v>-1.2361549997876864E-2</v>
      </c>
      <c r="H34" s="32">
        <f t="shared" si="9"/>
        <v>13.6260648225</v>
      </c>
      <c r="I34" s="32">
        <f t="shared" si="10"/>
        <v>-50.298574382535371</v>
      </c>
      <c r="J34" s="32">
        <f t="shared" si="11"/>
        <v>185.66964254697194</v>
      </c>
      <c r="K34" s="32">
        <f t="shared" si="12"/>
        <v>4.5630807584662758E-2</v>
      </c>
      <c r="L34" s="32">
        <f t="shared" si="13"/>
        <v>-0.16843928157764487</v>
      </c>
      <c r="M34" s="32">
        <f t="shared" ca="1" si="14"/>
        <v>-1.5706507903313113E-2</v>
      </c>
      <c r="N34" s="32">
        <f t="shared" ca="1" si="15"/>
        <v>1.1188743389140461E-5</v>
      </c>
      <c r="O34" s="149">
        <f t="shared" ca="1" si="16"/>
        <v>1783659019645.2571</v>
      </c>
      <c r="P34" s="32">
        <f t="shared" ca="1" si="17"/>
        <v>3010255398929.832</v>
      </c>
      <c r="Q34" s="32">
        <f t="shared" ca="1" si="18"/>
        <v>75275247312.684616</v>
      </c>
      <c r="R34">
        <f t="shared" ca="1" si="19"/>
        <v>3.3449579054362494E-3</v>
      </c>
    </row>
    <row r="35" spans="1:18">
      <c r="A35" s="146">
        <v>-36913.5</v>
      </c>
      <c r="B35" s="146">
        <v>-1.2361549997876864E-2</v>
      </c>
      <c r="C35" s="146">
        <v>1</v>
      </c>
      <c r="D35" s="148">
        <f t="shared" si="5"/>
        <v>-3.6913499999999999</v>
      </c>
      <c r="E35" s="148">
        <f t="shared" si="6"/>
        <v>-1.2361549997876864E-2</v>
      </c>
      <c r="F35" s="32">
        <f t="shared" si="7"/>
        <v>-3.6913499999999999</v>
      </c>
      <c r="G35" s="32">
        <f t="shared" si="8"/>
        <v>-1.2361549997876864E-2</v>
      </c>
      <c r="H35" s="32">
        <f t="shared" si="9"/>
        <v>13.6260648225</v>
      </c>
      <c r="I35" s="32">
        <f t="shared" si="10"/>
        <v>-50.298574382535371</v>
      </c>
      <c r="J35" s="32">
        <f t="shared" si="11"/>
        <v>185.66964254697194</v>
      </c>
      <c r="K35" s="32">
        <f t="shared" si="12"/>
        <v>4.5630807584662758E-2</v>
      </c>
      <c r="L35" s="32">
        <f t="shared" si="13"/>
        <v>-0.16843928157764487</v>
      </c>
      <c r="M35" s="32">
        <f t="shared" ca="1" si="14"/>
        <v>-1.5706507903313113E-2</v>
      </c>
      <c r="N35" s="32">
        <f t="shared" ca="1" si="15"/>
        <v>1.1188743389140461E-5</v>
      </c>
      <c r="O35" s="149">
        <f t="shared" ca="1" si="16"/>
        <v>1783659019645.2571</v>
      </c>
      <c r="P35" s="32">
        <f t="shared" ca="1" si="17"/>
        <v>3010255398929.832</v>
      </c>
      <c r="Q35" s="32">
        <f t="shared" ca="1" si="18"/>
        <v>75275247312.684616</v>
      </c>
      <c r="R35">
        <f t="shared" ca="1" si="19"/>
        <v>3.3449579054362494E-3</v>
      </c>
    </row>
    <row r="36" spans="1:18">
      <c r="A36" s="146">
        <v>-31719</v>
      </c>
      <c r="B36" s="146">
        <v>-2.0050700004503597E-2</v>
      </c>
      <c r="C36" s="146">
        <v>1</v>
      </c>
      <c r="D36" s="148">
        <f t="shared" si="5"/>
        <v>-3.1718999999999999</v>
      </c>
      <c r="E36" s="148">
        <f t="shared" si="6"/>
        <v>-2.0050700004503597E-2</v>
      </c>
      <c r="F36" s="32">
        <f t="shared" si="7"/>
        <v>-3.1718999999999999</v>
      </c>
      <c r="G36" s="32">
        <f t="shared" si="8"/>
        <v>-2.0050700004503597E-2</v>
      </c>
      <c r="H36" s="32">
        <f t="shared" si="9"/>
        <v>10.06094961</v>
      </c>
      <c r="I36" s="32">
        <f t="shared" si="10"/>
        <v>-31.912326067959</v>
      </c>
      <c r="J36" s="32">
        <f t="shared" si="11"/>
        <v>101.22270705495914</v>
      </c>
      <c r="K36" s="32">
        <f t="shared" si="12"/>
        <v>6.3598815344284951E-2</v>
      </c>
      <c r="L36" s="32">
        <f t="shared" si="13"/>
        <v>-0.20172908239053744</v>
      </c>
      <c r="M36" s="32">
        <f t="shared" ca="1" si="14"/>
        <v>-2.2525413334554704E-2</v>
      </c>
      <c r="N36" s="32">
        <f t="shared" ca="1" si="15"/>
        <v>6.1242060659326435E-6</v>
      </c>
      <c r="O36" s="149">
        <f t="shared" ca="1" si="16"/>
        <v>2404386594200.1323</v>
      </c>
      <c r="P36" s="32">
        <f t="shared" ca="1" si="17"/>
        <v>3561147840686.3726</v>
      </c>
      <c r="Q36" s="32">
        <f t="shared" ca="1" si="18"/>
        <v>106084873583.56668</v>
      </c>
      <c r="R36">
        <f t="shared" ca="1" si="19"/>
        <v>2.4747133300511079E-3</v>
      </c>
    </row>
    <row r="37" spans="1:18">
      <c r="A37" s="146">
        <v>-31718.5</v>
      </c>
      <c r="B37" s="146">
        <v>-1.9648050001705997E-2</v>
      </c>
      <c r="C37" s="146">
        <v>1</v>
      </c>
      <c r="D37" s="148">
        <f t="shared" si="5"/>
        <v>-3.1718500000000001</v>
      </c>
      <c r="E37" s="148">
        <f t="shared" si="6"/>
        <v>-1.9648050001705997E-2</v>
      </c>
      <c r="F37" s="32">
        <f t="shared" si="7"/>
        <v>-3.1718500000000001</v>
      </c>
      <c r="G37" s="32">
        <f t="shared" si="8"/>
        <v>-1.9648050001705997E-2</v>
      </c>
      <c r="H37" s="32">
        <f t="shared" si="9"/>
        <v>10.060632422500001</v>
      </c>
      <c r="I37" s="32">
        <f t="shared" si="10"/>
        <v>-31.910816949306628</v>
      </c>
      <c r="J37" s="32">
        <f t="shared" si="11"/>
        <v>101.21632474065824</v>
      </c>
      <c r="K37" s="32">
        <f t="shared" si="12"/>
        <v>6.2320667397911166E-2</v>
      </c>
      <c r="L37" s="32">
        <f t="shared" si="13"/>
        <v>-0.19767180888606453</v>
      </c>
      <c r="M37" s="32">
        <f t="shared" ca="1" si="14"/>
        <v>-2.2525929151086865E-2</v>
      </c>
      <c r="N37" s="32">
        <f t="shared" ca="1" si="15"/>
        <v>8.2821883984411514E-6</v>
      </c>
      <c r="O37" s="149">
        <f t="shared" ca="1" si="16"/>
        <v>2404441050430.7612</v>
      </c>
      <c r="P37" s="32">
        <f t="shared" ca="1" si="17"/>
        <v>3561183002493.8247</v>
      </c>
      <c r="Q37" s="32">
        <f t="shared" ca="1" si="18"/>
        <v>106087344004.66202</v>
      </c>
      <c r="R37">
        <f t="shared" ca="1" si="19"/>
        <v>2.8778791493808686E-3</v>
      </c>
    </row>
    <row r="38" spans="1:18">
      <c r="A38" s="146">
        <v>-31716.5</v>
      </c>
      <c r="B38" s="146">
        <v>-2.0667450000473764E-2</v>
      </c>
      <c r="C38" s="146">
        <v>1</v>
      </c>
      <c r="D38" s="148">
        <f t="shared" si="5"/>
        <v>-3.1716500000000001</v>
      </c>
      <c r="E38" s="148">
        <f t="shared" si="6"/>
        <v>-2.0667450000473764E-2</v>
      </c>
      <c r="F38" s="32">
        <f t="shared" si="7"/>
        <v>-3.1716500000000001</v>
      </c>
      <c r="G38" s="32">
        <f t="shared" si="8"/>
        <v>-2.0667450000473764E-2</v>
      </c>
      <c r="H38" s="32">
        <f t="shared" si="9"/>
        <v>10.059363722500001</v>
      </c>
      <c r="I38" s="32">
        <f t="shared" si="10"/>
        <v>-31.904780950467128</v>
      </c>
      <c r="J38" s="32">
        <f t="shared" si="11"/>
        <v>101.19079850154907</v>
      </c>
      <c r="K38" s="32">
        <f t="shared" si="12"/>
        <v>6.5549917794002613E-2</v>
      </c>
      <c r="L38" s="32">
        <f t="shared" si="13"/>
        <v>-0.20790139677134839</v>
      </c>
      <c r="M38" s="32">
        <f t="shared" ca="1" si="14"/>
        <v>-2.2527992146682919E-2</v>
      </c>
      <c r="N38" s="32">
        <f t="shared" ca="1" si="15"/>
        <v>3.4616170778205712E-6</v>
      </c>
      <c r="O38" s="149">
        <f t="shared" ca="1" si="16"/>
        <v>2404658862760.5547</v>
      </c>
      <c r="P38" s="32">
        <f t="shared" ca="1" si="17"/>
        <v>3561323612784.1362</v>
      </c>
      <c r="Q38" s="32">
        <f t="shared" ca="1" si="18"/>
        <v>106097224534.9511</v>
      </c>
      <c r="R38">
        <f t="shared" ca="1" si="19"/>
        <v>1.8605421462091556E-3</v>
      </c>
    </row>
    <row r="39" spans="1:18">
      <c r="A39" s="146">
        <v>-31711.5</v>
      </c>
      <c r="B39" s="146">
        <v>-1.999095000064699E-2</v>
      </c>
      <c r="C39" s="146">
        <v>1</v>
      </c>
      <c r="D39" s="148">
        <f t="shared" si="5"/>
        <v>-3.1711499999999999</v>
      </c>
      <c r="E39" s="148">
        <f t="shared" si="6"/>
        <v>-1.999095000064699E-2</v>
      </c>
      <c r="F39" s="32">
        <f t="shared" si="7"/>
        <v>-3.1711499999999999</v>
      </c>
      <c r="G39" s="32">
        <f t="shared" si="8"/>
        <v>-1.999095000064699E-2</v>
      </c>
      <c r="H39" s="32">
        <f t="shared" si="9"/>
        <v>10.056192322499999</v>
      </c>
      <c r="I39" s="32">
        <f t="shared" si="10"/>
        <v>-31.889694283495871</v>
      </c>
      <c r="J39" s="32">
        <f t="shared" si="11"/>
        <v>101.12700402710793</v>
      </c>
      <c r="K39" s="32">
        <f t="shared" si="12"/>
        <v>6.33943010945517E-2</v>
      </c>
      <c r="L39" s="32">
        <f t="shared" si="13"/>
        <v>-0.20103283791598761</v>
      </c>
      <c r="M39" s="32">
        <f t="shared" ca="1" si="14"/>
        <v>-2.2533147741944974E-2</v>
      </c>
      <c r="N39" s="32">
        <f t="shared" ca="1" si="15"/>
        <v>6.4627693558605729E-6</v>
      </c>
      <c r="O39" s="149">
        <f t="shared" ca="1" si="16"/>
        <v>2405203305413.6484</v>
      </c>
      <c r="P39" s="32">
        <f t="shared" ca="1" si="17"/>
        <v>3561674879913.3828</v>
      </c>
      <c r="Q39" s="32">
        <f t="shared" ca="1" si="18"/>
        <v>106121917780.26689</v>
      </c>
      <c r="R39">
        <f t="shared" ca="1" si="19"/>
        <v>2.5421977412979843E-3</v>
      </c>
    </row>
    <row r="40" spans="1:18">
      <c r="A40" s="146">
        <v>-31630</v>
      </c>
      <c r="B40" s="146">
        <v>-2.833900000405265E-2</v>
      </c>
      <c r="C40" s="146">
        <v>1</v>
      </c>
      <c r="D40" s="148">
        <f t="shared" si="5"/>
        <v>-3.1629999999999998</v>
      </c>
      <c r="E40" s="148">
        <f t="shared" si="6"/>
        <v>-2.833900000405265E-2</v>
      </c>
      <c r="F40" s="32">
        <f t="shared" si="7"/>
        <v>-3.1629999999999998</v>
      </c>
      <c r="G40" s="32">
        <f t="shared" si="8"/>
        <v>-2.833900000405265E-2</v>
      </c>
      <c r="H40" s="32">
        <f t="shared" si="9"/>
        <v>10.004568999999998</v>
      </c>
      <c r="I40" s="32">
        <f t="shared" si="10"/>
        <v>-31.644451746999994</v>
      </c>
      <c r="J40" s="32">
        <f t="shared" si="11"/>
        <v>100.09140087576098</v>
      </c>
      <c r="K40" s="32">
        <f t="shared" si="12"/>
        <v>8.9636257012818521E-2</v>
      </c>
      <c r="L40" s="32">
        <f t="shared" si="13"/>
        <v>-0.28351948093154494</v>
      </c>
      <c r="M40" s="32">
        <f t="shared" ca="1" si="14"/>
        <v>-2.2616802507301727E-2</v>
      </c>
      <c r="N40" s="32">
        <f t="shared" ca="1" si="15"/>
        <v>3.2743544191822533E-5</v>
      </c>
      <c r="O40" s="149">
        <f t="shared" ca="1" si="16"/>
        <v>2414059908128.0942</v>
      </c>
      <c r="P40" s="32">
        <f t="shared" ca="1" si="17"/>
        <v>3567348399847.2134</v>
      </c>
      <c r="Q40" s="32">
        <f t="shared" ca="1" si="18"/>
        <v>106522785934.71121</v>
      </c>
      <c r="R40">
        <f t="shared" ca="1" si="19"/>
        <v>-5.7221974967509234E-3</v>
      </c>
    </row>
    <row r="41" spans="1:18">
      <c r="A41" s="146">
        <v>-31630</v>
      </c>
      <c r="B41" s="146">
        <v>-2.0389000004797708E-2</v>
      </c>
      <c r="C41" s="146">
        <v>1</v>
      </c>
      <c r="D41" s="148">
        <f t="shared" si="5"/>
        <v>-3.1629999999999998</v>
      </c>
      <c r="E41" s="148">
        <f t="shared" si="6"/>
        <v>-2.0389000004797708E-2</v>
      </c>
      <c r="F41" s="32">
        <f t="shared" si="7"/>
        <v>-3.1629999999999998</v>
      </c>
      <c r="G41" s="32">
        <f t="shared" si="8"/>
        <v>-2.0389000004797708E-2</v>
      </c>
      <c r="H41" s="32">
        <f t="shared" si="9"/>
        <v>10.004568999999998</v>
      </c>
      <c r="I41" s="32">
        <f t="shared" si="10"/>
        <v>-31.644451746999994</v>
      </c>
      <c r="J41" s="32">
        <f t="shared" si="11"/>
        <v>100.09140087576098</v>
      </c>
      <c r="K41" s="32">
        <f t="shared" si="12"/>
        <v>6.4490407015175152E-2</v>
      </c>
      <c r="L41" s="32">
        <f t="shared" si="13"/>
        <v>-0.203983157388999</v>
      </c>
      <c r="M41" s="32">
        <f t="shared" ca="1" si="14"/>
        <v>-2.2616802507301727E-2</v>
      </c>
      <c r="N41" s="32">
        <f t="shared" ca="1" si="15"/>
        <v>4.9631039901631676E-6</v>
      </c>
      <c r="O41" s="149">
        <f t="shared" ca="1" si="16"/>
        <v>2414059908128.0942</v>
      </c>
      <c r="P41" s="32">
        <f t="shared" ca="1" si="17"/>
        <v>3567348399847.2134</v>
      </c>
      <c r="Q41" s="32">
        <f t="shared" ca="1" si="18"/>
        <v>106522785934.71121</v>
      </c>
      <c r="R41">
        <f t="shared" ca="1" si="19"/>
        <v>2.2278025025040185E-3</v>
      </c>
    </row>
    <row r="42" spans="1:18">
      <c r="A42" s="146">
        <v>-31630</v>
      </c>
      <c r="B42" s="146">
        <v>-2.0339000009698793E-2</v>
      </c>
      <c r="C42" s="146">
        <v>1</v>
      </c>
      <c r="D42" s="148">
        <f t="shared" si="5"/>
        <v>-3.1629999999999998</v>
      </c>
      <c r="E42" s="148">
        <f t="shared" si="6"/>
        <v>-2.0339000009698793E-2</v>
      </c>
      <c r="F42" s="32">
        <f t="shared" si="7"/>
        <v>-3.1629999999999998</v>
      </c>
      <c r="G42" s="32">
        <f t="shared" si="8"/>
        <v>-2.0339000009698793E-2</v>
      </c>
      <c r="H42" s="32">
        <f t="shared" si="9"/>
        <v>10.004568999999998</v>
      </c>
      <c r="I42" s="32">
        <f t="shared" si="10"/>
        <v>-31.644451746999994</v>
      </c>
      <c r="J42" s="32">
        <f t="shared" si="11"/>
        <v>100.09140087576098</v>
      </c>
      <c r="K42" s="32">
        <f t="shared" si="12"/>
        <v>6.4332257030677284E-2</v>
      </c>
      <c r="L42" s="32">
        <f t="shared" si="13"/>
        <v>-0.20348292898803225</v>
      </c>
      <c r="M42" s="32">
        <f t="shared" ca="1" si="14"/>
        <v>-2.2616802507301727E-2</v>
      </c>
      <c r="N42" s="32">
        <f t="shared" ca="1" si="15"/>
        <v>5.1883842180861613E-6</v>
      </c>
      <c r="O42" s="149">
        <f t="shared" ca="1" si="16"/>
        <v>2414059908128.0942</v>
      </c>
      <c r="P42" s="32">
        <f t="shared" ca="1" si="17"/>
        <v>3567348399847.2134</v>
      </c>
      <c r="Q42" s="32">
        <f t="shared" ca="1" si="18"/>
        <v>106522785934.71121</v>
      </c>
      <c r="R42">
        <f t="shared" ca="1" si="19"/>
        <v>2.2778024976029335E-3</v>
      </c>
    </row>
    <row r="43" spans="1:18">
      <c r="A43" s="146">
        <v>-19197</v>
      </c>
      <c r="B43" s="146">
        <v>-3.5884100005205255E-2</v>
      </c>
      <c r="C43" s="146">
        <v>1</v>
      </c>
      <c r="D43" s="148">
        <f t="shared" si="5"/>
        <v>-1.9197</v>
      </c>
      <c r="E43" s="148">
        <f t="shared" si="6"/>
        <v>-3.5884100005205255E-2</v>
      </c>
      <c r="F43" s="32">
        <f t="shared" si="7"/>
        <v>-1.9197</v>
      </c>
      <c r="G43" s="32">
        <f t="shared" si="8"/>
        <v>-3.5884100005205255E-2</v>
      </c>
      <c r="H43" s="32">
        <f t="shared" si="9"/>
        <v>3.68524809</v>
      </c>
      <c r="I43" s="32">
        <f t="shared" si="10"/>
        <v>-7.0745707583729995</v>
      </c>
      <c r="J43" s="32">
        <f t="shared" si="11"/>
        <v>13.581053484848647</v>
      </c>
      <c r="K43" s="32">
        <f t="shared" si="12"/>
        <v>6.8886706779992521E-2</v>
      </c>
      <c r="L43" s="32">
        <f t="shared" si="13"/>
        <v>-0.13224181100555163</v>
      </c>
      <c r="M43" s="32">
        <f t="shared" ca="1" si="14"/>
        <v>-2.6959933350051705E-2</v>
      </c>
      <c r="N43" s="32">
        <f t="shared" ca="1" si="15"/>
        <v>7.96407504889545E-5</v>
      </c>
      <c r="O43" s="149">
        <f t="shared" ca="1" si="16"/>
        <v>3242478628386.4678</v>
      </c>
      <c r="P43" s="32">
        <f t="shared" ca="1" si="17"/>
        <v>3236699699549.4717</v>
      </c>
      <c r="Q43" s="32">
        <f t="shared" ca="1" si="18"/>
        <v>123399346602.45473</v>
      </c>
      <c r="R43">
        <f t="shared" ca="1" si="19"/>
        <v>-8.9241666551535502E-3</v>
      </c>
    </row>
    <row r="44" spans="1:18">
      <c r="A44" s="146">
        <v>-18511</v>
      </c>
      <c r="B44" s="146">
        <v>-2.4928300008468796E-2</v>
      </c>
      <c r="C44" s="146">
        <v>1</v>
      </c>
      <c r="D44" s="148">
        <f t="shared" si="5"/>
        <v>-1.8511</v>
      </c>
      <c r="E44" s="148">
        <f t="shared" si="6"/>
        <v>-2.4928300008468796E-2</v>
      </c>
      <c r="F44" s="32">
        <f t="shared" si="7"/>
        <v>-1.8511</v>
      </c>
      <c r="G44" s="32">
        <f t="shared" si="8"/>
        <v>-2.4928300008468796E-2</v>
      </c>
      <c r="H44" s="32">
        <f t="shared" si="9"/>
        <v>3.4265712100000001</v>
      </c>
      <c r="I44" s="32">
        <f t="shared" si="10"/>
        <v>-6.3429259668310003</v>
      </c>
      <c r="J44" s="32">
        <f t="shared" si="11"/>
        <v>11.741390257200864</v>
      </c>
      <c r="K44" s="32">
        <f t="shared" si="12"/>
        <v>4.6144776145676587E-2</v>
      </c>
      <c r="L44" s="32">
        <f t="shared" si="13"/>
        <v>-8.5418595123261928E-2</v>
      </c>
      <c r="M44" s="32">
        <f t="shared" ca="1" si="14"/>
        <v>-2.6712629971171378E-2</v>
      </c>
      <c r="N44" s="32">
        <f t="shared" ca="1" si="15"/>
        <v>3.1838334157981978E-6</v>
      </c>
      <c r="O44" s="149">
        <f t="shared" ca="1" si="16"/>
        <v>3252350844822.9121</v>
      </c>
      <c r="P44" s="32">
        <f t="shared" ca="1" si="17"/>
        <v>3153082235673.1953</v>
      </c>
      <c r="Q44" s="32">
        <f t="shared" ca="1" si="18"/>
        <v>121572928110.23114</v>
      </c>
      <c r="R44">
        <f t="shared" ca="1" si="19"/>
        <v>1.784329962702582E-3</v>
      </c>
    </row>
    <row r="45" spans="1:18">
      <c r="A45" s="146">
        <v>-15707</v>
      </c>
      <c r="B45" s="146">
        <v>-3.3587100006116088E-2</v>
      </c>
      <c r="C45" s="146">
        <v>0.1</v>
      </c>
      <c r="D45" s="148">
        <f t="shared" si="5"/>
        <v>-1.5707</v>
      </c>
      <c r="E45" s="148">
        <f t="shared" si="6"/>
        <v>-3.3587100006116088E-2</v>
      </c>
      <c r="F45" s="32">
        <f t="shared" si="7"/>
        <v>-0.15707000000000002</v>
      </c>
      <c r="G45" s="32">
        <f t="shared" si="8"/>
        <v>-3.3587100006116088E-3</v>
      </c>
      <c r="H45" s="32">
        <f t="shared" si="9"/>
        <v>0.24670984900000001</v>
      </c>
      <c r="I45" s="32">
        <f t="shared" si="10"/>
        <v>-0.38750715982430001</v>
      </c>
      <c r="J45" s="32">
        <f t="shared" si="11"/>
        <v>0.60865749593602803</v>
      </c>
      <c r="K45" s="32">
        <f t="shared" si="12"/>
        <v>5.2755257979606538E-3</v>
      </c>
      <c r="L45" s="32">
        <f t="shared" si="13"/>
        <v>-8.2862683708567995E-3</v>
      </c>
      <c r="M45" s="32">
        <f t="shared" ca="1" si="14"/>
        <v>-2.5172302216176008E-2</v>
      </c>
      <c r="N45" s="32">
        <f t="shared" ca="1" si="15"/>
        <v>7.0808821845580465E-6</v>
      </c>
      <c r="O45" s="149">
        <f t="shared" ca="1" si="16"/>
        <v>32500344357.115383</v>
      </c>
      <c r="P45" s="32">
        <f t="shared" ca="1" si="17"/>
        <v>27556891504.045967</v>
      </c>
      <c r="Q45" s="32">
        <f t="shared" ca="1" si="18"/>
        <v>1113397057.9679017</v>
      </c>
      <c r="R45">
        <f t="shared" ca="1" si="19"/>
        <v>-8.4147977899400803E-3</v>
      </c>
    </row>
    <row r="46" spans="1:18">
      <c r="A46" s="146">
        <v>-13175</v>
      </c>
      <c r="B46" s="146">
        <v>-2.7527500002179295E-2</v>
      </c>
      <c r="C46" s="146">
        <v>1</v>
      </c>
      <c r="D46" s="148">
        <f t="shared" si="5"/>
        <v>-1.3174999999999999</v>
      </c>
      <c r="E46" s="148">
        <f t="shared" si="6"/>
        <v>-2.7527500002179295E-2</v>
      </c>
      <c r="F46" s="32">
        <f t="shared" si="7"/>
        <v>-1.3174999999999999</v>
      </c>
      <c r="G46" s="32">
        <f t="shared" si="8"/>
        <v>-2.7527500002179295E-2</v>
      </c>
      <c r="H46" s="32">
        <f t="shared" si="9"/>
        <v>1.7358062499999998</v>
      </c>
      <c r="I46" s="32">
        <f t="shared" si="10"/>
        <v>-2.2869247343749994</v>
      </c>
      <c r="J46" s="32">
        <f t="shared" si="11"/>
        <v>3.0130233375390616</v>
      </c>
      <c r="K46" s="32">
        <f t="shared" si="12"/>
        <v>3.6267481252871221E-2</v>
      </c>
      <c r="L46" s="32">
        <f t="shared" si="13"/>
        <v>-4.7782406550657831E-2</v>
      </c>
      <c r="M46" s="32">
        <f t="shared" ca="1" si="14"/>
        <v>-2.3050373119211265E-2</v>
      </c>
      <c r="N46" s="32">
        <f t="shared" ca="1" si="15"/>
        <v>2.0044665126195026E-5</v>
      </c>
      <c r="O46" s="149">
        <f t="shared" ca="1" si="16"/>
        <v>3189298060686.7241</v>
      </c>
      <c r="P46" s="32">
        <f t="shared" ca="1" si="17"/>
        <v>2334455818454.8081</v>
      </c>
      <c r="Q46" s="32">
        <f t="shared" ca="1" si="18"/>
        <v>98692495779.611252</v>
      </c>
      <c r="R46">
        <f t="shared" ca="1" si="19"/>
        <v>-4.47712688296803E-3</v>
      </c>
    </row>
    <row r="47" spans="1:18">
      <c r="A47" s="146">
        <v>-13173</v>
      </c>
      <c r="B47" s="146">
        <v>-2.8276900004129857E-2</v>
      </c>
      <c r="C47" s="146">
        <v>1</v>
      </c>
      <c r="D47" s="148">
        <f t="shared" si="5"/>
        <v>-1.3172999999999999</v>
      </c>
      <c r="E47" s="148">
        <f t="shared" si="6"/>
        <v>-2.8276900004129857E-2</v>
      </c>
      <c r="F47" s="32">
        <f t="shared" si="7"/>
        <v>-1.3172999999999999</v>
      </c>
      <c r="G47" s="32">
        <f t="shared" si="8"/>
        <v>-2.8276900004129857E-2</v>
      </c>
      <c r="H47" s="32">
        <f t="shared" si="9"/>
        <v>1.7352792899999998</v>
      </c>
      <c r="I47" s="32">
        <f t="shared" si="10"/>
        <v>-2.2858834087169995</v>
      </c>
      <c r="J47" s="32">
        <f t="shared" si="11"/>
        <v>3.0111942143029031</v>
      </c>
      <c r="K47" s="32">
        <f t="shared" si="12"/>
        <v>3.7249160375440259E-2</v>
      </c>
      <c r="L47" s="32">
        <f t="shared" si="13"/>
        <v>-4.9068318962567449E-2</v>
      </c>
      <c r="M47" s="32">
        <f t="shared" ca="1" si="14"/>
        <v>-2.304842281805148E-2</v>
      </c>
      <c r="N47" s="32">
        <f t="shared" ca="1" si="15"/>
        <v>2.7336973685342064E-5</v>
      </c>
      <c r="O47" s="149">
        <f t="shared" ca="1" si="16"/>
        <v>3189228414124.6919</v>
      </c>
      <c r="P47" s="32">
        <f t="shared" ca="1" si="17"/>
        <v>2334105156275.6582</v>
      </c>
      <c r="Q47" s="32">
        <f t="shared" ca="1" si="18"/>
        <v>98681397815.823074</v>
      </c>
      <c r="R47">
        <f t="shared" ca="1" si="19"/>
        <v>-5.2284771860783771E-3</v>
      </c>
    </row>
    <row r="48" spans="1:18">
      <c r="A48" s="146">
        <v>-13173</v>
      </c>
      <c r="B48" s="146">
        <v>-2.3176900009275414E-2</v>
      </c>
      <c r="C48" s="146">
        <v>1</v>
      </c>
      <c r="D48" s="148">
        <f t="shared" si="5"/>
        <v>-1.3172999999999999</v>
      </c>
      <c r="E48" s="148">
        <f t="shared" si="6"/>
        <v>-2.3176900009275414E-2</v>
      </c>
      <c r="F48" s="32">
        <f t="shared" si="7"/>
        <v>-1.3172999999999999</v>
      </c>
      <c r="G48" s="32">
        <f t="shared" si="8"/>
        <v>-2.3176900009275414E-2</v>
      </c>
      <c r="H48" s="32">
        <f t="shared" si="9"/>
        <v>1.7352792899999998</v>
      </c>
      <c r="I48" s="32">
        <f t="shared" si="10"/>
        <v>-2.2858834087169995</v>
      </c>
      <c r="J48" s="32">
        <f t="shared" si="11"/>
        <v>3.0111942143029031</v>
      </c>
      <c r="K48" s="32">
        <f t="shared" si="12"/>
        <v>3.0530930382218501E-2</v>
      </c>
      <c r="L48" s="32">
        <f t="shared" si="13"/>
        <v>-4.0218394592496431E-2</v>
      </c>
      <c r="M48" s="32">
        <f t="shared" ca="1" si="14"/>
        <v>-2.304842281805148E-2</v>
      </c>
      <c r="N48" s="32">
        <f t="shared" ca="1" si="15"/>
        <v>1.6506388664791397E-8</v>
      </c>
      <c r="O48" s="149">
        <f t="shared" ca="1" si="16"/>
        <v>3189228414124.6919</v>
      </c>
      <c r="P48" s="32">
        <f t="shared" ca="1" si="17"/>
        <v>2334105156275.6582</v>
      </c>
      <c r="Q48" s="32">
        <f t="shared" ca="1" si="18"/>
        <v>98681397815.823074</v>
      </c>
      <c r="R48">
        <f t="shared" ca="1" si="19"/>
        <v>-1.2847719122393436E-4</v>
      </c>
    </row>
    <row r="49" spans="1:18">
      <c r="A49" s="146">
        <v>-13156</v>
      </c>
      <c r="B49" s="146">
        <v>-2.2446800001489464E-2</v>
      </c>
      <c r="C49" s="146">
        <v>1</v>
      </c>
      <c r="D49" s="148">
        <f t="shared" si="5"/>
        <v>-1.3156000000000001</v>
      </c>
      <c r="E49" s="148">
        <f t="shared" si="6"/>
        <v>-2.2446800001489464E-2</v>
      </c>
      <c r="F49" s="32">
        <f t="shared" si="7"/>
        <v>-1.3156000000000001</v>
      </c>
      <c r="G49" s="32">
        <f t="shared" si="8"/>
        <v>-2.2446800001489464E-2</v>
      </c>
      <c r="H49" s="32">
        <f t="shared" si="9"/>
        <v>1.7308033600000003</v>
      </c>
      <c r="I49" s="32">
        <f t="shared" si="10"/>
        <v>-2.2770449004160005</v>
      </c>
      <c r="J49" s="32">
        <f t="shared" si="11"/>
        <v>2.9956802709872905</v>
      </c>
      <c r="K49" s="32">
        <f t="shared" si="12"/>
        <v>2.953101008195954E-2</v>
      </c>
      <c r="L49" s="32">
        <f t="shared" si="13"/>
        <v>-3.8850996863825975E-2</v>
      </c>
      <c r="M49" s="32">
        <f t="shared" ca="1" si="14"/>
        <v>-2.3031827781788493E-2</v>
      </c>
      <c r="N49" s="32">
        <f t="shared" ca="1" si="15"/>
        <v>3.4225750372160853E-7</v>
      </c>
      <c r="O49" s="149">
        <f t="shared" ca="1" si="16"/>
        <v>3188635053554.4048</v>
      </c>
      <c r="P49" s="32">
        <f t="shared" ca="1" si="17"/>
        <v>2331123569816.8833</v>
      </c>
      <c r="Q49" s="32">
        <f t="shared" ca="1" si="18"/>
        <v>98587000539.114563</v>
      </c>
      <c r="R49">
        <f t="shared" ca="1" si="19"/>
        <v>5.8502778029902863E-4</v>
      </c>
    </row>
    <row r="50" spans="1:18">
      <c r="A50" s="146">
        <v>-7208.5</v>
      </c>
      <c r="B50" s="146">
        <v>-1.2225050006236415E-2</v>
      </c>
      <c r="C50" s="146">
        <v>1</v>
      </c>
      <c r="D50" s="148">
        <f t="shared" si="5"/>
        <v>-0.72084999999999999</v>
      </c>
      <c r="E50" s="148">
        <f t="shared" si="6"/>
        <v>-1.2225050006236415E-2</v>
      </c>
      <c r="F50" s="32">
        <f t="shared" si="7"/>
        <v>-0.72084999999999999</v>
      </c>
      <c r="G50" s="32">
        <f t="shared" si="8"/>
        <v>-1.2225050006236415E-2</v>
      </c>
      <c r="H50" s="32">
        <f t="shared" si="9"/>
        <v>0.51962472250000002</v>
      </c>
      <c r="I50" s="32">
        <f t="shared" si="10"/>
        <v>-0.37457148121412503</v>
      </c>
      <c r="J50" s="32">
        <f t="shared" si="11"/>
        <v>0.27000985223320201</v>
      </c>
      <c r="K50" s="32">
        <f t="shared" si="12"/>
        <v>8.8124272969955196E-3</v>
      </c>
      <c r="L50" s="32">
        <f t="shared" si="13"/>
        <v>-6.3524382170392201E-3</v>
      </c>
      <c r="M50" s="32">
        <f t="shared" ca="1" si="14"/>
        <v>-1.5306638341479932E-2</v>
      </c>
      <c r="N50" s="32">
        <f t="shared" ca="1" si="15"/>
        <v>9.4961866679089085E-6</v>
      </c>
      <c r="O50" s="149">
        <f t="shared" ca="1" si="16"/>
        <v>2838002312636.0977</v>
      </c>
      <c r="P50" s="32">
        <f t="shared" ca="1" si="17"/>
        <v>1237897668584.0349</v>
      </c>
      <c r="Q50" s="32">
        <f t="shared" ca="1" si="18"/>
        <v>60371675578.403366</v>
      </c>
      <c r="R50">
        <f t="shared" ca="1" si="19"/>
        <v>3.0815883352435167E-3</v>
      </c>
    </row>
    <row r="51" spans="1:18">
      <c r="A51" s="146">
        <v>-7206.5</v>
      </c>
      <c r="B51" s="146">
        <v>-1.2074450001819059E-2</v>
      </c>
      <c r="C51" s="146">
        <v>1</v>
      </c>
      <c r="D51" s="148">
        <f t="shared" si="5"/>
        <v>-0.72065000000000001</v>
      </c>
      <c r="E51" s="148">
        <f t="shared" si="6"/>
        <v>-1.2074450001819059E-2</v>
      </c>
      <c r="F51" s="32">
        <f t="shared" si="7"/>
        <v>-0.72065000000000001</v>
      </c>
      <c r="G51" s="32">
        <f t="shared" si="8"/>
        <v>-1.2074450001819059E-2</v>
      </c>
      <c r="H51" s="32">
        <f t="shared" si="9"/>
        <v>0.51933642250000001</v>
      </c>
      <c r="I51" s="32">
        <f t="shared" si="10"/>
        <v>-0.37425979287462502</v>
      </c>
      <c r="J51" s="32">
        <f t="shared" si="11"/>
        <v>0.26971031973509851</v>
      </c>
      <c r="K51" s="32">
        <f t="shared" si="12"/>
        <v>8.7014523938109059E-3</v>
      </c>
      <c r="L51" s="32">
        <f t="shared" si="13"/>
        <v>-6.2707016675998296E-3</v>
      </c>
      <c r="M51" s="32">
        <f t="shared" ca="1" si="14"/>
        <v>-1.5303396734197049E-2</v>
      </c>
      <c r="N51" s="32">
        <f t="shared" ca="1" si="15"/>
        <v>1.0426097000534497E-5</v>
      </c>
      <c r="O51" s="149">
        <f t="shared" ca="1" si="16"/>
        <v>2837839338723.5591</v>
      </c>
      <c r="P51" s="32">
        <f t="shared" ca="1" si="17"/>
        <v>1237533496165.0032</v>
      </c>
      <c r="Q51" s="32">
        <f t="shared" ca="1" si="18"/>
        <v>60357805065.562935</v>
      </c>
      <c r="R51">
        <f t="shared" ca="1" si="19"/>
        <v>3.2289467323779898E-3</v>
      </c>
    </row>
    <row r="52" spans="1:18">
      <c r="A52" s="146">
        <v>-7189.5</v>
      </c>
      <c r="B52" s="146">
        <v>-1.3844350003637373E-2</v>
      </c>
      <c r="C52" s="146">
        <v>1</v>
      </c>
      <c r="D52" s="148">
        <f t="shared" si="5"/>
        <v>-0.71894999999999998</v>
      </c>
      <c r="E52" s="148">
        <f t="shared" si="6"/>
        <v>-1.3844350003637373E-2</v>
      </c>
      <c r="F52" s="32">
        <f t="shared" si="7"/>
        <v>-0.71894999999999998</v>
      </c>
      <c r="G52" s="32">
        <f t="shared" si="8"/>
        <v>-1.3844350003637373E-2</v>
      </c>
      <c r="H52" s="32">
        <f t="shared" si="9"/>
        <v>0.51688910249999998</v>
      </c>
      <c r="I52" s="32">
        <f t="shared" si="10"/>
        <v>-0.37161742024237499</v>
      </c>
      <c r="J52" s="32">
        <f t="shared" si="11"/>
        <v>0.26717434428325548</v>
      </c>
      <c r="K52" s="32">
        <f t="shared" si="12"/>
        <v>9.9533954351150901E-3</v>
      </c>
      <c r="L52" s="32">
        <f t="shared" si="13"/>
        <v>-7.1559936480759942E-3</v>
      </c>
      <c r="M52" s="32">
        <f t="shared" ca="1" si="14"/>
        <v>-1.52758255958877E-2</v>
      </c>
      <c r="N52" s="32">
        <f t="shared" ca="1" si="15"/>
        <v>2.0491223712084234E-6</v>
      </c>
      <c r="O52" s="149">
        <f t="shared" ca="1" si="16"/>
        <v>2836452933227.8296</v>
      </c>
      <c r="P52" s="32">
        <f t="shared" ca="1" si="17"/>
        <v>1234438722754.6555</v>
      </c>
      <c r="Q52" s="32">
        <f t="shared" ca="1" si="18"/>
        <v>60239899867.730911</v>
      </c>
      <c r="R52">
        <f t="shared" ca="1" si="19"/>
        <v>1.4314755922503267E-3</v>
      </c>
    </row>
    <row r="53" spans="1:18">
      <c r="A53" s="146">
        <v>-7184.5</v>
      </c>
      <c r="B53" s="146">
        <v>-1.5017850004369393E-2</v>
      </c>
      <c r="C53" s="146">
        <v>1</v>
      </c>
      <c r="D53" s="148">
        <f t="shared" si="5"/>
        <v>-0.71845000000000003</v>
      </c>
      <c r="E53" s="148">
        <f t="shared" si="6"/>
        <v>-1.5017850004369393E-2</v>
      </c>
      <c r="F53" s="32">
        <f t="shared" si="7"/>
        <v>-0.71845000000000003</v>
      </c>
      <c r="G53" s="32">
        <f t="shared" si="8"/>
        <v>-1.5017850004369393E-2</v>
      </c>
      <c r="H53" s="32">
        <f t="shared" si="9"/>
        <v>0.51617040250000001</v>
      </c>
      <c r="I53" s="32">
        <f t="shared" si="10"/>
        <v>-0.37084262567612503</v>
      </c>
      <c r="J53" s="32">
        <f t="shared" si="11"/>
        <v>0.26643188441701204</v>
      </c>
      <c r="K53" s="32">
        <f t="shared" si="12"/>
        <v>1.0789574335639191E-2</v>
      </c>
      <c r="L53" s="32">
        <f t="shared" si="13"/>
        <v>-7.7517696814399777E-3</v>
      </c>
      <c r="M53" s="32">
        <f t="shared" ca="1" si="14"/>
        <v>-1.526771048584461E-2</v>
      </c>
      <c r="N53" s="32">
        <f t="shared" ca="1" si="15"/>
        <v>6.2430260203027088E-8</v>
      </c>
      <c r="O53" s="149">
        <f t="shared" ca="1" si="16"/>
        <v>2836044783170.7056</v>
      </c>
      <c r="P53" s="32">
        <f t="shared" ca="1" si="17"/>
        <v>1233528731884.2041</v>
      </c>
      <c r="Q53" s="32">
        <f t="shared" ca="1" si="18"/>
        <v>60205219912.966362</v>
      </c>
      <c r="R53">
        <f t="shared" ca="1" si="19"/>
        <v>2.4986048147521665E-4</v>
      </c>
    </row>
    <row r="54" spans="1:18">
      <c r="A54" s="146">
        <v>0</v>
      </c>
      <c r="B54" s="146">
        <v>0</v>
      </c>
      <c r="C54" s="146">
        <v>1</v>
      </c>
      <c r="D54" s="148">
        <f t="shared" si="5"/>
        <v>0</v>
      </c>
      <c r="E54" s="148">
        <f t="shared" si="6"/>
        <v>0</v>
      </c>
      <c r="F54" s="32">
        <f t="shared" si="7"/>
        <v>0</v>
      </c>
      <c r="G54" s="32">
        <f t="shared" si="8"/>
        <v>0</v>
      </c>
      <c r="H54" s="32">
        <f t="shared" si="9"/>
        <v>0</v>
      </c>
      <c r="I54" s="32">
        <f t="shared" si="10"/>
        <v>0</v>
      </c>
      <c r="J54" s="32">
        <f t="shared" si="11"/>
        <v>0</v>
      </c>
      <c r="K54" s="32">
        <f t="shared" si="12"/>
        <v>0</v>
      </c>
      <c r="L54" s="32">
        <f t="shared" si="13"/>
        <v>0</v>
      </c>
      <c r="M54" s="32">
        <f t="shared" ca="1" si="14"/>
        <v>-8.1234698294346992E-4</v>
      </c>
      <c r="N54" s="32">
        <f t="shared" ca="1" si="15"/>
        <v>6.5990762069735824E-7</v>
      </c>
      <c r="O54" s="149">
        <f t="shared" ca="1" si="16"/>
        <v>2095114118178.1724</v>
      </c>
      <c r="P54" s="32">
        <f t="shared" ca="1" si="17"/>
        <v>173256872996.49612</v>
      </c>
      <c r="Q54" s="32">
        <f t="shared" ca="1" si="18"/>
        <v>14634831517.939444</v>
      </c>
      <c r="R54">
        <f t="shared" ca="1" si="19"/>
        <v>8.1234698294346992E-4</v>
      </c>
    </row>
    <row r="55" spans="1:18">
      <c r="A55" s="146">
        <v>57.5</v>
      </c>
      <c r="B55" s="146">
        <v>8.0475000140722841E-4</v>
      </c>
      <c r="C55" s="146">
        <v>1</v>
      </c>
      <c r="D55" s="148">
        <f t="shared" si="5"/>
        <v>5.7499999999999999E-3</v>
      </c>
      <c r="E55" s="148">
        <f t="shared" si="6"/>
        <v>8.0475000140722841E-4</v>
      </c>
      <c r="F55" s="32">
        <f t="shared" si="7"/>
        <v>5.7499999999999999E-3</v>
      </c>
      <c r="G55" s="32">
        <f t="shared" si="8"/>
        <v>8.0475000140722841E-4</v>
      </c>
      <c r="H55" s="32">
        <f t="shared" si="9"/>
        <v>3.3062499999999997E-5</v>
      </c>
      <c r="I55" s="32">
        <f t="shared" si="10"/>
        <v>1.9010937499999998E-7</v>
      </c>
      <c r="J55" s="32">
        <f t="shared" si="11"/>
        <v>1.0931289062499999E-9</v>
      </c>
      <c r="K55" s="32">
        <f t="shared" si="12"/>
        <v>4.6273125080915632E-6</v>
      </c>
      <c r="L55" s="32">
        <f t="shared" si="13"/>
        <v>2.6607046921526487E-8</v>
      </c>
      <c r="M55" s="32">
        <f t="shared" ca="1" si="14"/>
        <v>-6.7412502134706911E-4</v>
      </c>
      <c r="N55" s="32">
        <f t="shared" ca="1" si="15"/>
        <v>2.187071332926524E-6</v>
      </c>
      <c r="O55" s="149">
        <f t="shared" ca="1" si="16"/>
        <v>2088179664060.0034</v>
      </c>
      <c r="P55" s="32">
        <f t="shared" ca="1" si="17"/>
        <v>167960975534.51123</v>
      </c>
      <c r="Q55" s="32">
        <f t="shared" ca="1" si="18"/>
        <v>14350754208.27187</v>
      </c>
      <c r="R55">
        <f t="shared" ca="1" si="19"/>
        <v>1.4788750227542975E-3</v>
      </c>
    </row>
    <row r="56" spans="1:18">
      <c r="A56" s="146">
        <v>116.5</v>
      </c>
      <c r="B56" s="146">
        <v>-7.1025500074028969E-3</v>
      </c>
      <c r="C56" s="146">
        <v>0.2</v>
      </c>
      <c r="D56" s="148">
        <f t="shared" si="5"/>
        <v>1.1650000000000001E-2</v>
      </c>
      <c r="E56" s="148">
        <f t="shared" si="6"/>
        <v>-7.1025500074028969E-3</v>
      </c>
      <c r="F56" s="32">
        <f t="shared" si="7"/>
        <v>2.33E-3</v>
      </c>
      <c r="G56" s="32">
        <f t="shared" si="8"/>
        <v>-1.4205100014805794E-3</v>
      </c>
      <c r="H56" s="32">
        <f t="shared" si="9"/>
        <v>2.7144500000000001E-5</v>
      </c>
      <c r="I56" s="32">
        <f t="shared" si="10"/>
        <v>3.16233425E-7</v>
      </c>
      <c r="J56" s="32">
        <f t="shared" si="11"/>
        <v>3.6841194012500003E-9</v>
      </c>
      <c r="K56" s="32">
        <f t="shared" si="12"/>
        <v>-1.6548941517248752E-5</v>
      </c>
      <c r="L56" s="32">
        <f t="shared" si="13"/>
        <v>-1.9279516867594796E-7</v>
      </c>
      <c r="M56" s="32">
        <f t="shared" ca="1" si="14"/>
        <v>-5.3192536830690086E-4</v>
      </c>
      <c r="N56" s="32">
        <f t="shared" ca="1" si="15"/>
        <v>8.634621629579079E-6</v>
      </c>
      <c r="O56" s="149">
        <f t="shared" ca="1" si="16"/>
        <v>83242090759.859573</v>
      </c>
      <c r="P56" s="32">
        <f t="shared" ca="1" si="17"/>
        <v>6504040333.3685446</v>
      </c>
      <c r="Q56" s="32">
        <f t="shared" ca="1" si="18"/>
        <v>562457549.79846287</v>
      </c>
      <c r="R56">
        <f t="shared" ca="1" si="19"/>
        <v>-6.5706246390959963E-3</v>
      </c>
    </row>
    <row r="57" spans="1:18">
      <c r="A57" s="146">
        <v>796.5</v>
      </c>
      <c r="B57" s="146">
        <v>1.5014500022516586E-3</v>
      </c>
      <c r="C57" s="146">
        <v>1</v>
      </c>
      <c r="D57" s="148">
        <f t="shared" si="5"/>
        <v>7.9649999999999999E-2</v>
      </c>
      <c r="E57" s="148">
        <f t="shared" si="6"/>
        <v>1.5014500022516586E-3</v>
      </c>
      <c r="F57" s="32">
        <f t="shared" si="7"/>
        <v>7.9649999999999999E-2</v>
      </c>
      <c r="G57" s="32">
        <f t="shared" si="8"/>
        <v>1.5014500022516586E-3</v>
      </c>
      <c r="H57" s="32">
        <f t="shared" si="9"/>
        <v>6.3441224999999995E-3</v>
      </c>
      <c r="I57" s="32">
        <f t="shared" si="10"/>
        <v>5.0530935712499994E-4</v>
      </c>
      <c r="J57" s="32">
        <f t="shared" si="11"/>
        <v>4.0247890295006245E-5</v>
      </c>
      <c r="K57" s="32">
        <f t="shared" si="12"/>
        <v>1.195904926793446E-4</v>
      </c>
      <c r="L57" s="32">
        <f t="shared" si="13"/>
        <v>9.5253827419097967E-6</v>
      </c>
      <c r="M57" s="32">
        <f t="shared" ca="1" si="14"/>
        <v>1.1341754937494351E-3</v>
      </c>
      <c r="N57" s="32">
        <f t="shared" ca="1" si="15"/>
        <v>1.3489056459554986E-7</v>
      </c>
      <c r="O57" s="149">
        <f t="shared" ca="1" si="16"/>
        <v>1998066500627.9099</v>
      </c>
      <c r="P57" s="32">
        <f t="shared" ca="1" si="17"/>
        <v>106425741563.93083</v>
      </c>
      <c r="Q57" s="32">
        <f t="shared" ca="1" si="18"/>
        <v>10893128398.35088</v>
      </c>
      <c r="R57">
        <f t="shared" ca="1" si="19"/>
        <v>3.6727450850222352E-4</v>
      </c>
    </row>
    <row r="58" spans="1:18">
      <c r="A58" s="146">
        <v>1833</v>
      </c>
      <c r="B58" s="146">
        <v>4.1748999938135967E-3</v>
      </c>
      <c r="C58" s="146">
        <v>1</v>
      </c>
      <c r="D58" s="148">
        <f t="shared" si="5"/>
        <v>0.18329999999999999</v>
      </c>
      <c r="E58" s="148">
        <f t="shared" si="6"/>
        <v>4.1748999938135967E-3</v>
      </c>
      <c r="F58" s="32">
        <f t="shared" si="7"/>
        <v>0.18329999999999999</v>
      </c>
      <c r="G58" s="32">
        <f t="shared" si="8"/>
        <v>4.1748999938135967E-3</v>
      </c>
      <c r="H58" s="32">
        <f t="shared" si="9"/>
        <v>3.3598889999999999E-2</v>
      </c>
      <c r="I58" s="32">
        <f t="shared" si="10"/>
        <v>6.1586765369999992E-3</v>
      </c>
      <c r="J58" s="32">
        <f t="shared" si="11"/>
        <v>1.1288854092320999E-3</v>
      </c>
      <c r="K58" s="32">
        <f t="shared" si="12"/>
        <v>7.6525916886603228E-4</v>
      </c>
      <c r="L58" s="32">
        <f t="shared" si="13"/>
        <v>1.4027200565314371E-4</v>
      </c>
      <c r="M58" s="32">
        <f t="shared" ca="1" si="14"/>
        <v>3.7700179648158917E-3</v>
      </c>
      <c r="N58" s="32">
        <f t="shared" ca="1" si="15"/>
        <v>1.6392945740529836E-7</v>
      </c>
      <c r="O58" s="149">
        <f t="shared" ca="1" si="16"/>
        <v>1868933023950.0405</v>
      </c>
      <c r="P58" s="32">
        <f t="shared" ca="1" si="17"/>
        <v>42107830983.110237</v>
      </c>
      <c r="Q58" s="32">
        <f t="shared" ca="1" si="18"/>
        <v>6711158005.4700775</v>
      </c>
      <c r="R58">
        <f t="shared" ca="1" si="19"/>
        <v>4.0488202899770492E-4</v>
      </c>
    </row>
    <row r="59" spans="1:18">
      <c r="A59" s="146">
        <v>1834</v>
      </c>
      <c r="B59" s="146">
        <v>4.200199997285381E-3</v>
      </c>
      <c r="C59" s="146">
        <v>1</v>
      </c>
      <c r="D59" s="148">
        <f t="shared" si="5"/>
        <v>0.18340000000000001</v>
      </c>
      <c r="E59" s="148">
        <f t="shared" si="6"/>
        <v>4.200199997285381E-3</v>
      </c>
      <c r="F59" s="32">
        <f t="shared" si="7"/>
        <v>0.18340000000000001</v>
      </c>
      <c r="G59" s="32">
        <f t="shared" si="8"/>
        <v>4.200199997285381E-3</v>
      </c>
      <c r="H59" s="32">
        <f t="shared" si="9"/>
        <v>3.3635560000000002E-2</v>
      </c>
      <c r="I59" s="32">
        <f t="shared" si="10"/>
        <v>6.1687617040000007E-3</v>
      </c>
      <c r="J59" s="32">
        <f t="shared" si="11"/>
        <v>1.1313508965136003E-3</v>
      </c>
      <c r="K59" s="32">
        <f t="shared" si="12"/>
        <v>7.7031667950213886E-4</v>
      </c>
      <c r="L59" s="32">
        <f t="shared" si="13"/>
        <v>1.4127607902069227E-4</v>
      </c>
      <c r="M59" s="32">
        <f t="shared" ca="1" si="14"/>
        <v>3.772617122488922E-3</v>
      </c>
      <c r="N59" s="32">
        <f t="shared" ca="1" si="15"/>
        <v>1.8282711481920428E-7</v>
      </c>
      <c r="O59" s="149">
        <f t="shared" ca="1" si="16"/>
        <v>1868807089067.0991</v>
      </c>
      <c r="P59" s="32">
        <f t="shared" ca="1" si="17"/>
        <v>42059051395.036049</v>
      </c>
      <c r="Q59" s="32">
        <f t="shared" ca="1" si="18"/>
        <v>6707534739.6309185</v>
      </c>
      <c r="R59">
        <f t="shared" ca="1" si="19"/>
        <v>4.2758287479645893E-4</v>
      </c>
    </row>
    <row r="60" spans="1:18">
      <c r="A60" s="146">
        <v>1834.5</v>
      </c>
      <c r="B60" s="146">
        <v>3.6628499947255477E-3</v>
      </c>
      <c r="C60" s="146">
        <v>0.5</v>
      </c>
      <c r="D60" s="148">
        <f t="shared" si="5"/>
        <v>0.18345</v>
      </c>
      <c r="E60" s="148">
        <f t="shared" si="6"/>
        <v>3.6628499947255477E-3</v>
      </c>
      <c r="F60" s="32">
        <f t="shared" si="7"/>
        <v>9.1725000000000001E-2</v>
      </c>
      <c r="G60" s="32">
        <f t="shared" si="8"/>
        <v>1.8314249973627739E-3</v>
      </c>
      <c r="H60" s="32">
        <f t="shared" si="9"/>
        <v>1.682695125E-2</v>
      </c>
      <c r="I60" s="32">
        <f t="shared" si="10"/>
        <v>3.0869042068125E-3</v>
      </c>
      <c r="J60" s="32">
        <f t="shared" si="11"/>
        <v>5.662925767397531E-4</v>
      </c>
      <c r="K60" s="32">
        <f t="shared" si="12"/>
        <v>3.3597491576620089E-4</v>
      </c>
      <c r="L60" s="32">
        <f t="shared" si="13"/>
        <v>6.1634598297309549E-5</v>
      </c>
      <c r="M60" s="32">
        <f t="shared" ca="1" si="14"/>
        <v>3.7739167419053249E-3</v>
      </c>
      <c r="N60" s="32">
        <f t="shared" ca="1" si="15"/>
        <v>6.1679111645482723E-9</v>
      </c>
      <c r="O60" s="149">
        <f t="shared" ca="1" si="16"/>
        <v>467186030184.04254</v>
      </c>
      <c r="P60" s="32">
        <f t="shared" ca="1" si="17"/>
        <v>10508667893.05212</v>
      </c>
      <c r="Q60" s="32">
        <f t="shared" ca="1" si="18"/>
        <v>1676430854.8051624</v>
      </c>
      <c r="R60">
        <f t="shared" ca="1" si="19"/>
        <v>-1.1106674717977719E-4</v>
      </c>
    </row>
    <row r="61" spans="1:18">
      <c r="A61" s="146">
        <v>1834.5</v>
      </c>
      <c r="B61" s="146">
        <v>4.9628499982645735E-3</v>
      </c>
      <c r="C61" s="146">
        <v>0.5</v>
      </c>
      <c r="D61" s="148">
        <f t="shared" si="5"/>
        <v>0.18345</v>
      </c>
      <c r="E61" s="148">
        <f t="shared" si="6"/>
        <v>4.9628499982645735E-3</v>
      </c>
      <c r="F61" s="32">
        <f t="shared" si="7"/>
        <v>9.1725000000000001E-2</v>
      </c>
      <c r="G61" s="32">
        <f t="shared" si="8"/>
        <v>2.4814249991322868E-3</v>
      </c>
      <c r="H61" s="32">
        <f t="shared" si="9"/>
        <v>1.682695125E-2</v>
      </c>
      <c r="I61" s="32">
        <f t="shared" si="10"/>
        <v>3.0869042068125E-3</v>
      </c>
      <c r="J61" s="32">
        <f t="shared" si="11"/>
        <v>5.662925767397531E-4</v>
      </c>
      <c r="K61" s="32">
        <f t="shared" si="12"/>
        <v>4.55217416090818E-4</v>
      </c>
      <c r="L61" s="32">
        <f t="shared" si="13"/>
        <v>8.3509634981860566E-5</v>
      </c>
      <c r="M61" s="32">
        <f t="shared" ca="1" si="14"/>
        <v>3.7739167419053249E-3</v>
      </c>
      <c r="N61" s="32">
        <f t="shared" ca="1" si="15"/>
        <v>7.0678114403850331E-7</v>
      </c>
      <c r="O61" s="149">
        <f t="shared" ca="1" si="16"/>
        <v>467186030184.04254</v>
      </c>
      <c r="P61" s="32">
        <f t="shared" ca="1" si="17"/>
        <v>10508667893.05212</v>
      </c>
      <c r="Q61" s="32">
        <f t="shared" ca="1" si="18"/>
        <v>1676430854.8051624</v>
      </c>
      <c r="R61">
        <f t="shared" ca="1" si="19"/>
        <v>1.1889332563592486E-3</v>
      </c>
    </row>
    <row r="62" spans="1:18">
      <c r="A62" s="146">
        <v>2641.5</v>
      </c>
      <c r="B62" s="146">
        <v>6.4799499959917739E-3</v>
      </c>
      <c r="C62" s="146">
        <v>1</v>
      </c>
      <c r="D62" s="148">
        <f t="shared" si="5"/>
        <v>0.26415</v>
      </c>
      <c r="E62" s="148">
        <f t="shared" si="6"/>
        <v>6.4799499959917739E-3</v>
      </c>
      <c r="F62" s="32">
        <f t="shared" si="7"/>
        <v>0.26415</v>
      </c>
      <c r="G62" s="32">
        <f t="shared" si="8"/>
        <v>6.4799499959917739E-3</v>
      </c>
      <c r="H62" s="32">
        <f t="shared" si="9"/>
        <v>6.9775222499999998E-2</v>
      </c>
      <c r="I62" s="32">
        <f t="shared" si="10"/>
        <v>1.8431125023374999E-2</v>
      </c>
      <c r="J62" s="32">
        <f t="shared" si="11"/>
        <v>4.8685816749245063E-3</v>
      </c>
      <c r="K62" s="32">
        <f t="shared" si="12"/>
        <v>1.7116787914412271E-3</v>
      </c>
      <c r="L62" s="32">
        <f t="shared" si="13"/>
        <v>4.5213995275920015E-4</v>
      </c>
      <c r="M62" s="32">
        <f t="shared" ca="1" si="14"/>
        <v>5.9067611267310414E-3</v>
      </c>
      <c r="N62" s="32">
        <f t="shared" ca="1" si="15"/>
        <v>3.2854547984439706E-7</v>
      </c>
      <c r="O62" s="149">
        <f t="shared" ca="1" si="16"/>
        <v>1766399750191.4216</v>
      </c>
      <c r="P62" s="32">
        <f t="shared" ca="1" si="17"/>
        <v>11607860804.063808</v>
      </c>
      <c r="Q62" s="32">
        <f t="shared" ca="1" si="18"/>
        <v>4064181230.7370362</v>
      </c>
      <c r="R62">
        <f t="shared" ca="1" si="19"/>
        <v>5.7318886926073249E-4</v>
      </c>
    </row>
    <row r="63" spans="1:18">
      <c r="A63" s="146">
        <v>4156</v>
      </c>
      <c r="B63" s="146">
        <v>1.084679999621585E-2</v>
      </c>
      <c r="C63" s="146">
        <v>0.5</v>
      </c>
      <c r="D63" s="148">
        <f t="shared" si="5"/>
        <v>0.41560000000000002</v>
      </c>
      <c r="E63" s="148">
        <f t="shared" si="6"/>
        <v>1.084679999621585E-2</v>
      </c>
      <c r="F63" s="32">
        <f t="shared" si="7"/>
        <v>0.20780000000000001</v>
      </c>
      <c r="G63" s="32">
        <f t="shared" si="8"/>
        <v>5.4233999981079251E-3</v>
      </c>
      <c r="H63" s="32">
        <f t="shared" si="9"/>
        <v>8.636168000000001E-2</v>
      </c>
      <c r="I63" s="32">
        <f t="shared" si="10"/>
        <v>3.5891914208000003E-2</v>
      </c>
      <c r="J63" s="32">
        <f t="shared" si="11"/>
        <v>1.4916679544844802E-2</v>
      </c>
      <c r="K63" s="32">
        <f t="shared" si="12"/>
        <v>2.2539650392136537E-3</v>
      </c>
      <c r="L63" s="32">
        <f t="shared" si="13"/>
        <v>9.3674787029719459E-4</v>
      </c>
      <c r="M63" s="32">
        <f t="shared" ca="1" si="14"/>
        <v>1.0099712113975718E-2</v>
      </c>
      <c r="N63" s="32">
        <f t="shared" ca="1" si="15"/>
        <v>2.7907015189502275E-7</v>
      </c>
      <c r="O63" s="149">
        <f t="shared" ca="1" si="16"/>
        <v>392856847152.56555</v>
      </c>
      <c r="P63" s="32">
        <f t="shared" ca="1" si="17"/>
        <v>1682585143.5288298</v>
      </c>
      <c r="Q63" s="32">
        <f t="shared" ca="1" si="18"/>
        <v>198188667.53122792</v>
      </c>
      <c r="R63">
        <f t="shared" ca="1" si="19"/>
        <v>7.4708788224013209E-4</v>
      </c>
    </row>
    <row r="64" spans="1:18">
      <c r="A64" s="146">
        <v>4224</v>
      </c>
      <c r="B64" s="146">
        <v>1.069719999213703E-2</v>
      </c>
      <c r="C64" s="146">
        <v>1</v>
      </c>
      <c r="D64" s="148">
        <f t="shared" si="5"/>
        <v>0.4224</v>
      </c>
      <c r="E64" s="148">
        <f t="shared" si="6"/>
        <v>1.069719999213703E-2</v>
      </c>
      <c r="F64" s="32">
        <f t="shared" si="7"/>
        <v>0.4224</v>
      </c>
      <c r="G64" s="32">
        <f t="shared" si="8"/>
        <v>1.069719999213703E-2</v>
      </c>
      <c r="H64" s="32">
        <f t="shared" si="9"/>
        <v>0.17842175999999998</v>
      </c>
      <c r="I64" s="32">
        <f t="shared" si="10"/>
        <v>7.5365351423999999E-2</v>
      </c>
      <c r="J64" s="32">
        <f t="shared" si="11"/>
        <v>3.18343244414976E-2</v>
      </c>
      <c r="K64" s="32">
        <f t="shared" si="12"/>
        <v>4.5184972766786815E-3</v>
      </c>
      <c r="L64" s="32">
        <f t="shared" si="13"/>
        <v>1.9086132496690751E-3</v>
      </c>
      <c r="M64" s="32">
        <f t="shared" ca="1" si="14"/>
        <v>1.0293795108579942E-2</v>
      </c>
      <c r="N64" s="32">
        <f t="shared" ca="1" si="15"/>
        <v>1.6273550007770786E-7</v>
      </c>
      <c r="O64" s="149">
        <f t="shared" ca="1" si="16"/>
        <v>1562615169285.9719</v>
      </c>
      <c r="P64" s="32">
        <f t="shared" ca="1" si="17"/>
        <v>8241028397.8474846</v>
      </c>
      <c r="Q64" s="32">
        <f t="shared" ca="1" si="18"/>
        <v>702784157.88793635</v>
      </c>
      <c r="R64">
        <f t="shared" ca="1" si="19"/>
        <v>4.0340488355708817E-4</v>
      </c>
    </row>
    <row r="65" spans="1:18">
      <c r="A65" s="146">
        <v>4224</v>
      </c>
      <c r="B65" s="146">
        <v>1.069719999213703E-2</v>
      </c>
      <c r="C65" s="146">
        <v>1</v>
      </c>
      <c r="D65" s="148">
        <f t="shared" si="5"/>
        <v>0.4224</v>
      </c>
      <c r="E65" s="148">
        <f t="shared" si="6"/>
        <v>1.069719999213703E-2</v>
      </c>
      <c r="F65" s="32">
        <f t="shared" si="7"/>
        <v>0.4224</v>
      </c>
      <c r="G65" s="32">
        <f t="shared" si="8"/>
        <v>1.069719999213703E-2</v>
      </c>
      <c r="H65" s="32">
        <f t="shared" si="9"/>
        <v>0.17842175999999998</v>
      </c>
      <c r="I65" s="32">
        <f t="shared" si="10"/>
        <v>7.5365351423999999E-2</v>
      </c>
      <c r="J65" s="32">
        <f t="shared" si="11"/>
        <v>3.18343244414976E-2</v>
      </c>
      <c r="K65" s="32">
        <f t="shared" si="12"/>
        <v>4.5184972766786815E-3</v>
      </c>
      <c r="L65" s="32">
        <f t="shared" si="13"/>
        <v>1.9086132496690751E-3</v>
      </c>
      <c r="M65" s="32">
        <f t="shared" ca="1" si="14"/>
        <v>1.0293795108579942E-2</v>
      </c>
      <c r="N65" s="32">
        <f t="shared" ca="1" si="15"/>
        <v>1.6273550007770786E-7</v>
      </c>
      <c r="O65" s="149">
        <f t="shared" ca="1" si="16"/>
        <v>1562615169285.9719</v>
      </c>
      <c r="P65" s="32">
        <f t="shared" ca="1" si="17"/>
        <v>8241028397.8474846</v>
      </c>
      <c r="Q65" s="32">
        <f t="shared" ca="1" si="18"/>
        <v>702784157.88793635</v>
      </c>
      <c r="R65">
        <f t="shared" ca="1" si="19"/>
        <v>4.0340488355708817E-4</v>
      </c>
    </row>
    <row r="66" spans="1:18">
      <c r="A66" s="146">
        <v>5379</v>
      </c>
      <c r="B66" s="146">
        <v>1.4188699999067467E-2</v>
      </c>
      <c r="C66" s="146">
        <v>0.5</v>
      </c>
      <c r="D66" s="148">
        <f t="shared" si="5"/>
        <v>0.53790000000000004</v>
      </c>
      <c r="E66" s="148">
        <f t="shared" si="6"/>
        <v>1.4188699999067467E-2</v>
      </c>
      <c r="F66" s="32">
        <f t="shared" si="7"/>
        <v>0.26895000000000002</v>
      </c>
      <c r="G66" s="32">
        <f t="shared" si="8"/>
        <v>7.0943499995337334E-3</v>
      </c>
      <c r="H66" s="32">
        <f t="shared" si="9"/>
        <v>0.14466820500000002</v>
      </c>
      <c r="I66" s="32">
        <f t="shared" si="10"/>
        <v>7.7817027469500019E-2</v>
      </c>
      <c r="J66" s="32">
        <f t="shared" si="11"/>
        <v>4.1857779075844065E-2</v>
      </c>
      <c r="K66" s="32">
        <f t="shared" si="12"/>
        <v>3.8160508647491955E-3</v>
      </c>
      <c r="L66" s="32">
        <f t="shared" si="13"/>
        <v>2.0526537601485923E-3</v>
      </c>
      <c r="M66" s="32">
        <f t="shared" ca="1" si="14"/>
        <v>1.3666780826664622E-2</v>
      </c>
      <c r="N66" s="32">
        <f t="shared" ca="1" si="15"/>
        <v>1.3619981126083513E-7</v>
      </c>
      <c r="O66" s="149">
        <f t="shared" ca="1" si="16"/>
        <v>353164168699.62604</v>
      </c>
      <c r="P66" s="32">
        <f t="shared" ca="1" si="17"/>
        <v>14659307819.899054</v>
      </c>
      <c r="Q66" s="32">
        <f t="shared" ca="1" si="18"/>
        <v>1071164.5073606647</v>
      </c>
      <c r="R66">
        <f t="shared" ca="1" si="19"/>
        <v>5.2191917240284463E-4</v>
      </c>
    </row>
    <row r="67" spans="1:18">
      <c r="A67" s="146">
        <v>5403</v>
      </c>
      <c r="B67" s="146">
        <v>1.5325899999879766E-2</v>
      </c>
      <c r="C67" s="146">
        <v>0.5</v>
      </c>
      <c r="D67" s="148">
        <f t="shared" si="5"/>
        <v>0.5403</v>
      </c>
      <c r="E67" s="148">
        <f t="shared" si="6"/>
        <v>1.5325899999879766E-2</v>
      </c>
      <c r="F67" s="32">
        <f t="shared" si="7"/>
        <v>0.27015</v>
      </c>
      <c r="G67" s="32">
        <f t="shared" si="8"/>
        <v>7.6629499999398831E-3</v>
      </c>
      <c r="H67" s="32">
        <f t="shared" si="9"/>
        <v>0.14596204500000001</v>
      </c>
      <c r="I67" s="32">
        <f t="shared" si="10"/>
        <v>7.8863292913500013E-2</v>
      </c>
      <c r="J67" s="32">
        <f t="shared" si="11"/>
        <v>4.2609837161164059E-2</v>
      </c>
      <c r="K67" s="32">
        <f t="shared" si="12"/>
        <v>4.1402918849675185E-3</v>
      </c>
      <c r="L67" s="32">
        <f t="shared" si="13"/>
        <v>2.2369997054479504E-3</v>
      </c>
      <c r="M67" s="32">
        <f t="shared" ca="1" si="14"/>
        <v>1.3738399839577115E-2</v>
      </c>
      <c r="N67" s="32">
        <f t="shared" ca="1" si="15"/>
        <v>1.2600783794804725E-6</v>
      </c>
      <c r="O67" s="149">
        <f t="shared" ca="1" si="16"/>
        <v>352384895289.50946</v>
      </c>
      <c r="P67" s="32">
        <f t="shared" ca="1" si="17"/>
        <v>15049722587.152941</v>
      </c>
      <c r="Q67" s="32">
        <f t="shared" ca="1" si="18"/>
        <v>1790694.2675739613</v>
      </c>
      <c r="R67">
        <f t="shared" ca="1" si="19"/>
        <v>1.5875001603026517E-3</v>
      </c>
    </row>
    <row r="68" spans="1:18">
      <c r="A68" s="146">
        <v>5976</v>
      </c>
      <c r="B68" s="146">
        <v>1.0592799997539259E-2</v>
      </c>
      <c r="C68" s="146">
        <v>1</v>
      </c>
      <c r="D68" s="148">
        <f t="shared" si="5"/>
        <v>0.59760000000000002</v>
      </c>
      <c r="E68" s="148">
        <f t="shared" si="6"/>
        <v>1.0592799997539259E-2</v>
      </c>
      <c r="F68" s="32">
        <f t="shared" si="7"/>
        <v>0.59760000000000002</v>
      </c>
      <c r="G68" s="32">
        <f t="shared" si="8"/>
        <v>1.0592799997539259E-2</v>
      </c>
      <c r="H68" s="32">
        <f t="shared" si="9"/>
        <v>0.35712576000000001</v>
      </c>
      <c r="I68" s="32">
        <f t="shared" si="10"/>
        <v>0.21341835417600002</v>
      </c>
      <c r="J68" s="32">
        <f t="shared" si="11"/>
        <v>0.12753880845557761</v>
      </c>
      <c r="K68" s="32">
        <f t="shared" si="12"/>
        <v>6.3302572785294614E-3</v>
      </c>
      <c r="L68" s="32">
        <f t="shared" si="13"/>
        <v>3.782961749649206E-3</v>
      </c>
      <c r="M68" s="32">
        <f t="shared" ca="1" si="14"/>
        <v>1.5466812584138175E-2</v>
      </c>
      <c r="N68" s="32">
        <f t="shared" ca="1" si="15"/>
        <v>2.3755998694324652E-5</v>
      </c>
      <c r="O68" s="149">
        <f t="shared" ca="1" si="16"/>
        <v>1335184759892.563</v>
      </c>
      <c r="P68" s="32">
        <f t="shared" ca="1" si="17"/>
        <v>104029481274.99283</v>
      </c>
      <c r="Q68" s="32">
        <f t="shared" ca="1" si="18"/>
        <v>299477860.38229293</v>
      </c>
      <c r="R68">
        <f t="shared" ca="1" si="19"/>
        <v>-4.8740125865989158E-3</v>
      </c>
    </row>
    <row r="69" spans="1:18">
      <c r="A69" s="146">
        <v>6022.5</v>
      </c>
      <c r="B69" s="146">
        <v>1.2519249998149462E-2</v>
      </c>
      <c r="C69" s="146">
        <v>1</v>
      </c>
      <c r="D69" s="148">
        <f t="shared" si="5"/>
        <v>0.60224999999999995</v>
      </c>
      <c r="E69" s="148">
        <f t="shared" si="6"/>
        <v>1.2519249998149462E-2</v>
      </c>
      <c r="F69" s="32">
        <f t="shared" si="7"/>
        <v>0.60224999999999995</v>
      </c>
      <c r="G69" s="32">
        <f t="shared" si="8"/>
        <v>1.2519249998149462E-2</v>
      </c>
      <c r="H69" s="32">
        <f t="shared" si="9"/>
        <v>0.36270506249999995</v>
      </c>
      <c r="I69" s="32">
        <f t="shared" si="10"/>
        <v>0.21843912389062495</v>
      </c>
      <c r="J69" s="32">
        <f t="shared" si="11"/>
        <v>0.13155496236312886</v>
      </c>
      <c r="K69" s="32">
        <f t="shared" si="12"/>
        <v>7.5397183113855128E-3</v>
      </c>
      <c r="L69" s="32">
        <f t="shared" si="13"/>
        <v>4.5407953530319251E-3</v>
      </c>
      <c r="M69" s="32">
        <f t="shared" ca="1" si="14"/>
        <v>1.560863507850235E-2</v>
      </c>
      <c r="N69" s="32">
        <f t="shared" ca="1" si="15"/>
        <v>9.5443001747070178E-6</v>
      </c>
      <c r="O69" s="149">
        <f t="shared" ca="1" si="16"/>
        <v>1329158754909.2231</v>
      </c>
      <c r="P69" s="32">
        <f t="shared" ca="1" si="17"/>
        <v>108147889251.10077</v>
      </c>
      <c r="Q69" s="32">
        <f t="shared" ca="1" si="18"/>
        <v>342448229.79456025</v>
      </c>
      <c r="R69">
        <f t="shared" ca="1" si="19"/>
        <v>-3.0893850803528876E-3</v>
      </c>
    </row>
    <row r="70" spans="1:18">
      <c r="A70" s="146">
        <v>6027</v>
      </c>
      <c r="B70" s="146">
        <v>1.5083099991898052E-2</v>
      </c>
      <c r="C70" s="146">
        <v>1</v>
      </c>
      <c r="D70" s="148">
        <f t="shared" si="5"/>
        <v>0.60270000000000001</v>
      </c>
      <c r="E70" s="148">
        <f t="shared" si="6"/>
        <v>1.5083099991898052E-2</v>
      </c>
      <c r="F70" s="32">
        <f t="shared" si="7"/>
        <v>0.60270000000000001</v>
      </c>
      <c r="G70" s="32">
        <f t="shared" si="8"/>
        <v>1.5083099991898052E-2</v>
      </c>
      <c r="H70" s="32">
        <f t="shared" si="9"/>
        <v>0.36324729</v>
      </c>
      <c r="I70" s="32">
        <f t="shared" si="10"/>
        <v>0.21892914168300001</v>
      </c>
      <c r="J70" s="32">
        <f t="shared" si="11"/>
        <v>0.1319485936923441</v>
      </c>
      <c r="K70" s="32">
        <f t="shared" si="12"/>
        <v>9.0905843651169563E-3</v>
      </c>
      <c r="L70" s="32">
        <f t="shared" si="13"/>
        <v>5.47889519685599E-3</v>
      </c>
      <c r="M70" s="32">
        <f t="shared" ca="1" si="14"/>
        <v>1.5622372253467007E-2</v>
      </c>
      <c r="N70" s="32">
        <f t="shared" ca="1" si="15"/>
        <v>2.9081457209769473E-7</v>
      </c>
      <c r="O70" s="149">
        <f t="shared" ca="1" si="16"/>
        <v>1328575676403.5574</v>
      </c>
      <c r="P70" s="32">
        <f t="shared" ca="1" si="17"/>
        <v>108550997537.09384</v>
      </c>
      <c r="Q70" s="32">
        <f t="shared" ca="1" si="18"/>
        <v>346763258.34758633</v>
      </c>
      <c r="R70">
        <f t="shared" ca="1" si="19"/>
        <v>-5.3927226156895436E-4</v>
      </c>
    </row>
    <row r="71" spans="1:18">
      <c r="A71" s="146">
        <v>6060.5</v>
      </c>
      <c r="B71" s="146">
        <v>2.3180649994174019E-2</v>
      </c>
      <c r="C71" s="146">
        <v>0.5</v>
      </c>
      <c r="D71" s="148">
        <f t="shared" si="5"/>
        <v>0.60604999999999998</v>
      </c>
      <c r="E71" s="148">
        <f t="shared" si="6"/>
        <v>2.3180649994174019E-2</v>
      </c>
      <c r="F71" s="32">
        <f t="shared" si="7"/>
        <v>0.30302499999999999</v>
      </c>
      <c r="G71" s="32">
        <f t="shared" si="8"/>
        <v>1.1590324997087009E-2</v>
      </c>
      <c r="H71" s="32">
        <f t="shared" si="9"/>
        <v>0.18364830124999998</v>
      </c>
      <c r="I71" s="32">
        <f t="shared" si="10"/>
        <v>0.11130005297256249</v>
      </c>
      <c r="J71" s="32">
        <f t="shared" si="11"/>
        <v>6.7453397104021498E-2</v>
      </c>
      <c r="K71" s="32">
        <f t="shared" si="12"/>
        <v>7.0243164644845819E-3</v>
      </c>
      <c r="L71" s="32">
        <f t="shared" si="13"/>
        <v>4.257086993300881E-3</v>
      </c>
      <c r="M71" s="32">
        <f t="shared" ca="1" si="14"/>
        <v>1.5724706766910502E-2</v>
      </c>
      <c r="N71" s="32">
        <f t="shared" ca="1" si="15"/>
        <v>2.779554470408835E-5</v>
      </c>
      <c r="O71" s="149">
        <f t="shared" ca="1" si="16"/>
        <v>331058864338.64667</v>
      </c>
      <c r="P71" s="32">
        <f t="shared" ca="1" si="17"/>
        <v>27894306933.022388</v>
      </c>
      <c r="Q71" s="32">
        <f t="shared" ca="1" si="18"/>
        <v>94939343.692189798</v>
      </c>
      <c r="R71">
        <f t="shared" ca="1" si="19"/>
        <v>7.4559432272635166E-3</v>
      </c>
    </row>
    <row r="72" spans="1:18">
      <c r="A72" s="146">
        <v>6063</v>
      </c>
      <c r="B72" s="146">
        <v>1.6093899997940753E-2</v>
      </c>
      <c r="C72" s="146">
        <v>1</v>
      </c>
      <c r="D72" s="148">
        <f t="shared" si="5"/>
        <v>0.60629999999999995</v>
      </c>
      <c r="E72" s="148">
        <f t="shared" si="6"/>
        <v>1.6093899997940753E-2</v>
      </c>
      <c r="F72" s="32">
        <f t="shared" si="7"/>
        <v>0.60629999999999995</v>
      </c>
      <c r="G72" s="32">
        <f t="shared" si="8"/>
        <v>1.6093899997940753E-2</v>
      </c>
      <c r="H72" s="32">
        <f t="shared" si="9"/>
        <v>0.36759968999999992</v>
      </c>
      <c r="I72" s="32">
        <f t="shared" si="10"/>
        <v>0.22287569204699995</v>
      </c>
      <c r="J72" s="32">
        <f t="shared" si="11"/>
        <v>0.13512953208809605</v>
      </c>
      <c r="K72" s="32">
        <f t="shared" si="12"/>
        <v>9.7577315687514769E-3</v>
      </c>
      <c r="L72" s="32">
        <f t="shared" si="13"/>
        <v>5.9161126501340198E-3</v>
      </c>
      <c r="M72" s="32">
        <f t="shared" ca="1" si="14"/>
        <v>1.5732348540485309E-2</v>
      </c>
      <c r="N72" s="32">
        <f t="shared" ca="1" si="15"/>
        <v>1.3071945638815516E-7</v>
      </c>
      <c r="O72" s="149">
        <f t="shared" ca="1" si="16"/>
        <v>1323911594594.325</v>
      </c>
      <c r="P72" s="32">
        <f t="shared" ca="1" si="17"/>
        <v>111804857444.43933</v>
      </c>
      <c r="Q72" s="32">
        <f t="shared" ca="1" si="18"/>
        <v>382281293.51495558</v>
      </c>
      <c r="R72">
        <f t="shared" ca="1" si="19"/>
        <v>3.615514574554432E-4</v>
      </c>
    </row>
    <row r="73" spans="1:18">
      <c r="A73" s="146">
        <v>6065.5</v>
      </c>
      <c r="B73" s="146">
        <v>1.4907149998180103E-2</v>
      </c>
      <c r="C73" s="146">
        <v>1</v>
      </c>
      <c r="D73" s="148">
        <f t="shared" si="5"/>
        <v>0.60655000000000003</v>
      </c>
      <c r="E73" s="148">
        <f t="shared" si="6"/>
        <v>1.4907149998180103E-2</v>
      </c>
      <c r="F73" s="32">
        <f t="shared" si="7"/>
        <v>0.60655000000000003</v>
      </c>
      <c r="G73" s="32">
        <f t="shared" si="8"/>
        <v>1.4907149998180103E-2</v>
      </c>
      <c r="H73" s="32">
        <f t="shared" si="9"/>
        <v>0.36790290250000002</v>
      </c>
      <c r="I73" s="32">
        <f t="shared" si="10"/>
        <v>0.22315150551137503</v>
      </c>
      <c r="J73" s="32">
        <f t="shared" si="11"/>
        <v>0.13535254566792454</v>
      </c>
      <c r="K73" s="32">
        <f t="shared" si="12"/>
        <v>9.0419318313961425E-3</v>
      </c>
      <c r="L73" s="32">
        <f t="shared" si="13"/>
        <v>5.4843837523333308E-3</v>
      </c>
      <c r="M73" s="32">
        <f t="shared" ca="1" si="14"/>
        <v>1.5739990990391573E-2</v>
      </c>
      <c r="N73" s="32">
        <f t="shared" ca="1" si="15"/>
        <v>6.9362411830778683E-7</v>
      </c>
      <c r="O73" s="149">
        <f t="shared" ca="1" si="16"/>
        <v>1323587736647.3196</v>
      </c>
      <c r="P73" s="32">
        <f t="shared" ca="1" si="17"/>
        <v>112032736264.05821</v>
      </c>
      <c r="Q73" s="32">
        <f t="shared" ca="1" si="18"/>
        <v>384813788.72698969</v>
      </c>
      <c r="R73">
        <f t="shared" ca="1" si="19"/>
        <v>-8.3284099221147059E-4</v>
      </c>
    </row>
    <row r="74" spans="1:18">
      <c r="A74" s="146">
        <v>6072</v>
      </c>
      <c r="B74" s="146">
        <v>1.4821599994320422E-2</v>
      </c>
      <c r="C74" s="146">
        <v>1</v>
      </c>
      <c r="D74" s="148">
        <f t="shared" si="5"/>
        <v>0.60719999999999996</v>
      </c>
      <c r="E74" s="148">
        <f t="shared" si="6"/>
        <v>1.4821599994320422E-2</v>
      </c>
      <c r="F74" s="32">
        <f t="shared" si="7"/>
        <v>0.60719999999999996</v>
      </c>
      <c r="G74" s="32">
        <f t="shared" si="8"/>
        <v>1.4821599994320422E-2</v>
      </c>
      <c r="H74" s="32">
        <f t="shared" si="9"/>
        <v>0.36869183999999994</v>
      </c>
      <c r="I74" s="32">
        <f t="shared" si="10"/>
        <v>0.22386968524799994</v>
      </c>
      <c r="J74" s="32">
        <f t="shared" si="11"/>
        <v>0.13593367288258557</v>
      </c>
      <c r="K74" s="32">
        <f t="shared" si="12"/>
        <v>8.9996755165513594E-3</v>
      </c>
      <c r="L74" s="32">
        <f t="shared" si="13"/>
        <v>5.4646029736499851E-3</v>
      </c>
      <c r="M74" s="32">
        <f t="shared" ca="1" si="14"/>
        <v>1.5759864525379072E-2</v>
      </c>
      <c r="N74" s="32">
        <f t="shared" ca="1" si="15"/>
        <v>8.8034033024270759E-7</v>
      </c>
      <c r="O74" s="149">
        <f t="shared" ca="1" si="16"/>
        <v>1322745728602.7852</v>
      </c>
      <c r="P74" s="32">
        <f t="shared" ca="1" si="17"/>
        <v>112626387392.75812</v>
      </c>
      <c r="Q74" s="32">
        <f t="shared" ca="1" si="18"/>
        <v>391438429.54126275</v>
      </c>
      <c r="R74">
        <f t="shared" ca="1" si="19"/>
        <v>-9.382645310586496E-4</v>
      </c>
    </row>
    <row r="75" spans="1:18">
      <c r="A75" s="146">
        <v>6075</v>
      </c>
      <c r="B75" s="146">
        <v>1.6497500000696164E-2</v>
      </c>
      <c r="C75" s="146">
        <v>1</v>
      </c>
      <c r="D75" s="148">
        <f t="shared" si="5"/>
        <v>0.60750000000000004</v>
      </c>
      <c r="E75" s="148">
        <f t="shared" si="6"/>
        <v>1.6497500000696164E-2</v>
      </c>
      <c r="F75" s="32">
        <f t="shared" si="7"/>
        <v>0.60750000000000004</v>
      </c>
      <c r="G75" s="32">
        <f t="shared" si="8"/>
        <v>1.6497500000696164E-2</v>
      </c>
      <c r="H75" s="32">
        <f t="shared" si="9"/>
        <v>0.36905625000000003</v>
      </c>
      <c r="I75" s="32">
        <f t="shared" si="10"/>
        <v>0.22420167187500004</v>
      </c>
      <c r="J75" s="32">
        <f t="shared" si="11"/>
        <v>0.13620251566406252</v>
      </c>
      <c r="K75" s="32">
        <f t="shared" si="12"/>
        <v>1.002223125042292E-2</v>
      </c>
      <c r="L75" s="32">
        <f t="shared" si="13"/>
        <v>6.0885054846319241E-3</v>
      </c>
      <c r="M75" s="32">
        <f t="shared" ca="1" si="14"/>
        <v>1.5769038468178259E-2</v>
      </c>
      <c r="N75" s="32">
        <f t="shared" ca="1" si="15"/>
        <v>5.3065620435833402E-7</v>
      </c>
      <c r="O75" s="149">
        <f t="shared" ca="1" si="16"/>
        <v>1322357120570.7695</v>
      </c>
      <c r="P75" s="32">
        <f t="shared" ca="1" si="17"/>
        <v>112900948559.97946</v>
      </c>
      <c r="Q75" s="32">
        <f t="shared" ca="1" si="18"/>
        <v>394515525.74818951</v>
      </c>
      <c r="R75">
        <f t="shared" ca="1" si="19"/>
        <v>7.2846153251790446E-4</v>
      </c>
    </row>
    <row r="76" spans="1:18">
      <c r="A76" s="146">
        <v>6087</v>
      </c>
      <c r="B76" s="146">
        <v>1.2301099995966069E-2</v>
      </c>
      <c r="C76" s="146">
        <v>1</v>
      </c>
      <c r="D76" s="148">
        <f t="shared" si="5"/>
        <v>0.60870000000000002</v>
      </c>
      <c r="E76" s="148">
        <f t="shared" si="6"/>
        <v>1.2301099995966069E-2</v>
      </c>
      <c r="F76" s="32">
        <f t="shared" si="7"/>
        <v>0.60870000000000002</v>
      </c>
      <c r="G76" s="32">
        <f t="shared" si="8"/>
        <v>1.2301099995966069E-2</v>
      </c>
      <c r="H76" s="32">
        <f t="shared" si="9"/>
        <v>0.37051569000000001</v>
      </c>
      <c r="I76" s="32">
        <f t="shared" si="10"/>
        <v>0.22553290050300001</v>
      </c>
      <c r="J76" s="32">
        <f t="shared" si="11"/>
        <v>0.1372818765361761</v>
      </c>
      <c r="K76" s="32">
        <f t="shared" si="12"/>
        <v>7.4876795675445466E-3</v>
      </c>
      <c r="L76" s="32">
        <f t="shared" si="13"/>
        <v>4.5577505527643657E-3</v>
      </c>
      <c r="M76" s="32">
        <f t="shared" ca="1" si="14"/>
        <v>1.5805743978547962E-2</v>
      </c>
      <c r="N76" s="32">
        <f t="shared" ca="1" si="15"/>
        <v>1.228252944464747E-5</v>
      </c>
      <c r="O76" s="149">
        <f t="shared" ca="1" si="16"/>
        <v>1320802758857.2056</v>
      </c>
      <c r="P76" s="32">
        <f t="shared" ca="1" si="17"/>
        <v>114002784897.43143</v>
      </c>
      <c r="Q76" s="32">
        <f t="shared" ca="1" si="18"/>
        <v>406947597.17186558</v>
      </c>
      <c r="R76">
        <f t="shared" ca="1" si="19"/>
        <v>-3.5046439825818926E-3</v>
      </c>
    </row>
    <row r="77" spans="1:18">
      <c r="A77" s="146">
        <v>6089.5</v>
      </c>
      <c r="B77" s="146">
        <v>1.8014349996519741E-2</v>
      </c>
      <c r="C77" s="146">
        <v>1</v>
      </c>
      <c r="D77" s="148">
        <f t="shared" si="5"/>
        <v>0.60894999999999999</v>
      </c>
      <c r="E77" s="148">
        <f t="shared" si="6"/>
        <v>1.8014349996519741E-2</v>
      </c>
      <c r="F77" s="32">
        <f t="shared" si="7"/>
        <v>0.60894999999999999</v>
      </c>
      <c r="G77" s="32">
        <f t="shared" si="8"/>
        <v>1.8014349996519741E-2</v>
      </c>
      <c r="H77" s="32">
        <f t="shared" si="9"/>
        <v>0.37082010249999997</v>
      </c>
      <c r="I77" s="32">
        <f t="shared" si="10"/>
        <v>0.22581090141737498</v>
      </c>
      <c r="J77" s="32">
        <f t="shared" si="11"/>
        <v>0.1375075484181105</v>
      </c>
      <c r="K77" s="32">
        <f t="shared" si="12"/>
        <v>1.0969838430380695E-2</v>
      </c>
      <c r="L77" s="32">
        <f t="shared" si="13"/>
        <v>6.6800831121803248E-3</v>
      </c>
      <c r="M77" s="32">
        <f t="shared" ca="1" si="14"/>
        <v>1.5813392921236204E-2</v>
      </c>
      <c r="N77" s="32">
        <f t="shared" ca="1" si="15"/>
        <v>4.8442120472406576E-6</v>
      </c>
      <c r="O77" s="149">
        <f t="shared" ca="1" si="16"/>
        <v>1320478947767.3804</v>
      </c>
      <c r="P77" s="32">
        <f t="shared" ca="1" si="17"/>
        <v>114233057810.95139</v>
      </c>
      <c r="Q77" s="32">
        <f t="shared" ca="1" si="18"/>
        <v>409562535.68995595</v>
      </c>
      <c r="R77">
        <f t="shared" ca="1" si="19"/>
        <v>2.2009570752835363E-3</v>
      </c>
    </row>
    <row r="78" spans="1:18">
      <c r="A78" s="146">
        <v>6092</v>
      </c>
      <c r="B78" s="146">
        <v>1.3727599995036144E-2</v>
      </c>
      <c r="C78" s="146">
        <v>1</v>
      </c>
      <c r="D78" s="148">
        <f t="shared" si="5"/>
        <v>0.60919999999999996</v>
      </c>
      <c r="E78" s="148">
        <f t="shared" si="6"/>
        <v>1.3727599995036144E-2</v>
      </c>
      <c r="F78" s="32">
        <f t="shared" si="7"/>
        <v>0.60919999999999996</v>
      </c>
      <c r="G78" s="32">
        <f t="shared" si="8"/>
        <v>1.3727599995036144E-2</v>
      </c>
      <c r="H78" s="32">
        <f t="shared" si="9"/>
        <v>0.37112463999999995</v>
      </c>
      <c r="I78" s="32">
        <f t="shared" si="10"/>
        <v>0.22608913068799996</v>
      </c>
      <c r="J78" s="32">
        <f t="shared" si="11"/>
        <v>0.13773349841512958</v>
      </c>
      <c r="K78" s="32">
        <f t="shared" si="12"/>
        <v>8.3628539169760176E-3</v>
      </c>
      <c r="L78" s="32">
        <f t="shared" si="13"/>
        <v>5.0946506062217898E-3</v>
      </c>
      <c r="M78" s="32">
        <f t="shared" ca="1" si="14"/>
        <v>1.5821042540255906E-2</v>
      </c>
      <c r="N78" s="32">
        <f t="shared" ca="1" si="15"/>
        <v>4.3825016901361978E-6</v>
      </c>
      <c r="O78" s="149">
        <f t="shared" ca="1" si="16"/>
        <v>1320155141626.2388</v>
      </c>
      <c r="P78" s="32">
        <f t="shared" ca="1" si="17"/>
        <v>114463580386.84557</v>
      </c>
      <c r="Q78" s="32">
        <f t="shared" ca="1" si="18"/>
        <v>412186073.43473524</v>
      </c>
      <c r="R78">
        <f t="shared" ca="1" si="19"/>
        <v>-2.0934425452197626E-3</v>
      </c>
    </row>
    <row r="79" spans="1:18">
      <c r="A79" s="146">
        <v>6125.5</v>
      </c>
      <c r="B79" s="146">
        <v>1.2025149997498374E-2</v>
      </c>
      <c r="C79" s="146">
        <v>1</v>
      </c>
      <c r="D79" s="148">
        <f t="shared" si="5"/>
        <v>0.61255000000000004</v>
      </c>
      <c r="E79" s="148">
        <f t="shared" si="6"/>
        <v>1.2025149997498374E-2</v>
      </c>
      <c r="F79" s="32">
        <f t="shared" si="7"/>
        <v>0.61255000000000004</v>
      </c>
      <c r="G79" s="32">
        <f t="shared" si="8"/>
        <v>1.2025149997498374E-2</v>
      </c>
      <c r="H79" s="32">
        <f t="shared" si="9"/>
        <v>0.37521750250000002</v>
      </c>
      <c r="I79" s="32">
        <f t="shared" si="10"/>
        <v>0.22983948115637504</v>
      </c>
      <c r="J79" s="32">
        <f t="shared" si="11"/>
        <v>0.14078817418233755</v>
      </c>
      <c r="K79" s="32">
        <f t="shared" si="12"/>
        <v>7.3660056309676298E-3</v>
      </c>
      <c r="L79" s="32">
        <f t="shared" si="13"/>
        <v>4.5120467492492222E-3</v>
      </c>
      <c r="M79" s="32">
        <f t="shared" ca="1" si="14"/>
        <v>1.5923612687578817E-2</v>
      </c>
      <c r="N79" s="32">
        <f t="shared" ca="1" si="15"/>
        <v>1.5198011345949241E-5</v>
      </c>
      <c r="O79" s="149">
        <f t="shared" ca="1" si="16"/>
        <v>1315816623117.5918</v>
      </c>
      <c r="P79" s="32">
        <f t="shared" ca="1" si="17"/>
        <v>117576696283.2478</v>
      </c>
      <c r="Q79" s="32">
        <f t="shared" ca="1" si="18"/>
        <v>448172196.87099409</v>
      </c>
      <c r="R79">
        <f t="shared" ca="1" si="19"/>
        <v>-3.8984626900804425E-3</v>
      </c>
    </row>
    <row r="80" spans="1:18">
      <c r="A80" s="146">
        <v>6161</v>
      </c>
      <c r="B80" s="146">
        <v>1.5673299996706191E-2</v>
      </c>
      <c r="C80" s="146">
        <v>1</v>
      </c>
      <c r="D80" s="148">
        <f t="shared" si="5"/>
        <v>0.61609999999999998</v>
      </c>
      <c r="E80" s="148">
        <f t="shared" si="6"/>
        <v>1.5673299996706191E-2</v>
      </c>
      <c r="F80" s="32">
        <f t="shared" si="7"/>
        <v>0.61609999999999998</v>
      </c>
      <c r="G80" s="32">
        <f t="shared" si="8"/>
        <v>1.5673299996706191E-2</v>
      </c>
      <c r="H80" s="32">
        <f t="shared" si="9"/>
        <v>0.37957921</v>
      </c>
      <c r="I80" s="32">
        <f t="shared" si="10"/>
        <v>0.233858751281</v>
      </c>
      <c r="J80" s="32">
        <f t="shared" si="11"/>
        <v>0.1440803766642241</v>
      </c>
      <c r="K80" s="32">
        <f t="shared" si="12"/>
        <v>9.6563201279706839E-3</v>
      </c>
      <c r="L80" s="32">
        <f t="shared" si="13"/>
        <v>5.9492588308427382E-3</v>
      </c>
      <c r="M80" s="32">
        <f t="shared" ca="1" si="14"/>
        <v>1.6032438959698879E-2</v>
      </c>
      <c r="N80" s="32">
        <f t="shared" ca="1" si="15"/>
        <v>1.2898079473946297E-7</v>
      </c>
      <c r="O80" s="149">
        <f t="shared" ca="1" si="16"/>
        <v>1311220095096.4832</v>
      </c>
      <c r="P80" s="32">
        <f t="shared" ca="1" si="17"/>
        <v>120924744350.14075</v>
      </c>
      <c r="Q80" s="32">
        <f t="shared" ca="1" si="18"/>
        <v>487998028.65492201</v>
      </c>
      <c r="R80">
        <f t="shared" ca="1" si="19"/>
        <v>-3.5913896299268749E-4</v>
      </c>
    </row>
    <row r="81" spans="1:18">
      <c r="A81" s="146">
        <v>7063</v>
      </c>
      <c r="B81" s="146">
        <v>1.9443899989710189E-2</v>
      </c>
      <c r="C81" s="146">
        <v>0.5</v>
      </c>
      <c r="D81" s="148">
        <f t="shared" si="5"/>
        <v>0.70630000000000004</v>
      </c>
      <c r="E81" s="148">
        <f t="shared" si="6"/>
        <v>1.9443899989710189E-2</v>
      </c>
      <c r="F81" s="32">
        <f t="shared" si="7"/>
        <v>0.35315000000000002</v>
      </c>
      <c r="G81" s="32">
        <f t="shared" si="8"/>
        <v>9.7219499948550947E-3</v>
      </c>
      <c r="H81" s="32">
        <f t="shared" si="9"/>
        <v>0.24942984500000004</v>
      </c>
      <c r="I81" s="32">
        <f t="shared" si="10"/>
        <v>0.17617229952350003</v>
      </c>
      <c r="J81" s="32">
        <f t="shared" si="11"/>
        <v>0.12443049515344808</v>
      </c>
      <c r="K81" s="32">
        <f t="shared" si="12"/>
        <v>6.866613281366154E-3</v>
      </c>
      <c r="L81" s="32">
        <f t="shared" si="13"/>
        <v>4.8498889606289151E-3</v>
      </c>
      <c r="M81" s="32">
        <f t="shared" ca="1" si="14"/>
        <v>1.8843299753212389E-2</v>
      </c>
      <c r="N81" s="32">
        <f t="shared" ca="1" si="15"/>
        <v>1.803603220406068E-7</v>
      </c>
      <c r="O81" s="149">
        <f t="shared" ca="1" si="16"/>
        <v>298722544467.42462</v>
      </c>
      <c r="P81" s="32">
        <f t="shared" ca="1" si="17"/>
        <v>55849428935.54892</v>
      </c>
      <c r="Q81" s="32">
        <f t="shared" ca="1" si="18"/>
        <v>525692685.13373375</v>
      </c>
      <c r="R81">
        <f t="shared" ca="1" si="19"/>
        <v>6.0060023649780026E-4</v>
      </c>
    </row>
    <row r="82" spans="1:18">
      <c r="A82" s="146">
        <v>7075</v>
      </c>
      <c r="B82" s="146">
        <v>1.8427499999233987E-2</v>
      </c>
      <c r="C82" s="146">
        <v>0.5</v>
      </c>
      <c r="D82" s="148">
        <f t="shared" si="5"/>
        <v>0.70750000000000002</v>
      </c>
      <c r="E82" s="148">
        <f t="shared" si="6"/>
        <v>1.8427499999233987E-2</v>
      </c>
      <c r="F82" s="32">
        <f t="shared" si="7"/>
        <v>0.35375000000000001</v>
      </c>
      <c r="G82" s="32">
        <f t="shared" si="8"/>
        <v>9.2137499996169936E-3</v>
      </c>
      <c r="H82" s="32">
        <f t="shared" si="9"/>
        <v>0.25027812500000002</v>
      </c>
      <c r="I82" s="32">
        <f t="shared" si="10"/>
        <v>0.17707177343750002</v>
      </c>
      <c r="J82" s="32">
        <f t="shared" si="11"/>
        <v>0.12527827970703126</v>
      </c>
      <c r="K82" s="32">
        <f t="shared" si="12"/>
        <v>6.5187281247290228E-3</v>
      </c>
      <c r="L82" s="32">
        <f t="shared" si="13"/>
        <v>4.6120001482457835E-3</v>
      </c>
      <c r="M82" s="32">
        <f t="shared" ca="1" si="14"/>
        <v>1.8881288237301647E-2</v>
      </c>
      <c r="N82" s="32">
        <f t="shared" ca="1" si="15"/>
        <v>1.0296188250427538E-7</v>
      </c>
      <c r="O82" s="149">
        <f t="shared" ca="1" si="16"/>
        <v>298337494729.07166</v>
      </c>
      <c r="P82" s="32">
        <f t="shared" ca="1" si="17"/>
        <v>56248160187.561646</v>
      </c>
      <c r="Q82" s="32">
        <f t="shared" ca="1" si="18"/>
        <v>533078855.49158329</v>
      </c>
      <c r="R82">
        <f t="shared" ca="1" si="19"/>
        <v>-4.5378823806765944E-4</v>
      </c>
    </row>
    <row r="83" spans="1:18">
      <c r="A83" s="146">
        <v>7780</v>
      </c>
      <c r="B83" s="146">
        <v>2.0733999997901265E-2</v>
      </c>
      <c r="C83" s="146">
        <v>1</v>
      </c>
      <c r="D83" s="148">
        <f t="shared" si="5"/>
        <v>0.77800000000000002</v>
      </c>
      <c r="E83" s="148">
        <f t="shared" si="6"/>
        <v>2.0733999997901265E-2</v>
      </c>
      <c r="F83" s="32">
        <f t="shared" si="7"/>
        <v>0.77800000000000002</v>
      </c>
      <c r="G83" s="32">
        <f t="shared" si="8"/>
        <v>2.0733999997901265E-2</v>
      </c>
      <c r="H83" s="32">
        <f t="shared" si="9"/>
        <v>0.60528400000000004</v>
      </c>
      <c r="I83" s="32">
        <f t="shared" si="10"/>
        <v>0.47091095200000005</v>
      </c>
      <c r="J83" s="32">
        <f t="shared" si="11"/>
        <v>0.36636872065600007</v>
      </c>
      <c r="K83" s="32">
        <f t="shared" si="12"/>
        <v>1.6131051998367184E-2</v>
      </c>
      <c r="L83" s="32">
        <f t="shared" si="13"/>
        <v>1.2549958454729671E-2</v>
      </c>
      <c r="M83" s="32">
        <f t="shared" ca="1" si="14"/>
        <v>2.1140461710045216E-2</v>
      </c>
      <c r="N83" s="32">
        <f t="shared" ca="1" si="15"/>
        <v>1.652111234389927E-7</v>
      </c>
      <c r="O83" s="149">
        <f t="shared" ca="1" si="16"/>
        <v>1103321648931.625</v>
      </c>
      <c r="P83" s="32">
        <f t="shared" ca="1" si="17"/>
        <v>329840632086.78723</v>
      </c>
      <c r="Q83" s="32">
        <f t="shared" ca="1" si="18"/>
        <v>4258975595.097002</v>
      </c>
      <c r="R83">
        <f t="shared" ca="1" si="19"/>
        <v>-4.0646171214395177E-4</v>
      </c>
    </row>
    <row r="84" spans="1:18">
      <c r="A84" s="146">
        <v>7907.5</v>
      </c>
      <c r="B84" s="146">
        <v>2.1409749992017169E-2</v>
      </c>
      <c r="C84" s="146">
        <v>1</v>
      </c>
      <c r="D84" s="148">
        <f t="shared" si="5"/>
        <v>0.79074999999999995</v>
      </c>
      <c r="E84" s="148">
        <f t="shared" si="6"/>
        <v>2.1409749992017169E-2</v>
      </c>
      <c r="F84" s="32">
        <f t="shared" si="7"/>
        <v>0.79074999999999995</v>
      </c>
      <c r="G84" s="32">
        <f t="shared" si="8"/>
        <v>2.1409749992017169E-2</v>
      </c>
      <c r="H84" s="32">
        <f t="shared" si="9"/>
        <v>0.62528556249999989</v>
      </c>
      <c r="I84" s="32">
        <f t="shared" si="10"/>
        <v>0.49444455854687491</v>
      </c>
      <c r="J84" s="32">
        <f t="shared" si="11"/>
        <v>0.39098203467094134</v>
      </c>
      <c r="K84" s="32">
        <f t="shared" si="12"/>
        <v>1.6929759806187574E-2</v>
      </c>
      <c r="L84" s="32">
        <f t="shared" si="13"/>
        <v>1.3387207566742823E-2</v>
      </c>
      <c r="M84" s="32">
        <f t="shared" ca="1" si="14"/>
        <v>2.1554778704529053E-2</v>
      </c>
      <c r="N84" s="32">
        <f t="shared" ca="1" si="15"/>
        <v>2.1033327452854911E-8</v>
      </c>
      <c r="O84" s="149">
        <f t="shared" ca="1" si="16"/>
        <v>1087149117672.2085</v>
      </c>
      <c r="P84" s="32">
        <f t="shared" ca="1" si="17"/>
        <v>351195165238.34686</v>
      </c>
      <c r="Q84" s="32">
        <f t="shared" ca="1" si="18"/>
        <v>4727819241.0650835</v>
      </c>
      <c r="R84">
        <f t="shared" ca="1" si="19"/>
        <v>-1.4502871251188473E-4</v>
      </c>
    </row>
    <row r="85" spans="1:18">
      <c r="A85" s="146">
        <v>7972.5</v>
      </c>
      <c r="B85" s="146">
        <v>2.1854249993339181E-2</v>
      </c>
      <c r="C85" s="146">
        <v>1</v>
      </c>
      <c r="D85" s="148">
        <f t="shared" ref="D85:D148" si="20">A85/A$18</f>
        <v>0.79725000000000001</v>
      </c>
      <c r="E85" s="148">
        <f t="shared" ref="E85:E148" si="21">B85/B$18</f>
        <v>2.1854249993339181E-2</v>
      </c>
      <c r="F85" s="32">
        <f t="shared" ref="F85:F148" si="22">$C85*D85</f>
        <v>0.79725000000000001</v>
      </c>
      <c r="G85" s="32">
        <f t="shared" ref="G85:G148" si="23">$C85*E85</f>
        <v>2.1854249993339181E-2</v>
      </c>
      <c r="H85" s="32">
        <f t="shared" ref="H85:H148" si="24">C85*D85*D85</f>
        <v>0.63560756250000006</v>
      </c>
      <c r="I85" s="32">
        <f t="shared" ref="I85:I148" si="25">C85*D85*D85*D85</f>
        <v>0.506738129203125</v>
      </c>
      <c r="J85" s="32">
        <f t="shared" ref="J85:J148" si="26">C85*D85*D85*D85*D85</f>
        <v>0.40399697350719144</v>
      </c>
      <c r="K85" s="32">
        <f t="shared" ref="K85:K148" si="27">C85*E85*D85</f>
        <v>1.7423300807189662E-2</v>
      </c>
      <c r="L85" s="32">
        <f t="shared" ref="L85:L148" si="28">C85*E85*D85*D85</f>
        <v>1.3890726568531958E-2</v>
      </c>
      <c r="M85" s="32">
        <f t="shared" ref="M85:M148" ca="1" si="29">+E$4+E$5*D85+E$6*D85^2</f>
        <v>2.1766676140877309E-2</v>
      </c>
      <c r="N85" s="32">
        <f t="shared" ref="N85:N148" ca="1" si="30">C85*(M85-E85)^2</f>
        <v>7.669179635013801E-9</v>
      </c>
      <c r="O85" s="149">
        <f t="shared" ref="O85:O148" ca="1" si="31">(C85*O$1-O$2*F85+O$3*H85)^2</f>
        <v>1078918805264.4935</v>
      </c>
      <c r="P85" s="32">
        <f t="shared" ref="P85:P148" ca="1" si="32">(-C85*O$2+O$4*F85-O$5*H85)^2</f>
        <v>362370419519.44006</v>
      </c>
      <c r="Q85" s="32">
        <f t="shared" ref="Q85:Q148" ca="1" si="33">+(C85*O$3-F85*O$5+H85*O$6)^2</f>
        <v>4977038755.3630972</v>
      </c>
      <c r="R85">
        <f t="shared" ref="R85:R148" ca="1" si="34">+E85-M85</f>
        <v>8.7573852461872437E-5</v>
      </c>
    </row>
    <row r="86" spans="1:18">
      <c r="A86" s="146">
        <v>8491</v>
      </c>
      <c r="B86" s="146">
        <v>2.3322299995925277E-2</v>
      </c>
      <c r="C86" s="146">
        <v>1</v>
      </c>
      <c r="D86" s="148">
        <f t="shared" si="20"/>
        <v>0.84909999999999997</v>
      </c>
      <c r="E86" s="148">
        <f t="shared" si="21"/>
        <v>2.3322299995925277E-2</v>
      </c>
      <c r="F86" s="32">
        <f t="shared" si="22"/>
        <v>0.84909999999999997</v>
      </c>
      <c r="G86" s="32">
        <f t="shared" si="23"/>
        <v>2.3322299995925277E-2</v>
      </c>
      <c r="H86" s="32">
        <f t="shared" si="24"/>
        <v>0.72097080999999996</v>
      </c>
      <c r="I86" s="32">
        <f t="shared" si="25"/>
        <v>0.61217631477099999</v>
      </c>
      <c r="J86" s="32">
        <f t="shared" si="26"/>
        <v>0.51979890887205604</v>
      </c>
      <c r="K86" s="32">
        <f t="shared" si="27"/>
        <v>1.9802964926540153E-2</v>
      </c>
      <c r="L86" s="32">
        <f t="shared" si="28"/>
        <v>1.6814697519125243E-2</v>
      </c>
      <c r="M86" s="32">
        <f t="shared" ca="1" si="29"/>
        <v>2.347333533333637E-2</v>
      </c>
      <c r="N86" s="32">
        <f t="shared" ca="1" si="30"/>
        <v>2.2811673146882671E-8</v>
      </c>
      <c r="O86" s="149">
        <f t="shared" ca="1" si="31"/>
        <v>1013648802639.4097</v>
      </c>
      <c r="P86" s="32">
        <f t="shared" ca="1" si="32"/>
        <v>458620700460.23499</v>
      </c>
      <c r="Q86" s="32">
        <f t="shared" ca="1" si="33"/>
        <v>7216959706.9900379</v>
      </c>
      <c r="R86">
        <f t="shared" ca="1" si="34"/>
        <v>-1.5103533741109287E-4</v>
      </c>
    </row>
    <row r="87" spans="1:18">
      <c r="A87" s="146">
        <v>8522</v>
      </c>
      <c r="B87" s="146">
        <v>2.610659999481868E-2</v>
      </c>
      <c r="C87" s="146">
        <v>1</v>
      </c>
      <c r="D87" s="148">
        <f t="shared" si="20"/>
        <v>0.85219999999999996</v>
      </c>
      <c r="E87" s="148">
        <f t="shared" si="21"/>
        <v>2.610659999481868E-2</v>
      </c>
      <c r="F87" s="32">
        <f t="shared" si="22"/>
        <v>0.85219999999999996</v>
      </c>
      <c r="G87" s="32">
        <f t="shared" si="23"/>
        <v>2.610659999481868E-2</v>
      </c>
      <c r="H87" s="32">
        <f t="shared" si="24"/>
        <v>0.72624483999999989</v>
      </c>
      <c r="I87" s="32">
        <f t="shared" si="25"/>
        <v>0.61890585264799991</v>
      </c>
      <c r="J87" s="32">
        <f t="shared" si="26"/>
        <v>0.52743156762662546</v>
      </c>
      <c r="K87" s="32">
        <f t="shared" si="27"/>
        <v>2.2248044515584479E-2</v>
      </c>
      <c r="L87" s="32">
        <f t="shared" si="28"/>
        <v>1.8959783536181093E-2</v>
      </c>
      <c r="M87" s="32">
        <f t="shared" ca="1" si="29"/>
        <v>2.357629449385118E-2</v>
      </c>
      <c r="N87" s="32">
        <f t="shared" ca="1" si="30"/>
        <v>6.4024459282263921E-6</v>
      </c>
      <c r="O87" s="149">
        <f t="shared" ca="1" si="31"/>
        <v>1009769547674.2899</v>
      </c>
      <c r="P87" s="32">
        <f t="shared" ca="1" si="32"/>
        <v>464781626997.33722</v>
      </c>
      <c r="Q87" s="32">
        <f t="shared" ca="1" si="33"/>
        <v>7365321026.8124304</v>
      </c>
      <c r="R87">
        <f t="shared" ca="1" si="34"/>
        <v>2.5303055009675002E-3</v>
      </c>
    </row>
    <row r="88" spans="1:18">
      <c r="A88" s="146">
        <v>8815</v>
      </c>
      <c r="B88" s="146">
        <v>2.4419499997748062E-2</v>
      </c>
      <c r="C88" s="146">
        <v>1</v>
      </c>
      <c r="D88" s="148">
        <f t="shared" si="20"/>
        <v>0.88149999999999995</v>
      </c>
      <c r="E88" s="148">
        <f t="shared" si="21"/>
        <v>2.4419499997748062E-2</v>
      </c>
      <c r="F88" s="32">
        <f t="shared" si="22"/>
        <v>0.88149999999999995</v>
      </c>
      <c r="G88" s="32">
        <f t="shared" si="23"/>
        <v>2.4419499997748062E-2</v>
      </c>
      <c r="H88" s="32">
        <f t="shared" si="24"/>
        <v>0.77704224999999993</v>
      </c>
      <c r="I88" s="32">
        <f t="shared" si="25"/>
        <v>0.68496274337499985</v>
      </c>
      <c r="J88" s="32">
        <f t="shared" si="26"/>
        <v>0.60379465828506229</v>
      </c>
      <c r="K88" s="32">
        <f t="shared" si="27"/>
        <v>2.1525789248014914E-2</v>
      </c>
      <c r="L88" s="32">
        <f t="shared" si="28"/>
        <v>1.8974983222125145E-2</v>
      </c>
      <c r="M88" s="32">
        <f t="shared" ca="1" si="29"/>
        <v>2.4554561063703875E-2</v>
      </c>
      <c r="N88" s="32">
        <f t="shared" ca="1" si="30"/>
        <v>1.8241491537120346E-8</v>
      </c>
      <c r="O88" s="149">
        <f t="shared" ca="1" si="31"/>
        <v>973245066646.3114</v>
      </c>
      <c r="P88" s="32">
        <f t="shared" ca="1" si="32"/>
        <v>525324628653.10071</v>
      </c>
      <c r="Q88" s="32">
        <f t="shared" ca="1" si="33"/>
        <v>8850035529.0934448</v>
      </c>
      <c r="R88">
        <f t="shared" ca="1" si="34"/>
        <v>-1.3506106595581255E-4</v>
      </c>
    </row>
    <row r="89" spans="1:18">
      <c r="A89" s="146">
        <v>8875</v>
      </c>
      <c r="B89" s="146">
        <v>2.4237499994342215E-2</v>
      </c>
      <c r="C89" s="146">
        <v>1</v>
      </c>
      <c r="D89" s="148">
        <f t="shared" si="20"/>
        <v>0.88749999999999996</v>
      </c>
      <c r="E89" s="148">
        <f t="shared" si="21"/>
        <v>2.4237499994342215E-2</v>
      </c>
      <c r="F89" s="32">
        <f t="shared" si="22"/>
        <v>0.88749999999999996</v>
      </c>
      <c r="G89" s="32">
        <f t="shared" si="23"/>
        <v>2.4237499994342215E-2</v>
      </c>
      <c r="H89" s="32">
        <f t="shared" si="24"/>
        <v>0.78765624999999995</v>
      </c>
      <c r="I89" s="32">
        <f t="shared" si="25"/>
        <v>0.69904492187499989</v>
      </c>
      <c r="J89" s="32">
        <f t="shared" si="26"/>
        <v>0.62040236816406236</v>
      </c>
      <c r="K89" s="32">
        <f t="shared" si="27"/>
        <v>2.1510781244978714E-2</v>
      </c>
      <c r="L89" s="32">
        <f t="shared" si="28"/>
        <v>1.9090818354918607E-2</v>
      </c>
      <c r="M89" s="32">
        <f t="shared" ca="1" si="29"/>
        <v>2.4756034664949429E-2</v>
      </c>
      <c r="N89" s="32">
        <f t="shared" ca="1" si="30"/>
        <v>2.6887820462173108E-7</v>
      </c>
      <c r="O89" s="149">
        <f t="shared" ca="1" si="31"/>
        <v>965798281904.802</v>
      </c>
      <c r="P89" s="32">
        <f t="shared" ca="1" si="32"/>
        <v>538243303731.19446</v>
      </c>
      <c r="Q89" s="32">
        <f t="shared" ca="1" si="33"/>
        <v>9172673050.886322</v>
      </c>
      <c r="R89">
        <f t="shared" ca="1" si="34"/>
        <v>-5.1853467060721317E-4</v>
      </c>
    </row>
    <row r="90" spans="1:18">
      <c r="A90" s="146">
        <v>8914</v>
      </c>
      <c r="B90" s="146">
        <v>2.4724199996853713E-2</v>
      </c>
      <c r="C90" s="146">
        <v>1</v>
      </c>
      <c r="D90" s="148">
        <f t="shared" si="20"/>
        <v>0.89139999999999997</v>
      </c>
      <c r="E90" s="148">
        <f t="shared" si="21"/>
        <v>2.4724199996853713E-2</v>
      </c>
      <c r="F90" s="32">
        <f t="shared" si="22"/>
        <v>0.89139999999999997</v>
      </c>
      <c r="G90" s="32">
        <f t="shared" si="23"/>
        <v>2.4724199996853713E-2</v>
      </c>
      <c r="H90" s="32">
        <f t="shared" si="24"/>
        <v>0.79459395999999993</v>
      </c>
      <c r="I90" s="32">
        <f t="shared" si="25"/>
        <v>0.70830105594399995</v>
      </c>
      <c r="J90" s="32">
        <f t="shared" si="26"/>
        <v>0.63137956126848149</v>
      </c>
      <c r="K90" s="32">
        <f t="shared" si="27"/>
        <v>2.20391518771954E-2</v>
      </c>
      <c r="L90" s="32">
        <f t="shared" si="28"/>
        <v>1.9645699983331977E-2</v>
      </c>
      <c r="M90" s="32">
        <f t="shared" ca="1" si="29"/>
        <v>2.4887201411019296E-2</v>
      </c>
      <c r="N90" s="32">
        <f t="shared" ca="1" si="30"/>
        <v>2.6569461019979988E-8</v>
      </c>
      <c r="O90" s="149">
        <f t="shared" ca="1" si="31"/>
        <v>960964050537.8623</v>
      </c>
      <c r="P90" s="32">
        <f t="shared" ca="1" si="32"/>
        <v>546736294118.13562</v>
      </c>
      <c r="Q90" s="32">
        <f t="shared" ca="1" si="33"/>
        <v>9385816071.0448666</v>
      </c>
      <c r="R90">
        <f t="shared" ca="1" si="34"/>
        <v>-1.630014141655832E-4</v>
      </c>
    </row>
    <row r="91" spans="1:18">
      <c r="A91" s="146">
        <v>9460.5</v>
      </c>
      <c r="B91" s="146">
        <v>2.6200649997917935E-2</v>
      </c>
      <c r="C91" s="146">
        <v>1</v>
      </c>
      <c r="D91" s="148">
        <f t="shared" si="20"/>
        <v>0.94604999999999995</v>
      </c>
      <c r="E91" s="148">
        <f t="shared" si="21"/>
        <v>2.6200649997917935E-2</v>
      </c>
      <c r="F91" s="32">
        <f t="shared" si="22"/>
        <v>0.94604999999999995</v>
      </c>
      <c r="G91" s="32">
        <f t="shared" si="23"/>
        <v>2.6200649997917935E-2</v>
      </c>
      <c r="H91" s="32">
        <f t="shared" si="24"/>
        <v>0.89501060249999986</v>
      </c>
      <c r="I91" s="32">
        <f t="shared" si="25"/>
        <v>0.84672478049512478</v>
      </c>
      <c r="J91" s="32">
        <f t="shared" si="26"/>
        <v>0.80104397858741272</v>
      </c>
      <c r="K91" s="32">
        <f t="shared" si="27"/>
        <v>2.4787124930530261E-2</v>
      </c>
      <c r="L91" s="32">
        <f t="shared" si="28"/>
        <v>2.3449859540528153E-2</v>
      </c>
      <c r="M91" s="32">
        <f t="shared" ca="1" si="29"/>
        <v>2.6742530254148175E-2</v>
      </c>
      <c r="N91" s="32">
        <f t="shared" ca="1" si="30"/>
        <v>2.9363421209215051E-7</v>
      </c>
      <c r="O91" s="149">
        <f t="shared" ca="1" si="31"/>
        <v>893766589963.55237</v>
      </c>
      <c r="P91" s="32">
        <f t="shared" ca="1" si="32"/>
        <v>673816205748.52844</v>
      </c>
      <c r="Q91" s="32">
        <f t="shared" ca="1" si="33"/>
        <v>12661901183.406546</v>
      </c>
      <c r="R91">
        <f t="shared" ca="1" si="34"/>
        <v>-5.4188025623023994E-4</v>
      </c>
    </row>
    <row r="92" spans="1:18">
      <c r="A92" s="146">
        <v>9491</v>
      </c>
      <c r="B92" s="146">
        <v>2.9522299992095213E-2</v>
      </c>
      <c r="C92" s="146">
        <v>1</v>
      </c>
      <c r="D92" s="148">
        <f t="shared" si="20"/>
        <v>0.94910000000000005</v>
      </c>
      <c r="E92" s="148">
        <f t="shared" si="21"/>
        <v>2.9522299992095213E-2</v>
      </c>
      <c r="F92" s="32">
        <f t="shared" si="22"/>
        <v>0.94910000000000005</v>
      </c>
      <c r="G92" s="32">
        <f t="shared" si="23"/>
        <v>2.9522299992095213E-2</v>
      </c>
      <c r="H92" s="32">
        <f t="shared" si="24"/>
        <v>0.90079081000000005</v>
      </c>
      <c r="I92" s="32">
        <f t="shared" si="25"/>
        <v>0.85494055777100009</v>
      </c>
      <c r="J92" s="32">
        <f t="shared" si="26"/>
        <v>0.81142408338045624</v>
      </c>
      <c r="K92" s="32">
        <f t="shared" si="27"/>
        <v>2.801961492249757E-2</v>
      </c>
      <c r="L92" s="32">
        <f t="shared" si="28"/>
        <v>2.6593416522942444E-2</v>
      </c>
      <c r="M92" s="32">
        <f t="shared" ca="1" si="29"/>
        <v>2.6847027790250732E-2</v>
      </c>
      <c r="N92" s="32">
        <f t="shared" ca="1" si="30"/>
        <v>7.1570813539618204E-6</v>
      </c>
      <c r="O92" s="149">
        <f t="shared" ca="1" si="31"/>
        <v>890047900917.67029</v>
      </c>
      <c r="P92" s="32">
        <f t="shared" ca="1" si="32"/>
        <v>681358918723.16858</v>
      </c>
      <c r="Q92" s="32">
        <f t="shared" ca="1" si="33"/>
        <v>12860927322.528273</v>
      </c>
      <c r="R92">
        <f t="shared" ca="1" si="34"/>
        <v>2.6752722018444815E-3</v>
      </c>
    </row>
    <row r="93" spans="1:18">
      <c r="A93" s="146">
        <v>9493</v>
      </c>
      <c r="B93" s="146">
        <v>2.6972899999236688E-2</v>
      </c>
      <c r="C93" s="146">
        <v>1</v>
      </c>
      <c r="D93" s="148">
        <f t="shared" si="20"/>
        <v>0.94930000000000003</v>
      </c>
      <c r="E93" s="148">
        <f t="shared" si="21"/>
        <v>2.6972899999236688E-2</v>
      </c>
      <c r="F93" s="32">
        <f t="shared" si="22"/>
        <v>0.94930000000000003</v>
      </c>
      <c r="G93" s="32">
        <f t="shared" si="23"/>
        <v>2.6972899999236688E-2</v>
      </c>
      <c r="H93" s="32">
        <f t="shared" si="24"/>
        <v>0.90117049000000005</v>
      </c>
      <c r="I93" s="32">
        <f t="shared" si="25"/>
        <v>0.85548114615700011</v>
      </c>
      <c r="J93" s="32">
        <f t="shared" si="26"/>
        <v>0.81210825204684023</v>
      </c>
      <c r="K93" s="32">
        <f t="shared" si="27"/>
        <v>2.560537396927539E-2</v>
      </c>
      <c r="L93" s="32">
        <f t="shared" si="28"/>
        <v>2.4307181509033129E-2</v>
      </c>
      <c r="M93" s="32">
        <f t="shared" ca="1" si="29"/>
        <v>2.6853883604623652E-2</v>
      </c>
      <c r="N93" s="32">
        <f t="shared" ca="1" si="30"/>
        <v>1.4164902186685966E-8</v>
      </c>
      <c r="O93" s="149">
        <f t="shared" ca="1" si="31"/>
        <v>889804174947.57043</v>
      </c>
      <c r="P93" s="32">
        <f t="shared" ca="1" si="32"/>
        <v>681855209568.9845</v>
      </c>
      <c r="Q93" s="32">
        <f t="shared" ca="1" si="33"/>
        <v>12874038968.480444</v>
      </c>
      <c r="R93">
        <f t="shared" ca="1" si="34"/>
        <v>1.1901639461303626E-4</v>
      </c>
    </row>
    <row r="94" spans="1:18">
      <c r="A94" s="146">
        <v>9512</v>
      </c>
      <c r="B94" s="146">
        <v>2.6953599997796118E-2</v>
      </c>
      <c r="C94" s="146">
        <v>1</v>
      </c>
      <c r="D94" s="148">
        <f t="shared" si="20"/>
        <v>0.95120000000000005</v>
      </c>
      <c r="E94" s="148">
        <f t="shared" si="21"/>
        <v>2.6953599997796118E-2</v>
      </c>
      <c r="F94" s="32">
        <f t="shared" si="22"/>
        <v>0.95120000000000005</v>
      </c>
      <c r="G94" s="32">
        <f t="shared" si="23"/>
        <v>2.6953599997796118E-2</v>
      </c>
      <c r="H94" s="32">
        <f t="shared" si="24"/>
        <v>0.90478144000000005</v>
      </c>
      <c r="I94" s="32">
        <f t="shared" si="25"/>
        <v>0.86062810572800008</v>
      </c>
      <c r="J94" s="32">
        <f t="shared" si="26"/>
        <v>0.81862945416847377</v>
      </c>
      <c r="K94" s="32">
        <f t="shared" si="27"/>
        <v>2.563826431790367E-2</v>
      </c>
      <c r="L94" s="32">
        <f t="shared" si="28"/>
        <v>2.4387117019189972E-2</v>
      </c>
      <c r="M94" s="32">
        <f t="shared" ca="1" si="29"/>
        <v>2.6919035429666491E-2</v>
      </c>
      <c r="N94" s="32">
        <f t="shared" ca="1" si="30"/>
        <v>1.1947093699876605E-9</v>
      </c>
      <c r="O94" s="149">
        <f t="shared" ca="1" si="31"/>
        <v>887489533354.45605</v>
      </c>
      <c r="P94" s="32">
        <f t="shared" ca="1" si="32"/>
        <v>686580339104.078</v>
      </c>
      <c r="Q94" s="32">
        <f t="shared" ca="1" si="33"/>
        <v>12998973051.885372</v>
      </c>
      <c r="R94">
        <f t="shared" ca="1" si="34"/>
        <v>3.4564568129627493E-5</v>
      </c>
    </row>
    <row r="95" spans="1:18">
      <c r="A95" s="146">
        <v>9512.5</v>
      </c>
      <c r="B95" s="146">
        <v>2.7116249992104713E-2</v>
      </c>
      <c r="C95" s="146">
        <v>1</v>
      </c>
      <c r="D95" s="148">
        <f t="shared" si="20"/>
        <v>0.95125000000000004</v>
      </c>
      <c r="E95" s="148">
        <f t="shared" si="21"/>
        <v>2.7116249992104713E-2</v>
      </c>
      <c r="F95" s="32">
        <f t="shared" si="22"/>
        <v>0.95125000000000004</v>
      </c>
      <c r="G95" s="32">
        <f t="shared" si="23"/>
        <v>2.7116249992104713E-2</v>
      </c>
      <c r="H95" s="32">
        <f t="shared" si="24"/>
        <v>0.90487656250000004</v>
      </c>
      <c r="I95" s="32">
        <f t="shared" si="25"/>
        <v>0.86076383007812507</v>
      </c>
      <c r="J95" s="32">
        <f t="shared" si="26"/>
        <v>0.81880159336181646</v>
      </c>
      <c r="K95" s="32">
        <f t="shared" si="27"/>
        <v>2.5794332804989609E-2</v>
      </c>
      <c r="L95" s="32">
        <f t="shared" si="28"/>
        <v>2.4536859080746366E-2</v>
      </c>
      <c r="M95" s="32">
        <f t="shared" ca="1" si="29"/>
        <v>2.6920750478916681E-2</v>
      </c>
      <c r="N95" s="32">
        <f t="shared" ca="1" si="30"/>
        <v>3.8220059656757507E-8</v>
      </c>
      <c r="O95" s="149">
        <f t="shared" ca="1" si="31"/>
        <v>887428640218.60608</v>
      </c>
      <c r="P95" s="32">
        <f t="shared" ca="1" si="32"/>
        <v>686704938064.04541</v>
      </c>
      <c r="Q95" s="32">
        <f t="shared" ca="1" si="33"/>
        <v>13002269921.867527</v>
      </c>
      <c r="R95">
        <f t="shared" ca="1" si="34"/>
        <v>1.9549951318803202E-4</v>
      </c>
    </row>
    <row r="96" spans="1:18">
      <c r="A96" s="146">
        <v>9584.5</v>
      </c>
      <c r="B96" s="146">
        <v>2.7737849995901342E-2</v>
      </c>
      <c r="C96" s="146">
        <v>0.5</v>
      </c>
      <c r="D96" s="148">
        <f t="shared" si="20"/>
        <v>0.95845000000000002</v>
      </c>
      <c r="E96" s="148">
        <f t="shared" si="21"/>
        <v>2.7737849995901342E-2</v>
      </c>
      <c r="F96" s="32">
        <f t="shared" si="22"/>
        <v>0.47922500000000001</v>
      </c>
      <c r="G96" s="32">
        <f t="shared" si="23"/>
        <v>1.3868924997950671E-2</v>
      </c>
      <c r="H96" s="32">
        <f t="shared" si="24"/>
        <v>0.45931320125000002</v>
      </c>
      <c r="I96" s="32">
        <f t="shared" si="25"/>
        <v>0.44022873773806254</v>
      </c>
      <c r="J96" s="32">
        <f t="shared" si="26"/>
        <v>0.42193723368504604</v>
      </c>
      <c r="K96" s="32">
        <f t="shared" si="27"/>
        <v>1.3292671164285822E-2</v>
      </c>
      <c r="L96" s="32">
        <f t="shared" si="28"/>
        <v>1.2740360677409746E-2</v>
      </c>
      <c r="M96" s="32">
        <f t="shared" ca="1" si="29"/>
        <v>2.716800000696018E-2</v>
      </c>
      <c r="N96" s="32">
        <f t="shared" ca="1" si="30"/>
        <v>1.6236450494812142E-7</v>
      </c>
      <c r="O96" s="149">
        <f t="shared" ca="1" si="31"/>
        <v>219667499996.83447</v>
      </c>
      <c r="P96" s="32">
        <f t="shared" ca="1" si="32"/>
        <v>176195793452.04257</v>
      </c>
      <c r="Q96" s="32">
        <f t="shared" ca="1" si="33"/>
        <v>3370479999.3903904</v>
      </c>
      <c r="R96">
        <f t="shared" ca="1" si="34"/>
        <v>5.6984998894116234E-4</v>
      </c>
    </row>
    <row r="97" spans="1:18">
      <c r="A97" s="146">
        <v>9669</v>
      </c>
      <c r="B97" s="146">
        <v>2.7325699993525632E-2</v>
      </c>
      <c r="C97" s="146">
        <v>1</v>
      </c>
      <c r="D97" s="148">
        <f t="shared" si="20"/>
        <v>0.96689999999999998</v>
      </c>
      <c r="E97" s="148">
        <f t="shared" si="21"/>
        <v>2.7325699993525632E-2</v>
      </c>
      <c r="F97" s="32">
        <f t="shared" si="22"/>
        <v>0.96689999999999998</v>
      </c>
      <c r="G97" s="32">
        <f t="shared" si="23"/>
        <v>2.7325699993525632E-2</v>
      </c>
      <c r="H97" s="32">
        <f t="shared" si="24"/>
        <v>0.93489560999999999</v>
      </c>
      <c r="I97" s="32">
        <f t="shared" si="25"/>
        <v>0.90395056530899998</v>
      </c>
      <c r="J97" s="32">
        <f t="shared" si="26"/>
        <v>0.87402980159727206</v>
      </c>
      <c r="K97" s="32">
        <f t="shared" si="27"/>
        <v>2.6421219323739933E-2</v>
      </c>
      <c r="L97" s="32">
        <f t="shared" si="28"/>
        <v>2.5546676964124142E-2</v>
      </c>
      <c r="M97" s="32">
        <f t="shared" ca="1" si="29"/>
        <v>2.7458890318390005E-2</v>
      </c>
      <c r="N97" s="32">
        <f t="shared" ca="1" si="30"/>
        <v>1.7739662637477294E-8</v>
      </c>
      <c r="O97" s="149">
        <f t="shared" ca="1" si="31"/>
        <v>868416349077.47888</v>
      </c>
      <c r="P97" s="32">
        <f t="shared" ca="1" si="32"/>
        <v>726345776891.52148</v>
      </c>
      <c r="Q97" s="32">
        <f t="shared" ca="1" si="33"/>
        <v>14057311483.25716</v>
      </c>
      <c r="R97">
        <f t="shared" ca="1" si="34"/>
        <v>-1.3319032486437329E-4</v>
      </c>
    </row>
    <row r="98" spans="1:18">
      <c r="A98" s="146">
        <v>9691</v>
      </c>
      <c r="B98" s="146">
        <v>2.9182300000684336E-2</v>
      </c>
      <c r="C98" s="146">
        <v>1</v>
      </c>
      <c r="D98" s="148">
        <f t="shared" si="20"/>
        <v>0.96909999999999996</v>
      </c>
      <c r="E98" s="148">
        <f t="shared" si="21"/>
        <v>2.9182300000684336E-2</v>
      </c>
      <c r="F98" s="32">
        <f t="shared" si="22"/>
        <v>0.96909999999999996</v>
      </c>
      <c r="G98" s="32">
        <f t="shared" si="23"/>
        <v>2.9182300000684336E-2</v>
      </c>
      <c r="H98" s="32">
        <f t="shared" si="24"/>
        <v>0.9391548099999999</v>
      </c>
      <c r="I98" s="32">
        <f t="shared" si="25"/>
        <v>0.91013492637099991</v>
      </c>
      <c r="J98" s="32">
        <f t="shared" si="26"/>
        <v>0.882011757146136</v>
      </c>
      <c r="K98" s="32">
        <f t="shared" si="27"/>
        <v>2.8280566930663189E-2</v>
      </c>
      <c r="L98" s="32">
        <f t="shared" si="28"/>
        <v>2.7406697412505697E-2</v>
      </c>
      <c r="M98" s="32">
        <f t="shared" ca="1" si="29"/>
        <v>2.7534751845596724E-2</v>
      </c>
      <c r="N98" s="32">
        <f t="shared" ca="1" si="30"/>
        <v>2.7144149233325924E-6</v>
      </c>
      <c r="O98" s="149">
        <f t="shared" ca="1" si="31"/>
        <v>865751358439.26917</v>
      </c>
      <c r="P98" s="32">
        <f t="shared" ca="1" si="32"/>
        <v>732021231775.99377</v>
      </c>
      <c r="Q98" s="32">
        <f t="shared" ca="1" si="33"/>
        <v>14209337447.516058</v>
      </c>
      <c r="R98">
        <f t="shared" ca="1" si="34"/>
        <v>1.6475481550876116E-3</v>
      </c>
    </row>
    <row r="99" spans="1:18">
      <c r="A99" s="146">
        <v>10353</v>
      </c>
      <c r="B99" s="146">
        <v>2.913089999492513E-2</v>
      </c>
      <c r="C99" s="146">
        <v>1</v>
      </c>
      <c r="D99" s="148">
        <f t="shared" si="20"/>
        <v>1.0353000000000001</v>
      </c>
      <c r="E99" s="148">
        <f t="shared" si="21"/>
        <v>2.913089999492513E-2</v>
      </c>
      <c r="F99" s="32">
        <f t="shared" si="22"/>
        <v>1.0353000000000001</v>
      </c>
      <c r="G99" s="32">
        <f t="shared" si="23"/>
        <v>2.913089999492513E-2</v>
      </c>
      <c r="H99" s="32">
        <f t="shared" si="24"/>
        <v>1.0718460900000002</v>
      </c>
      <c r="I99" s="32">
        <f t="shared" si="25"/>
        <v>1.1096822569770004</v>
      </c>
      <c r="J99" s="32">
        <f t="shared" si="26"/>
        <v>1.1488540406482886</v>
      </c>
      <c r="K99" s="32">
        <f t="shared" si="27"/>
        <v>3.0159220764745989E-2</v>
      </c>
      <c r="L99" s="32">
        <f t="shared" si="28"/>
        <v>3.1223841257741525E-2</v>
      </c>
      <c r="M99" s="32">
        <f t="shared" ca="1" si="29"/>
        <v>2.984199402780105E-2</v>
      </c>
      <c r="N99" s="32">
        <f t="shared" ca="1" si="30"/>
        <v>5.056547235917395E-7</v>
      </c>
      <c r="O99" s="149">
        <f t="shared" ca="1" si="31"/>
        <v>786503217720.43787</v>
      </c>
      <c r="P99" s="32">
        <f t="shared" ca="1" si="32"/>
        <v>914906999459.84534</v>
      </c>
      <c r="Q99" s="32">
        <f t="shared" ca="1" si="33"/>
        <v>19221946351.544228</v>
      </c>
      <c r="R99">
        <f t="shared" ca="1" si="34"/>
        <v>-7.1109403287591966E-4</v>
      </c>
    </row>
    <row r="100" spans="1:18">
      <c r="A100" s="146">
        <v>10425</v>
      </c>
      <c r="B100" s="146">
        <v>3.005249999841908E-2</v>
      </c>
      <c r="C100" s="146">
        <v>1</v>
      </c>
      <c r="D100" s="148">
        <f t="shared" si="20"/>
        <v>1.0425</v>
      </c>
      <c r="E100" s="148">
        <f t="shared" si="21"/>
        <v>3.005249999841908E-2</v>
      </c>
      <c r="F100" s="32">
        <f t="shared" si="22"/>
        <v>1.0425</v>
      </c>
      <c r="G100" s="32">
        <f t="shared" si="23"/>
        <v>3.005249999841908E-2</v>
      </c>
      <c r="H100" s="32">
        <f t="shared" si="24"/>
        <v>1.08680625</v>
      </c>
      <c r="I100" s="32">
        <f t="shared" si="25"/>
        <v>1.132995515625</v>
      </c>
      <c r="J100" s="32">
        <f t="shared" si="26"/>
        <v>1.1811478250390626</v>
      </c>
      <c r="K100" s="32">
        <f t="shared" si="27"/>
        <v>3.1329731248351887E-2</v>
      </c>
      <c r="L100" s="32">
        <f t="shared" si="28"/>
        <v>3.2661244826406845E-2</v>
      </c>
      <c r="M100" s="32">
        <f t="shared" ca="1" si="29"/>
        <v>3.0095792175751149E-2</v>
      </c>
      <c r="N100" s="32">
        <f t="shared" ca="1" si="30"/>
        <v>1.8742126181513522E-9</v>
      </c>
      <c r="O100" s="149">
        <f t="shared" ca="1" si="31"/>
        <v>778000613521.05396</v>
      </c>
      <c r="P100" s="32">
        <f t="shared" ca="1" si="32"/>
        <v>936235805184.05225</v>
      </c>
      <c r="Q100" s="32">
        <f t="shared" ca="1" si="33"/>
        <v>19819284209.873619</v>
      </c>
      <c r="R100">
        <f t="shared" ca="1" si="34"/>
        <v>-4.3292177332069498E-5</v>
      </c>
    </row>
    <row r="101" spans="1:18">
      <c r="A101" s="146">
        <v>10475</v>
      </c>
      <c r="B101" s="146">
        <v>3.0317499993543606E-2</v>
      </c>
      <c r="C101" s="146">
        <v>1</v>
      </c>
      <c r="D101" s="148">
        <f t="shared" si="20"/>
        <v>1.0475000000000001</v>
      </c>
      <c r="E101" s="148">
        <f t="shared" si="21"/>
        <v>3.0317499993543606E-2</v>
      </c>
      <c r="F101" s="32">
        <f t="shared" si="22"/>
        <v>1.0475000000000001</v>
      </c>
      <c r="G101" s="32">
        <f t="shared" si="23"/>
        <v>3.0317499993543606E-2</v>
      </c>
      <c r="H101" s="32">
        <f t="shared" si="24"/>
        <v>1.0972562500000003</v>
      </c>
      <c r="I101" s="32">
        <f t="shared" si="25"/>
        <v>1.1493759218750004</v>
      </c>
      <c r="J101" s="32">
        <f t="shared" si="26"/>
        <v>1.203971278164063</v>
      </c>
      <c r="K101" s="32">
        <f t="shared" si="27"/>
        <v>3.1757581243236931E-2</v>
      </c>
      <c r="L101" s="32">
        <f t="shared" si="28"/>
        <v>3.3266066352290687E-2</v>
      </c>
      <c r="M101" s="32">
        <f t="shared" ca="1" si="29"/>
        <v>3.0272370939356127E-2</v>
      </c>
      <c r="N101" s="32">
        <f t="shared" ca="1" si="30"/>
        <v>2.0366315318563991E-9</v>
      </c>
      <c r="O101" s="149">
        <f t="shared" ca="1" si="31"/>
        <v>772110245863.5769</v>
      </c>
      <c r="P101" s="32">
        <f t="shared" ca="1" si="32"/>
        <v>951216452369.49731</v>
      </c>
      <c r="Q101" s="32">
        <f t="shared" ca="1" si="33"/>
        <v>20240247863.02668</v>
      </c>
      <c r="R101">
        <f t="shared" ca="1" si="34"/>
        <v>4.5129054187478812E-5</v>
      </c>
    </row>
    <row r="102" spans="1:18">
      <c r="A102" s="146">
        <v>11257.5</v>
      </c>
      <c r="B102" s="146">
        <v>3.3664749993477017E-2</v>
      </c>
      <c r="C102" s="146">
        <v>1</v>
      </c>
      <c r="D102" s="148">
        <f t="shared" si="20"/>
        <v>1.12575</v>
      </c>
      <c r="E102" s="148">
        <f t="shared" si="21"/>
        <v>3.3664749993477017E-2</v>
      </c>
      <c r="F102" s="32">
        <f t="shared" si="22"/>
        <v>1.12575</v>
      </c>
      <c r="G102" s="32">
        <f t="shared" si="23"/>
        <v>3.3664749993477017E-2</v>
      </c>
      <c r="H102" s="32">
        <f t="shared" si="24"/>
        <v>1.2673130625</v>
      </c>
      <c r="I102" s="32">
        <f t="shared" si="25"/>
        <v>1.426677680109375</v>
      </c>
      <c r="J102" s="32">
        <f t="shared" si="26"/>
        <v>1.6060823983831289</v>
      </c>
      <c r="K102" s="32">
        <f t="shared" si="27"/>
        <v>3.7898092305156755E-2</v>
      </c>
      <c r="L102" s="32">
        <f t="shared" si="28"/>
        <v>4.2663777412530218E-2</v>
      </c>
      <c r="M102" s="32">
        <f t="shared" ca="1" si="29"/>
        <v>3.3071075265459111E-2</v>
      </c>
      <c r="N102" s="32">
        <f t="shared" ca="1" si="30"/>
        <v>3.5244968268713379E-7</v>
      </c>
      <c r="O102" s="149">
        <f t="shared" ca="1" si="31"/>
        <v>681540421204.6095</v>
      </c>
      <c r="P102" s="32">
        <f t="shared" ca="1" si="32"/>
        <v>1204083115623.6584</v>
      </c>
      <c r="Q102" s="32">
        <f t="shared" ca="1" si="33"/>
        <v>27500237319.324898</v>
      </c>
      <c r="R102">
        <f t="shared" ca="1" si="34"/>
        <v>5.9367472801790527E-4</v>
      </c>
    </row>
    <row r="103" spans="1:18">
      <c r="A103" s="146">
        <v>11261.5</v>
      </c>
      <c r="B103" s="146">
        <v>3.4465949996956624E-2</v>
      </c>
      <c r="C103" s="146">
        <v>1</v>
      </c>
      <c r="D103" s="148">
        <f t="shared" si="20"/>
        <v>1.12615</v>
      </c>
      <c r="E103" s="148">
        <f t="shared" si="21"/>
        <v>3.4465949996956624E-2</v>
      </c>
      <c r="F103" s="32">
        <f t="shared" si="22"/>
        <v>1.12615</v>
      </c>
      <c r="G103" s="32">
        <f t="shared" si="23"/>
        <v>3.4465949996956624E-2</v>
      </c>
      <c r="H103" s="32">
        <f t="shared" si="24"/>
        <v>1.2682138224999999</v>
      </c>
      <c r="I103" s="32">
        <f t="shared" si="25"/>
        <v>1.428198996208375</v>
      </c>
      <c r="J103" s="32">
        <f t="shared" si="26"/>
        <v>1.6083662995800614</v>
      </c>
      <c r="K103" s="32">
        <f t="shared" si="27"/>
        <v>3.8813829589072701E-2</v>
      </c>
      <c r="L103" s="32">
        <f t="shared" si="28"/>
        <v>4.371019419173422E-2</v>
      </c>
      <c r="M103" s="32">
        <f t="shared" ca="1" si="29"/>
        <v>3.3085551960348451E-2</v>
      </c>
      <c r="N103" s="32">
        <f t="shared" ca="1" si="30"/>
        <v>1.9054987394716982E-6</v>
      </c>
      <c r="O103" s="149">
        <f t="shared" ca="1" si="31"/>
        <v>681085673385.46204</v>
      </c>
      <c r="P103" s="32">
        <f t="shared" ca="1" si="32"/>
        <v>1205466360728.6372</v>
      </c>
      <c r="Q103" s="32">
        <f t="shared" ca="1" si="33"/>
        <v>27540664107.136433</v>
      </c>
      <c r="R103">
        <f t="shared" ca="1" si="34"/>
        <v>1.3803980366081728E-3</v>
      </c>
    </row>
    <row r="104" spans="1:18">
      <c r="A104" s="146">
        <v>11310</v>
      </c>
      <c r="B104" s="146">
        <v>3.3242999998037703E-2</v>
      </c>
      <c r="C104" s="146">
        <v>1</v>
      </c>
      <c r="D104" s="148">
        <f t="shared" si="20"/>
        <v>1.131</v>
      </c>
      <c r="E104" s="148">
        <f t="shared" si="21"/>
        <v>3.3242999998037703E-2</v>
      </c>
      <c r="F104" s="32">
        <f t="shared" si="22"/>
        <v>1.131</v>
      </c>
      <c r="G104" s="32">
        <f t="shared" si="23"/>
        <v>3.3242999998037703E-2</v>
      </c>
      <c r="H104" s="32">
        <f t="shared" si="24"/>
        <v>1.279161</v>
      </c>
      <c r="I104" s="32">
        <f t="shared" si="25"/>
        <v>1.446731091</v>
      </c>
      <c r="J104" s="32">
        <f t="shared" si="26"/>
        <v>1.6362528639209999</v>
      </c>
      <c r="K104" s="32">
        <f t="shared" si="27"/>
        <v>3.7597832997780641E-2</v>
      </c>
      <c r="L104" s="32">
        <f t="shared" si="28"/>
        <v>4.2523149120489906E-2</v>
      </c>
      <c r="M104" s="32">
        <f t="shared" ca="1" si="29"/>
        <v>3.3261219654599321E-2</v>
      </c>
      <c r="N104" s="32">
        <f t="shared" ca="1" si="30"/>
        <v>3.3195588522328973E-10</v>
      </c>
      <c r="O104" s="149">
        <f t="shared" ca="1" si="31"/>
        <v>675578868219.56226</v>
      </c>
      <c r="P104" s="32">
        <f t="shared" ca="1" si="32"/>
        <v>1222312931080.0618</v>
      </c>
      <c r="Q104" s="32">
        <f t="shared" ca="1" si="33"/>
        <v>28033578985.032337</v>
      </c>
      <c r="R104">
        <f t="shared" ca="1" si="34"/>
        <v>-1.8219656561617448E-5</v>
      </c>
    </row>
    <row r="105" spans="1:18">
      <c r="A105" s="146">
        <v>11310</v>
      </c>
      <c r="B105" s="146">
        <v>3.3242999998037703E-2</v>
      </c>
      <c r="C105" s="146">
        <v>1</v>
      </c>
      <c r="D105" s="148">
        <f t="shared" si="20"/>
        <v>1.131</v>
      </c>
      <c r="E105" s="148">
        <f t="shared" si="21"/>
        <v>3.3242999998037703E-2</v>
      </c>
      <c r="F105" s="32">
        <f t="shared" si="22"/>
        <v>1.131</v>
      </c>
      <c r="G105" s="32">
        <f t="shared" si="23"/>
        <v>3.3242999998037703E-2</v>
      </c>
      <c r="H105" s="32">
        <f t="shared" si="24"/>
        <v>1.279161</v>
      </c>
      <c r="I105" s="32">
        <f t="shared" si="25"/>
        <v>1.446731091</v>
      </c>
      <c r="J105" s="32">
        <f t="shared" si="26"/>
        <v>1.6362528639209999</v>
      </c>
      <c r="K105" s="32">
        <f t="shared" si="27"/>
        <v>3.7597832997780641E-2</v>
      </c>
      <c r="L105" s="32">
        <f t="shared" si="28"/>
        <v>4.2523149120489906E-2</v>
      </c>
      <c r="M105" s="32">
        <f t="shared" ca="1" si="29"/>
        <v>3.3261219654599321E-2</v>
      </c>
      <c r="N105" s="32">
        <f t="shared" ca="1" si="30"/>
        <v>3.3195588522328973E-10</v>
      </c>
      <c r="O105" s="149">
        <f t="shared" ca="1" si="31"/>
        <v>675578868219.56226</v>
      </c>
      <c r="P105" s="32">
        <f t="shared" ca="1" si="32"/>
        <v>1222312931080.0618</v>
      </c>
      <c r="Q105" s="32">
        <f t="shared" ca="1" si="33"/>
        <v>28033578985.032337</v>
      </c>
      <c r="R105">
        <f t="shared" ca="1" si="34"/>
        <v>-1.8219656561617448E-5</v>
      </c>
    </row>
    <row r="106" spans="1:18">
      <c r="A106" s="146">
        <v>11335.5</v>
      </c>
      <c r="B106" s="146">
        <v>3.3238149997487199E-2</v>
      </c>
      <c r="C106" s="146">
        <v>1</v>
      </c>
      <c r="D106" s="148">
        <f t="shared" si="20"/>
        <v>1.1335500000000001</v>
      </c>
      <c r="E106" s="148">
        <f t="shared" si="21"/>
        <v>3.3238149997487199E-2</v>
      </c>
      <c r="F106" s="32">
        <f t="shared" si="22"/>
        <v>1.1335500000000001</v>
      </c>
      <c r="G106" s="32">
        <f t="shared" si="23"/>
        <v>3.3238149997487199E-2</v>
      </c>
      <c r="H106" s="32">
        <f t="shared" si="24"/>
        <v>1.2849356025000001</v>
      </c>
      <c r="I106" s="32">
        <f t="shared" si="25"/>
        <v>1.4565387522138751</v>
      </c>
      <c r="J106" s="32">
        <f t="shared" si="26"/>
        <v>1.6510595025720383</v>
      </c>
      <c r="K106" s="32">
        <f t="shared" si="27"/>
        <v>3.7677104929651616E-2</v>
      </c>
      <c r="L106" s="32">
        <f t="shared" si="28"/>
        <v>4.2708882293006588E-2</v>
      </c>
      <c r="M106" s="32">
        <f t="shared" ca="1" si="29"/>
        <v>3.3353683118614481E-2</v>
      </c>
      <c r="N106" s="32">
        <f t="shared" ca="1" si="30"/>
        <v>1.3347902077411402E-8</v>
      </c>
      <c r="O106" s="149">
        <f t="shared" ca="1" si="31"/>
        <v>672688758846.66125</v>
      </c>
      <c r="P106" s="32">
        <f t="shared" ca="1" si="32"/>
        <v>1231225878118.1504</v>
      </c>
      <c r="Q106" s="32">
        <f t="shared" ca="1" si="33"/>
        <v>28294775030.571632</v>
      </c>
      <c r="R106">
        <f t="shared" ca="1" si="34"/>
        <v>-1.1553312112728281E-4</v>
      </c>
    </row>
    <row r="107" spans="1:18">
      <c r="A107" s="146">
        <v>11336</v>
      </c>
      <c r="B107" s="146">
        <v>3.3500799996545538E-2</v>
      </c>
      <c r="C107" s="146">
        <v>1</v>
      </c>
      <c r="D107" s="148">
        <f t="shared" si="20"/>
        <v>1.1335999999999999</v>
      </c>
      <c r="E107" s="148">
        <f t="shared" si="21"/>
        <v>3.3500799996545538E-2</v>
      </c>
      <c r="F107" s="32">
        <f t="shared" si="22"/>
        <v>1.1335999999999999</v>
      </c>
      <c r="G107" s="32">
        <f t="shared" si="23"/>
        <v>3.3500799996545538E-2</v>
      </c>
      <c r="H107" s="32">
        <f t="shared" si="24"/>
        <v>1.2850489599999999</v>
      </c>
      <c r="I107" s="32">
        <f t="shared" si="25"/>
        <v>1.4567315010559998</v>
      </c>
      <c r="J107" s="32">
        <f t="shared" si="26"/>
        <v>1.6513508295970813</v>
      </c>
      <c r="K107" s="32">
        <f t="shared" si="27"/>
        <v>3.7976506876084018E-2</v>
      </c>
      <c r="L107" s="32">
        <f t="shared" si="28"/>
        <v>4.3050168194728844E-2</v>
      </c>
      <c r="M107" s="32">
        <f t="shared" ca="1" si="29"/>
        <v>3.3355496831097523E-2</v>
      </c>
      <c r="N107" s="32">
        <f t="shared" ca="1" si="30"/>
        <v>2.1113009889213452E-8</v>
      </c>
      <c r="O107" s="149">
        <f t="shared" ca="1" si="31"/>
        <v>672632126167.05286</v>
      </c>
      <c r="P107" s="32">
        <f t="shared" ca="1" si="32"/>
        <v>1231401024571.1221</v>
      </c>
      <c r="Q107" s="32">
        <f t="shared" ca="1" si="33"/>
        <v>28299910564.770748</v>
      </c>
      <c r="R107">
        <f t="shared" ca="1" si="34"/>
        <v>1.453031654480158E-4</v>
      </c>
    </row>
    <row r="108" spans="1:18">
      <c r="A108" s="146">
        <v>11338</v>
      </c>
      <c r="B108" s="146">
        <v>3.3351400001265574E-2</v>
      </c>
      <c r="C108" s="146">
        <v>1</v>
      </c>
      <c r="D108" s="148">
        <f t="shared" si="20"/>
        <v>1.1337999999999999</v>
      </c>
      <c r="E108" s="148">
        <f t="shared" si="21"/>
        <v>3.3351400001265574E-2</v>
      </c>
      <c r="F108" s="32">
        <f t="shared" si="22"/>
        <v>1.1337999999999999</v>
      </c>
      <c r="G108" s="32">
        <f t="shared" si="23"/>
        <v>3.3351400001265574E-2</v>
      </c>
      <c r="H108" s="32">
        <f t="shared" si="24"/>
        <v>1.2855024399999999</v>
      </c>
      <c r="I108" s="32">
        <f t="shared" si="25"/>
        <v>1.4575026664719999</v>
      </c>
      <c r="J108" s="32">
        <f t="shared" si="26"/>
        <v>1.6525165232459533</v>
      </c>
      <c r="K108" s="32">
        <f t="shared" si="27"/>
        <v>3.7813817321434906E-2</v>
      </c>
      <c r="L108" s="32">
        <f t="shared" si="28"/>
        <v>4.287330607904289E-2</v>
      </c>
      <c r="M108" s="32">
        <f t="shared" ca="1" si="29"/>
        <v>3.3362751951562311E-2</v>
      </c>
      <c r="N108" s="32">
        <f t="shared" ca="1" si="30"/>
        <v>1.2886677553958402E-10</v>
      </c>
      <c r="O108" s="149">
        <f t="shared" ca="1" si="31"/>
        <v>672405609368.78259</v>
      </c>
      <c r="P108" s="32">
        <f t="shared" ca="1" si="32"/>
        <v>1232101757698.7864</v>
      </c>
      <c r="Q108" s="32">
        <f t="shared" ca="1" si="33"/>
        <v>28320458106.546383</v>
      </c>
      <c r="R108">
        <f t="shared" ca="1" si="34"/>
        <v>-1.1351950296736857E-5</v>
      </c>
    </row>
    <row r="109" spans="1:18">
      <c r="A109" s="146">
        <v>11338.5</v>
      </c>
      <c r="B109" s="146">
        <v>3.3414049998100381E-2</v>
      </c>
      <c r="C109" s="146">
        <v>1</v>
      </c>
      <c r="D109" s="148">
        <f t="shared" si="20"/>
        <v>1.13385</v>
      </c>
      <c r="E109" s="148">
        <f t="shared" si="21"/>
        <v>3.3414049998100381E-2</v>
      </c>
      <c r="F109" s="32">
        <f t="shared" si="22"/>
        <v>1.13385</v>
      </c>
      <c r="G109" s="32">
        <f t="shared" si="23"/>
        <v>3.3414049998100381E-2</v>
      </c>
      <c r="H109" s="32">
        <f t="shared" si="24"/>
        <v>1.2856158225000001</v>
      </c>
      <c r="I109" s="32">
        <f t="shared" si="25"/>
        <v>1.4576955003416252</v>
      </c>
      <c r="J109" s="32">
        <f t="shared" si="26"/>
        <v>1.6528080430623517</v>
      </c>
      <c r="K109" s="32">
        <f t="shared" si="27"/>
        <v>3.7886520590346119E-2</v>
      </c>
      <c r="L109" s="32">
        <f t="shared" si="28"/>
        <v>4.295763137136395E-2</v>
      </c>
      <c r="M109" s="32">
        <f t="shared" ca="1" si="29"/>
        <v>3.3364565799311657E-2</v>
      </c>
      <c r="N109" s="32">
        <f t="shared" ca="1" si="30"/>
        <v>2.4486859297619548E-9</v>
      </c>
      <c r="O109" s="149">
        <f t="shared" ca="1" si="31"/>
        <v>672348983649.88232</v>
      </c>
      <c r="P109" s="32">
        <f t="shared" ca="1" si="32"/>
        <v>1232276977812.0725</v>
      </c>
      <c r="Q109" s="32">
        <f t="shared" ca="1" si="33"/>
        <v>28325596343.336445</v>
      </c>
      <c r="R109">
        <f t="shared" ca="1" si="34"/>
        <v>4.948419878872401E-5</v>
      </c>
    </row>
    <row r="110" spans="1:18">
      <c r="A110" s="146">
        <v>11358</v>
      </c>
      <c r="B110" s="146">
        <v>3.3557399998244364E-2</v>
      </c>
      <c r="C110" s="146">
        <v>1</v>
      </c>
      <c r="D110" s="148">
        <f t="shared" si="20"/>
        <v>1.1357999999999999</v>
      </c>
      <c r="E110" s="148">
        <f t="shared" si="21"/>
        <v>3.3557399998244364E-2</v>
      </c>
      <c r="F110" s="32">
        <f t="shared" si="22"/>
        <v>1.1357999999999999</v>
      </c>
      <c r="G110" s="32">
        <f t="shared" si="23"/>
        <v>3.3557399998244364E-2</v>
      </c>
      <c r="H110" s="32">
        <f t="shared" si="24"/>
        <v>1.2900416399999999</v>
      </c>
      <c r="I110" s="32">
        <f t="shared" si="25"/>
        <v>1.4652292947119998</v>
      </c>
      <c r="J110" s="32">
        <f t="shared" si="26"/>
        <v>1.6642074329338892</v>
      </c>
      <c r="K110" s="32">
        <f t="shared" si="27"/>
        <v>3.8114494918005948E-2</v>
      </c>
      <c r="L110" s="32">
        <f t="shared" si="28"/>
        <v>4.3290443327871152E-2</v>
      </c>
      <c r="M110" s="32">
        <f t="shared" ca="1" si="29"/>
        <v>3.3435326963077452E-2</v>
      </c>
      <c r="N110" s="32">
        <f t="shared" ca="1" si="30"/>
        <v>1.490182591486198E-8</v>
      </c>
      <c r="O110" s="149">
        <f t="shared" ca="1" si="31"/>
        <v>670141668014.79578</v>
      </c>
      <c r="P110" s="32">
        <f t="shared" ca="1" si="32"/>
        <v>1239122059169.5457</v>
      </c>
      <c r="Q110" s="32">
        <f t="shared" ca="1" si="33"/>
        <v>28526409430.06916</v>
      </c>
      <c r="R110">
        <f t="shared" ca="1" si="34"/>
        <v>1.2207303516691137E-4</v>
      </c>
    </row>
    <row r="111" spans="1:18">
      <c r="A111" s="146">
        <v>12167</v>
      </c>
      <c r="B111" s="146">
        <v>3.7425099995743949E-2</v>
      </c>
      <c r="C111" s="146">
        <v>1</v>
      </c>
      <c r="D111" s="148">
        <f t="shared" si="20"/>
        <v>1.2166999999999999</v>
      </c>
      <c r="E111" s="148">
        <f t="shared" si="21"/>
        <v>3.7425099995743949E-2</v>
      </c>
      <c r="F111" s="32">
        <f t="shared" si="22"/>
        <v>1.2166999999999999</v>
      </c>
      <c r="G111" s="32">
        <f t="shared" si="23"/>
        <v>3.7425099995743949E-2</v>
      </c>
      <c r="H111" s="32">
        <f t="shared" si="24"/>
        <v>1.4803588899999998</v>
      </c>
      <c r="I111" s="32">
        <f t="shared" si="25"/>
        <v>1.8011526614629996</v>
      </c>
      <c r="J111" s="32">
        <f t="shared" si="26"/>
        <v>2.1914624432020315</v>
      </c>
      <c r="K111" s="32">
        <f t="shared" si="27"/>
        <v>4.5535119164821655E-2</v>
      </c>
      <c r="L111" s="32">
        <f t="shared" si="28"/>
        <v>5.5402579487838506E-2</v>
      </c>
      <c r="M111" s="32">
        <f t="shared" ca="1" si="29"/>
        <v>3.6407273309335832E-2</v>
      </c>
      <c r="N111" s="32">
        <f t="shared" ca="1" si="30"/>
        <v>1.035971163564528E-6</v>
      </c>
      <c r="O111" s="149">
        <f t="shared" ca="1" si="31"/>
        <v>580528712319.28174</v>
      </c>
      <c r="P111" s="32">
        <f t="shared" ca="1" si="32"/>
        <v>1543225372484.0715</v>
      </c>
      <c r="Q111" s="32">
        <f t="shared" ca="1" si="33"/>
        <v>37597685478.291428</v>
      </c>
      <c r="R111">
        <f t="shared" ca="1" si="34"/>
        <v>1.0178266864081173E-3</v>
      </c>
    </row>
    <row r="112" spans="1:18">
      <c r="A112" s="146">
        <v>12303.5</v>
      </c>
      <c r="B112" s="146">
        <v>3.7428549992910121E-2</v>
      </c>
      <c r="C112" s="146">
        <v>1</v>
      </c>
      <c r="D112" s="148">
        <f t="shared" si="20"/>
        <v>1.2303500000000001</v>
      </c>
      <c r="E112" s="148">
        <f t="shared" si="21"/>
        <v>3.7428549992910121E-2</v>
      </c>
      <c r="F112" s="32">
        <f t="shared" si="22"/>
        <v>1.2303500000000001</v>
      </c>
      <c r="G112" s="32">
        <f t="shared" si="23"/>
        <v>3.7428549992910121E-2</v>
      </c>
      <c r="H112" s="32">
        <f t="shared" si="24"/>
        <v>1.5137611225000001</v>
      </c>
      <c r="I112" s="32">
        <f t="shared" si="25"/>
        <v>1.8624559970678751</v>
      </c>
      <c r="J112" s="32">
        <f t="shared" si="26"/>
        <v>2.29147273599246</v>
      </c>
      <c r="K112" s="32">
        <f t="shared" si="27"/>
        <v>4.6050216483776968E-2</v>
      </c>
      <c r="L112" s="32">
        <f t="shared" si="28"/>
        <v>5.6657883850814994E-2</v>
      </c>
      <c r="M112" s="32">
        <f t="shared" ca="1" si="29"/>
        <v>3.6915703402776535E-2</v>
      </c>
      <c r="N112" s="32">
        <f t="shared" ca="1" si="30"/>
        <v>2.6301162501164553E-7</v>
      </c>
      <c r="O112" s="149">
        <f t="shared" ca="1" si="31"/>
        <v>565807600441.84351</v>
      </c>
      <c r="P112" s="32">
        <f t="shared" ca="1" si="32"/>
        <v>1598491516378.366</v>
      </c>
      <c r="Q112" s="32">
        <f t="shared" ca="1" si="33"/>
        <v>39274174300.322639</v>
      </c>
      <c r="R112">
        <f t="shared" ca="1" si="34"/>
        <v>5.1284659013358519E-4</v>
      </c>
    </row>
    <row r="113" spans="1:18">
      <c r="A113" s="146"/>
      <c r="B113" s="146"/>
      <c r="C113" s="146"/>
      <c r="D113" s="148">
        <f t="shared" si="20"/>
        <v>0</v>
      </c>
      <c r="E113" s="148">
        <f t="shared" si="21"/>
        <v>0</v>
      </c>
      <c r="F113" s="32">
        <f t="shared" si="22"/>
        <v>0</v>
      </c>
      <c r="G113" s="32">
        <f t="shared" si="23"/>
        <v>0</v>
      </c>
      <c r="H113" s="32">
        <f t="shared" si="24"/>
        <v>0</v>
      </c>
      <c r="I113" s="32">
        <f t="shared" si="25"/>
        <v>0</v>
      </c>
      <c r="J113" s="32">
        <f t="shared" si="26"/>
        <v>0</v>
      </c>
      <c r="K113" s="32">
        <f t="shared" si="27"/>
        <v>0</v>
      </c>
      <c r="L113" s="32">
        <f t="shared" si="28"/>
        <v>0</v>
      </c>
      <c r="M113" s="32">
        <f t="shared" ca="1" si="29"/>
        <v>-8.1234698294346992E-4</v>
      </c>
      <c r="N113" s="32">
        <f t="shared" ca="1" si="30"/>
        <v>0</v>
      </c>
      <c r="O113" s="149">
        <f t="shared" ca="1" si="31"/>
        <v>0</v>
      </c>
      <c r="P113" s="32">
        <f t="shared" ca="1" si="32"/>
        <v>0</v>
      </c>
      <c r="Q113" s="32">
        <f t="shared" ca="1" si="33"/>
        <v>0</v>
      </c>
      <c r="R113">
        <f t="shared" ca="1" si="34"/>
        <v>8.1234698294346992E-4</v>
      </c>
    </row>
    <row r="114" spans="1:18">
      <c r="A114" s="146"/>
      <c r="B114" s="146"/>
      <c r="C114" s="146"/>
      <c r="D114" s="148">
        <f t="shared" si="20"/>
        <v>0</v>
      </c>
      <c r="E114" s="148">
        <f t="shared" si="21"/>
        <v>0</v>
      </c>
      <c r="F114" s="32">
        <f t="shared" si="22"/>
        <v>0</v>
      </c>
      <c r="G114" s="32">
        <f t="shared" si="23"/>
        <v>0</v>
      </c>
      <c r="H114" s="32">
        <f t="shared" si="24"/>
        <v>0</v>
      </c>
      <c r="I114" s="32">
        <f t="shared" si="25"/>
        <v>0</v>
      </c>
      <c r="J114" s="32">
        <f t="shared" si="26"/>
        <v>0</v>
      </c>
      <c r="K114" s="32">
        <f t="shared" si="27"/>
        <v>0</v>
      </c>
      <c r="L114" s="32">
        <f t="shared" si="28"/>
        <v>0</v>
      </c>
      <c r="M114" s="32">
        <f t="shared" ca="1" si="29"/>
        <v>-8.1234698294346992E-4</v>
      </c>
      <c r="N114" s="32">
        <f t="shared" ca="1" si="30"/>
        <v>0</v>
      </c>
      <c r="O114" s="149">
        <f t="shared" ca="1" si="31"/>
        <v>0</v>
      </c>
      <c r="P114" s="32">
        <f t="shared" ca="1" si="32"/>
        <v>0</v>
      </c>
      <c r="Q114" s="32">
        <f t="shared" ca="1" si="33"/>
        <v>0</v>
      </c>
      <c r="R114">
        <f t="shared" ca="1" si="34"/>
        <v>8.1234698294346992E-4</v>
      </c>
    </row>
    <row r="115" spans="1:18">
      <c r="A115" s="146"/>
      <c r="B115" s="146"/>
      <c r="C115" s="146"/>
      <c r="D115" s="148">
        <f t="shared" si="20"/>
        <v>0</v>
      </c>
      <c r="E115" s="148">
        <f t="shared" si="21"/>
        <v>0</v>
      </c>
      <c r="F115" s="32">
        <f t="shared" si="22"/>
        <v>0</v>
      </c>
      <c r="G115" s="32">
        <f t="shared" si="23"/>
        <v>0</v>
      </c>
      <c r="H115" s="32">
        <f t="shared" si="24"/>
        <v>0</v>
      </c>
      <c r="I115" s="32">
        <f t="shared" si="25"/>
        <v>0</v>
      </c>
      <c r="J115" s="32">
        <f t="shared" si="26"/>
        <v>0</v>
      </c>
      <c r="K115" s="32">
        <f t="shared" si="27"/>
        <v>0</v>
      </c>
      <c r="L115" s="32">
        <f t="shared" si="28"/>
        <v>0</v>
      </c>
      <c r="M115" s="32">
        <f t="shared" ca="1" si="29"/>
        <v>-8.1234698294346992E-4</v>
      </c>
      <c r="N115" s="32">
        <f t="shared" ca="1" si="30"/>
        <v>0</v>
      </c>
      <c r="O115" s="149">
        <f t="shared" ca="1" si="31"/>
        <v>0</v>
      </c>
      <c r="P115" s="32">
        <f t="shared" ca="1" si="32"/>
        <v>0</v>
      </c>
      <c r="Q115" s="32">
        <f t="shared" ca="1" si="33"/>
        <v>0</v>
      </c>
      <c r="R115">
        <f t="shared" ca="1" si="34"/>
        <v>8.1234698294346992E-4</v>
      </c>
    </row>
    <row r="116" spans="1:18">
      <c r="A116" s="146"/>
      <c r="B116" s="146"/>
      <c r="C116" s="146"/>
      <c r="D116" s="148">
        <f t="shared" si="20"/>
        <v>0</v>
      </c>
      <c r="E116" s="148">
        <f t="shared" si="21"/>
        <v>0</v>
      </c>
      <c r="F116" s="32">
        <f t="shared" si="22"/>
        <v>0</v>
      </c>
      <c r="G116" s="32">
        <f t="shared" si="23"/>
        <v>0</v>
      </c>
      <c r="H116" s="32">
        <f t="shared" si="24"/>
        <v>0</v>
      </c>
      <c r="I116" s="32">
        <f t="shared" si="25"/>
        <v>0</v>
      </c>
      <c r="J116" s="32">
        <f t="shared" si="26"/>
        <v>0</v>
      </c>
      <c r="K116" s="32">
        <f t="shared" si="27"/>
        <v>0</v>
      </c>
      <c r="L116" s="32">
        <f t="shared" si="28"/>
        <v>0</v>
      </c>
      <c r="M116" s="32">
        <f t="shared" ca="1" si="29"/>
        <v>-8.1234698294346992E-4</v>
      </c>
      <c r="N116" s="32">
        <f t="shared" ca="1" si="30"/>
        <v>0</v>
      </c>
      <c r="O116" s="149">
        <f t="shared" ca="1" si="31"/>
        <v>0</v>
      </c>
      <c r="P116" s="32">
        <f t="shared" ca="1" si="32"/>
        <v>0</v>
      </c>
      <c r="Q116" s="32">
        <f t="shared" ca="1" si="33"/>
        <v>0</v>
      </c>
      <c r="R116">
        <f t="shared" ca="1" si="34"/>
        <v>8.1234698294346992E-4</v>
      </c>
    </row>
    <row r="117" spans="1:18">
      <c r="A117" s="146"/>
      <c r="B117" s="146"/>
      <c r="C117" s="146"/>
      <c r="D117" s="148">
        <f t="shared" si="20"/>
        <v>0</v>
      </c>
      <c r="E117" s="148">
        <f t="shared" si="21"/>
        <v>0</v>
      </c>
      <c r="F117" s="32">
        <f t="shared" si="22"/>
        <v>0</v>
      </c>
      <c r="G117" s="32">
        <f t="shared" si="23"/>
        <v>0</v>
      </c>
      <c r="H117" s="32">
        <f t="shared" si="24"/>
        <v>0</v>
      </c>
      <c r="I117" s="32">
        <f t="shared" si="25"/>
        <v>0</v>
      </c>
      <c r="J117" s="32">
        <f t="shared" si="26"/>
        <v>0</v>
      </c>
      <c r="K117" s="32">
        <f t="shared" si="27"/>
        <v>0</v>
      </c>
      <c r="L117" s="32">
        <f t="shared" si="28"/>
        <v>0</v>
      </c>
      <c r="M117" s="32">
        <f t="shared" ca="1" si="29"/>
        <v>-8.1234698294346992E-4</v>
      </c>
      <c r="N117" s="32">
        <f t="shared" ca="1" si="30"/>
        <v>0</v>
      </c>
      <c r="O117" s="149">
        <f t="shared" ca="1" si="31"/>
        <v>0</v>
      </c>
      <c r="P117" s="32">
        <f t="shared" ca="1" si="32"/>
        <v>0</v>
      </c>
      <c r="Q117" s="32">
        <f t="shared" ca="1" si="33"/>
        <v>0</v>
      </c>
      <c r="R117">
        <f t="shared" ca="1" si="34"/>
        <v>8.1234698294346992E-4</v>
      </c>
    </row>
    <row r="118" spans="1:18">
      <c r="A118" s="146"/>
      <c r="B118" s="146"/>
      <c r="C118" s="146"/>
      <c r="D118" s="148">
        <f t="shared" si="20"/>
        <v>0</v>
      </c>
      <c r="E118" s="148">
        <f t="shared" si="21"/>
        <v>0</v>
      </c>
      <c r="F118" s="32">
        <f t="shared" si="22"/>
        <v>0</v>
      </c>
      <c r="G118" s="32">
        <f t="shared" si="23"/>
        <v>0</v>
      </c>
      <c r="H118" s="32">
        <f t="shared" si="24"/>
        <v>0</v>
      </c>
      <c r="I118" s="32">
        <f t="shared" si="25"/>
        <v>0</v>
      </c>
      <c r="J118" s="32">
        <f t="shared" si="26"/>
        <v>0</v>
      </c>
      <c r="K118" s="32">
        <f t="shared" si="27"/>
        <v>0</v>
      </c>
      <c r="L118" s="32">
        <f t="shared" si="28"/>
        <v>0</v>
      </c>
      <c r="M118" s="32">
        <f t="shared" ca="1" si="29"/>
        <v>-8.1234698294346992E-4</v>
      </c>
      <c r="N118" s="32">
        <f t="shared" ca="1" si="30"/>
        <v>0</v>
      </c>
      <c r="O118" s="149">
        <f t="shared" ca="1" si="31"/>
        <v>0</v>
      </c>
      <c r="P118" s="32">
        <f t="shared" ca="1" si="32"/>
        <v>0</v>
      </c>
      <c r="Q118" s="32">
        <f t="shared" ca="1" si="33"/>
        <v>0</v>
      </c>
      <c r="R118">
        <f t="shared" ca="1" si="34"/>
        <v>8.1234698294346992E-4</v>
      </c>
    </row>
    <row r="119" spans="1:18">
      <c r="A119" s="146"/>
      <c r="B119" s="146"/>
      <c r="C119" s="146"/>
      <c r="D119" s="148">
        <f t="shared" si="20"/>
        <v>0</v>
      </c>
      <c r="E119" s="148">
        <f t="shared" si="21"/>
        <v>0</v>
      </c>
      <c r="F119" s="32">
        <f t="shared" si="22"/>
        <v>0</v>
      </c>
      <c r="G119" s="32">
        <f t="shared" si="23"/>
        <v>0</v>
      </c>
      <c r="H119" s="32">
        <f t="shared" si="24"/>
        <v>0</v>
      </c>
      <c r="I119" s="32">
        <f t="shared" si="25"/>
        <v>0</v>
      </c>
      <c r="J119" s="32">
        <f t="shared" si="26"/>
        <v>0</v>
      </c>
      <c r="K119" s="32">
        <f t="shared" si="27"/>
        <v>0</v>
      </c>
      <c r="L119" s="32">
        <f t="shared" si="28"/>
        <v>0</v>
      </c>
      <c r="M119" s="32">
        <f t="shared" ca="1" si="29"/>
        <v>-8.1234698294346992E-4</v>
      </c>
      <c r="N119" s="32">
        <f t="shared" ca="1" si="30"/>
        <v>0</v>
      </c>
      <c r="O119" s="149">
        <f t="shared" ca="1" si="31"/>
        <v>0</v>
      </c>
      <c r="P119" s="32">
        <f t="shared" ca="1" si="32"/>
        <v>0</v>
      </c>
      <c r="Q119" s="32">
        <f t="shared" ca="1" si="33"/>
        <v>0</v>
      </c>
      <c r="R119">
        <f t="shared" ca="1" si="34"/>
        <v>8.1234698294346992E-4</v>
      </c>
    </row>
    <row r="120" spans="1:18">
      <c r="A120" s="146"/>
      <c r="B120" s="146"/>
      <c r="C120" s="146"/>
      <c r="D120" s="148">
        <f t="shared" si="20"/>
        <v>0</v>
      </c>
      <c r="E120" s="148">
        <f t="shared" si="21"/>
        <v>0</v>
      </c>
      <c r="F120" s="32">
        <f t="shared" si="22"/>
        <v>0</v>
      </c>
      <c r="G120" s="32">
        <f t="shared" si="23"/>
        <v>0</v>
      </c>
      <c r="H120" s="32">
        <f t="shared" si="24"/>
        <v>0</v>
      </c>
      <c r="I120" s="32">
        <f t="shared" si="25"/>
        <v>0</v>
      </c>
      <c r="J120" s="32">
        <f t="shared" si="26"/>
        <v>0</v>
      </c>
      <c r="K120" s="32">
        <f t="shared" si="27"/>
        <v>0</v>
      </c>
      <c r="L120" s="32">
        <f t="shared" si="28"/>
        <v>0</v>
      </c>
      <c r="M120" s="32">
        <f t="shared" ca="1" si="29"/>
        <v>-8.1234698294346992E-4</v>
      </c>
      <c r="N120" s="32">
        <f t="shared" ca="1" si="30"/>
        <v>0</v>
      </c>
      <c r="O120" s="149">
        <f t="shared" ca="1" si="31"/>
        <v>0</v>
      </c>
      <c r="P120" s="32">
        <f t="shared" ca="1" si="32"/>
        <v>0</v>
      </c>
      <c r="Q120" s="32">
        <f t="shared" ca="1" si="33"/>
        <v>0</v>
      </c>
      <c r="R120">
        <f t="shared" ca="1" si="34"/>
        <v>8.1234698294346992E-4</v>
      </c>
    </row>
    <row r="121" spans="1:18">
      <c r="A121" s="146"/>
      <c r="B121" s="146"/>
      <c r="C121" s="146"/>
      <c r="D121" s="148">
        <f t="shared" si="20"/>
        <v>0</v>
      </c>
      <c r="E121" s="148">
        <f t="shared" si="21"/>
        <v>0</v>
      </c>
      <c r="F121" s="32">
        <f t="shared" si="22"/>
        <v>0</v>
      </c>
      <c r="G121" s="32">
        <f t="shared" si="23"/>
        <v>0</v>
      </c>
      <c r="H121" s="32">
        <f t="shared" si="24"/>
        <v>0</v>
      </c>
      <c r="I121" s="32">
        <f t="shared" si="25"/>
        <v>0</v>
      </c>
      <c r="J121" s="32">
        <f t="shared" si="26"/>
        <v>0</v>
      </c>
      <c r="K121" s="32">
        <f t="shared" si="27"/>
        <v>0</v>
      </c>
      <c r="L121" s="32">
        <f t="shared" si="28"/>
        <v>0</v>
      </c>
      <c r="M121" s="32">
        <f t="shared" ca="1" si="29"/>
        <v>-8.1234698294346992E-4</v>
      </c>
      <c r="N121" s="32">
        <f t="shared" ca="1" si="30"/>
        <v>0</v>
      </c>
      <c r="O121" s="149">
        <f t="shared" ca="1" si="31"/>
        <v>0</v>
      </c>
      <c r="P121" s="32">
        <f t="shared" ca="1" si="32"/>
        <v>0</v>
      </c>
      <c r="Q121" s="32">
        <f t="shared" ca="1" si="33"/>
        <v>0</v>
      </c>
      <c r="R121">
        <f t="shared" ca="1" si="34"/>
        <v>8.1234698294346992E-4</v>
      </c>
    </row>
    <row r="122" spans="1:18">
      <c r="A122" s="146"/>
      <c r="B122" s="146"/>
      <c r="C122" s="146"/>
      <c r="D122" s="148">
        <f t="shared" si="20"/>
        <v>0</v>
      </c>
      <c r="E122" s="148">
        <f t="shared" si="21"/>
        <v>0</v>
      </c>
      <c r="F122" s="32">
        <f t="shared" si="22"/>
        <v>0</v>
      </c>
      <c r="G122" s="32">
        <f t="shared" si="23"/>
        <v>0</v>
      </c>
      <c r="H122" s="32">
        <f t="shared" si="24"/>
        <v>0</v>
      </c>
      <c r="I122" s="32">
        <f t="shared" si="25"/>
        <v>0</v>
      </c>
      <c r="J122" s="32">
        <f t="shared" si="26"/>
        <v>0</v>
      </c>
      <c r="K122" s="32">
        <f t="shared" si="27"/>
        <v>0</v>
      </c>
      <c r="L122" s="32">
        <f t="shared" si="28"/>
        <v>0</v>
      </c>
      <c r="M122" s="32">
        <f t="shared" ca="1" si="29"/>
        <v>-8.1234698294346992E-4</v>
      </c>
      <c r="N122" s="32">
        <f t="shared" ca="1" si="30"/>
        <v>0</v>
      </c>
      <c r="O122" s="149">
        <f t="shared" ca="1" si="31"/>
        <v>0</v>
      </c>
      <c r="P122" s="32">
        <f t="shared" ca="1" si="32"/>
        <v>0</v>
      </c>
      <c r="Q122" s="32">
        <f t="shared" ca="1" si="33"/>
        <v>0</v>
      </c>
      <c r="R122">
        <f t="shared" ca="1" si="34"/>
        <v>8.1234698294346992E-4</v>
      </c>
    </row>
    <row r="123" spans="1:18">
      <c r="A123" s="146"/>
      <c r="B123" s="146"/>
      <c r="C123" s="146"/>
      <c r="D123" s="148">
        <f t="shared" si="20"/>
        <v>0</v>
      </c>
      <c r="E123" s="148">
        <f t="shared" si="21"/>
        <v>0</v>
      </c>
      <c r="F123" s="32">
        <f t="shared" si="22"/>
        <v>0</v>
      </c>
      <c r="G123" s="32">
        <f t="shared" si="23"/>
        <v>0</v>
      </c>
      <c r="H123" s="32">
        <f t="shared" si="24"/>
        <v>0</v>
      </c>
      <c r="I123" s="32">
        <f t="shared" si="25"/>
        <v>0</v>
      </c>
      <c r="J123" s="32">
        <f t="shared" si="26"/>
        <v>0</v>
      </c>
      <c r="K123" s="32">
        <f t="shared" si="27"/>
        <v>0</v>
      </c>
      <c r="L123" s="32">
        <f t="shared" si="28"/>
        <v>0</v>
      </c>
      <c r="M123" s="32">
        <f t="shared" ca="1" si="29"/>
        <v>-8.1234698294346992E-4</v>
      </c>
      <c r="N123" s="32">
        <f t="shared" ca="1" si="30"/>
        <v>0</v>
      </c>
      <c r="O123" s="149">
        <f t="shared" ca="1" si="31"/>
        <v>0</v>
      </c>
      <c r="P123" s="32">
        <f t="shared" ca="1" si="32"/>
        <v>0</v>
      </c>
      <c r="Q123" s="32">
        <f t="shared" ca="1" si="33"/>
        <v>0</v>
      </c>
      <c r="R123">
        <f t="shared" ca="1" si="34"/>
        <v>8.1234698294346992E-4</v>
      </c>
    </row>
    <row r="124" spans="1:18">
      <c r="A124" s="146"/>
      <c r="B124" s="146"/>
      <c r="C124" s="146"/>
      <c r="D124" s="148">
        <f t="shared" si="20"/>
        <v>0</v>
      </c>
      <c r="E124" s="148">
        <f t="shared" si="21"/>
        <v>0</v>
      </c>
      <c r="F124" s="32">
        <f t="shared" si="22"/>
        <v>0</v>
      </c>
      <c r="G124" s="32">
        <f t="shared" si="23"/>
        <v>0</v>
      </c>
      <c r="H124" s="32">
        <f t="shared" si="24"/>
        <v>0</v>
      </c>
      <c r="I124" s="32">
        <f t="shared" si="25"/>
        <v>0</v>
      </c>
      <c r="J124" s="32">
        <f t="shared" si="26"/>
        <v>0</v>
      </c>
      <c r="K124" s="32">
        <f t="shared" si="27"/>
        <v>0</v>
      </c>
      <c r="L124" s="32">
        <f t="shared" si="28"/>
        <v>0</v>
      </c>
      <c r="M124" s="32">
        <f t="shared" ca="1" si="29"/>
        <v>-8.1234698294346992E-4</v>
      </c>
      <c r="N124" s="32">
        <f t="shared" ca="1" si="30"/>
        <v>0</v>
      </c>
      <c r="O124" s="149">
        <f t="shared" ca="1" si="31"/>
        <v>0</v>
      </c>
      <c r="P124" s="32">
        <f t="shared" ca="1" si="32"/>
        <v>0</v>
      </c>
      <c r="Q124" s="32">
        <f t="shared" ca="1" si="33"/>
        <v>0</v>
      </c>
      <c r="R124">
        <f t="shared" ca="1" si="34"/>
        <v>8.1234698294346992E-4</v>
      </c>
    </row>
    <row r="125" spans="1:18">
      <c r="A125" s="146"/>
      <c r="B125" s="146"/>
      <c r="C125" s="146"/>
      <c r="D125" s="148">
        <f t="shared" si="20"/>
        <v>0</v>
      </c>
      <c r="E125" s="148">
        <f t="shared" si="21"/>
        <v>0</v>
      </c>
      <c r="F125" s="32">
        <f t="shared" si="22"/>
        <v>0</v>
      </c>
      <c r="G125" s="32">
        <f t="shared" si="23"/>
        <v>0</v>
      </c>
      <c r="H125" s="32">
        <f t="shared" si="24"/>
        <v>0</v>
      </c>
      <c r="I125" s="32">
        <f t="shared" si="25"/>
        <v>0</v>
      </c>
      <c r="J125" s="32">
        <f t="shared" si="26"/>
        <v>0</v>
      </c>
      <c r="K125" s="32">
        <f t="shared" si="27"/>
        <v>0</v>
      </c>
      <c r="L125" s="32">
        <f t="shared" si="28"/>
        <v>0</v>
      </c>
      <c r="M125" s="32">
        <f t="shared" ca="1" si="29"/>
        <v>-8.1234698294346992E-4</v>
      </c>
      <c r="N125" s="32">
        <f t="shared" ca="1" si="30"/>
        <v>0</v>
      </c>
      <c r="O125" s="149">
        <f t="shared" ca="1" si="31"/>
        <v>0</v>
      </c>
      <c r="P125" s="32">
        <f t="shared" ca="1" si="32"/>
        <v>0</v>
      </c>
      <c r="Q125" s="32">
        <f t="shared" ca="1" si="33"/>
        <v>0</v>
      </c>
      <c r="R125">
        <f t="shared" ca="1" si="34"/>
        <v>8.1234698294346992E-4</v>
      </c>
    </row>
    <row r="126" spans="1:18">
      <c r="A126" s="146"/>
      <c r="B126" s="146"/>
      <c r="C126" s="146"/>
      <c r="D126" s="148">
        <f t="shared" si="20"/>
        <v>0</v>
      </c>
      <c r="E126" s="148">
        <f t="shared" si="21"/>
        <v>0</v>
      </c>
      <c r="F126" s="32">
        <f t="shared" si="22"/>
        <v>0</v>
      </c>
      <c r="G126" s="32">
        <f t="shared" si="23"/>
        <v>0</v>
      </c>
      <c r="H126" s="32">
        <f t="shared" si="24"/>
        <v>0</v>
      </c>
      <c r="I126" s="32">
        <f t="shared" si="25"/>
        <v>0</v>
      </c>
      <c r="J126" s="32">
        <f t="shared" si="26"/>
        <v>0</v>
      </c>
      <c r="K126" s="32">
        <f t="shared" si="27"/>
        <v>0</v>
      </c>
      <c r="L126" s="32">
        <f t="shared" si="28"/>
        <v>0</v>
      </c>
      <c r="M126" s="32">
        <f t="shared" ca="1" si="29"/>
        <v>-8.1234698294346992E-4</v>
      </c>
      <c r="N126" s="32">
        <f t="shared" ca="1" si="30"/>
        <v>0</v>
      </c>
      <c r="O126" s="149">
        <f t="shared" ca="1" si="31"/>
        <v>0</v>
      </c>
      <c r="P126" s="32">
        <f t="shared" ca="1" si="32"/>
        <v>0</v>
      </c>
      <c r="Q126" s="32">
        <f t="shared" ca="1" si="33"/>
        <v>0</v>
      </c>
      <c r="R126">
        <f t="shared" ca="1" si="34"/>
        <v>8.1234698294346992E-4</v>
      </c>
    </row>
    <row r="127" spans="1:18">
      <c r="A127" s="146"/>
      <c r="B127" s="146"/>
      <c r="C127" s="146"/>
      <c r="D127" s="148">
        <f t="shared" si="20"/>
        <v>0</v>
      </c>
      <c r="E127" s="148">
        <f t="shared" si="21"/>
        <v>0</v>
      </c>
      <c r="F127" s="32">
        <f t="shared" si="22"/>
        <v>0</v>
      </c>
      <c r="G127" s="32">
        <f t="shared" si="23"/>
        <v>0</v>
      </c>
      <c r="H127" s="32">
        <f t="shared" si="24"/>
        <v>0</v>
      </c>
      <c r="I127" s="32">
        <f t="shared" si="25"/>
        <v>0</v>
      </c>
      <c r="J127" s="32">
        <f t="shared" si="26"/>
        <v>0</v>
      </c>
      <c r="K127" s="32">
        <f t="shared" si="27"/>
        <v>0</v>
      </c>
      <c r="L127" s="32">
        <f t="shared" si="28"/>
        <v>0</v>
      </c>
      <c r="M127" s="32">
        <f t="shared" ca="1" si="29"/>
        <v>-8.1234698294346992E-4</v>
      </c>
      <c r="N127" s="32">
        <f t="shared" ca="1" si="30"/>
        <v>0</v>
      </c>
      <c r="O127" s="149">
        <f t="shared" ca="1" si="31"/>
        <v>0</v>
      </c>
      <c r="P127" s="32">
        <f t="shared" ca="1" si="32"/>
        <v>0</v>
      </c>
      <c r="Q127" s="32">
        <f t="shared" ca="1" si="33"/>
        <v>0</v>
      </c>
      <c r="R127">
        <f t="shared" ca="1" si="34"/>
        <v>8.1234698294346992E-4</v>
      </c>
    </row>
    <row r="128" spans="1:18">
      <c r="A128" s="146"/>
      <c r="B128" s="146"/>
      <c r="C128" s="146"/>
      <c r="D128" s="148">
        <f t="shared" si="20"/>
        <v>0</v>
      </c>
      <c r="E128" s="148">
        <f t="shared" si="21"/>
        <v>0</v>
      </c>
      <c r="F128" s="32">
        <f t="shared" si="22"/>
        <v>0</v>
      </c>
      <c r="G128" s="32">
        <f t="shared" si="23"/>
        <v>0</v>
      </c>
      <c r="H128" s="32">
        <f t="shared" si="24"/>
        <v>0</v>
      </c>
      <c r="I128" s="32">
        <f t="shared" si="25"/>
        <v>0</v>
      </c>
      <c r="J128" s="32">
        <f t="shared" si="26"/>
        <v>0</v>
      </c>
      <c r="K128" s="32">
        <f t="shared" si="27"/>
        <v>0</v>
      </c>
      <c r="L128" s="32">
        <f t="shared" si="28"/>
        <v>0</v>
      </c>
      <c r="M128" s="32">
        <f t="shared" ca="1" si="29"/>
        <v>-8.1234698294346992E-4</v>
      </c>
      <c r="N128" s="32">
        <f t="shared" ca="1" si="30"/>
        <v>0</v>
      </c>
      <c r="O128" s="149">
        <f t="shared" ca="1" si="31"/>
        <v>0</v>
      </c>
      <c r="P128" s="32">
        <f t="shared" ca="1" si="32"/>
        <v>0</v>
      </c>
      <c r="Q128" s="32">
        <f t="shared" ca="1" si="33"/>
        <v>0</v>
      </c>
      <c r="R128">
        <f t="shared" ca="1" si="34"/>
        <v>8.1234698294346992E-4</v>
      </c>
    </row>
    <row r="129" spans="1:18">
      <c r="A129" s="146"/>
      <c r="B129" s="146"/>
      <c r="C129" s="146"/>
      <c r="D129" s="148">
        <f t="shared" si="20"/>
        <v>0</v>
      </c>
      <c r="E129" s="148">
        <f t="shared" si="21"/>
        <v>0</v>
      </c>
      <c r="F129" s="32">
        <f t="shared" si="22"/>
        <v>0</v>
      </c>
      <c r="G129" s="32">
        <f t="shared" si="23"/>
        <v>0</v>
      </c>
      <c r="H129" s="32">
        <f t="shared" si="24"/>
        <v>0</v>
      </c>
      <c r="I129" s="32">
        <f t="shared" si="25"/>
        <v>0</v>
      </c>
      <c r="J129" s="32">
        <f t="shared" si="26"/>
        <v>0</v>
      </c>
      <c r="K129" s="32">
        <f t="shared" si="27"/>
        <v>0</v>
      </c>
      <c r="L129" s="32">
        <f t="shared" si="28"/>
        <v>0</v>
      </c>
      <c r="M129" s="32">
        <f t="shared" ca="1" si="29"/>
        <v>-8.1234698294346992E-4</v>
      </c>
      <c r="N129" s="32">
        <f t="shared" ca="1" si="30"/>
        <v>0</v>
      </c>
      <c r="O129" s="149">
        <f t="shared" ca="1" si="31"/>
        <v>0</v>
      </c>
      <c r="P129" s="32">
        <f t="shared" ca="1" si="32"/>
        <v>0</v>
      </c>
      <c r="Q129" s="32">
        <f t="shared" ca="1" si="33"/>
        <v>0</v>
      </c>
      <c r="R129">
        <f t="shared" ca="1" si="34"/>
        <v>8.1234698294346992E-4</v>
      </c>
    </row>
    <row r="130" spans="1:18">
      <c r="A130" s="146"/>
      <c r="B130" s="146"/>
      <c r="C130" s="146"/>
      <c r="D130" s="148">
        <f t="shared" si="20"/>
        <v>0</v>
      </c>
      <c r="E130" s="148">
        <f t="shared" si="21"/>
        <v>0</v>
      </c>
      <c r="F130" s="32">
        <f t="shared" si="22"/>
        <v>0</v>
      </c>
      <c r="G130" s="32">
        <f t="shared" si="23"/>
        <v>0</v>
      </c>
      <c r="H130" s="32">
        <f t="shared" si="24"/>
        <v>0</v>
      </c>
      <c r="I130" s="32">
        <f t="shared" si="25"/>
        <v>0</v>
      </c>
      <c r="J130" s="32">
        <f t="shared" si="26"/>
        <v>0</v>
      </c>
      <c r="K130" s="32">
        <f t="shared" si="27"/>
        <v>0</v>
      </c>
      <c r="L130" s="32">
        <f t="shared" si="28"/>
        <v>0</v>
      </c>
      <c r="M130" s="32">
        <f t="shared" ca="1" si="29"/>
        <v>-8.1234698294346992E-4</v>
      </c>
      <c r="N130" s="32">
        <f t="shared" ca="1" si="30"/>
        <v>0</v>
      </c>
      <c r="O130" s="149">
        <f t="shared" ca="1" si="31"/>
        <v>0</v>
      </c>
      <c r="P130" s="32">
        <f t="shared" ca="1" si="32"/>
        <v>0</v>
      </c>
      <c r="Q130" s="32">
        <f t="shared" ca="1" si="33"/>
        <v>0</v>
      </c>
      <c r="R130">
        <f t="shared" ca="1" si="34"/>
        <v>8.1234698294346992E-4</v>
      </c>
    </row>
    <row r="131" spans="1:18">
      <c r="A131" s="146"/>
      <c r="B131" s="146"/>
      <c r="C131" s="146"/>
      <c r="D131" s="148">
        <f t="shared" si="20"/>
        <v>0</v>
      </c>
      <c r="E131" s="148">
        <f t="shared" si="21"/>
        <v>0</v>
      </c>
      <c r="F131" s="32">
        <f t="shared" si="22"/>
        <v>0</v>
      </c>
      <c r="G131" s="32">
        <f t="shared" si="23"/>
        <v>0</v>
      </c>
      <c r="H131" s="32">
        <f t="shared" si="24"/>
        <v>0</v>
      </c>
      <c r="I131" s="32">
        <f t="shared" si="25"/>
        <v>0</v>
      </c>
      <c r="J131" s="32">
        <f t="shared" si="26"/>
        <v>0</v>
      </c>
      <c r="K131" s="32">
        <f t="shared" si="27"/>
        <v>0</v>
      </c>
      <c r="L131" s="32">
        <f t="shared" si="28"/>
        <v>0</v>
      </c>
      <c r="M131" s="32">
        <f t="shared" ca="1" si="29"/>
        <v>-8.1234698294346992E-4</v>
      </c>
      <c r="N131" s="32">
        <f t="shared" ca="1" si="30"/>
        <v>0</v>
      </c>
      <c r="O131" s="149">
        <f t="shared" ca="1" si="31"/>
        <v>0</v>
      </c>
      <c r="P131" s="32">
        <f t="shared" ca="1" si="32"/>
        <v>0</v>
      </c>
      <c r="Q131" s="32">
        <f t="shared" ca="1" si="33"/>
        <v>0</v>
      </c>
      <c r="R131">
        <f t="shared" ca="1" si="34"/>
        <v>8.1234698294346992E-4</v>
      </c>
    </row>
    <row r="132" spans="1:18">
      <c r="A132" s="146"/>
      <c r="B132" s="146"/>
      <c r="C132" s="146"/>
      <c r="D132" s="148">
        <f t="shared" si="20"/>
        <v>0</v>
      </c>
      <c r="E132" s="148">
        <f t="shared" si="21"/>
        <v>0</v>
      </c>
      <c r="F132" s="32">
        <f t="shared" si="22"/>
        <v>0</v>
      </c>
      <c r="G132" s="32">
        <f t="shared" si="23"/>
        <v>0</v>
      </c>
      <c r="H132" s="32">
        <f t="shared" si="24"/>
        <v>0</v>
      </c>
      <c r="I132" s="32">
        <f t="shared" si="25"/>
        <v>0</v>
      </c>
      <c r="J132" s="32">
        <f t="shared" si="26"/>
        <v>0</v>
      </c>
      <c r="K132" s="32">
        <f t="shared" si="27"/>
        <v>0</v>
      </c>
      <c r="L132" s="32">
        <f t="shared" si="28"/>
        <v>0</v>
      </c>
      <c r="M132" s="32">
        <f t="shared" ca="1" si="29"/>
        <v>-8.1234698294346992E-4</v>
      </c>
      <c r="N132" s="32">
        <f t="shared" ca="1" si="30"/>
        <v>0</v>
      </c>
      <c r="O132" s="149">
        <f t="shared" ca="1" si="31"/>
        <v>0</v>
      </c>
      <c r="P132" s="32">
        <f t="shared" ca="1" si="32"/>
        <v>0</v>
      </c>
      <c r="Q132" s="32">
        <f t="shared" ca="1" si="33"/>
        <v>0</v>
      </c>
      <c r="R132">
        <f t="shared" ca="1" si="34"/>
        <v>8.1234698294346992E-4</v>
      </c>
    </row>
    <row r="133" spans="1:18">
      <c r="A133" s="146"/>
      <c r="B133" s="146"/>
      <c r="C133" s="146"/>
      <c r="D133" s="148">
        <f t="shared" si="20"/>
        <v>0</v>
      </c>
      <c r="E133" s="148">
        <f t="shared" si="21"/>
        <v>0</v>
      </c>
      <c r="F133" s="32">
        <f t="shared" si="22"/>
        <v>0</v>
      </c>
      <c r="G133" s="32">
        <f t="shared" si="23"/>
        <v>0</v>
      </c>
      <c r="H133" s="32">
        <f t="shared" si="24"/>
        <v>0</v>
      </c>
      <c r="I133" s="32">
        <f t="shared" si="25"/>
        <v>0</v>
      </c>
      <c r="J133" s="32">
        <f t="shared" si="26"/>
        <v>0</v>
      </c>
      <c r="K133" s="32">
        <f t="shared" si="27"/>
        <v>0</v>
      </c>
      <c r="L133" s="32">
        <f t="shared" si="28"/>
        <v>0</v>
      </c>
      <c r="M133" s="32">
        <f t="shared" ca="1" si="29"/>
        <v>-8.1234698294346992E-4</v>
      </c>
      <c r="N133" s="32">
        <f t="shared" ca="1" si="30"/>
        <v>0</v>
      </c>
      <c r="O133" s="149">
        <f t="shared" ca="1" si="31"/>
        <v>0</v>
      </c>
      <c r="P133" s="32">
        <f t="shared" ca="1" si="32"/>
        <v>0</v>
      </c>
      <c r="Q133" s="32">
        <f t="shared" ca="1" si="33"/>
        <v>0</v>
      </c>
      <c r="R133">
        <f t="shared" ca="1" si="34"/>
        <v>8.1234698294346992E-4</v>
      </c>
    </row>
    <row r="134" spans="1:18">
      <c r="A134" s="146"/>
      <c r="B134" s="146"/>
      <c r="C134" s="146"/>
      <c r="D134" s="148">
        <f t="shared" si="20"/>
        <v>0</v>
      </c>
      <c r="E134" s="148">
        <f t="shared" si="21"/>
        <v>0</v>
      </c>
      <c r="F134" s="32">
        <f t="shared" si="22"/>
        <v>0</v>
      </c>
      <c r="G134" s="32">
        <f t="shared" si="23"/>
        <v>0</v>
      </c>
      <c r="H134" s="32">
        <f t="shared" si="24"/>
        <v>0</v>
      </c>
      <c r="I134" s="32">
        <f t="shared" si="25"/>
        <v>0</v>
      </c>
      <c r="J134" s="32">
        <f t="shared" si="26"/>
        <v>0</v>
      </c>
      <c r="K134" s="32">
        <f t="shared" si="27"/>
        <v>0</v>
      </c>
      <c r="L134" s="32">
        <f t="shared" si="28"/>
        <v>0</v>
      </c>
      <c r="M134" s="32">
        <f t="shared" ca="1" si="29"/>
        <v>-8.1234698294346992E-4</v>
      </c>
      <c r="N134" s="32">
        <f t="shared" ca="1" si="30"/>
        <v>0</v>
      </c>
      <c r="O134" s="149">
        <f t="shared" ca="1" si="31"/>
        <v>0</v>
      </c>
      <c r="P134" s="32">
        <f t="shared" ca="1" si="32"/>
        <v>0</v>
      </c>
      <c r="Q134" s="32">
        <f t="shared" ca="1" si="33"/>
        <v>0</v>
      </c>
      <c r="R134">
        <f t="shared" ca="1" si="34"/>
        <v>8.1234698294346992E-4</v>
      </c>
    </row>
    <row r="135" spans="1:18">
      <c r="A135" s="146"/>
      <c r="B135" s="146"/>
      <c r="C135" s="146"/>
      <c r="D135" s="148">
        <f t="shared" si="20"/>
        <v>0</v>
      </c>
      <c r="E135" s="148">
        <f t="shared" si="21"/>
        <v>0</v>
      </c>
      <c r="F135" s="32">
        <f t="shared" si="22"/>
        <v>0</v>
      </c>
      <c r="G135" s="32">
        <f t="shared" si="23"/>
        <v>0</v>
      </c>
      <c r="H135" s="32">
        <f t="shared" si="24"/>
        <v>0</v>
      </c>
      <c r="I135" s="32">
        <f t="shared" si="25"/>
        <v>0</v>
      </c>
      <c r="J135" s="32">
        <f t="shared" si="26"/>
        <v>0</v>
      </c>
      <c r="K135" s="32">
        <f t="shared" si="27"/>
        <v>0</v>
      </c>
      <c r="L135" s="32">
        <f t="shared" si="28"/>
        <v>0</v>
      </c>
      <c r="M135" s="32">
        <f t="shared" ca="1" si="29"/>
        <v>-8.1234698294346992E-4</v>
      </c>
      <c r="N135" s="32">
        <f t="shared" ca="1" si="30"/>
        <v>0</v>
      </c>
      <c r="O135" s="149">
        <f t="shared" ca="1" si="31"/>
        <v>0</v>
      </c>
      <c r="P135" s="32">
        <f t="shared" ca="1" si="32"/>
        <v>0</v>
      </c>
      <c r="Q135" s="32">
        <f t="shared" ca="1" si="33"/>
        <v>0</v>
      </c>
      <c r="R135">
        <f t="shared" ca="1" si="34"/>
        <v>8.1234698294346992E-4</v>
      </c>
    </row>
    <row r="136" spans="1:18">
      <c r="A136" s="146"/>
      <c r="B136" s="146"/>
      <c r="C136" s="146"/>
      <c r="D136" s="148">
        <f t="shared" si="20"/>
        <v>0</v>
      </c>
      <c r="E136" s="148">
        <f t="shared" si="21"/>
        <v>0</v>
      </c>
      <c r="F136" s="32">
        <f t="shared" si="22"/>
        <v>0</v>
      </c>
      <c r="G136" s="32">
        <f t="shared" si="23"/>
        <v>0</v>
      </c>
      <c r="H136" s="32">
        <f t="shared" si="24"/>
        <v>0</v>
      </c>
      <c r="I136" s="32">
        <f t="shared" si="25"/>
        <v>0</v>
      </c>
      <c r="J136" s="32">
        <f t="shared" si="26"/>
        <v>0</v>
      </c>
      <c r="K136" s="32">
        <f t="shared" si="27"/>
        <v>0</v>
      </c>
      <c r="L136" s="32">
        <f t="shared" si="28"/>
        <v>0</v>
      </c>
      <c r="M136" s="32">
        <f t="shared" ca="1" si="29"/>
        <v>-8.1234698294346992E-4</v>
      </c>
      <c r="N136" s="32">
        <f t="shared" ca="1" si="30"/>
        <v>0</v>
      </c>
      <c r="O136" s="149">
        <f t="shared" ca="1" si="31"/>
        <v>0</v>
      </c>
      <c r="P136" s="32">
        <f t="shared" ca="1" si="32"/>
        <v>0</v>
      </c>
      <c r="Q136" s="32">
        <f t="shared" ca="1" si="33"/>
        <v>0</v>
      </c>
      <c r="R136">
        <f t="shared" ca="1" si="34"/>
        <v>8.1234698294346992E-4</v>
      </c>
    </row>
    <row r="137" spans="1:18">
      <c r="A137" s="146"/>
      <c r="B137" s="146"/>
      <c r="C137" s="146"/>
      <c r="D137" s="148">
        <f t="shared" si="20"/>
        <v>0</v>
      </c>
      <c r="E137" s="148">
        <f t="shared" si="21"/>
        <v>0</v>
      </c>
      <c r="F137" s="32">
        <f t="shared" si="22"/>
        <v>0</v>
      </c>
      <c r="G137" s="32">
        <f t="shared" si="23"/>
        <v>0</v>
      </c>
      <c r="H137" s="32">
        <f t="shared" si="24"/>
        <v>0</v>
      </c>
      <c r="I137" s="32">
        <f t="shared" si="25"/>
        <v>0</v>
      </c>
      <c r="J137" s="32">
        <f t="shared" si="26"/>
        <v>0</v>
      </c>
      <c r="K137" s="32">
        <f t="shared" si="27"/>
        <v>0</v>
      </c>
      <c r="L137" s="32">
        <f t="shared" si="28"/>
        <v>0</v>
      </c>
      <c r="M137" s="32">
        <f t="shared" ca="1" si="29"/>
        <v>-8.1234698294346992E-4</v>
      </c>
      <c r="N137" s="32">
        <f t="shared" ca="1" si="30"/>
        <v>0</v>
      </c>
      <c r="O137" s="149">
        <f t="shared" ca="1" si="31"/>
        <v>0</v>
      </c>
      <c r="P137" s="32">
        <f t="shared" ca="1" si="32"/>
        <v>0</v>
      </c>
      <c r="Q137" s="32">
        <f t="shared" ca="1" si="33"/>
        <v>0</v>
      </c>
      <c r="R137">
        <f t="shared" ca="1" si="34"/>
        <v>8.1234698294346992E-4</v>
      </c>
    </row>
    <row r="138" spans="1:18">
      <c r="A138" s="146"/>
      <c r="B138" s="146"/>
      <c r="C138" s="146"/>
      <c r="D138" s="148">
        <f t="shared" si="20"/>
        <v>0</v>
      </c>
      <c r="E138" s="148">
        <f t="shared" si="21"/>
        <v>0</v>
      </c>
      <c r="F138" s="32">
        <f t="shared" si="22"/>
        <v>0</v>
      </c>
      <c r="G138" s="32">
        <f t="shared" si="23"/>
        <v>0</v>
      </c>
      <c r="H138" s="32">
        <f t="shared" si="24"/>
        <v>0</v>
      </c>
      <c r="I138" s="32">
        <f t="shared" si="25"/>
        <v>0</v>
      </c>
      <c r="J138" s="32">
        <f t="shared" si="26"/>
        <v>0</v>
      </c>
      <c r="K138" s="32">
        <f t="shared" si="27"/>
        <v>0</v>
      </c>
      <c r="L138" s="32">
        <f t="shared" si="28"/>
        <v>0</v>
      </c>
      <c r="M138" s="32">
        <f t="shared" ca="1" si="29"/>
        <v>-8.1234698294346992E-4</v>
      </c>
      <c r="N138" s="32">
        <f t="shared" ca="1" si="30"/>
        <v>0</v>
      </c>
      <c r="O138" s="149">
        <f t="shared" ca="1" si="31"/>
        <v>0</v>
      </c>
      <c r="P138" s="32">
        <f t="shared" ca="1" si="32"/>
        <v>0</v>
      </c>
      <c r="Q138" s="32">
        <f t="shared" ca="1" si="33"/>
        <v>0</v>
      </c>
      <c r="R138">
        <f t="shared" ca="1" si="34"/>
        <v>8.1234698294346992E-4</v>
      </c>
    </row>
    <row r="139" spans="1:18">
      <c r="A139" s="146"/>
      <c r="B139" s="146"/>
      <c r="C139" s="146"/>
      <c r="D139" s="148">
        <f t="shared" si="20"/>
        <v>0</v>
      </c>
      <c r="E139" s="148">
        <f t="shared" si="21"/>
        <v>0</v>
      </c>
      <c r="F139" s="32">
        <f t="shared" si="22"/>
        <v>0</v>
      </c>
      <c r="G139" s="32">
        <f t="shared" si="23"/>
        <v>0</v>
      </c>
      <c r="H139" s="32">
        <f t="shared" si="24"/>
        <v>0</v>
      </c>
      <c r="I139" s="32">
        <f t="shared" si="25"/>
        <v>0</v>
      </c>
      <c r="J139" s="32">
        <f t="shared" si="26"/>
        <v>0</v>
      </c>
      <c r="K139" s="32">
        <f t="shared" si="27"/>
        <v>0</v>
      </c>
      <c r="L139" s="32">
        <f t="shared" si="28"/>
        <v>0</v>
      </c>
      <c r="M139" s="32">
        <f t="shared" ca="1" si="29"/>
        <v>-8.1234698294346992E-4</v>
      </c>
      <c r="N139" s="32">
        <f t="shared" ca="1" si="30"/>
        <v>0</v>
      </c>
      <c r="O139" s="149">
        <f t="shared" ca="1" si="31"/>
        <v>0</v>
      </c>
      <c r="P139" s="32">
        <f t="shared" ca="1" si="32"/>
        <v>0</v>
      </c>
      <c r="Q139" s="32">
        <f t="shared" ca="1" si="33"/>
        <v>0</v>
      </c>
      <c r="R139">
        <f t="shared" ca="1" si="34"/>
        <v>8.1234698294346992E-4</v>
      </c>
    </row>
    <row r="140" spans="1:18">
      <c r="A140" s="146"/>
      <c r="B140" s="146"/>
      <c r="C140" s="146"/>
      <c r="D140" s="148">
        <f t="shared" si="20"/>
        <v>0</v>
      </c>
      <c r="E140" s="148">
        <f t="shared" si="21"/>
        <v>0</v>
      </c>
      <c r="F140" s="32">
        <f t="shared" si="22"/>
        <v>0</v>
      </c>
      <c r="G140" s="32">
        <f t="shared" si="23"/>
        <v>0</v>
      </c>
      <c r="H140" s="32">
        <f t="shared" si="24"/>
        <v>0</v>
      </c>
      <c r="I140" s="32">
        <f t="shared" si="25"/>
        <v>0</v>
      </c>
      <c r="J140" s="32">
        <f t="shared" si="26"/>
        <v>0</v>
      </c>
      <c r="K140" s="32">
        <f t="shared" si="27"/>
        <v>0</v>
      </c>
      <c r="L140" s="32">
        <f t="shared" si="28"/>
        <v>0</v>
      </c>
      <c r="M140" s="32">
        <f t="shared" ca="1" si="29"/>
        <v>-8.1234698294346992E-4</v>
      </c>
      <c r="N140" s="32">
        <f t="shared" ca="1" si="30"/>
        <v>0</v>
      </c>
      <c r="O140" s="149">
        <f t="shared" ca="1" si="31"/>
        <v>0</v>
      </c>
      <c r="P140" s="32">
        <f t="shared" ca="1" si="32"/>
        <v>0</v>
      </c>
      <c r="Q140" s="32">
        <f t="shared" ca="1" si="33"/>
        <v>0</v>
      </c>
      <c r="R140">
        <f t="shared" ca="1" si="34"/>
        <v>8.1234698294346992E-4</v>
      </c>
    </row>
    <row r="141" spans="1:18">
      <c r="A141" s="146"/>
      <c r="B141" s="146"/>
      <c r="C141" s="146"/>
      <c r="D141" s="148">
        <f t="shared" si="20"/>
        <v>0</v>
      </c>
      <c r="E141" s="148">
        <f t="shared" si="21"/>
        <v>0</v>
      </c>
      <c r="F141" s="32">
        <f t="shared" si="22"/>
        <v>0</v>
      </c>
      <c r="G141" s="32">
        <f t="shared" si="23"/>
        <v>0</v>
      </c>
      <c r="H141" s="32">
        <f t="shared" si="24"/>
        <v>0</v>
      </c>
      <c r="I141" s="32">
        <f t="shared" si="25"/>
        <v>0</v>
      </c>
      <c r="J141" s="32">
        <f t="shared" si="26"/>
        <v>0</v>
      </c>
      <c r="K141" s="32">
        <f t="shared" si="27"/>
        <v>0</v>
      </c>
      <c r="L141" s="32">
        <f t="shared" si="28"/>
        <v>0</v>
      </c>
      <c r="M141" s="32">
        <f t="shared" ca="1" si="29"/>
        <v>-8.1234698294346992E-4</v>
      </c>
      <c r="N141" s="32">
        <f t="shared" ca="1" si="30"/>
        <v>0</v>
      </c>
      <c r="O141" s="149">
        <f t="shared" ca="1" si="31"/>
        <v>0</v>
      </c>
      <c r="P141" s="32">
        <f t="shared" ca="1" si="32"/>
        <v>0</v>
      </c>
      <c r="Q141" s="32">
        <f t="shared" ca="1" si="33"/>
        <v>0</v>
      </c>
      <c r="R141">
        <f t="shared" ca="1" si="34"/>
        <v>8.1234698294346992E-4</v>
      </c>
    </row>
    <row r="142" spans="1:18">
      <c r="A142" s="146"/>
      <c r="B142" s="146"/>
      <c r="C142" s="146"/>
      <c r="D142" s="148">
        <f t="shared" si="20"/>
        <v>0</v>
      </c>
      <c r="E142" s="148">
        <f t="shared" si="21"/>
        <v>0</v>
      </c>
      <c r="F142" s="32">
        <f t="shared" si="22"/>
        <v>0</v>
      </c>
      <c r="G142" s="32">
        <f t="shared" si="23"/>
        <v>0</v>
      </c>
      <c r="H142" s="32">
        <f t="shared" si="24"/>
        <v>0</v>
      </c>
      <c r="I142" s="32">
        <f t="shared" si="25"/>
        <v>0</v>
      </c>
      <c r="J142" s="32">
        <f t="shared" si="26"/>
        <v>0</v>
      </c>
      <c r="K142" s="32">
        <f t="shared" si="27"/>
        <v>0</v>
      </c>
      <c r="L142" s="32">
        <f t="shared" si="28"/>
        <v>0</v>
      </c>
      <c r="M142" s="32">
        <f t="shared" ca="1" si="29"/>
        <v>-8.1234698294346992E-4</v>
      </c>
      <c r="N142" s="32">
        <f t="shared" ca="1" si="30"/>
        <v>0</v>
      </c>
      <c r="O142" s="149">
        <f t="shared" ca="1" si="31"/>
        <v>0</v>
      </c>
      <c r="P142" s="32">
        <f t="shared" ca="1" si="32"/>
        <v>0</v>
      </c>
      <c r="Q142" s="32">
        <f t="shared" ca="1" si="33"/>
        <v>0</v>
      </c>
      <c r="R142">
        <f t="shared" ca="1" si="34"/>
        <v>8.1234698294346992E-4</v>
      </c>
    </row>
    <row r="143" spans="1:18">
      <c r="A143" s="146"/>
      <c r="B143" s="146"/>
      <c r="C143" s="146"/>
      <c r="D143" s="148">
        <f t="shared" si="20"/>
        <v>0</v>
      </c>
      <c r="E143" s="148">
        <f t="shared" si="21"/>
        <v>0</v>
      </c>
      <c r="F143" s="32">
        <f t="shared" si="22"/>
        <v>0</v>
      </c>
      <c r="G143" s="32">
        <f t="shared" si="23"/>
        <v>0</v>
      </c>
      <c r="H143" s="32">
        <f t="shared" si="24"/>
        <v>0</v>
      </c>
      <c r="I143" s="32">
        <f t="shared" si="25"/>
        <v>0</v>
      </c>
      <c r="J143" s="32">
        <f t="shared" si="26"/>
        <v>0</v>
      </c>
      <c r="K143" s="32">
        <f t="shared" si="27"/>
        <v>0</v>
      </c>
      <c r="L143" s="32">
        <f t="shared" si="28"/>
        <v>0</v>
      </c>
      <c r="M143" s="32">
        <f t="shared" ca="1" si="29"/>
        <v>-8.1234698294346992E-4</v>
      </c>
      <c r="N143" s="32">
        <f t="shared" ca="1" si="30"/>
        <v>0</v>
      </c>
      <c r="O143" s="149">
        <f t="shared" ca="1" si="31"/>
        <v>0</v>
      </c>
      <c r="P143" s="32">
        <f t="shared" ca="1" si="32"/>
        <v>0</v>
      </c>
      <c r="Q143" s="32">
        <f t="shared" ca="1" si="33"/>
        <v>0</v>
      </c>
      <c r="R143">
        <f t="shared" ca="1" si="34"/>
        <v>8.1234698294346992E-4</v>
      </c>
    </row>
    <row r="144" spans="1:18">
      <c r="A144" s="146"/>
      <c r="B144" s="146"/>
      <c r="C144" s="146"/>
      <c r="D144" s="148">
        <f t="shared" si="20"/>
        <v>0</v>
      </c>
      <c r="E144" s="148">
        <f t="shared" si="21"/>
        <v>0</v>
      </c>
      <c r="F144" s="32">
        <f t="shared" si="22"/>
        <v>0</v>
      </c>
      <c r="G144" s="32">
        <f t="shared" si="23"/>
        <v>0</v>
      </c>
      <c r="H144" s="32">
        <f t="shared" si="24"/>
        <v>0</v>
      </c>
      <c r="I144" s="32">
        <f t="shared" si="25"/>
        <v>0</v>
      </c>
      <c r="J144" s="32">
        <f t="shared" si="26"/>
        <v>0</v>
      </c>
      <c r="K144" s="32">
        <f t="shared" si="27"/>
        <v>0</v>
      </c>
      <c r="L144" s="32">
        <f t="shared" si="28"/>
        <v>0</v>
      </c>
      <c r="M144" s="32">
        <f t="shared" ca="1" si="29"/>
        <v>-8.1234698294346992E-4</v>
      </c>
      <c r="N144" s="32">
        <f t="shared" ca="1" si="30"/>
        <v>0</v>
      </c>
      <c r="O144" s="149">
        <f t="shared" ca="1" si="31"/>
        <v>0</v>
      </c>
      <c r="P144" s="32">
        <f t="shared" ca="1" si="32"/>
        <v>0</v>
      </c>
      <c r="Q144" s="32">
        <f t="shared" ca="1" si="33"/>
        <v>0</v>
      </c>
      <c r="R144">
        <f t="shared" ca="1" si="34"/>
        <v>8.1234698294346992E-4</v>
      </c>
    </row>
    <row r="145" spans="1:18">
      <c r="A145" s="146"/>
      <c r="B145" s="146"/>
      <c r="C145" s="146"/>
      <c r="D145" s="148">
        <f t="shared" si="20"/>
        <v>0</v>
      </c>
      <c r="E145" s="148">
        <f t="shared" si="21"/>
        <v>0</v>
      </c>
      <c r="F145" s="32">
        <f t="shared" si="22"/>
        <v>0</v>
      </c>
      <c r="G145" s="32">
        <f t="shared" si="23"/>
        <v>0</v>
      </c>
      <c r="H145" s="32">
        <f t="shared" si="24"/>
        <v>0</v>
      </c>
      <c r="I145" s="32">
        <f t="shared" si="25"/>
        <v>0</v>
      </c>
      <c r="J145" s="32">
        <f t="shared" si="26"/>
        <v>0</v>
      </c>
      <c r="K145" s="32">
        <f t="shared" si="27"/>
        <v>0</v>
      </c>
      <c r="L145" s="32">
        <f t="shared" si="28"/>
        <v>0</v>
      </c>
      <c r="M145" s="32">
        <f t="shared" ca="1" si="29"/>
        <v>-8.1234698294346992E-4</v>
      </c>
      <c r="N145" s="32">
        <f t="shared" ca="1" si="30"/>
        <v>0</v>
      </c>
      <c r="O145" s="149">
        <f t="shared" ca="1" si="31"/>
        <v>0</v>
      </c>
      <c r="P145" s="32">
        <f t="shared" ca="1" si="32"/>
        <v>0</v>
      </c>
      <c r="Q145" s="32">
        <f t="shared" ca="1" si="33"/>
        <v>0</v>
      </c>
      <c r="R145">
        <f t="shared" ca="1" si="34"/>
        <v>8.1234698294346992E-4</v>
      </c>
    </row>
    <row r="146" spans="1:18">
      <c r="A146" s="146"/>
      <c r="B146" s="146"/>
      <c r="C146" s="146"/>
      <c r="D146" s="148">
        <f t="shared" si="20"/>
        <v>0</v>
      </c>
      <c r="E146" s="148">
        <f t="shared" si="21"/>
        <v>0</v>
      </c>
      <c r="F146" s="32">
        <f t="shared" si="22"/>
        <v>0</v>
      </c>
      <c r="G146" s="32">
        <f t="shared" si="23"/>
        <v>0</v>
      </c>
      <c r="H146" s="32">
        <f t="shared" si="24"/>
        <v>0</v>
      </c>
      <c r="I146" s="32">
        <f t="shared" si="25"/>
        <v>0</v>
      </c>
      <c r="J146" s="32">
        <f t="shared" si="26"/>
        <v>0</v>
      </c>
      <c r="K146" s="32">
        <f t="shared" si="27"/>
        <v>0</v>
      </c>
      <c r="L146" s="32">
        <f t="shared" si="28"/>
        <v>0</v>
      </c>
      <c r="M146" s="32">
        <f t="shared" ca="1" si="29"/>
        <v>-8.1234698294346992E-4</v>
      </c>
      <c r="N146" s="32">
        <f t="shared" ca="1" si="30"/>
        <v>0</v>
      </c>
      <c r="O146" s="149">
        <f t="shared" ca="1" si="31"/>
        <v>0</v>
      </c>
      <c r="P146" s="32">
        <f t="shared" ca="1" si="32"/>
        <v>0</v>
      </c>
      <c r="Q146" s="32">
        <f t="shared" ca="1" si="33"/>
        <v>0</v>
      </c>
      <c r="R146">
        <f t="shared" ca="1" si="34"/>
        <v>8.1234698294346992E-4</v>
      </c>
    </row>
    <row r="147" spans="1:18">
      <c r="A147" s="146"/>
      <c r="B147" s="146"/>
      <c r="C147" s="146"/>
      <c r="D147" s="148">
        <f t="shared" si="20"/>
        <v>0</v>
      </c>
      <c r="E147" s="148">
        <f t="shared" si="21"/>
        <v>0</v>
      </c>
      <c r="F147" s="32">
        <f t="shared" si="22"/>
        <v>0</v>
      </c>
      <c r="G147" s="32">
        <f t="shared" si="23"/>
        <v>0</v>
      </c>
      <c r="H147" s="32">
        <f t="shared" si="24"/>
        <v>0</v>
      </c>
      <c r="I147" s="32">
        <f t="shared" si="25"/>
        <v>0</v>
      </c>
      <c r="J147" s="32">
        <f t="shared" si="26"/>
        <v>0</v>
      </c>
      <c r="K147" s="32">
        <f t="shared" si="27"/>
        <v>0</v>
      </c>
      <c r="L147" s="32">
        <f t="shared" si="28"/>
        <v>0</v>
      </c>
      <c r="M147" s="32">
        <f t="shared" ca="1" si="29"/>
        <v>-8.1234698294346992E-4</v>
      </c>
      <c r="N147" s="32">
        <f t="shared" ca="1" si="30"/>
        <v>0</v>
      </c>
      <c r="O147" s="149">
        <f t="shared" ca="1" si="31"/>
        <v>0</v>
      </c>
      <c r="P147" s="32">
        <f t="shared" ca="1" si="32"/>
        <v>0</v>
      </c>
      <c r="Q147" s="32">
        <f t="shared" ca="1" si="33"/>
        <v>0</v>
      </c>
      <c r="R147">
        <f t="shared" ca="1" si="34"/>
        <v>8.1234698294346992E-4</v>
      </c>
    </row>
    <row r="148" spans="1:18">
      <c r="A148" s="146"/>
      <c r="B148" s="146"/>
      <c r="C148" s="146"/>
      <c r="D148" s="148">
        <f t="shared" si="20"/>
        <v>0</v>
      </c>
      <c r="E148" s="148">
        <f t="shared" si="21"/>
        <v>0</v>
      </c>
      <c r="F148" s="32">
        <f t="shared" si="22"/>
        <v>0</v>
      </c>
      <c r="G148" s="32">
        <f t="shared" si="23"/>
        <v>0</v>
      </c>
      <c r="H148" s="32">
        <f t="shared" si="24"/>
        <v>0</v>
      </c>
      <c r="I148" s="32">
        <f t="shared" si="25"/>
        <v>0</v>
      </c>
      <c r="J148" s="32">
        <f t="shared" si="26"/>
        <v>0</v>
      </c>
      <c r="K148" s="32">
        <f t="shared" si="27"/>
        <v>0</v>
      </c>
      <c r="L148" s="32">
        <f t="shared" si="28"/>
        <v>0</v>
      </c>
      <c r="M148" s="32">
        <f t="shared" ca="1" si="29"/>
        <v>-8.1234698294346992E-4</v>
      </c>
      <c r="N148" s="32">
        <f t="shared" ca="1" si="30"/>
        <v>0</v>
      </c>
      <c r="O148" s="149">
        <f t="shared" ca="1" si="31"/>
        <v>0</v>
      </c>
      <c r="P148" s="32">
        <f t="shared" ca="1" si="32"/>
        <v>0</v>
      </c>
      <c r="Q148" s="32">
        <f t="shared" ca="1" si="33"/>
        <v>0</v>
      </c>
      <c r="R148">
        <f t="shared" ca="1" si="34"/>
        <v>8.1234698294346992E-4</v>
      </c>
    </row>
    <row r="149" spans="1:18">
      <c r="A149" s="146"/>
      <c r="B149" s="146"/>
      <c r="C149" s="146"/>
      <c r="D149" s="148">
        <f t="shared" ref="D149:D212" si="35">A149/A$18</f>
        <v>0</v>
      </c>
      <c r="E149" s="148">
        <f t="shared" ref="E149:E212" si="36">B149/B$18</f>
        <v>0</v>
      </c>
      <c r="F149" s="32">
        <f t="shared" ref="F149:F212" si="37">$C149*D149</f>
        <v>0</v>
      </c>
      <c r="G149" s="32">
        <f t="shared" ref="G149:G212" si="38">$C149*E149</f>
        <v>0</v>
      </c>
      <c r="H149" s="32">
        <f t="shared" ref="H149:H212" si="39">C149*D149*D149</f>
        <v>0</v>
      </c>
      <c r="I149" s="32">
        <f t="shared" ref="I149:I212" si="40">C149*D149*D149*D149</f>
        <v>0</v>
      </c>
      <c r="J149" s="32">
        <f t="shared" ref="J149:J212" si="41">C149*D149*D149*D149*D149</f>
        <v>0</v>
      </c>
      <c r="K149" s="32">
        <f t="shared" ref="K149:K212" si="42">C149*E149*D149</f>
        <v>0</v>
      </c>
      <c r="L149" s="32">
        <f t="shared" ref="L149:L212" si="43">C149*E149*D149*D149</f>
        <v>0</v>
      </c>
      <c r="M149" s="32">
        <f t="shared" ref="M149:M212" ca="1" si="44">+E$4+E$5*D149+E$6*D149^2</f>
        <v>-8.1234698294346992E-4</v>
      </c>
      <c r="N149" s="32">
        <f t="shared" ref="N149:N212" ca="1" si="45">C149*(M149-E149)^2</f>
        <v>0</v>
      </c>
      <c r="O149" s="149">
        <f t="shared" ref="O149:O212" ca="1" si="46">(C149*O$1-O$2*F149+O$3*H149)^2</f>
        <v>0</v>
      </c>
      <c r="P149" s="32">
        <f t="shared" ref="P149:P212" ca="1" si="47">(-C149*O$2+O$4*F149-O$5*H149)^2</f>
        <v>0</v>
      </c>
      <c r="Q149" s="32">
        <f t="shared" ref="Q149:Q212" ca="1" si="48">+(C149*O$3-F149*O$5+H149*O$6)^2</f>
        <v>0</v>
      </c>
      <c r="R149">
        <f t="shared" ref="R149:R212" ca="1" si="49">+E149-M149</f>
        <v>8.1234698294346992E-4</v>
      </c>
    </row>
    <row r="150" spans="1:18">
      <c r="A150" s="146"/>
      <c r="B150" s="146"/>
      <c r="C150" s="146"/>
      <c r="D150" s="148">
        <f t="shared" si="35"/>
        <v>0</v>
      </c>
      <c r="E150" s="148">
        <f t="shared" si="36"/>
        <v>0</v>
      </c>
      <c r="F150" s="32">
        <f t="shared" si="37"/>
        <v>0</v>
      </c>
      <c r="G150" s="32">
        <f t="shared" si="38"/>
        <v>0</v>
      </c>
      <c r="H150" s="32">
        <f t="shared" si="39"/>
        <v>0</v>
      </c>
      <c r="I150" s="32">
        <f t="shared" si="40"/>
        <v>0</v>
      </c>
      <c r="J150" s="32">
        <f t="shared" si="41"/>
        <v>0</v>
      </c>
      <c r="K150" s="32">
        <f t="shared" si="42"/>
        <v>0</v>
      </c>
      <c r="L150" s="32">
        <f t="shared" si="43"/>
        <v>0</v>
      </c>
      <c r="M150" s="32">
        <f t="shared" ca="1" si="44"/>
        <v>-8.1234698294346992E-4</v>
      </c>
      <c r="N150" s="32">
        <f t="shared" ca="1" si="45"/>
        <v>0</v>
      </c>
      <c r="O150" s="149">
        <f t="shared" ca="1" si="46"/>
        <v>0</v>
      </c>
      <c r="P150" s="32">
        <f t="shared" ca="1" si="47"/>
        <v>0</v>
      </c>
      <c r="Q150" s="32">
        <f t="shared" ca="1" si="48"/>
        <v>0</v>
      </c>
      <c r="R150">
        <f t="shared" ca="1" si="49"/>
        <v>8.1234698294346992E-4</v>
      </c>
    </row>
    <row r="151" spans="1:18">
      <c r="A151" s="146"/>
      <c r="B151" s="146"/>
      <c r="C151" s="146"/>
      <c r="D151" s="148">
        <f t="shared" si="35"/>
        <v>0</v>
      </c>
      <c r="E151" s="148">
        <f t="shared" si="36"/>
        <v>0</v>
      </c>
      <c r="F151" s="32">
        <f t="shared" si="37"/>
        <v>0</v>
      </c>
      <c r="G151" s="32">
        <f t="shared" si="38"/>
        <v>0</v>
      </c>
      <c r="H151" s="32">
        <f t="shared" si="39"/>
        <v>0</v>
      </c>
      <c r="I151" s="32">
        <f t="shared" si="40"/>
        <v>0</v>
      </c>
      <c r="J151" s="32">
        <f t="shared" si="41"/>
        <v>0</v>
      </c>
      <c r="K151" s="32">
        <f t="shared" si="42"/>
        <v>0</v>
      </c>
      <c r="L151" s="32">
        <f t="shared" si="43"/>
        <v>0</v>
      </c>
      <c r="M151" s="32">
        <f t="shared" ca="1" si="44"/>
        <v>-8.1234698294346992E-4</v>
      </c>
      <c r="N151" s="32">
        <f t="shared" ca="1" si="45"/>
        <v>0</v>
      </c>
      <c r="O151" s="149">
        <f t="shared" ca="1" si="46"/>
        <v>0</v>
      </c>
      <c r="P151" s="32">
        <f t="shared" ca="1" si="47"/>
        <v>0</v>
      </c>
      <c r="Q151" s="32">
        <f t="shared" ca="1" si="48"/>
        <v>0</v>
      </c>
      <c r="R151">
        <f t="shared" ca="1" si="49"/>
        <v>8.1234698294346992E-4</v>
      </c>
    </row>
    <row r="152" spans="1:18">
      <c r="A152" s="146"/>
      <c r="B152" s="146"/>
      <c r="C152" s="146"/>
      <c r="D152" s="148">
        <f t="shared" si="35"/>
        <v>0</v>
      </c>
      <c r="E152" s="148">
        <f t="shared" si="36"/>
        <v>0</v>
      </c>
      <c r="F152" s="32">
        <f t="shared" si="37"/>
        <v>0</v>
      </c>
      <c r="G152" s="32">
        <f t="shared" si="38"/>
        <v>0</v>
      </c>
      <c r="H152" s="32">
        <f t="shared" si="39"/>
        <v>0</v>
      </c>
      <c r="I152" s="32">
        <f t="shared" si="40"/>
        <v>0</v>
      </c>
      <c r="J152" s="32">
        <f t="shared" si="41"/>
        <v>0</v>
      </c>
      <c r="K152" s="32">
        <f t="shared" si="42"/>
        <v>0</v>
      </c>
      <c r="L152" s="32">
        <f t="shared" si="43"/>
        <v>0</v>
      </c>
      <c r="M152" s="32">
        <f t="shared" ca="1" si="44"/>
        <v>-8.1234698294346992E-4</v>
      </c>
      <c r="N152" s="32">
        <f t="shared" ca="1" si="45"/>
        <v>0</v>
      </c>
      <c r="O152" s="149">
        <f t="shared" ca="1" si="46"/>
        <v>0</v>
      </c>
      <c r="P152" s="32">
        <f t="shared" ca="1" si="47"/>
        <v>0</v>
      </c>
      <c r="Q152" s="32">
        <f t="shared" ca="1" si="48"/>
        <v>0</v>
      </c>
      <c r="R152">
        <f t="shared" ca="1" si="49"/>
        <v>8.1234698294346992E-4</v>
      </c>
    </row>
    <row r="153" spans="1:18">
      <c r="A153" s="146"/>
      <c r="B153" s="146"/>
      <c r="C153" s="146"/>
      <c r="D153" s="148">
        <f t="shared" si="35"/>
        <v>0</v>
      </c>
      <c r="E153" s="148">
        <f t="shared" si="36"/>
        <v>0</v>
      </c>
      <c r="F153" s="32">
        <f t="shared" si="37"/>
        <v>0</v>
      </c>
      <c r="G153" s="32">
        <f t="shared" si="38"/>
        <v>0</v>
      </c>
      <c r="H153" s="32">
        <f t="shared" si="39"/>
        <v>0</v>
      </c>
      <c r="I153" s="32">
        <f t="shared" si="40"/>
        <v>0</v>
      </c>
      <c r="J153" s="32">
        <f t="shared" si="41"/>
        <v>0</v>
      </c>
      <c r="K153" s="32">
        <f t="shared" si="42"/>
        <v>0</v>
      </c>
      <c r="L153" s="32">
        <f t="shared" si="43"/>
        <v>0</v>
      </c>
      <c r="M153" s="32">
        <f t="shared" ca="1" si="44"/>
        <v>-8.1234698294346992E-4</v>
      </c>
      <c r="N153" s="32">
        <f t="shared" ca="1" si="45"/>
        <v>0</v>
      </c>
      <c r="O153" s="149">
        <f t="shared" ca="1" si="46"/>
        <v>0</v>
      </c>
      <c r="P153" s="32">
        <f t="shared" ca="1" si="47"/>
        <v>0</v>
      </c>
      <c r="Q153" s="32">
        <f t="shared" ca="1" si="48"/>
        <v>0</v>
      </c>
      <c r="R153">
        <f t="shared" ca="1" si="49"/>
        <v>8.1234698294346992E-4</v>
      </c>
    </row>
    <row r="154" spans="1:18">
      <c r="A154" s="146"/>
      <c r="B154" s="146"/>
      <c r="C154" s="146"/>
      <c r="D154" s="148">
        <f t="shared" si="35"/>
        <v>0</v>
      </c>
      <c r="E154" s="148">
        <f t="shared" si="36"/>
        <v>0</v>
      </c>
      <c r="F154" s="32">
        <f t="shared" si="37"/>
        <v>0</v>
      </c>
      <c r="G154" s="32">
        <f t="shared" si="38"/>
        <v>0</v>
      </c>
      <c r="H154" s="32">
        <f t="shared" si="39"/>
        <v>0</v>
      </c>
      <c r="I154" s="32">
        <f t="shared" si="40"/>
        <v>0</v>
      </c>
      <c r="J154" s="32">
        <f t="shared" si="41"/>
        <v>0</v>
      </c>
      <c r="K154" s="32">
        <f t="shared" si="42"/>
        <v>0</v>
      </c>
      <c r="L154" s="32">
        <f t="shared" si="43"/>
        <v>0</v>
      </c>
      <c r="M154" s="32">
        <f t="shared" ca="1" si="44"/>
        <v>-8.1234698294346992E-4</v>
      </c>
      <c r="N154" s="32">
        <f t="shared" ca="1" si="45"/>
        <v>0</v>
      </c>
      <c r="O154" s="149">
        <f t="shared" ca="1" si="46"/>
        <v>0</v>
      </c>
      <c r="P154" s="32">
        <f t="shared" ca="1" si="47"/>
        <v>0</v>
      </c>
      <c r="Q154" s="32">
        <f t="shared" ca="1" si="48"/>
        <v>0</v>
      </c>
      <c r="R154">
        <f t="shared" ca="1" si="49"/>
        <v>8.1234698294346992E-4</v>
      </c>
    </row>
    <row r="155" spans="1:18">
      <c r="A155" s="146"/>
      <c r="B155" s="146"/>
      <c r="C155" s="146"/>
      <c r="D155" s="148">
        <f t="shared" si="35"/>
        <v>0</v>
      </c>
      <c r="E155" s="148">
        <f t="shared" si="36"/>
        <v>0</v>
      </c>
      <c r="F155" s="32">
        <f t="shared" si="37"/>
        <v>0</v>
      </c>
      <c r="G155" s="32">
        <f t="shared" si="38"/>
        <v>0</v>
      </c>
      <c r="H155" s="32">
        <f t="shared" si="39"/>
        <v>0</v>
      </c>
      <c r="I155" s="32">
        <f t="shared" si="40"/>
        <v>0</v>
      </c>
      <c r="J155" s="32">
        <f t="shared" si="41"/>
        <v>0</v>
      </c>
      <c r="K155" s="32">
        <f t="shared" si="42"/>
        <v>0</v>
      </c>
      <c r="L155" s="32">
        <f t="shared" si="43"/>
        <v>0</v>
      </c>
      <c r="M155" s="32">
        <f t="shared" ca="1" si="44"/>
        <v>-8.1234698294346992E-4</v>
      </c>
      <c r="N155" s="32">
        <f t="shared" ca="1" si="45"/>
        <v>0</v>
      </c>
      <c r="O155" s="149">
        <f t="shared" ca="1" si="46"/>
        <v>0</v>
      </c>
      <c r="P155" s="32">
        <f t="shared" ca="1" si="47"/>
        <v>0</v>
      </c>
      <c r="Q155" s="32">
        <f t="shared" ca="1" si="48"/>
        <v>0</v>
      </c>
      <c r="R155">
        <f t="shared" ca="1" si="49"/>
        <v>8.1234698294346992E-4</v>
      </c>
    </row>
    <row r="156" spans="1:18">
      <c r="A156" s="146"/>
      <c r="B156" s="146"/>
      <c r="C156" s="146"/>
      <c r="D156" s="148">
        <f t="shared" si="35"/>
        <v>0</v>
      </c>
      <c r="E156" s="148">
        <f t="shared" si="36"/>
        <v>0</v>
      </c>
      <c r="F156" s="32">
        <f t="shared" si="37"/>
        <v>0</v>
      </c>
      <c r="G156" s="32">
        <f t="shared" si="38"/>
        <v>0</v>
      </c>
      <c r="H156" s="32">
        <f t="shared" si="39"/>
        <v>0</v>
      </c>
      <c r="I156" s="32">
        <f t="shared" si="40"/>
        <v>0</v>
      </c>
      <c r="J156" s="32">
        <f t="shared" si="41"/>
        <v>0</v>
      </c>
      <c r="K156" s="32">
        <f t="shared" si="42"/>
        <v>0</v>
      </c>
      <c r="L156" s="32">
        <f t="shared" si="43"/>
        <v>0</v>
      </c>
      <c r="M156" s="32">
        <f t="shared" ca="1" si="44"/>
        <v>-8.1234698294346992E-4</v>
      </c>
      <c r="N156" s="32">
        <f t="shared" ca="1" si="45"/>
        <v>0</v>
      </c>
      <c r="O156" s="149">
        <f t="shared" ca="1" si="46"/>
        <v>0</v>
      </c>
      <c r="P156" s="32">
        <f t="shared" ca="1" si="47"/>
        <v>0</v>
      </c>
      <c r="Q156" s="32">
        <f t="shared" ca="1" si="48"/>
        <v>0</v>
      </c>
      <c r="R156">
        <f t="shared" ca="1" si="49"/>
        <v>8.1234698294346992E-4</v>
      </c>
    </row>
    <row r="157" spans="1:18">
      <c r="A157" s="146"/>
      <c r="B157" s="146"/>
      <c r="C157" s="146"/>
      <c r="D157" s="148">
        <f t="shared" si="35"/>
        <v>0</v>
      </c>
      <c r="E157" s="148">
        <f t="shared" si="36"/>
        <v>0</v>
      </c>
      <c r="F157" s="32">
        <f t="shared" si="37"/>
        <v>0</v>
      </c>
      <c r="G157" s="32">
        <f t="shared" si="38"/>
        <v>0</v>
      </c>
      <c r="H157" s="32">
        <f t="shared" si="39"/>
        <v>0</v>
      </c>
      <c r="I157" s="32">
        <f t="shared" si="40"/>
        <v>0</v>
      </c>
      <c r="J157" s="32">
        <f t="shared" si="41"/>
        <v>0</v>
      </c>
      <c r="K157" s="32">
        <f t="shared" si="42"/>
        <v>0</v>
      </c>
      <c r="L157" s="32">
        <f t="shared" si="43"/>
        <v>0</v>
      </c>
      <c r="M157" s="32">
        <f t="shared" ca="1" si="44"/>
        <v>-8.1234698294346992E-4</v>
      </c>
      <c r="N157" s="32">
        <f t="shared" ca="1" si="45"/>
        <v>0</v>
      </c>
      <c r="O157" s="149">
        <f t="shared" ca="1" si="46"/>
        <v>0</v>
      </c>
      <c r="P157" s="32">
        <f t="shared" ca="1" si="47"/>
        <v>0</v>
      </c>
      <c r="Q157" s="32">
        <f t="shared" ca="1" si="48"/>
        <v>0</v>
      </c>
      <c r="R157">
        <f t="shared" ca="1" si="49"/>
        <v>8.1234698294346992E-4</v>
      </c>
    </row>
    <row r="158" spans="1:18">
      <c r="A158" s="146"/>
      <c r="B158" s="146"/>
      <c r="C158" s="146"/>
      <c r="D158" s="148">
        <f t="shared" si="35"/>
        <v>0</v>
      </c>
      <c r="E158" s="148">
        <f t="shared" si="36"/>
        <v>0</v>
      </c>
      <c r="F158" s="32">
        <f t="shared" si="37"/>
        <v>0</v>
      </c>
      <c r="G158" s="32">
        <f t="shared" si="38"/>
        <v>0</v>
      </c>
      <c r="H158" s="32">
        <f t="shared" si="39"/>
        <v>0</v>
      </c>
      <c r="I158" s="32">
        <f t="shared" si="40"/>
        <v>0</v>
      </c>
      <c r="J158" s="32">
        <f t="shared" si="41"/>
        <v>0</v>
      </c>
      <c r="K158" s="32">
        <f t="shared" si="42"/>
        <v>0</v>
      </c>
      <c r="L158" s="32">
        <f t="shared" si="43"/>
        <v>0</v>
      </c>
      <c r="M158" s="32">
        <f t="shared" ca="1" si="44"/>
        <v>-8.1234698294346992E-4</v>
      </c>
      <c r="N158" s="32">
        <f t="shared" ca="1" si="45"/>
        <v>0</v>
      </c>
      <c r="O158" s="149">
        <f t="shared" ca="1" si="46"/>
        <v>0</v>
      </c>
      <c r="P158" s="32">
        <f t="shared" ca="1" si="47"/>
        <v>0</v>
      </c>
      <c r="Q158" s="32">
        <f t="shared" ca="1" si="48"/>
        <v>0</v>
      </c>
      <c r="R158">
        <f t="shared" ca="1" si="49"/>
        <v>8.1234698294346992E-4</v>
      </c>
    </row>
    <row r="159" spans="1:18">
      <c r="A159" s="146"/>
      <c r="B159" s="146"/>
      <c r="C159" s="146"/>
      <c r="D159" s="148">
        <f t="shared" si="35"/>
        <v>0</v>
      </c>
      <c r="E159" s="148">
        <f t="shared" si="36"/>
        <v>0</v>
      </c>
      <c r="F159" s="32">
        <f t="shared" si="37"/>
        <v>0</v>
      </c>
      <c r="G159" s="32">
        <f t="shared" si="38"/>
        <v>0</v>
      </c>
      <c r="H159" s="32">
        <f t="shared" si="39"/>
        <v>0</v>
      </c>
      <c r="I159" s="32">
        <f t="shared" si="40"/>
        <v>0</v>
      </c>
      <c r="J159" s="32">
        <f t="shared" si="41"/>
        <v>0</v>
      </c>
      <c r="K159" s="32">
        <f t="shared" si="42"/>
        <v>0</v>
      </c>
      <c r="L159" s="32">
        <f t="shared" si="43"/>
        <v>0</v>
      </c>
      <c r="M159" s="32">
        <f t="shared" ca="1" si="44"/>
        <v>-8.1234698294346992E-4</v>
      </c>
      <c r="N159" s="32">
        <f t="shared" ca="1" si="45"/>
        <v>0</v>
      </c>
      <c r="O159" s="149">
        <f t="shared" ca="1" si="46"/>
        <v>0</v>
      </c>
      <c r="P159" s="32">
        <f t="shared" ca="1" si="47"/>
        <v>0</v>
      </c>
      <c r="Q159" s="32">
        <f t="shared" ca="1" si="48"/>
        <v>0</v>
      </c>
      <c r="R159">
        <f t="shared" ca="1" si="49"/>
        <v>8.1234698294346992E-4</v>
      </c>
    </row>
    <row r="160" spans="1:18">
      <c r="A160" s="146"/>
      <c r="B160" s="146"/>
      <c r="C160" s="146"/>
      <c r="D160" s="148">
        <f t="shared" si="35"/>
        <v>0</v>
      </c>
      <c r="E160" s="148">
        <f t="shared" si="36"/>
        <v>0</v>
      </c>
      <c r="F160" s="32">
        <f t="shared" si="37"/>
        <v>0</v>
      </c>
      <c r="G160" s="32">
        <f t="shared" si="38"/>
        <v>0</v>
      </c>
      <c r="H160" s="32">
        <f t="shared" si="39"/>
        <v>0</v>
      </c>
      <c r="I160" s="32">
        <f t="shared" si="40"/>
        <v>0</v>
      </c>
      <c r="J160" s="32">
        <f t="shared" si="41"/>
        <v>0</v>
      </c>
      <c r="K160" s="32">
        <f t="shared" si="42"/>
        <v>0</v>
      </c>
      <c r="L160" s="32">
        <f t="shared" si="43"/>
        <v>0</v>
      </c>
      <c r="M160" s="32">
        <f t="shared" ca="1" si="44"/>
        <v>-8.1234698294346992E-4</v>
      </c>
      <c r="N160" s="32">
        <f t="shared" ca="1" si="45"/>
        <v>0</v>
      </c>
      <c r="O160" s="149">
        <f t="shared" ca="1" si="46"/>
        <v>0</v>
      </c>
      <c r="P160" s="32">
        <f t="shared" ca="1" si="47"/>
        <v>0</v>
      </c>
      <c r="Q160" s="32">
        <f t="shared" ca="1" si="48"/>
        <v>0</v>
      </c>
      <c r="R160">
        <f t="shared" ca="1" si="49"/>
        <v>8.1234698294346992E-4</v>
      </c>
    </row>
    <row r="161" spans="1:18">
      <c r="A161" s="146"/>
      <c r="B161" s="146"/>
      <c r="C161" s="146"/>
      <c r="D161" s="148">
        <f t="shared" si="35"/>
        <v>0</v>
      </c>
      <c r="E161" s="148">
        <f t="shared" si="36"/>
        <v>0</v>
      </c>
      <c r="F161" s="32">
        <f t="shared" si="37"/>
        <v>0</v>
      </c>
      <c r="G161" s="32">
        <f t="shared" si="38"/>
        <v>0</v>
      </c>
      <c r="H161" s="32">
        <f t="shared" si="39"/>
        <v>0</v>
      </c>
      <c r="I161" s="32">
        <f t="shared" si="40"/>
        <v>0</v>
      </c>
      <c r="J161" s="32">
        <f t="shared" si="41"/>
        <v>0</v>
      </c>
      <c r="K161" s="32">
        <f t="shared" si="42"/>
        <v>0</v>
      </c>
      <c r="L161" s="32">
        <f t="shared" si="43"/>
        <v>0</v>
      </c>
      <c r="M161" s="32">
        <f t="shared" ca="1" si="44"/>
        <v>-8.1234698294346992E-4</v>
      </c>
      <c r="N161" s="32">
        <f t="shared" ca="1" si="45"/>
        <v>0</v>
      </c>
      <c r="O161" s="149">
        <f t="shared" ca="1" si="46"/>
        <v>0</v>
      </c>
      <c r="P161" s="32">
        <f t="shared" ca="1" si="47"/>
        <v>0</v>
      </c>
      <c r="Q161" s="32">
        <f t="shared" ca="1" si="48"/>
        <v>0</v>
      </c>
      <c r="R161">
        <f t="shared" ca="1" si="49"/>
        <v>8.1234698294346992E-4</v>
      </c>
    </row>
    <row r="162" spans="1:18">
      <c r="A162" s="146"/>
      <c r="B162" s="146"/>
      <c r="C162" s="146"/>
      <c r="D162" s="148">
        <f t="shared" si="35"/>
        <v>0</v>
      </c>
      <c r="E162" s="148">
        <f t="shared" si="36"/>
        <v>0</v>
      </c>
      <c r="F162" s="32">
        <f t="shared" si="37"/>
        <v>0</v>
      </c>
      <c r="G162" s="32">
        <f t="shared" si="38"/>
        <v>0</v>
      </c>
      <c r="H162" s="32">
        <f t="shared" si="39"/>
        <v>0</v>
      </c>
      <c r="I162" s="32">
        <f t="shared" si="40"/>
        <v>0</v>
      </c>
      <c r="J162" s="32">
        <f t="shared" si="41"/>
        <v>0</v>
      </c>
      <c r="K162" s="32">
        <f t="shared" si="42"/>
        <v>0</v>
      </c>
      <c r="L162" s="32">
        <f t="shared" si="43"/>
        <v>0</v>
      </c>
      <c r="M162" s="32">
        <f t="shared" ca="1" si="44"/>
        <v>-8.1234698294346992E-4</v>
      </c>
      <c r="N162" s="32">
        <f t="shared" ca="1" si="45"/>
        <v>0</v>
      </c>
      <c r="O162" s="149">
        <f t="shared" ca="1" si="46"/>
        <v>0</v>
      </c>
      <c r="P162" s="32">
        <f t="shared" ca="1" si="47"/>
        <v>0</v>
      </c>
      <c r="Q162" s="32">
        <f t="shared" ca="1" si="48"/>
        <v>0</v>
      </c>
      <c r="R162">
        <f t="shared" ca="1" si="49"/>
        <v>8.1234698294346992E-4</v>
      </c>
    </row>
    <row r="163" spans="1:18">
      <c r="A163" s="146"/>
      <c r="B163" s="146"/>
      <c r="C163" s="146"/>
      <c r="D163" s="148">
        <f t="shared" si="35"/>
        <v>0</v>
      </c>
      <c r="E163" s="148">
        <f t="shared" si="36"/>
        <v>0</v>
      </c>
      <c r="F163" s="32">
        <f t="shared" si="37"/>
        <v>0</v>
      </c>
      <c r="G163" s="32">
        <f t="shared" si="38"/>
        <v>0</v>
      </c>
      <c r="H163" s="32">
        <f t="shared" si="39"/>
        <v>0</v>
      </c>
      <c r="I163" s="32">
        <f t="shared" si="40"/>
        <v>0</v>
      </c>
      <c r="J163" s="32">
        <f t="shared" si="41"/>
        <v>0</v>
      </c>
      <c r="K163" s="32">
        <f t="shared" si="42"/>
        <v>0</v>
      </c>
      <c r="L163" s="32">
        <f t="shared" si="43"/>
        <v>0</v>
      </c>
      <c r="M163" s="32">
        <f t="shared" ca="1" si="44"/>
        <v>-8.1234698294346992E-4</v>
      </c>
      <c r="N163" s="32">
        <f t="shared" ca="1" si="45"/>
        <v>0</v>
      </c>
      <c r="O163" s="149">
        <f t="shared" ca="1" si="46"/>
        <v>0</v>
      </c>
      <c r="P163" s="32">
        <f t="shared" ca="1" si="47"/>
        <v>0</v>
      </c>
      <c r="Q163" s="32">
        <f t="shared" ca="1" si="48"/>
        <v>0</v>
      </c>
      <c r="R163">
        <f t="shared" ca="1" si="49"/>
        <v>8.1234698294346992E-4</v>
      </c>
    </row>
    <row r="164" spans="1:18">
      <c r="A164" s="146"/>
      <c r="B164" s="146"/>
      <c r="C164" s="146"/>
      <c r="D164" s="148">
        <f t="shared" si="35"/>
        <v>0</v>
      </c>
      <c r="E164" s="148">
        <f t="shared" si="36"/>
        <v>0</v>
      </c>
      <c r="F164" s="32">
        <f t="shared" si="37"/>
        <v>0</v>
      </c>
      <c r="G164" s="32">
        <f t="shared" si="38"/>
        <v>0</v>
      </c>
      <c r="H164" s="32">
        <f t="shared" si="39"/>
        <v>0</v>
      </c>
      <c r="I164" s="32">
        <f t="shared" si="40"/>
        <v>0</v>
      </c>
      <c r="J164" s="32">
        <f t="shared" si="41"/>
        <v>0</v>
      </c>
      <c r="K164" s="32">
        <f t="shared" si="42"/>
        <v>0</v>
      </c>
      <c r="L164" s="32">
        <f t="shared" si="43"/>
        <v>0</v>
      </c>
      <c r="M164" s="32">
        <f t="shared" ca="1" si="44"/>
        <v>-8.1234698294346992E-4</v>
      </c>
      <c r="N164" s="32">
        <f t="shared" ca="1" si="45"/>
        <v>0</v>
      </c>
      <c r="O164" s="149">
        <f t="shared" ca="1" si="46"/>
        <v>0</v>
      </c>
      <c r="P164" s="32">
        <f t="shared" ca="1" si="47"/>
        <v>0</v>
      </c>
      <c r="Q164" s="32">
        <f t="shared" ca="1" si="48"/>
        <v>0</v>
      </c>
      <c r="R164">
        <f t="shared" ca="1" si="49"/>
        <v>8.1234698294346992E-4</v>
      </c>
    </row>
    <row r="165" spans="1:18">
      <c r="A165" s="146"/>
      <c r="B165" s="146"/>
      <c r="C165" s="146"/>
      <c r="D165" s="148">
        <f t="shared" si="35"/>
        <v>0</v>
      </c>
      <c r="E165" s="148">
        <f t="shared" si="36"/>
        <v>0</v>
      </c>
      <c r="F165" s="32">
        <f t="shared" si="37"/>
        <v>0</v>
      </c>
      <c r="G165" s="32">
        <f t="shared" si="38"/>
        <v>0</v>
      </c>
      <c r="H165" s="32">
        <f t="shared" si="39"/>
        <v>0</v>
      </c>
      <c r="I165" s="32">
        <f t="shared" si="40"/>
        <v>0</v>
      </c>
      <c r="J165" s="32">
        <f t="shared" si="41"/>
        <v>0</v>
      </c>
      <c r="K165" s="32">
        <f t="shared" si="42"/>
        <v>0</v>
      </c>
      <c r="L165" s="32">
        <f t="shared" si="43"/>
        <v>0</v>
      </c>
      <c r="M165" s="32">
        <f t="shared" ca="1" si="44"/>
        <v>-8.1234698294346992E-4</v>
      </c>
      <c r="N165" s="32">
        <f t="shared" ca="1" si="45"/>
        <v>0</v>
      </c>
      <c r="O165" s="149">
        <f t="shared" ca="1" si="46"/>
        <v>0</v>
      </c>
      <c r="P165" s="32">
        <f t="shared" ca="1" si="47"/>
        <v>0</v>
      </c>
      <c r="Q165" s="32">
        <f t="shared" ca="1" si="48"/>
        <v>0</v>
      </c>
      <c r="R165">
        <f t="shared" ca="1" si="49"/>
        <v>8.1234698294346992E-4</v>
      </c>
    </row>
    <row r="166" spans="1:18">
      <c r="A166" s="146"/>
      <c r="B166" s="146"/>
      <c r="C166" s="146"/>
      <c r="D166" s="148">
        <f t="shared" si="35"/>
        <v>0</v>
      </c>
      <c r="E166" s="148">
        <f t="shared" si="36"/>
        <v>0</v>
      </c>
      <c r="F166" s="32">
        <f t="shared" si="37"/>
        <v>0</v>
      </c>
      <c r="G166" s="32">
        <f t="shared" si="38"/>
        <v>0</v>
      </c>
      <c r="H166" s="32">
        <f t="shared" si="39"/>
        <v>0</v>
      </c>
      <c r="I166" s="32">
        <f t="shared" si="40"/>
        <v>0</v>
      </c>
      <c r="J166" s="32">
        <f t="shared" si="41"/>
        <v>0</v>
      </c>
      <c r="K166" s="32">
        <f t="shared" si="42"/>
        <v>0</v>
      </c>
      <c r="L166" s="32">
        <f t="shared" si="43"/>
        <v>0</v>
      </c>
      <c r="M166" s="32">
        <f t="shared" ca="1" si="44"/>
        <v>-8.1234698294346992E-4</v>
      </c>
      <c r="N166" s="32">
        <f t="shared" ca="1" si="45"/>
        <v>0</v>
      </c>
      <c r="O166" s="149">
        <f t="shared" ca="1" si="46"/>
        <v>0</v>
      </c>
      <c r="P166" s="32">
        <f t="shared" ca="1" si="47"/>
        <v>0</v>
      </c>
      <c r="Q166" s="32">
        <f t="shared" ca="1" si="48"/>
        <v>0</v>
      </c>
      <c r="R166">
        <f t="shared" ca="1" si="49"/>
        <v>8.1234698294346992E-4</v>
      </c>
    </row>
    <row r="167" spans="1:18">
      <c r="A167" s="146"/>
      <c r="B167" s="146"/>
      <c r="C167" s="146"/>
      <c r="D167" s="148">
        <f t="shared" si="35"/>
        <v>0</v>
      </c>
      <c r="E167" s="148">
        <f t="shared" si="36"/>
        <v>0</v>
      </c>
      <c r="F167" s="32">
        <f t="shared" si="37"/>
        <v>0</v>
      </c>
      <c r="G167" s="32">
        <f t="shared" si="38"/>
        <v>0</v>
      </c>
      <c r="H167" s="32">
        <f t="shared" si="39"/>
        <v>0</v>
      </c>
      <c r="I167" s="32">
        <f t="shared" si="40"/>
        <v>0</v>
      </c>
      <c r="J167" s="32">
        <f t="shared" si="41"/>
        <v>0</v>
      </c>
      <c r="K167" s="32">
        <f t="shared" si="42"/>
        <v>0</v>
      </c>
      <c r="L167" s="32">
        <f t="shared" si="43"/>
        <v>0</v>
      </c>
      <c r="M167" s="32">
        <f t="shared" ca="1" si="44"/>
        <v>-8.1234698294346992E-4</v>
      </c>
      <c r="N167" s="32">
        <f t="shared" ca="1" si="45"/>
        <v>0</v>
      </c>
      <c r="O167" s="149">
        <f t="shared" ca="1" si="46"/>
        <v>0</v>
      </c>
      <c r="P167" s="32">
        <f t="shared" ca="1" si="47"/>
        <v>0</v>
      </c>
      <c r="Q167" s="32">
        <f t="shared" ca="1" si="48"/>
        <v>0</v>
      </c>
      <c r="R167">
        <f t="shared" ca="1" si="49"/>
        <v>8.1234698294346992E-4</v>
      </c>
    </row>
    <row r="168" spans="1:18">
      <c r="A168" s="146"/>
      <c r="B168" s="146"/>
      <c r="C168" s="146"/>
      <c r="D168" s="148">
        <f t="shared" si="35"/>
        <v>0</v>
      </c>
      <c r="E168" s="148">
        <f t="shared" si="36"/>
        <v>0</v>
      </c>
      <c r="F168" s="32">
        <f t="shared" si="37"/>
        <v>0</v>
      </c>
      <c r="G168" s="32">
        <f t="shared" si="38"/>
        <v>0</v>
      </c>
      <c r="H168" s="32">
        <f t="shared" si="39"/>
        <v>0</v>
      </c>
      <c r="I168" s="32">
        <f t="shared" si="40"/>
        <v>0</v>
      </c>
      <c r="J168" s="32">
        <f t="shared" si="41"/>
        <v>0</v>
      </c>
      <c r="K168" s="32">
        <f t="shared" si="42"/>
        <v>0</v>
      </c>
      <c r="L168" s="32">
        <f t="shared" si="43"/>
        <v>0</v>
      </c>
      <c r="M168" s="32">
        <f t="shared" ca="1" si="44"/>
        <v>-8.1234698294346992E-4</v>
      </c>
      <c r="N168" s="32">
        <f t="shared" ca="1" si="45"/>
        <v>0</v>
      </c>
      <c r="O168" s="149">
        <f t="shared" ca="1" si="46"/>
        <v>0</v>
      </c>
      <c r="P168" s="32">
        <f t="shared" ca="1" si="47"/>
        <v>0</v>
      </c>
      <c r="Q168" s="32">
        <f t="shared" ca="1" si="48"/>
        <v>0</v>
      </c>
      <c r="R168">
        <f t="shared" ca="1" si="49"/>
        <v>8.1234698294346992E-4</v>
      </c>
    </row>
    <row r="169" spans="1:18">
      <c r="A169" s="146"/>
      <c r="B169" s="146"/>
      <c r="C169" s="146"/>
      <c r="D169" s="148">
        <f t="shared" si="35"/>
        <v>0</v>
      </c>
      <c r="E169" s="148">
        <f t="shared" si="36"/>
        <v>0</v>
      </c>
      <c r="F169" s="32">
        <f t="shared" si="37"/>
        <v>0</v>
      </c>
      <c r="G169" s="32">
        <f t="shared" si="38"/>
        <v>0</v>
      </c>
      <c r="H169" s="32">
        <f t="shared" si="39"/>
        <v>0</v>
      </c>
      <c r="I169" s="32">
        <f t="shared" si="40"/>
        <v>0</v>
      </c>
      <c r="J169" s="32">
        <f t="shared" si="41"/>
        <v>0</v>
      </c>
      <c r="K169" s="32">
        <f t="shared" si="42"/>
        <v>0</v>
      </c>
      <c r="L169" s="32">
        <f t="shared" si="43"/>
        <v>0</v>
      </c>
      <c r="M169" s="32">
        <f t="shared" ca="1" si="44"/>
        <v>-8.1234698294346992E-4</v>
      </c>
      <c r="N169" s="32">
        <f t="shared" ca="1" si="45"/>
        <v>0</v>
      </c>
      <c r="O169" s="149">
        <f t="shared" ca="1" si="46"/>
        <v>0</v>
      </c>
      <c r="P169" s="32">
        <f t="shared" ca="1" si="47"/>
        <v>0</v>
      </c>
      <c r="Q169" s="32">
        <f t="shared" ca="1" si="48"/>
        <v>0</v>
      </c>
      <c r="R169">
        <f t="shared" ca="1" si="49"/>
        <v>8.1234698294346992E-4</v>
      </c>
    </row>
    <row r="170" spans="1:18">
      <c r="A170" s="146"/>
      <c r="B170" s="146"/>
      <c r="C170" s="146"/>
      <c r="D170" s="148">
        <f t="shared" si="35"/>
        <v>0</v>
      </c>
      <c r="E170" s="148">
        <f t="shared" si="36"/>
        <v>0</v>
      </c>
      <c r="F170" s="32">
        <f t="shared" si="37"/>
        <v>0</v>
      </c>
      <c r="G170" s="32">
        <f t="shared" si="38"/>
        <v>0</v>
      </c>
      <c r="H170" s="32">
        <f t="shared" si="39"/>
        <v>0</v>
      </c>
      <c r="I170" s="32">
        <f t="shared" si="40"/>
        <v>0</v>
      </c>
      <c r="J170" s="32">
        <f t="shared" si="41"/>
        <v>0</v>
      </c>
      <c r="K170" s="32">
        <f t="shared" si="42"/>
        <v>0</v>
      </c>
      <c r="L170" s="32">
        <f t="shared" si="43"/>
        <v>0</v>
      </c>
      <c r="M170" s="32">
        <f t="shared" ca="1" si="44"/>
        <v>-8.1234698294346992E-4</v>
      </c>
      <c r="N170" s="32">
        <f t="shared" ca="1" si="45"/>
        <v>0</v>
      </c>
      <c r="O170" s="149">
        <f t="shared" ca="1" si="46"/>
        <v>0</v>
      </c>
      <c r="P170" s="32">
        <f t="shared" ca="1" si="47"/>
        <v>0</v>
      </c>
      <c r="Q170" s="32">
        <f t="shared" ca="1" si="48"/>
        <v>0</v>
      </c>
      <c r="R170">
        <f t="shared" ca="1" si="49"/>
        <v>8.1234698294346992E-4</v>
      </c>
    </row>
    <row r="171" spans="1:18">
      <c r="A171" s="146"/>
      <c r="B171" s="146"/>
      <c r="C171" s="146"/>
      <c r="D171" s="148">
        <f t="shared" si="35"/>
        <v>0</v>
      </c>
      <c r="E171" s="148">
        <f t="shared" si="36"/>
        <v>0</v>
      </c>
      <c r="F171" s="32">
        <f t="shared" si="37"/>
        <v>0</v>
      </c>
      <c r="G171" s="32">
        <f t="shared" si="38"/>
        <v>0</v>
      </c>
      <c r="H171" s="32">
        <f t="shared" si="39"/>
        <v>0</v>
      </c>
      <c r="I171" s="32">
        <f t="shared" si="40"/>
        <v>0</v>
      </c>
      <c r="J171" s="32">
        <f t="shared" si="41"/>
        <v>0</v>
      </c>
      <c r="K171" s="32">
        <f t="shared" si="42"/>
        <v>0</v>
      </c>
      <c r="L171" s="32">
        <f t="shared" si="43"/>
        <v>0</v>
      </c>
      <c r="M171" s="32">
        <f t="shared" ca="1" si="44"/>
        <v>-8.1234698294346992E-4</v>
      </c>
      <c r="N171" s="32">
        <f t="shared" ca="1" si="45"/>
        <v>0</v>
      </c>
      <c r="O171" s="149">
        <f t="shared" ca="1" si="46"/>
        <v>0</v>
      </c>
      <c r="P171" s="32">
        <f t="shared" ca="1" si="47"/>
        <v>0</v>
      </c>
      <c r="Q171" s="32">
        <f t="shared" ca="1" si="48"/>
        <v>0</v>
      </c>
      <c r="R171">
        <f t="shared" ca="1" si="49"/>
        <v>8.1234698294346992E-4</v>
      </c>
    </row>
    <row r="172" spans="1:18">
      <c r="A172" s="146"/>
      <c r="B172" s="146"/>
      <c r="C172" s="146"/>
      <c r="D172" s="148">
        <f t="shared" si="35"/>
        <v>0</v>
      </c>
      <c r="E172" s="148">
        <f t="shared" si="36"/>
        <v>0</v>
      </c>
      <c r="F172" s="32">
        <f t="shared" si="37"/>
        <v>0</v>
      </c>
      <c r="G172" s="32">
        <f t="shared" si="38"/>
        <v>0</v>
      </c>
      <c r="H172" s="32">
        <f t="shared" si="39"/>
        <v>0</v>
      </c>
      <c r="I172" s="32">
        <f t="shared" si="40"/>
        <v>0</v>
      </c>
      <c r="J172" s="32">
        <f t="shared" si="41"/>
        <v>0</v>
      </c>
      <c r="K172" s="32">
        <f t="shared" si="42"/>
        <v>0</v>
      </c>
      <c r="L172" s="32">
        <f t="shared" si="43"/>
        <v>0</v>
      </c>
      <c r="M172" s="32">
        <f t="shared" ca="1" si="44"/>
        <v>-8.1234698294346992E-4</v>
      </c>
      <c r="N172" s="32">
        <f t="shared" ca="1" si="45"/>
        <v>0</v>
      </c>
      <c r="O172" s="149">
        <f t="shared" ca="1" si="46"/>
        <v>0</v>
      </c>
      <c r="P172" s="32">
        <f t="shared" ca="1" si="47"/>
        <v>0</v>
      </c>
      <c r="Q172" s="32">
        <f t="shared" ca="1" si="48"/>
        <v>0</v>
      </c>
      <c r="R172">
        <f t="shared" ca="1" si="49"/>
        <v>8.1234698294346992E-4</v>
      </c>
    </row>
    <row r="173" spans="1:18">
      <c r="A173" s="146"/>
      <c r="B173" s="146"/>
      <c r="C173" s="146"/>
      <c r="D173" s="148">
        <f t="shared" si="35"/>
        <v>0</v>
      </c>
      <c r="E173" s="148">
        <f t="shared" si="36"/>
        <v>0</v>
      </c>
      <c r="F173" s="32">
        <f t="shared" si="37"/>
        <v>0</v>
      </c>
      <c r="G173" s="32">
        <f t="shared" si="38"/>
        <v>0</v>
      </c>
      <c r="H173" s="32">
        <f t="shared" si="39"/>
        <v>0</v>
      </c>
      <c r="I173" s="32">
        <f t="shared" si="40"/>
        <v>0</v>
      </c>
      <c r="J173" s="32">
        <f t="shared" si="41"/>
        <v>0</v>
      </c>
      <c r="K173" s="32">
        <f t="shared" si="42"/>
        <v>0</v>
      </c>
      <c r="L173" s="32">
        <f t="shared" si="43"/>
        <v>0</v>
      </c>
      <c r="M173" s="32">
        <f t="shared" ca="1" si="44"/>
        <v>-8.1234698294346992E-4</v>
      </c>
      <c r="N173" s="32">
        <f t="shared" ca="1" si="45"/>
        <v>0</v>
      </c>
      <c r="O173" s="149">
        <f t="shared" ca="1" si="46"/>
        <v>0</v>
      </c>
      <c r="P173" s="32">
        <f t="shared" ca="1" si="47"/>
        <v>0</v>
      </c>
      <c r="Q173" s="32">
        <f t="shared" ca="1" si="48"/>
        <v>0</v>
      </c>
      <c r="R173">
        <f t="shared" ca="1" si="49"/>
        <v>8.1234698294346992E-4</v>
      </c>
    </row>
    <row r="174" spans="1:18">
      <c r="A174" s="146"/>
      <c r="B174" s="146"/>
      <c r="C174" s="146"/>
      <c r="D174" s="148">
        <f t="shared" si="35"/>
        <v>0</v>
      </c>
      <c r="E174" s="148">
        <f t="shared" si="36"/>
        <v>0</v>
      </c>
      <c r="F174" s="32">
        <f t="shared" si="37"/>
        <v>0</v>
      </c>
      <c r="G174" s="32">
        <f t="shared" si="38"/>
        <v>0</v>
      </c>
      <c r="H174" s="32">
        <f t="shared" si="39"/>
        <v>0</v>
      </c>
      <c r="I174" s="32">
        <f t="shared" si="40"/>
        <v>0</v>
      </c>
      <c r="J174" s="32">
        <f t="shared" si="41"/>
        <v>0</v>
      </c>
      <c r="K174" s="32">
        <f t="shared" si="42"/>
        <v>0</v>
      </c>
      <c r="L174" s="32">
        <f t="shared" si="43"/>
        <v>0</v>
      </c>
      <c r="M174" s="32">
        <f t="shared" ca="1" si="44"/>
        <v>-8.1234698294346992E-4</v>
      </c>
      <c r="N174" s="32">
        <f t="shared" ca="1" si="45"/>
        <v>0</v>
      </c>
      <c r="O174" s="149">
        <f t="shared" ca="1" si="46"/>
        <v>0</v>
      </c>
      <c r="P174" s="32">
        <f t="shared" ca="1" si="47"/>
        <v>0</v>
      </c>
      <c r="Q174" s="32">
        <f t="shared" ca="1" si="48"/>
        <v>0</v>
      </c>
      <c r="R174">
        <f t="shared" ca="1" si="49"/>
        <v>8.1234698294346992E-4</v>
      </c>
    </row>
    <row r="175" spans="1:18">
      <c r="A175" s="146"/>
      <c r="B175" s="146"/>
      <c r="C175" s="146"/>
      <c r="D175" s="148">
        <f t="shared" si="35"/>
        <v>0</v>
      </c>
      <c r="E175" s="148">
        <f t="shared" si="36"/>
        <v>0</v>
      </c>
      <c r="F175" s="32">
        <f t="shared" si="37"/>
        <v>0</v>
      </c>
      <c r="G175" s="32">
        <f t="shared" si="38"/>
        <v>0</v>
      </c>
      <c r="H175" s="32">
        <f t="shared" si="39"/>
        <v>0</v>
      </c>
      <c r="I175" s="32">
        <f t="shared" si="40"/>
        <v>0</v>
      </c>
      <c r="J175" s="32">
        <f t="shared" si="41"/>
        <v>0</v>
      </c>
      <c r="K175" s="32">
        <f t="shared" si="42"/>
        <v>0</v>
      </c>
      <c r="L175" s="32">
        <f t="shared" si="43"/>
        <v>0</v>
      </c>
      <c r="M175" s="32">
        <f t="shared" ca="1" si="44"/>
        <v>-8.1234698294346992E-4</v>
      </c>
      <c r="N175" s="32">
        <f t="shared" ca="1" si="45"/>
        <v>0</v>
      </c>
      <c r="O175" s="149">
        <f t="shared" ca="1" si="46"/>
        <v>0</v>
      </c>
      <c r="P175" s="32">
        <f t="shared" ca="1" si="47"/>
        <v>0</v>
      </c>
      <c r="Q175" s="32">
        <f t="shared" ca="1" si="48"/>
        <v>0</v>
      </c>
      <c r="R175">
        <f t="shared" ca="1" si="49"/>
        <v>8.1234698294346992E-4</v>
      </c>
    </row>
    <row r="176" spans="1:18">
      <c r="A176" s="146"/>
      <c r="B176" s="146"/>
      <c r="C176" s="146"/>
      <c r="D176" s="148">
        <f t="shared" si="35"/>
        <v>0</v>
      </c>
      <c r="E176" s="148">
        <f t="shared" si="36"/>
        <v>0</v>
      </c>
      <c r="F176" s="32">
        <f t="shared" si="37"/>
        <v>0</v>
      </c>
      <c r="G176" s="32">
        <f t="shared" si="38"/>
        <v>0</v>
      </c>
      <c r="H176" s="32">
        <f t="shared" si="39"/>
        <v>0</v>
      </c>
      <c r="I176" s="32">
        <f t="shared" si="40"/>
        <v>0</v>
      </c>
      <c r="J176" s="32">
        <f t="shared" si="41"/>
        <v>0</v>
      </c>
      <c r="K176" s="32">
        <f t="shared" si="42"/>
        <v>0</v>
      </c>
      <c r="L176" s="32">
        <f t="shared" si="43"/>
        <v>0</v>
      </c>
      <c r="M176" s="32">
        <f t="shared" ca="1" si="44"/>
        <v>-8.1234698294346992E-4</v>
      </c>
      <c r="N176" s="32">
        <f t="shared" ca="1" si="45"/>
        <v>0</v>
      </c>
      <c r="O176" s="149">
        <f t="shared" ca="1" si="46"/>
        <v>0</v>
      </c>
      <c r="P176" s="32">
        <f t="shared" ca="1" si="47"/>
        <v>0</v>
      </c>
      <c r="Q176" s="32">
        <f t="shared" ca="1" si="48"/>
        <v>0</v>
      </c>
      <c r="R176">
        <f t="shared" ca="1" si="49"/>
        <v>8.1234698294346992E-4</v>
      </c>
    </row>
    <row r="177" spans="1:18">
      <c r="A177" s="146"/>
      <c r="B177" s="146"/>
      <c r="C177" s="146"/>
      <c r="D177" s="148">
        <f t="shared" si="35"/>
        <v>0</v>
      </c>
      <c r="E177" s="148">
        <f t="shared" si="36"/>
        <v>0</v>
      </c>
      <c r="F177" s="32">
        <f t="shared" si="37"/>
        <v>0</v>
      </c>
      <c r="G177" s="32">
        <f t="shared" si="38"/>
        <v>0</v>
      </c>
      <c r="H177" s="32">
        <f t="shared" si="39"/>
        <v>0</v>
      </c>
      <c r="I177" s="32">
        <f t="shared" si="40"/>
        <v>0</v>
      </c>
      <c r="J177" s="32">
        <f t="shared" si="41"/>
        <v>0</v>
      </c>
      <c r="K177" s="32">
        <f t="shared" si="42"/>
        <v>0</v>
      </c>
      <c r="L177" s="32">
        <f t="shared" si="43"/>
        <v>0</v>
      </c>
      <c r="M177" s="32">
        <f t="shared" ca="1" si="44"/>
        <v>-8.1234698294346992E-4</v>
      </c>
      <c r="N177" s="32">
        <f t="shared" ca="1" si="45"/>
        <v>0</v>
      </c>
      <c r="O177" s="149">
        <f t="shared" ca="1" si="46"/>
        <v>0</v>
      </c>
      <c r="P177" s="32">
        <f t="shared" ca="1" si="47"/>
        <v>0</v>
      </c>
      <c r="Q177" s="32">
        <f t="shared" ca="1" si="48"/>
        <v>0</v>
      </c>
      <c r="R177">
        <f t="shared" ca="1" si="49"/>
        <v>8.1234698294346992E-4</v>
      </c>
    </row>
    <row r="178" spans="1:18">
      <c r="A178" s="146"/>
      <c r="B178" s="146"/>
      <c r="C178" s="146"/>
      <c r="D178" s="148">
        <f t="shared" si="35"/>
        <v>0</v>
      </c>
      <c r="E178" s="148">
        <f t="shared" si="36"/>
        <v>0</v>
      </c>
      <c r="F178" s="32">
        <f t="shared" si="37"/>
        <v>0</v>
      </c>
      <c r="G178" s="32">
        <f t="shared" si="38"/>
        <v>0</v>
      </c>
      <c r="H178" s="32">
        <f t="shared" si="39"/>
        <v>0</v>
      </c>
      <c r="I178" s="32">
        <f t="shared" si="40"/>
        <v>0</v>
      </c>
      <c r="J178" s="32">
        <f t="shared" si="41"/>
        <v>0</v>
      </c>
      <c r="K178" s="32">
        <f t="shared" si="42"/>
        <v>0</v>
      </c>
      <c r="L178" s="32">
        <f t="shared" si="43"/>
        <v>0</v>
      </c>
      <c r="M178" s="32">
        <f t="shared" ca="1" si="44"/>
        <v>-8.1234698294346992E-4</v>
      </c>
      <c r="N178" s="32">
        <f t="shared" ca="1" si="45"/>
        <v>0</v>
      </c>
      <c r="O178" s="149">
        <f t="shared" ca="1" si="46"/>
        <v>0</v>
      </c>
      <c r="P178" s="32">
        <f t="shared" ca="1" si="47"/>
        <v>0</v>
      </c>
      <c r="Q178" s="32">
        <f t="shared" ca="1" si="48"/>
        <v>0</v>
      </c>
      <c r="R178">
        <f t="shared" ca="1" si="49"/>
        <v>8.1234698294346992E-4</v>
      </c>
    </row>
    <row r="179" spans="1:18">
      <c r="A179" s="146"/>
      <c r="B179" s="146"/>
      <c r="C179" s="146"/>
      <c r="D179" s="148">
        <f t="shared" si="35"/>
        <v>0</v>
      </c>
      <c r="E179" s="148">
        <f t="shared" si="36"/>
        <v>0</v>
      </c>
      <c r="F179" s="32">
        <f t="shared" si="37"/>
        <v>0</v>
      </c>
      <c r="G179" s="32">
        <f t="shared" si="38"/>
        <v>0</v>
      </c>
      <c r="H179" s="32">
        <f t="shared" si="39"/>
        <v>0</v>
      </c>
      <c r="I179" s="32">
        <f t="shared" si="40"/>
        <v>0</v>
      </c>
      <c r="J179" s="32">
        <f t="shared" si="41"/>
        <v>0</v>
      </c>
      <c r="K179" s="32">
        <f t="shared" si="42"/>
        <v>0</v>
      </c>
      <c r="L179" s="32">
        <f t="shared" si="43"/>
        <v>0</v>
      </c>
      <c r="M179" s="32">
        <f t="shared" ca="1" si="44"/>
        <v>-8.1234698294346992E-4</v>
      </c>
      <c r="N179" s="32">
        <f t="shared" ca="1" si="45"/>
        <v>0</v>
      </c>
      <c r="O179" s="149">
        <f t="shared" ca="1" si="46"/>
        <v>0</v>
      </c>
      <c r="P179" s="32">
        <f t="shared" ca="1" si="47"/>
        <v>0</v>
      </c>
      <c r="Q179" s="32">
        <f t="shared" ca="1" si="48"/>
        <v>0</v>
      </c>
      <c r="R179">
        <f t="shared" ca="1" si="49"/>
        <v>8.1234698294346992E-4</v>
      </c>
    </row>
    <row r="180" spans="1:18">
      <c r="A180" s="146"/>
      <c r="B180" s="146"/>
      <c r="C180" s="146"/>
      <c r="D180" s="148">
        <f t="shared" si="35"/>
        <v>0</v>
      </c>
      <c r="E180" s="148">
        <f t="shared" si="36"/>
        <v>0</v>
      </c>
      <c r="F180" s="32">
        <f t="shared" si="37"/>
        <v>0</v>
      </c>
      <c r="G180" s="32">
        <f t="shared" si="38"/>
        <v>0</v>
      </c>
      <c r="H180" s="32">
        <f t="shared" si="39"/>
        <v>0</v>
      </c>
      <c r="I180" s="32">
        <f t="shared" si="40"/>
        <v>0</v>
      </c>
      <c r="J180" s="32">
        <f t="shared" si="41"/>
        <v>0</v>
      </c>
      <c r="K180" s="32">
        <f t="shared" si="42"/>
        <v>0</v>
      </c>
      <c r="L180" s="32">
        <f t="shared" si="43"/>
        <v>0</v>
      </c>
      <c r="M180" s="32">
        <f t="shared" ca="1" si="44"/>
        <v>-8.1234698294346992E-4</v>
      </c>
      <c r="N180" s="32">
        <f t="shared" ca="1" si="45"/>
        <v>0</v>
      </c>
      <c r="O180" s="149">
        <f t="shared" ca="1" si="46"/>
        <v>0</v>
      </c>
      <c r="P180" s="32">
        <f t="shared" ca="1" si="47"/>
        <v>0</v>
      </c>
      <c r="Q180" s="32">
        <f t="shared" ca="1" si="48"/>
        <v>0</v>
      </c>
      <c r="R180">
        <f t="shared" ca="1" si="49"/>
        <v>8.1234698294346992E-4</v>
      </c>
    </row>
    <row r="181" spans="1:18">
      <c r="A181" s="146"/>
      <c r="B181" s="146"/>
      <c r="C181" s="146"/>
      <c r="D181" s="148">
        <f t="shared" si="35"/>
        <v>0</v>
      </c>
      <c r="E181" s="148">
        <f t="shared" si="36"/>
        <v>0</v>
      </c>
      <c r="F181" s="32">
        <f t="shared" si="37"/>
        <v>0</v>
      </c>
      <c r="G181" s="32">
        <f t="shared" si="38"/>
        <v>0</v>
      </c>
      <c r="H181" s="32">
        <f t="shared" si="39"/>
        <v>0</v>
      </c>
      <c r="I181" s="32">
        <f t="shared" si="40"/>
        <v>0</v>
      </c>
      <c r="J181" s="32">
        <f t="shared" si="41"/>
        <v>0</v>
      </c>
      <c r="K181" s="32">
        <f t="shared" si="42"/>
        <v>0</v>
      </c>
      <c r="L181" s="32">
        <f t="shared" si="43"/>
        <v>0</v>
      </c>
      <c r="M181" s="32">
        <f t="shared" ca="1" si="44"/>
        <v>-8.1234698294346992E-4</v>
      </c>
      <c r="N181" s="32">
        <f t="shared" ca="1" si="45"/>
        <v>0</v>
      </c>
      <c r="O181" s="149">
        <f t="shared" ca="1" si="46"/>
        <v>0</v>
      </c>
      <c r="P181" s="32">
        <f t="shared" ca="1" si="47"/>
        <v>0</v>
      </c>
      <c r="Q181" s="32">
        <f t="shared" ca="1" si="48"/>
        <v>0</v>
      </c>
      <c r="R181">
        <f t="shared" ca="1" si="49"/>
        <v>8.1234698294346992E-4</v>
      </c>
    </row>
    <row r="182" spans="1:18">
      <c r="A182" s="146"/>
      <c r="B182" s="146"/>
      <c r="C182" s="146"/>
      <c r="D182" s="148">
        <f t="shared" si="35"/>
        <v>0</v>
      </c>
      <c r="E182" s="148">
        <f t="shared" si="36"/>
        <v>0</v>
      </c>
      <c r="F182" s="32">
        <f t="shared" si="37"/>
        <v>0</v>
      </c>
      <c r="G182" s="32">
        <f t="shared" si="38"/>
        <v>0</v>
      </c>
      <c r="H182" s="32">
        <f t="shared" si="39"/>
        <v>0</v>
      </c>
      <c r="I182" s="32">
        <f t="shared" si="40"/>
        <v>0</v>
      </c>
      <c r="J182" s="32">
        <f t="shared" si="41"/>
        <v>0</v>
      </c>
      <c r="K182" s="32">
        <f t="shared" si="42"/>
        <v>0</v>
      </c>
      <c r="L182" s="32">
        <f t="shared" si="43"/>
        <v>0</v>
      </c>
      <c r="M182" s="32">
        <f t="shared" ca="1" si="44"/>
        <v>-8.1234698294346992E-4</v>
      </c>
      <c r="N182" s="32">
        <f t="shared" ca="1" si="45"/>
        <v>0</v>
      </c>
      <c r="O182" s="149">
        <f t="shared" ca="1" si="46"/>
        <v>0</v>
      </c>
      <c r="P182" s="32">
        <f t="shared" ca="1" si="47"/>
        <v>0</v>
      </c>
      <c r="Q182" s="32">
        <f t="shared" ca="1" si="48"/>
        <v>0</v>
      </c>
      <c r="R182">
        <f t="shared" ca="1" si="49"/>
        <v>8.1234698294346992E-4</v>
      </c>
    </row>
    <row r="183" spans="1:18">
      <c r="A183" s="146"/>
      <c r="B183" s="146"/>
      <c r="C183" s="146"/>
      <c r="D183" s="148">
        <f t="shared" si="35"/>
        <v>0</v>
      </c>
      <c r="E183" s="148">
        <f t="shared" si="36"/>
        <v>0</v>
      </c>
      <c r="F183" s="32">
        <f t="shared" si="37"/>
        <v>0</v>
      </c>
      <c r="G183" s="32">
        <f t="shared" si="38"/>
        <v>0</v>
      </c>
      <c r="H183" s="32">
        <f t="shared" si="39"/>
        <v>0</v>
      </c>
      <c r="I183" s="32">
        <f t="shared" si="40"/>
        <v>0</v>
      </c>
      <c r="J183" s="32">
        <f t="shared" si="41"/>
        <v>0</v>
      </c>
      <c r="K183" s="32">
        <f t="shared" si="42"/>
        <v>0</v>
      </c>
      <c r="L183" s="32">
        <f t="shared" si="43"/>
        <v>0</v>
      </c>
      <c r="M183" s="32">
        <f t="shared" ca="1" si="44"/>
        <v>-8.1234698294346992E-4</v>
      </c>
      <c r="N183" s="32">
        <f t="shared" ca="1" si="45"/>
        <v>0</v>
      </c>
      <c r="O183" s="149">
        <f t="shared" ca="1" si="46"/>
        <v>0</v>
      </c>
      <c r="P183" s="32">
        <f t="shared" ca="1" si="47"/>
        <v>0</v>
      </c>
      <c r="Q183" s="32">
        <f t="shared" ca="1" si="48"/>
        <v>0</v>
      </c>
      <c r="R183">
        <f t="shared" ca="1" si="49"/>
        <v>8.1234698294346992E-4</v>
      </c>
    </row>
    <row r="184" spans="1:18">
      <c r="A184" s="146"/>
      <c r="B184" s="146"/>
      <c r="C184" s="146"/>
      <c r="D184" s="148">
        <f t="shared" si="35"/>
        <v>0</v>
      </c>
      <c r="E184" s="148">
        <f t="shared" si="36"/>
        <v>0</v>
      </c>
      <c r="F184" s="32">
        <f t="shared" si="37"/>
        <v>0</v>
      </c>
      <c r="G184" s="32">
        <f t="shared" si="38"/>
        <v>0</v>
      </c>
      <c r="H184" s="32">
        <f t="shared" si="39"/>
        <v>0</v>
      </c>
      <c r="I184" s="32">
        <f t="shared" si="40"/>
        <v>0</v>
      </c>
      <c r="J184" s="32">
        <f t="shared" si="41"/>
        <v>0</v>
      </c>
      <c r="K184" s="32">
        <f t="shared" si="42"/>
        <v>0</v>
      </c>
      <c r="L184" s="32">
        <f t="shared" si="43"/>
        <v>0</v>
      </c>
      <c r="M184" s="32">
        <f t="shared" ca="1" si="44"/>
        <v>-8.1234698294346992E-4</v>
      </c>
      <c r="N184" s="32">
        <f t="shared" ca="1" si="45"/>
        <v>0</v>
      </c>
      <c r="O184" s="149">
        <f t="shared" ca="1" si="46"/>
        <v>0</v>
      </c>
      <c r="P184" s="32">
        <f t="shared" ca="1" si="47"/>
        <v>0</v>
      </c>
      <c r="Q184" s="32">
        <f t="shared" ca="1" si="48"/>
        <v>0</v>
      </c>
      <c r="R184">
        <f t="shared" ca="1" si="49"/>
        <v>8.1234698294346992E-4</v>
      </c>
    </row>
    <row r="185" spans="1:18">
      <c r="A185" s="146"/>
      <c r="B185" s="146"/>
      <c r="C185" s="146"/>
      <c r="D185" s="148">
        <f t="shared" si="35"/>
        <v>0</v>
      </c>
      <c r="E185" s="148">
        <f t="shared" si="36"/>
        <v>0</v>
      </c>
      <c r="F185" s="32">
        <f t="shared" si="37"/>
        <v>0</v>
      </c>
      <c r="G185" s="32">
        <f t="shared" si="38"/>
        <v>0</v>
      </c>
      <c r="H185" s="32">
        <f t="shared" si="39"/>
        <v>0</v>
      </c>
      <c r="I185" s="32">
        <f t="shared" si="40"/>
        <v>0</v>
      </c>
      <c r="J185" s="32">
        <f t="shared" si="41"/>
        <v>0</v>
      </c>
      <c r="K185" s="32">
        <f t="shared" si="42"/>
        <v>0</v>
      </c>
      <c r="L185" s="32">
        <f t="shared" si="43"/>
        <v>0</v>
      </c>
      <c r="M185" s="32">
        <f t="shared" ca="1" si="44"/>
        <v>-8.1234698294346992E-4</v>
      </c>
      <c r="N185" s="32">
        <f t="shared" ca="1" si="45"/>
        <v>0</v>
      </c>
      <c r="O185" s="149">
        <f t="shared" ca="1" si="46"/>
        <v>0</v>
      </c>
      <c r="P185" s="32">
        <f t="shared" ca="1" si="47"/>
        <v>0</v>
      </c>
      <c r="Q185" s="32">
        <f t="shared" ca="1" si="48"/>
        <v>0</v>
      </c>
      <c r="R185">
        <f t="shared" ca="1" si="49"/>
        <v>8.1234698294346992E-4</v>
      </c>
    </row>
    <row r="186" spans="1:18">
      <c r="A186" s="146"/>
      <c r="B186" s="146"/>
      <c r="C186" s="146"/>
      <c r="D186" s="148">
        <f t="shared" si="35"/>
        <v>0</v>
      </c>
      <c r="E186" s="148">
        <f t="shared" si="36"/>
        <v>0</v>
      </c>
      <c r="F186" s="32">
        <f t="shared" si="37"/>
        <v>0</v>
      </c>
      <c r="G186" s="32">
        <f t="shared" si="38"/>
        <v>0</v>
      </c>
      <c r="H186" s="32">
        <f t="shared" si="39"/>
        <v>0</v>
      </c>
      <c r="I186" s="32">
        <f t="shared" si="40"/>
        <v>0</v>
      </c>
      <c r="J186" s="32">
        <f t="shared" si="41"/>
        <v>0</v>
      </c>
      <c r="K186" s="32">
        <f t="shared" si="42"/>
        <v>0</v>
      </c>
      <c r="L186" s="32">
        <f t="shared" si="43"/>
        <v>0</v>
      </c>
      <c r="M186" s="32">
        <f t="shared" ca="1" si="44"/>
        <v>-8.1234698294346992E-4</v>
      </c>
      <c r="N186" s="32">
        <f t="shared" ca="1" si="45"/>
        <v>0</v>
      </c>
      <c r="O186" s="149">
        <f t="shared" ca="1" si="46"/>
        <v>0</v>
      </c>
      <c r="P186" s="32">
        <f t="shared" ca="1" si="47"/>
        <v>0</v>
      </c>
      <c r="Q186" s="32">
        <f t="shared" ca="1" si="48"/>
        <v>0</v>
      </c>
      <c r="R186">
        <f t="shared" ca="1" si="49"/>
        <v>8.1234698294346992E-4</v>
      </c>
    </row>
    <row r="187" spans="1:18">
      <c r="A187" s="146"/>
      <c r="B187" s="146"/>
      <c r="C187" s="146"/>
      <c r="D187" s="148">
        <f t="shared" si="35"/>
        <v>0</v>
      </c>
      <c r="E187" s="148">
        <f t="shared" si="36"/>
        <v>0</v>
      </c>
      <c r="F187" s="32">
        <f t="shared" si="37"/>
        <v>0</v>
      </c>
      <c r="G187" s="32">
        <f t="shared" si="38"/>
        <v>0</v>
      </c>
      <c r="H187" s="32">
        <f t="shared" si="39"/>
        <v>0</v>
      </c>
      <c r="I187" s="32">
        <f t="shared" si="40"/>
        <v>0</v>
      </c>
      <c r="J187" s="32">
        <f t="shared" si="41"/>
        <v>0</v>
      </c>
      <c r="K187" s="32">
        <f t="shared" si="42"/>
        <v>0</v>
      </c>
      <c r="L187" s="32">
        <f t="shared" si="43"/>
        <v>0</v>
      </c>
      <c r="M187" s="32">
        <f t="shared" ca="1" si="44"/>
        <v>-8.1234698294346992E-4</v>
      </c>
      <c r="N187" s="32">
        <f t="shared" ca="1" si="45"/>
        <v>0</v>
      </c>
      <c r="O187" s="149">
        <f t="shared" ca="1" si="46"/>
        <v>0</v>
      </c>
      <c r="P187" s="32">
        <f t="shared" ca="1" si="47"/>
        <v>0</v>
      </c>
      <c r="Q187" s="32">
        <f t="shared" ca="1" si="48"/>
        <v>0</v>
      </c>
      <c r="R187">
        <f t="shared" ca="1" si="49"/>
        <v>8.1234698294346992E-4</v>
      </c>
    </row>
    <row r="188" spans="1:18">
      <c r="A188" s="146"/>
      <c r="B188" s="146"/>
      <c r="C188" s="146"/>
      <c r="D188" s="148">
        <f t="shared" si="35"/>
        <v>0</v>
      </c>
      <c r="E188" s="148">
        <f t="shared" si="36"/>
        <v>0</v>
      </c>
      <c r="F188" s="32">
        <f t="shared" si="37"/>
        <v>0</v>
      </c>
      <c r="G188" s="32">
        <f t="shared" si="38"/>
        <v>0</v>
      </c>
      <c r="H188" s="32">
        <f t="shared" si="39"/>
        <v>0</v>
      </c>
      <c r="I188" s="32">
        <f t="shared" si="40"/>
        <v>0</v>
      </c>
      <c r="J188" s="32">
        <f t="shared" si="41"/>
        <v>0</v>
      </c>
      <c r="K188" s="32">
        <f t="shared" si="42"/>
        <v>0</v>
      </c>
      <c r="L188" s="32">
        <f t="shared" si="43"/>
        <v>0</v>
      </c>
      <c r="M188" s="32">
        <f t="shared" ca="1" si="44"/>
        <v>-8.1234698294346992E-4</v>
      </c>
      <c r="N188" s="32">
        <f t="shared" ca="1" si="45"/>
        <v>0</v>
      </c>
      <c r="O188" s="149">
        <f t="shared" ca="1" si="46"/>
        <v>0</v>
      </c>
      <c r="P188" s="32">
        <f t="shared" ca="1" si="47"/>
        <v>0</v>
      </c>
      <c r="Q188" s="32">
        <f t="shared" ca="1" si="48"/>
        <v>0</v>
      </c>
      <c r="R188">
        <f t="shared" ca="1" si="49"/>
        <v>8.1234698294346992E-4</v>
      </c>
    </row>
    <row r="189" spans="1:18">
      <c r="A189" s="146"/>
      <c r="B189" s="146"/>
      <c r="C189" s="146"/>
      <c r="D189" s="148">
        <f t="shared" si="35"/>
        <v>0</v>
      </c>
      <c r="E189" s="148">
        <f t="shared" si="36"/>
        <v>0</v>
      </c>
      <c r="F189" s="32">
        <f t="shared" si="37"/>
        <v>0</v>
      </c>
      <c r="G189" s="32">
        <f t="shared" si="38"/>
        <v>0</v>
      </c>
      <c r="H189" s="32">
        <f t="shared" si="39"/>
        <v>0</v>
      </c>
      <c r="I189" s="32">
        <f t="shared" si="40"/>
        <v>0</v>
      </c>
      <c r="J189" s="32">
        <f t="shared" si="41"/>
        <v>0</v>
      </c>
      <c r="K189" s="32">
        <f t="shared" si="42"/>
        <v>0</v>
      </c>
      <c r="L189" s="32">
        <f t="shared" si="43"/>
        <v>0</v>
      </c>
      <c r="M189" s="32">
        <f t="shared" ca="1" si="44"/>
        <v>-8.1234698294346992E-4</v>
      </c>
      <c r="N189" s="32">
        <f t="shared" ca="1" si="45"/>
        <v>0</v>
      </c>
      <c r="O189" s="149">
        <f t="shared" ca="1" si="46"/>
        <v>0</v>
      </c>
      <c r="P189" s="32">
        <f t="shared" ca="1" si="47"/>
        <v>0</v>
      </c>
      <c r="Q189" s="32">
        <f t="shared" ca="1" si="48"/>
        <v>0</v>
      </c>
      <c r="R189">
        <f t="shared" ca="1" si="49"/>
        <v>8.1234698294346992E-4</v>
      </c>
    </row>
    <row r="190" spans="1:18">
      <c r="A190" s="146"/>
      <c r="B190" s="146"/>
      <c r="C190" s="146"/>
      <c r="D190" s="148">
        <f t="shared" si="35"/>
        <v>0</v>
      </c>
      <c r="E190" s="148">
        <f t="shared" si="36"/>
        <v>0</v>
      </c>
      <c r="F190" s="32">
        <f t="shared" si="37"/>
        <v>0</v>
      </c>
      <c r="G190" s="32">
        <f t="shared" si="38"/>
        <v>0</v>
      </c>
      <c r="H190" s="32">
        <f t="shared" si="39"/>
        <v>0</v>
      </c>
      <c r="I190" s="32">
        <f t="shared" si="40"/>
        <v>0</v>
      </c>
      <c r="J190" s="32">
        <f t="shared" si="41"/>
        <v>0</v>
      </c>
      <c r="K190" s="32">
        <f t="shared" si="42"/>
        <v>0</v>
      </c>
      <c r="L190" s="32">
        <f t="shared" si="43"/>
        <v>0</v>
      </c>
      <c r="M190" s="32">
        <f t="shared" ca="1" si="44"/>
        <v>-8.1234698294346992E-4</v>
      </c>
      <c r="N190" s="32">
        <f t="shared" ca="1" si="45"/>
        <v>0</v>
      </c>
      <c r="O190" s="149">
        <f t="shared" ca="1" si="46"/>
        <v>0</v>
      </c>
      <c r="P190" s="32">
        <f t="shared" ca="1" si="47"/>
        <v>0</v>
      </c>
      <c r="Q190" s="32">
        <f t="shared" ca="1" si="48"/>
        <v>0</v>
      </c>
      <c r="R190">
        <f t="shared" ca="1" si="49"/>
        <v>8.1234698294346992E-4</v>
      </c>
    </row>
    <row r="191" spans="1:18">
      <c r="A191" s="146"/>
      <c r="B191" s="146"/>
      <c r="C191" s="146"/>
      <c r="D191" s="148">
        <f t="shared" si="35"/>
        <v>0</v>
      </c>
      <c r="E191" s="148">
        <f t="shared" si="36"/>
        <v>0</v>
      </c>
      <c r="F191" s="32">
        <f t="shared" si="37"/>
        <v>0</v>
      </c>
      <c r="G191" s="32">
        <f t="shared" si="38"/>
        <v>0</v>
      </c>
      <c r="H191" s="32">
        <f t="shared" si="39"/>
        <v>0</v>
      </c>
      <c r="I191" s="32">
        <f t="shared" si="40"/>
        <v>0</v>
      </c>
      <c r="J191" s="32">
        <f t="shared" si="41"/>
        <v>0</v>
      </c>
      <c r="K191" s="32">
        <f t="shared" si="42"/>
        <v>0</v>
      </c>
      <c r="L191" s="32">
        <f t="shared" si="43"/>
        <v>0</v>
      </c>
      <c r="M191" s="32">
        <f t="shared" ca="1" si="44"/>
        <v>-8.1234698294346992E-4</v>
      </c>
      <c r="N191" s="32">
        <f t="shared" ca="1" si="45"/>
        <v>0</v>
      </c>
      <c r="O191" s="149">
        <f t="shared" ca="1" si="46"/>
        <v>0</v>
      </c>
      <c r="P191" s="32">
        <f t="shared" ca="1" si="47"/>
        <v>0</v>
      </c>
      <c r="Q191" s="32">
        <f t="shared" ca="1" si="48"/>
        <v>0</v>
      </c>
      <c r="R191">
        <f t="shared" ca="1" si="49"/>
        <v>8.1234698294346992E-4</v>
      </c>
    </row>
    <row r="192" spans="1:18">
      <c r="A192" s="146"/>
      <c r="B192" s="146"/>
      <c r="C192" s="146"/>
      <c r="D192" s="148">
        <f t="shared" si="35"/>
        <v>0</v>
      </c>
      <c r="E192" s="148">
        <f t="shared" si="36"/>
        <v>0</v>
      </c>
      <c r="F192" s="32">
        <f t="shared" si="37"/>
        <v>0</v>
      </c>
      <c r="G192" s="32">
        <f t="shared" si="38"/>
        <v>0</v>
      </c>
      <c r="H192" s="32">
        <f t="shared" si="39"/>
        <v>0</v>
      </c>
      <c r="I192" s="32">
        <f t="shared" si="40"/>
        <v>0</v>
      </c>
      <c r="J192" s="32">
        <f t="shared" si="41"/>
        <v>0</v>
      </c>
      <c r="K192" s="32">
        <f t="shared" si="42"/>
        <v>0</v>
      </c>
      <c r="L192" s="32">
        <f t="shared" si="43"/>
        <v>0</v>
      </c>
      <c r="M192" s="32">
        <f t="shared" ca="1" si="44"/>
        <v>-8.1234698294346992E-4</v>
      </c>
      <c r="N192" s="32">
        <f t="shared" ca="1" si="45"/>
        <v>0</v>
      </c>
      <c r="O192" s="149">
        <f t="shared" ca="1" si="46"/>
        <v>0</v>
      </c>
      <c r="P192" s="32">
        <f t="shared" ca="1" si="47"/>
        <v>0</v>
      </c>
      <c r="Q192" s="32">
        <f t="shared" ca="1" si="48"/>
        <v>0</v>
      </c>
      <c r="R192">
        <f t="shared" ca="1" si="49"/>
        <v>8.1234698294346992E-4</v>
      </c>
    </row>
    <row r="193" spans="1:18">
      <c r="A193" s="146"/>
      <c r="B193" s="146"/>
      <c r="C193" s="146"/>
      <c r="D193" s="148">
        <f t="shared" si="35"/>
        <v>0</v>
      </c>
      <c r="E193" s="148">
        <f t="shared" si="36"/>
        <v>0</v>
      </c>
      <c r="F193" s="32">
        <f t="shared" si="37"/>
        <v>0</v>
      </c>
      <c r="G193" s="32">
        <f t="shared" si="38"/>
        <v>0</v>
      </c>
      <c r="H193" s="32">
        <f t="shared" si="39"/>
        <v>0</v>
      </c>
      <c r="I193" s="32">
        <f t="shared" si="40"/>
        <v>0</v>
      </c>
      <c r="J193" s="32">
        <f t="shared" si="41"/>
        <v>0</v>
      </c>
      <c r="K193" s="32">
        <f t="shared" si="42"/>
        <v>0</v>
      </c>
      <c r="L193" s="32">
        <f t="shared" si="43"/>
        <v>0</v>
      </c>
      <c r="M193" s="32">
        <f t="shared" ca="1" si="44"/>
        <v>-8.1234698294346992E-4</v>
      </c>
      <c r="N193" s="32">
        <f t="shared" ca="1" si="45"/>
        <v>0</v>
      </c>
      <c r="O193" s="149">
        <f t="shared" ca="1" si="46"/>
        <v>0</v>
      </c>
      <c r="P193" s="32">
        <f t="shared" ca="1" si="47"/>
        <v>0</v>
      </c>
      <c r="Q193" s="32">
        <f t="shared" ca="1" si="48"/>
        <v>0</v>
      </c>
      <c r="R193">
        <f t="shared" ca="1" si="49"/>
        <v>8.1234698294346992E-4</v>
      </c>
    </row>
    <row r="194" spans="1:18">
      <c r="A194" s="146"/>
      <c r="B194" s="146"/>
      <c r="C194" s="146"/>
      <c r="D194" s="148">
        <f t="shared" si="35"/>
        <v>0</v>
      </c>
      <c r="E194" s="148">
        <f t="shared" si="36"/>
        <v>0</v>
      </c>
      <c r="F194" s="32">
        <f t="shared" si="37"/>
        <v>0</v>
      </c>
      <c r="G194" s="32">
        <f t="shared" si="38"/>
        <v>0</v>
      </c>
      <c r="H194" s="32">
        <f t="shared" si="39"/>
        <v>0</v>
      </c>
      <c r="I194" s="32">
        <f t="shared" si="40"/>
        <v>0</v>
      </c>
      <c r="J194" s="32">
        <f t="shared" si="41"/>
        <v>0</v>
      </c>
      <c r="K194" s="32">
        <f t="shared" si="42"/>
        <v>0</v>
      </c>
      <c r="L194" s="32">
        <f t="shared" si="43"/>
        <v>0</v>
      </c>
      <c r="M194" s="32">
        <f t="shared" ca="1" si="44"/>
        <v>-8.1234698294346992E-4</v>
      </c>
      <c r="N194" s="32">
        <f t="shared" ca="1" si="45"/>
        <v>0</v>
      </c>
      <c r="O194" s="149">
        <f t="shared" ca="1" si="46"/>
        <v>0</v>
      </c>
      <c r="P194" s="32">
        <f t="shared" ca="1" si="47"/>
        <v>0</v>
      </c>
      <c r="Q194" s="32">
        <f t="shared" ca="1" si="48"/>
        <v>0</v>
      </c>
      <c r="R194">
        <f t="shared" ca="1" si="49"/>
        <v>8.1234698294346992E-4</v>
      </c>
    </row>
    <row r="195" spans="1:18">
      <c r="A195" s="146"/>
      <c r="B195" s="146"/>
      <c r="C195" s="146"/>
      <c r="D195" s="148">
        <f t="shared" si="35"/>
        <v>0</v>
      </c>
      <c r="E195" s="148">
        <f t="shared" si="36"/>
        <v>0</v>
      </c>
      <c r="F195" s="32">
        <f t="shared" si="37"/>
        <v>0</v>
      </c>
      <c r="G195" s="32">
        <f t="shared" si="38"/>
        <v>0</v>
      </c>
      <c r="H195" s="32">
        <f t="shared" si="39"/>
        <v>0</v>
      </c>
      <c r="I195" s="32">
        <f t="shared" si="40"/>
        <v>0</v>
      </c>
      <c r="J195" s="32">
        <f t="shared" si="41"/>
        <v>0</v>
      </c>
      <c r="K195" s="32">
        <f t="shared" si="42"/>
        <v>0</v>
      </c>
      <c r="L195" s="32">
        <f t="shared" si="43"/>
        <v>0</v>
      </c>
      <c r="M195" s="32">
        <f t="shared" ca="1" si="44"/>
        <v>-8.1234698294346992E-4</v>
      </c>
      <c r="N195" s="32">
        <f t="shared" ca="1" si="45"/>
        <v>0</v>
      </c>
      <c r="O195" s="149">
        <f t="shared" ca="1" si="46"/>
        <v>0</v>
      </c>
      <c r="P195" s="32">
        <f t="shared" ca="1" si="47"/>
        <v>0</v>
      </c>
      <c r="Q195" s="32">
        <f t="shared" ca="1" si="48"/>
        <v>0</v>
      </c>
      <c r="R195">
        <f t="shared" ca="1" si="49"/>
        <v>8.1234698294346992E-4</v>
      </c>
    </row>
    <row r="196" spans="1:18">
      <c r="A196" s="146"/>
      <c r="B196" s="146"/>
      <c r="C196" s="146"/>
      <c r="D196" s="148">
        <f t="shared" si="35"/>
        <v>0</v>
      </c>
      <c r="E196" s="148">
        <f t="shared" si="36"/>
        <v>0</v>
      </c>
      <c r="F196" s="32">
        <f t="shared" si="37"/>
        <v>0</v>
      </c>
      <c r="G196" s="32">
        <f t="shared" si="38"/>
        <v>0</v>
      </c>
      <c r="H196" s="32">
        <f t="shared" si="39"/>
        <v>0</v>
      </c>
      <c r="I196" s="32">
        <f t="shared" si="40"/>
        <v>0</v>
      </c>
      <c r="J196" s="32">
        <f t="shared" si="41"/>
        <v>0</v>
      </c>
      <c r="K196" s="32">
        <f t="shared" si="42"/>
        <v>0</v>
      </c>
      <c r="L196" s="32">
        <f t="shared" si="43"/>
        <v>0</v>
      </c>
      <c r="M196" s="32">
        <f t="shared" ca="1" si="44"/>
        <v>-8.1234698294346992E-4</v>
      </c>
      <c r="N196" s="32">
        <f t="shared" ca="1" si="45"/>
        <v>0</v>
      </c>
      <c r="O196" s="149">
        <f t="shared" ca="1" si="46"/>
        <v>0</v>
      </c>
      <c r="P196" s="32">
        <f t="shared" ca="1" si="47"/>
        <v>0</v>
      </c>
      <c r="Q196" s="32">
        <f t="shared" ca="1" si="48"/>
        <v>0</v>
      </c>
      <c r="R196">
        <f t="shared" ca="1" si="49"/>
        <v>8.1234698294346992E-4</v>
      </c>
    </row>
    <row r="197" spans="1:18">
      <c r="A197" s="146"/>
      <c r="B197" s="146"/>
      <c r="C197" s="146"/>
      <c r="D197" s="148">
        <f t="shared" si="35"/>
        <v>0</v>
      </c>
      <c r="E197" s="148">
        <f t="shared" si="36"/>
        <v>0</v>
      </c>
      <c r="F197" s="32">
        <f t="shared" si="37"/>
        <v>0</v>
      </c>
      <c r="G197" s="32">
        <f t="shared" si="38"/>
        <v>0</v>
      </c>
      <c r="H197" s="32">
        <f t="shared" si="39"/>
        <v>0</v>
      </c>
      <c r="I197" s="32">
        <f t="shared" si="40"/>
        <v>0</v>
      </c>
      <c r="J197" s="32">
        <f t="shared" si="41"/>
        <v>0</v>
      </c>
      <c r="K197" s="32">
        <f t="shared" si="42"/>
        <v>0</v>
      </c>
      <c r="L197" s="32">
        <f t="shared" si="43"/>
        <v>0</v>
      </c>
      <c r="M197" s="32">
        <f t="shared" ca="1" si="44"/>
        <v>-8.1234698294346992E-4</v>
      </c>
      <c r="N197" s="32">
        <f t="shared" ca="1" si="45"/>
        <v>0</v>
      </c>
      <c r="O197" s="149">
        <f t="shared" ca="1" si="46"/>
        <v>0</v>
      </c>
      <c r="P197" s="32">
        <f t="shared" ca="1" si="47"/>
        <v>0</v>
      </c>
      <c r="Q197" s="32">
        <f t="shared" ca="1" si="48"/>
        <v>0</v>
      </c>
      <c r="R197">
        <f t="shared" ca="1" si="49"/>
        <v>8.1234698294346992E-4</v>
      </c>
    </row>
    <row r="198" spans="1:18">
      <c r="A198" s="146"/>
      <c r="B198" s="146"/>
      <c r="C198" s="146"/>
      <c r="D198" s="148">
        <f t="shared" si="35"/>
        <v>0</v>
      </c>
      <c r="E198" s="148">
        <f t="shared" si="36"/>
        <v>0</v>
      </c>
      <c r="F198" s="32">
        <f t="shared" si="37"/>
        <v>0</v>
      </c>
      <c r="G198" s="32">
        <f t="shared" si="38"/>
        <v>0</v>
      </c>
      <c r="H198" s="32">
        <f t="shared" si="39"/>
        <v>0</v>
      </c>
      <c r="I198" s="32">
        <f t="shared" si="40"/>
        <v>0</v>
      </c>
      <c r="J198" s="32">
        <f t="shared" si="41"/>
        <v>0</v>
      </c>
      <c r="K198" s="32">
        <f t="shared" si="42"/>
        <v>0</v>
      </c>
      <c r="L198" s="32">
        <f t="shared" si="43"/>
        <v>0</v>
      </c>
      <c r="M198" s="32">
        <f t="shared" ca="1" si="44"/>
        <v>-8.1234698294346992E-4</v>
      </c>
      <c r="N198" s="32">
        <f t="shared" ca="1" si="45"/>
        <v>0</v>
      </c>
      <c r="O198" s="149">
        <f t="shared" ca="1" si="46"/>
        <v>0</v>
      </c>
      <c r="P198" s="32">
        <f t="shared" ca="1" si="47"/>
        <v>0</v>
      </c>
      <c r="Q198" s="32">
        <f t="shared" ca="1" si="48"/>
        <v>0</v>
      </c>
      <c r="R198">
        <f t="shared" ca="1" si="49"/>
        <v>8.1234698294346992E-4</v>
      </c>
    </row>
    <row r="199" spans="1:18">
      <c r="A199" s="146"/>
      <c r="B199" s="146"/>
      <c r="C199" s="146"/>
      <c r="D199" s="148">
        <f t="shared" si="35"/>
        <v>0</v>
      </c>
      <c r="E199" s="148">
        <f t="shared" si="36"/>
        <v>0</v>
      </c>
      <c r="F199" s="32">
        <f t="shared" si="37"/>
        <v>0</v>
      </c>
      <c r="G199" s="32">
        <f t="shared" si="38"/>
        <v>0</v>
      </c>
      <c r="H199" s="32">
        <f t="shared" si="39"/>
        <v>0</v>
      </c>
      <c r="I199" s="32">
        <f t="shared" si="40"/>
        <v>0</v>
      </c>
      <c r="J199" s="32">
        <f t="shared" si="41"/>
        <v>0</v>
      </c>
      <c r="K199" s="32">
        <f t="shared" si="42"/>
        <v>0</v>
      </c>
      <c r="L199" s="32">
        <f t="shared" si="43"/>
        <v>0</v>
      </c>
      <c r="M199" s="32">
        <f t="shared" ca="1" si="44"/>
        <v>-8.1234698294346992E-4</v>
      </c>
      <c r="N199" s="32">
        <f t="shared" ca="1" si="45"/>
        <v>0</v>
      </c>
      <c r="O199" s="149">
        <f t="shared" ca="1" si="46"/>
        <v>0</v>
      </c>
      <c r="P199" s="32">
        <f t="shared" ca="1" si="47"/>
        <v>0</v>
      </c>
      <c r="Q199" s="32">
        <f t="shared" ca="1" si="48"/>
        <v>0</v>
      </c>
      <c r="R199">
        <f t="shared" ca="1" si="49"/>
        <v>8.1234698294346992E-4</v>
      </c>
    </row>
    <row r="200" spans="1:18">
      <c r="A200" s="146"/>
      <c r="B200" s="146"/>
      <c r="C200" s="146"/>
      <c r="D200" s="148">
        <f t="shared" si="35"/>
        <v>0</v>
      </c>
      <c r="E200" s="148">
        <f t="shared" si="36"/>
        <v>0</v>
      </c>
      <c r="F200" s="32">
        <f t="shared" si="37"/>
        <v>0</v>
      </c>
      <c r="G200" s="32">
        <f t="shared" si="38"/>
        <v>0</v>
      </c>
      <c r="H200" s="32">
        <f t="shared" si="39"/>
        <v>0</v>
      </c>
      <c r="I200" s="32">
        <f t="shared" si="40"/>
        <v>0</v>
      </c>
      <c r="J200" s="32">
        <f t="shared" si="41"/>
        <v>0</v>
      </c>
      <c r="K200" s="32">
        <f t="shared" si="42"/>
        <v>0</v>
      </c>
      <c r="L200" s="32">
        <f t="shared" si="43"/>
        <v>0</v>
      </c>
      <c r="M200" s="32">
        <f t="shared" ca="1" si="44"/>
        <v>-8.1234698294346992E-4</v>
      </c>
      <c r="N200" s="32">
        <f t="shared" ca="1" si="45"/>
        <v>0</v>
      </c>
      <c r="O200" s="149">
        <f t="shared" ca="1" si="46"/>
        <v>0</v>
      </c>
      <c r="P200" s="32">
        <f t="shared" ca="1" si="47"/>
        <v>0</v>
      </c>
      <c r="Q200" s="32">
        <f t="shared" ca="1" si="48"/>
        <v>0</v>
      </c>
      <c r="R200">
        <f t="shared" ca="1" si="49"/>
        <v>8.1234698294346992E-4</v>
      </c>
    </row>
    <row r="201" spans="1:18">
      <c r="A201" s="146"/>
      <c r="B201" s="146"/>
      <c r="C201" s="146"/>
      <c r="D201" s="148">
        <f t="shared" si="35"/>
        <v>0</v>
      </c>
      <c r="E201" s="148">
        <f t="shared" si="36"/>
        <v>0</v>
      </c>
      <c r="F201" s="32">
        <f t="shared" si="37"/>
        <v>0</v>
      </c>
      <c r="G201" s="32">
        <f t="shared" si="38"/>
        <v>0</v>
      </c>
      <c r="H201" s="32">
        <f t="shared" si="39"/>
        <v>0</v>
      </c>
      <c r="I201" s="32">
        <f t="shared" si="40"/>
        <v>0</v>
      </c>
      <c r="J201" s="32">
        <f t="shared" si="41"/>
        <v>0</v>
      </c>
      <c r="K201" s="32">
        <f t="shared" si="42"/>
        <v>0</v>
      </c>
      <c r="L201" s="32">
        <f t="shared" si="43"/>
        <v>0</v>
      </c>
      <c r="M201" s="32">
        <f t="shared" ca="1" si="44"/>
        <v>-8.1234698294346992E-4</v>
      </c>
      <c r="N201" s="32">
        <f t="shared" ca="1" si="45"/>
        <v>0</v>
      </c>
      <c r="O201" s="149">
        <f t="shared" ca="1" si="46"/>
        <v>0</v>
      </c>
      <c r="P201" s="32">
        <f t="shared" ca="1" si="47"/>
        <v>0</v>
      </c>
      <c r="Q201" s="32">
        <f t="shared" ca="1" si="48"/>
        <v>0</v>
      </c>
      <c r="R201">
        <f t="shared" ca="1" si="49"/>
        <v>8.1234698294346992E-4</v>
      </c>
    </row>
    <row r="202" spans="1:18">
      <c r="A202" s="146"/>
      <c r="B202" s="146"/>
      <c r="C202" s="146"/>
      <c r="D202" s="148">
        <f t="shared" si="35"/>
        <v>0</v>
      </c>
      <c r="E202" s="148">
        <f t="shared" si="36"/>
        <v>0</v>
      </c>
      <c r="F202" s="32">
        <f t="shared" si="37"/>
        <v>0</v>
      </c>
      <c r="G202" s="32">
        <f t="shared" si="38"/>
        <v>0</v>
      </c>
      <c r="H202" s="32">
        <f t="shared" si="39"/>
        <v>0</v>
      </c>
      <c r="I202" s="32">
        <f t="shared" si="40"/>
        <v>0</v>
      </c>
      <c r="J202" s="32">
        <f t="shared" si="41"/>
        <v>0</v>
      </c>
      <c r="K202" s="32">
        <f t="shared" si="42"/>
        <v>0</v>
      </c>
      <c r="L202" s="32">
        <f t="shared" si="43"/>
        <v>0</v>
      </c>
      <c r="M202" s="32">
        <f t="shared" ca="1" si="44"/>
        <v>-8.1234698294346992E-4</v>
      </c>
      <c r="N202" s="32">
        <f t="shared" ca="1" si="45"/>
        <v>0</v>
      </c>
      <c r="O202" s="149">
        <f t="shared" ca="1" si="46"/>
        <v>0</v>
      </c>
      <c r="P202" s="32">
        <f t="shared" ca="1" si="47"/>
        <v>0</v>
      </c>
      <c r="Q202" s="32">
        <f t="shared" ca="1" si="48"/>
        <v>0</v>
      </c>
      <c r="R202">
        <f t="shared" ca="1" si="49"/>
        <v>8.1234698294346992E-4</v>
      </c>
    </row>
    <row r="203" spans="1:18">
      <c r="A203" s="146"/>
      <c r="B203" s="146"/>
      <c r="C203" s="146"/>
      <c r="D203" s="148">
        <f t="shared" si="35"/>
        <v>0</v>
      </c>
      <c r="E203" s="148">
        <f t="shared" si="36"/>
        <v>0</v>
      </c>
      <c r="F203" s="32">
        <f t="shared" si="37"/>
        <v>0</v>
      </c>
      <c r="G203" s="32">
        <f t="shared" si="38"/>
        <v>0</v>
      </c>
      <c r="H203" s="32">
        <f t="shared" si="39"/>
        <v>0</v>
      </c>
      <c r="I203" s="32">
        <f t="shared" si="40"/>
        <v>0</v>
      </c>
      <c r="J203" s="32">
        <f t="shared" si="41"/>
        <v>0</v>
      </c>
      <c r="K203" s="32">
        <f t="shared" si="42"/>
        <v>0</v>
      </c>
      <c r="L203" s="32">
        <f t="shared" si="43"/>
        <v>0</v>
      </c>
      <c r="M203" s="32">
        <f t="shared" ca="1" si="44"/>
        <v>-8.1234698294346992E-4</v>
      </c>
      <c r="N203" s="32">
        <f t="shared" ca="1" si="45"/>
        <v>0</v>
      </c>
      <c r="O203" s="149">
        <f t="shared" ca="1" si="46"/>
        <v>0</v>
      </c>
      <c r="P203" s="32">
        <f t="shared" ca="1" si="47"/>
        <v>0</v>
      </c>
      <c r="Q203" s="32">
        <f t="shared" ca="1" si="48"/>
        <v>0</v>
      </c>
      <c r="R203">
        <f t="shared" ca="1" si="49"/>
        <v>8.1234698294346992E-4</v>
      </c>
    </row>
    <row r="204" spans="1:18">
      <c r="A204" s="146"/>
      <c r="B204" s="146"/>
      <c r="C204" s="146"/>
      <c r="D204" s="148">
        <f t="shared" si="35"/>
        <v>0</v>
      </c>
      <c r="E204" s="148">
        <f t="shared" si="36"/>
        <v>0</v>
      </c>
      <c r="F204" s="32">
        <f t="shared" si="37"/>
        <v>0</v>
      </c>
      <c r="G204" s="32">
        <f t="shared" si="38"/>
        <v>0</v>
      </c>
      <c r="H204" s="32">
        <f t="shared" si="39"/>
        <v>0</v>
      </c>
      <c r="I204" s="32">
        <f t="shared" si="40"/>
        <v>0</v>
      </c>
      <c r="J204" s="32">
        <f t="shared" si="41"/>
        <v>0</v>
      </c>
      <c r="K204" s="32">
        <f t="shared" si="42"/>
        <v>0</v>
      </c>
      <c r="L204" s="32">
        <f t="shared" si="43"/>
        <v>0</v>
      </c>
      <c r="M204" s="32">
        <f t="shared" ca="1" si="44"/>
        <v>-8.1234698294346992E-4</v>
      </c>
      <c r="N204" s="32">
        <f t="shared" ca="1" si="45"/>
        <v>0</v>
      </c>
      <c r="O204" s="149">
        <f t="shared" ca="1" si="46"/>
        <v>0</v>
      </c>
      <c r="P204" s="32">
        <f t="shared" ca="1" si="47"/>
        <v>0</v>
      </c>
      <c r="Q204" s="32">
        <f t="shared" ca="1" si="48"/>
        <v>0</v>
      </c>
      <c r="R204">
        <f t="shared" ca="1" si="49"/>
        <v>8.1234698294346992E-4</v>
      </c>
    </row>
    <row r="205" spans="1:18">
      <c r="A205" s="146"/>
      <c r="B205" s="146"/>
      <c r="C205" s="146"/>
      <c r="D205" s="148">
        <f t="shared" si="35"/>
        <v>0</v>
      </c>
      <c r="E205" s="148">
        <f t="shared" si="36"/>
        <v>0</v>
      </c>
      <c r="F205" s="32">
        <f t="shared" si="37"/>
        <v>0</v>
      </c>
      <c r="G205" s="32">
        <f t="shared" si="38"/>
        <v>0</v>
      </c>
      <c r="H205" s="32">
        <f t="shared" si="39"/>
        <v>0</v>
      </c>
      <c r="I205" s="32">
        <f t="shared" si="40"/>
        <v>0</v>
      </c>
      <c r="J205" s="32">
        <f t="shared" si="41"/>
        <v>0</v>
      </c>
      <c r="K205" s="32">
        <f t="shared" si="42"/>
        <v>0</v>
      </c>
      <c r="L205" s="32">
        <f t="shared" si="43"/>
        <v>0</v>
      </c>
      <c r="M205" s="32">
        <f t="shared" ca="1" si="44"/>
        <v>-8.1234698294346992E-4</v>
      </c>
      <c r="N205" s="32">
        <f t="shared" ca="1" si="45"/>
        <v>0</v>
      </c>
      <c r="O205" s="149">
        <f t="shared" ca="1" si="46"/>
        <v>0</v>
      </c>
      <c r="P205" s="32">
        <f t="shared" ca="1" si="47"/>
        <v>0</v>
      </c>
      <c r="Q205" s="32">
        <f t="shared" ca="1" si="48"/>
        <v>0</v>
      </c>
      <c r="R205">
        <f t="shared" ca="1" si="49"/>
        <v>8.1234698294346992E-4</v>
      </c>
    </row>
    <row r="206" spans="1:18">
      <c r="A206" s="146"/>
      <c r="B206" s="146"/>
      <c r="C206" s="146"/>
      <c r="D206" s="148">
        <f t="shared" si="35"/>
        <v>0</v>
      </c>
      <c r="E206" s="148">
        <f t="shared" si="36"/>
        <v>0</v>
      </c>
      <c r="F206" s="32">
        <f t="shared" si="37"/>
        <v>0</v>
      </c>
      <c r="G206" s="32">
        <f t="shared" si="38"/>
        <v>0</v>
      </c>
      <c r="H206" s="32">
        <f t="shared" si="39"/>
        <v>0</v>
      </c>
      <c r="I206" s="32">
        <f t="shared" si="40"/>
        <v>0</v>
      </c>
      <c r="J206" s="32">
        <f t="shared" si="41"/>
        <v>0</v>
      </c>
      <c r="K206" s="32">
        <f t="shared" si="42"/>
        <v>0</v>
      </c>
      <c r="L206" s="32">
        <f t="shared" si="43"/>
        <v>0</v>
      </c>
      <c r="M206" s="32">
        <f t="shared" ca="1" si="44"/>
        <v>-8.1234698294346992E-4</v>
      </c>
      <c r="N206" s="32">
        <f t="shared" ca="1" si="45"/>
        <v>0</v>
      </c>
      <c r="O206" s="149">
        <f t="shared" ca="1" si="46"/>
        <v>0</v>
      </c>
      <c r="P206" s="32">
        <f t="shared" ca="1" si="47"/>
        <v>0</v>
      </c>
      <c r="Q206" s="32">
        <f t="shared" ca="1" si="48"/>
        <v>0</v>
      </c>
      <c r="R206">
        <f t="shared" ca="1" si="49"/>
        <v>8.1234698294346992E-4</v>
      </c>
    </row>
    <row r="207" spans="1:18">
      <c r="A207" s="146"/>
      <c r="B207" s="146"/>
      <c r="C207" s="146"/>
      <c r="D207" s="148">
        <f t="shared" si="35"/>
        <v>0</v>
      </c>
      <c r="E207" s="148">
        <f t="shared" si="36"/>
        <v>0</v>
      </c>
      <c r="F207" s="32">
        <f t="shared" si="37"/>
        <v>0</v>
      </c>
      <c r="G207" s="32">
        <f t="shared" si="38"/>
        <v>0</v>
      </c>
      <c r="H207" s="32">
        <f t="shared" si="39"/>
        <v>0</v>
      </c>
      <c r="I207" s="32">
        <f t="shared" si="40"/>
        <v>0</v>
      </c>
      <c r="J207" s="32">
        <f t="shared" si="41"/>
        <v>0</v>
      </c>
      <c r="K207" s="32">
        <f t="shared" si="42"/>
        <v>0</v>
      </c>
      <c r="L207" s="32">
        <f t="shared" si="43"/>
        <v>0</v>
      </c>
      <c r="M207" s="32">
        <f t="shared" ca="1" si="44"/>
        <v>-8.1234698294346992E-4</v>
      </c>
      <c r="N207" s="32">
        <f t="shared" ca="1" si="45"/>
        <v>0</v>
      </c>
      <c r="O207" s="149">
        <f t="shared" ca="1" si="46"/>
        <v>0</v>
      </c>
      <c r="P207" s="32">
        <f t="shared" ca="1" si="47"/>
        <v>0</v>
      </c>
      <c r="Q207" s="32">
        <f t="shared" ca="1" si="48"/>
        <v>0</v>
      </c>
      <c r="R207">
        <f t="shared" ca="1" si="49"/>
        <v>8.1234698294346992E-4</v>
      </c>
    </row>
    <row r="208" spans="1:18">
      <c r="A208" s="146"/>
      <c r="B208" s="146"/>
      <c r="C208" s="146"/>
      <c r="D208" s="148">
        <f t="shared" si="35"/>
        <v>0</v>
      </c>
      <c r="E208" s="148">
        <f t="shared" si="36"/>
        <v>0</v>
      </c>
      <c r="F208" s="32">
        <f t="shared" si="37"/>
        <v>0</v>
      </c>
      <c r="G208" s="32">
        <f t="shared" si="38"/>
        <v>0</v>
      </c>
      <c r="H208" s="32">
        <f t="shared" si="39"/>
        <v>0</v>
      </c>
      <c r="I208" s="32">
        <f t="shared" si="40"/>
        <v>0</v>
      </c>
      <c r="J208" s="32">
        <f t="shared" si="41"/>
        <v>0</v>
      </c>
      <c r="K208" s="32">
        <f t="shared" si="42"/>
        <v>0</v>
      </c>
      <c r="L208" s="32">
        <f t="shared" si="43"/>
        <v>0</v>
      </c>
      <c r="M208" s="32">
        <f t="shared" ca="1" si="44"/>
        <v>-8.1234698294346992E-4</v>
      </c>
      <c r="N208" s="32">
        <f t="shared" ca="1" si="45"/>
        <v>0</v>
      </c>
      <c r="O208" s="149">
        <f t="shared" ca="1" si="46"/>
        <v>0</v>
      </c>
      <c r="P208" s="32">
        <f t="shared" ca="1" si="47"/>
        <v>0</v>
      </c>
      <c r="Q208" s="32">
        <f t="shared" ca="1" si="48"/>
        <v>0</v>
      </c>
      <c r="R208">
        <f t="shared" ca="1" si="49"/>
        <v>8.1234698294346992E-4</v>
      </c>
    </row>
    <row r="209" spans="1:18">
      <c r="A209" s="146"/>
      <c r="B209" s="146"/>
      <c r="C209" s="146"/>
      <c r="D209" s="148">
        <f t="shared" si="35"/>
        <v>0</v>
      </c>
      <c r="E209" s="148">
        <f t="shared" si="36"/>
        <v>0</v>
      </c>
      <c r="F209" s="32">
        <f t="shared" si="37"/>
        <v>0</v>
      </c>
      <c r="G209" s="32">
        <f t="shared" si="38"/>
        <v>0</v>
      </c>
      <c r="H209" s="32">
        <f t="shared" si="39"/>
        <v>0</v>
      </c>
      <c r="I209" s="32">
        <f t="shared" si="40"/>
        <v>0</v>
      </c>
      <c r="J209" s="32">
        <f t="shared" si="41"/>
        <v>0</v>
      </c>
      <c r="K209" s="32">
        <f t="shared" si="42"/>
        <v>0</v>
      </c>
      <c r="L209" s="32">
        <f t="shared" si="43"/>
        <v>0</v>
      </c>
      <c r="M209" s="32">
        <f t="shared" ca="1" si="44"/>
        <v>-8.1234698294346992E-4</v>
      </c>
      <c r="N209" s="32">
        <f t="shared" ca="1" si="45"/>
        <v>0</v>
      </c>
      <c r="O209" s="149">
        <f t="shared" ca="1" si="46"/>
        <v>0</v>
      </c>
      <c r="P209" s="32">
        <f t="shared" ca="1" si="47"/>
        <v>0</v>
      </c>
      <c r="Q209" s="32">
        <f t="shared" ca="1" si="48"/>
        <v>0</v>
      </c>
      <c r="R209">
        <f t="shared" ca="1" si="49"/>
        <v>8.1234698294346992E-4</v>
      </c>
    </row>
    <row r="210" spans="1:18">
      <c r="A210" s="146"/>
      <c r="B210" s="146"/>
      <c r="C210" s="146"/>
      <c r="D210" s="148">
        <f t="shared" si="35"/>
        <v>0</v>
      </c>
      <c r="E210" s="148">
        <f t="shared" si="36"/>
        <v>0</v>
      </c>
      <c r="F210" s="32">
        <f t="shared" si="37"/>
        <v>0</v>
      </c>
      <c r="G210" s="32">
        <f t="shared" si="38"/>
        <v>0</v>
      </c>
      <c r="H210" s="32">
        <f t="shared" si="39"/>
        <v>0</v>
      </c>
      <c r="I210" s="32">
        <f t="shared" si="40"/>
        <v>0</v>
      </c>
      <c r="J210" s="32">
        <f t="shared" si="41"/>
        <v>0</v>
      </c>
      <c r="K210" s="32">
        <f t="shared" si="42"/>
        <v>0</v>
      </c>
      <c r="L210" s="32">
        <f t="shared" si="43"/>
        <v>0</v>
      </c>
      <c r="M210" s="32">
        <f t="shared" ca="1" si="44"/>
        <v>-8.1234698294346992E-4</v>
      </c>
      <c r="N210" s="32">
        <f t="shared" ca="1" si="45"/>
        <v>0</v>
      </c>
      <c r="O210" s="149">
        <f t="shared" ca="1" si="46"/>
        <v>0</v>
      </c>
      <c r="P210" s="32">
        <f t="shared" ca="1" si="47"/>
        <v>0</v>
      </c>
      <c r="Q210" s="32">
        <f t="shared" ca="1" si="48"/>
        <v>0</v>
      </c>
      <c r="R210">
        <f t="shared" ca="1" si="49"/>
        <v>8.1234698294346992E-4</v>
      </c>
    </row>
    <row r="211" spans="1:18">
      <c r="A211" s="146"/>
      <c r="B211" s="146"/>
      <c r="C211" s="146"/>
      <c r="D211" s="148">
        <f t="shared" si="35"/>
        <v>0</v>
      </c>
      <c r="E211" s="148">
        <f t="shared" si="36"/>
        <v>0</v>
      </c>
      <c r="F211" s="32">
        <f t="shared" si="37"/>
        <v>0</v>
      </c>
      <c r="G211" s="32">
        <f t="shared" si="38"/>
        <v>0</v>
      </c>
      <c r="H211" s="32">
        <f t="shared" si="39"/>
        <v>0</v>
      </c>
      <c r="I211" s="32">
        <f t="shared" si="40"/>
        <v>0</v>
      </c>
      <c r="J211" s="32">
        <f t="shared" si="41"/>
        <v>0</v>
      </c>
      <c r="K211" s="32">
        <f t="shared" si="42"/>
        <v>0</v>
      </c>
      <c r="L211" s="32">
        <f t="shared" si="43"/>
        <v>0</v>
      </c>
      <c r="M211" s="32">
        <f t="shared" ca="1" si="44"/>
        <v>-8.1234698294346992E-4</v>
      </c>
      <c r="N211" s="32">
        <f t="shared" ca="1" si="45"/>
        <v>0</v>
      </c>
      <c r="O211" s="149">
        <f t="shared" ca="1" si="46"/>
        <v>0</v>
      </c>
      <c r="P211" s="32">
        <f t="shared" ca="1" si="47"/>
        <v>0</v>
      </c>
      <c r="Q211" s="32">
        <f t="shared" ca="1" si="48"/>
        <v>0</v>
      </c>
      <c r="R211">
        <f t="shared" ca="1" si="49"/>
        <v>8.1234698294346992E-4</v>
      </c>
    </row>
    <row r="212" spans="1:18">
      <c r="A212" s="146"/>
      <c r="B212" s="146"/>
      <c r="C212" s="146"/>
      <c r="D212" s="148">
        <f t="shared" si="35"/>
        <v>0</v>
      </c>
      <c r="E212" s="148">
        <f t="shared" si="36"/>
        <v>0</v>
      </c>
      <c r="F212" s="32">
        <f t="shared" si="37"/>
        <v>0</v>
      </c>
      <c r="G212" s="32">
        <f t="shared" si="38"/>
        <v>0</v>
      </c>
      <c r="H212" s="32">
        <f t="shared" si="39"/>
        <v>0</v>
      </c>
      <c r="I212" s="32">
        <f t="shared" si="40"/>
        <v>0</v>
      </c>
      <c r="J212" s="32">
        <f t="shared" si="41"/>
        <v>0</v>
      </c>
      <c r="K212" s="32">
        <f t="shared" si="42"/>
        <v>0</v>
      </c>
      <c r="L212" s="32">
        <f t="shared" si="43"/>
        <v>0</v>
      </c>
      <c r="M212" s="32">
        <f t="shared" ca="1" si="44"/>
        <v>-8.1234698294346992E-4</v>
      </c>
      <c r="N212" s="32">
        <f t="shared" ca="1" si="45"/>
        <v>0</v>
      </c>
      <c r="O212" s="149">
        <f t="shared" ca="1" si="46"/>
        <v>0</v>
      </c>
      <c r="P212" s="32">
        <f t="shared" ca="1" si="47"/>
        <v>0</v>
      </c>
      <c r="Q212" s="32">
        <f t="shared" ca="1" si="48"/>
        <v>0</v>
      </c>
      <c r="R212">
        <f t="shared" ca="1" si="49"/>
        <v>8.1234698294346992E-4</v>
      </c>
    </row>
    <row r="213" spans="1:18">
      <c r="A213" s="146"/>
      <c r="B213" s="146"/>
      <c r="C213" s="146"/>
      <c r="D213" s="148">
        <f t="shared" ref="D213:D276" si="50">A213/A$18</f>
        <v>0</v>
      </c>
      <c r="E213" s="148">
        <f t="shared" ref="E213:E276" si="51">B213/B$18</f>
        <v>0</v>
      </c>
      <c r="F213" s="32">
        <f t="shared" ref="F213:F276" si="52">$C213*D213</f>
        <v>0</v>
      </c>
      <c r="G213" s="32">
        <f t="shared" ref="G213:G276" si="53">$C213*E213</f>
        <v>0</v>
      </c>
      <c r="H213" s="32">
        <f t="shared" ref="H213:H276" si="54">C213*D213*D213</f>
        <v>0</v>
      </c>
      <c r="I213" s="32">
        <f t="shared" ref="I213:I276" si="55">C213*D213*D213*D213</f>
        <v>0</v>
      </c>
      <c r="J213" s="32">
        <f t="shared" ref="J213:J276" si="56">C213*D213*D213*D213*D213</f>
        <v>0</v>
      </c>
      <c r="K213" s="32">
        <f t="shared" ref="K213:K276" si="57">C213*E213*D213</f>
        <v>0</v>
      </c>
      <c r="L213" s="32">
        <f t="shared" ref="L213:L276" si="58">C213*E213*D213*D213</f>
        <v>0</v>
      </c>
      <c r="M213" s="32">
        <f t="shared" ref="M213:M276" ca="1" si="59">+E$4+E$5*D213+E$6*D213^2</f>
        <v>-8.1234698294346992E-4</v>
      </c>
      <c r="N213" s="32">
        <f t="shared" ref="N213:N276" ca="1" si="60">C213*(M213-E213)^2</f>
        <v>0</v>
      </c>
      <c r="O213" s="149">
        <f t="shared" ref="O213:O276" ca="1" si="61">(C213*O$1-O$2*F213+O$3*H213)^2</f>
        <v>0</v>
      </c>
      <c r="P213" s="32">
        <f t="shared" ref="P213:P276" ca="1" si="62">(-C213*O$2+O$4*F213-O$5*H213)^2</f>
        <v>0</v>
      </c>
      <c r="Q213" s="32">
        <f t="shared" ref="Q213:Q276" ca="1" si="63">+(C213*O$3-F213*O$5+H213*O$6)^2</f>
        <v>0</v>
      </c>
      <c r="R213">
        <f t="shared" ref="R213:R276" ca="1" si="64">+E213-M213</f>
        <v>8.1234698294346992E-4</v>
      </c>
    </row>
    <row r="214" spans="1:18">
      <c r="A214" s="146"/>
      <c r="B214" s="146"/>
      <c r="C214" s="146"/>
      <c r="D214" s="148">
        <f t="shared" si="50"/>
        <v>0</v>
      </c>
      <c r="E214" s="148">
        <f t="shared" si="51"/>
        <v>0</v>
      </c>
      <c r="F214" s="32">
        <f t="shared" si="52"/>
        <v>0</v>
      </c>
      <c r="G214" s="32">
        <f t="shared" si="53"/>
        <v>0</v>
      </c>
      <c r="H214" s="32">
        <f t="shared" si="54"/>
        <v>0</v>
      </c>
      <c r="I214" s="32">
        <f t="shared" si="55"/>
        <v>0</v>
      </c>
      <c r="J214" s="32">
        <f t="shared" si="56"/>
        <v>0</v>
      </c>
      <c r="K214" s="32">
        <f t="shared" si="57"/>
        <v>0</v>
      </c>
      <c r="L214" s="32">
        <f t="shared" si="58"/>
        <v>0</v>
      </c>
      <c r="M214" s="32">
        <f t="shared" ca="1" si="59"/>
        <v>-8.1234698294346992E-4</v>
      </c>
      <c r="N214" s="32">
        <f t="shared" ca="1" si="60"/>
        <v>0</v>
      </c>
      <c r="O214" s="149">
        <f t="shared" ca="1" si="61"/>
        <v>0</v>
      </c>
      <c r="P214" s="32">
        <f t="shared" ca="1" si="62"/>
        <v>0</v>
      </c>
      <c r="Q214" s="32">
        <f t="shared" ca="1" si="63"/>
        <v>0</v>
      </c>
      <c r="R214">
        <f t="shared" ca="1" si="64"/>
        <v>8.1234698294346992E-4</v>
      </c>
    </row>
    <row r="215" spans="1:18">
      <c r="A215" s="146"/>
      <c r="B215" s="146"/>
      <c r="C215" s="146"/>
      <c r="D215" s="148">
        <f t="shared" si="50"/>
        <v>0</v>
      </c>
      <c r="E215" s="148">
        <f t="shared" si="51"/>
        <v>0</v>
      </c>
      <c r="F215" s="32">
        <f t="shared" si="52"/>
        <v>0</v>
      </c>
      <c r="G215" s="32">
        <f t="shared" si="53"/>
        <v>0</v>
      </c>
      <c r="H215" s="32">
        <f t="shared" si="54"/>
        <v>0</v>
      </c>
      <c r="I215" s="32">
        <f t="shared" si="55"/>
        <v>0</v>
      </c>
      <c r="J215" s="32">
        <f t="shared" si="56"/>
        <v>0</v>
      </c>
      <c r="K215" s="32">
        <f t="shared" si="57"/>
        <v>0</v>
      </c>
      <c r="L215" s="32">
        <f t="shared" si="58"/>
        <v>0</v>
      </c>
      <c r="M215" s="32">
        <f t="shared" ca="1" si="59"/>
        <v>-8.1234698294346992E-4</v>
      </c>
      <c r="N215" s="32">
        <f t="shared" ca="1" si="60"/>
        <v>0</v>
      </c>
      <c r="O215" s="149">
        <f t="shared" ca="1" si="61"/>
        <v>0</v>
      </c>
      <c r="P215" s="32">
        <f t="shared" ca="1" si="62"/>
        <v>0</v>
      </c>
      <c r="Q215" s="32">
        <f t="shared" ca="1" si="63"/>
        <v>0</v>
      </c>
      <c r="R215">
        <f t="shared" ca="1" si="64"/>
        <v>8.1234698294346992E-4</v>
      </c>
    </row>
    <row r="216" spans="1:18">
      <c r="A216" s="146"/>
      <c r="B216" s="146"/>
      <c r="C216" s="146"/>
      <c r="D216" s="148">
        <f t="shared" si="50"/>
        <v>0</v>
      </c>
      <c r="E216" s="148">
        <f t="shared" si="51"/>
        <v>0</v>
      </c>
      <c r="F216" s="32">
        <f t="shared" si="52"/>
        <v>0</v>
      </c>
      <c r="G216" s="32">
        <f t="shared" si="53"/>
        <v>0</v>
      </c>
      <c r="H216" s="32">
        <f t="shared" si="54"/>
        <v>0</v>
      </c>
      <c r="I216" s="32">
        <f t="shared" si="55"/>
        <v>0</v>
      </c>
      <c r="J216" s="32">
        <f t="shared" si="56"/>
        <v>0</v>
      </c>
      <c r="K216" s="32">
        <f t="shared" si="57"/>
        <v>0</v>
      </c>
      <c r="L216" s="32">
        <f t="shared" si="58"/>
        <v>0</v>
      </c>
      <c r="M216" s="32">
        <f t="shared" ca="1" si="59"/>
        <v>-8.1234698294346992E-4</v>
      </c>
      <c r="N216" s="32">
        <f t="shared" ca="1" si="60"/>
        <v>0</v>
      </c>
      <c r="O216" s="149">
        <f t="shared" ca="1" si="61"/>
        <v>0</v>
      </c>
      <c r="P216" s="32">
        <f t="shared" ca="1" si="62"/>
        <v>0</v>
      </c>
      <c r="Q216" s="32">
        <f t="shared" ca="1" si="63"/>
        <v>0</v>
      </c>
      <c r="R216">
        <f t="shared" ca="1" si="64"/>
        <v>8.1234698294346992E-4</v>
      </c>
    </row>
    <row r="217" spans="1:18">
      <c r="A217" s="146"/>
      <c r="B217" s="146"/>
      <c r="C217" s="146"/>
      <c r="D217" s="148">
        <f t="shared" si="50"/>
        <v>0</v>
      </c>
      <c r="E217" s="148">
        <f t="shared" si="51"/>
        <v>0</v>
      </c>
      <c r="F217" s="32">
        <f t="shared" si="52"/>
        <v>0</v>
      </c>
      <c r="G217" s="32">
        <f t="shared" si="53"/>
        <v>0</v>
      </c>
      <c r="H217" s="32">
        <f t="shared" si="54"/>
        <v>0</v>
      </c>
      <c r="I217" s="32">
        <f t="shared" si="55"/>
        <v>0</v>
      </c>
      <c r="J217" s="32">
        <f t="shared" si="56"/>
        <v>0</v>
      </c>
      <c r="K217" s="32">
        <f t="shared" si="57"/>
        <v>0</v>
      </c>
      <c r="L217" s="32">
        <f t="shared" si="58"/>
        <v>0</v>
      </c>
      <c r="M217" s="32">
        <f t="shared" ca="1" si="59"/>
        <v>-8.1234698294346992E-4</v>
      </c>
      <c r="N217" s="32">
        <f t="shared" ca="1" si="60"/>
        <v>0</v>
      </c>
      <c r="O217" s="149">
        <f t="shared" ca="1" si="61"/>
        <v>0</v>
      </c>
      <c r="P217" s="32">
        <f t="shared" ca="1" si="62"/>
        <v>0</v>
      </c>
      <c r="Q217" s="32">
        <f t="shared" ca="1" si="63"/>
        <v>0</v>
      </c>
      <c r="R217">
        <f t="shared" ca="1" si="64"/>
        <v>8.1234698294346992E-4</v>
      </c>
    </row>
    <row r="218" spans="1:18">
      <c r="A218" s="146"/>
      <c r="B218" s="146"/>
      <c r="C218" s="146"/>
      <c r="D218" s="148">
        <f t="shared" si="50"/>
        <v>0</v>
      </c>
      <c r="E218" s="148">
        <f t="shared" si="51"/>
        <v>0</v>
      </c>
      <c r="F218" s="32">
        <f t="shared" si="52"/>
        <v>0</v>
      </c>
      <c r="G218" s="32">
        <f t="shared" si="53"/>
        <v>0</v>
      </c>
      <c r="H218" s="32">
        <f t="shared" si="54"/>
        <v>0</v>
      </c>
      <c r="I218" s="32">
        <f t="shared" si="55"/>
        <v>0</v>
      </c>
      <c r="J218" s="32">
        <f t="shared" si="56"/>
        <v>0</v>
      </c>
      <c r="K218" s="32">
        <f t="shared" si="57"/>
        <v>0</v>
      </c>
      <c r="L218" s="32">
        <f t="shared" si="58"/>
        <v>0</v>
      </c>
      <c r="M218" s="32">
        <f t="shared" ca="1" si="59"/>
        <v>-8.1234698294346992E-4</v>
      </c>
      <c r="N218" s="32">
        <f t="shared" ca="1" si="60"/>
        <v>0</v>
      </c>
      <c r="O218" s="149">
        <f t="shared" ca="1" si="61"/>
        <v>0</v>
      </c>
      <c r="P218" s="32">
        <f t="shared" ca="1" si="62"/>
        <v>0</v>
      </c>
      <c r="Q218" s="32">
        <f t="shared" ca="1" si="63"/>
        <v>0</v>
      </c>
      <c r="R218">
        <f t="shared" ca="1" si="64"/>
        <v>8.1234698294346992E-4</v>
      </c>
    </row>
    <row r="219" spans="1:18">
      <c r="A219" s="146"/>
      <c r="B219" s="146"/>
      <c r="C219" s="146"/>
      <c r="D219" s="148">
        <f t="shared" si="50"/>
        <v>0</v>
      </c>
      <c r="E219" s="148">
        <f t="shared" si="51"/>
        <v>0</v>
      </c>
      <c r="F219" s="32">
        <f t="shared" si="52"/>
        <v>0</v>
      </c>
      <c r="G219" s="32">
        <f t="shared" si="53"/>
        <v>0</v>
      </c>
      <c r="H219" s="32">
        <f t="shared" si="54"/>
        <v>0</v>
      </c>
      <c r="I219" s="32">
        <f t="shared" si="55"/>
        <v>0</v>
      </c>
      <c r="J219" s="32">
        <f t="shared" si="56"/>
        <v>0</v>
      </c>
      <c r="K219" s="32">
        <f t="shared" si="57"/>
        <v>0</v>
      </c>
      <c r="L219" s="32">
        <f t="shared" si="58"/>
        <v>0</v>
      </c>
      <c r="M219" s="32">
        <f t="shared" ca="1" si="59"/>
        <v>-8.1234698294346992E-4</v>
      </c>
      <c r="N219" s="32">
        <f t="shared" ca="1" si="60"/>
        <v>0</v>
      </c>
      <c r="O219" s="149">
        <f t="shared" ca="1" si="61"/>
        <v>0</v>
      </c>
      <c r="P219" s="32">
        <f t="shared" ca="1" si="62"/>
        <v>0</v>
      </c>
      <c r="Q219" s="32">
        <f t="shared" ca="1" si="63"/>
        <v>0</v>
      </c>
      <c r="R219">
        <f t="shared" ca="1" si="64"/>
        <v>8.1234698294346992E-4</v>
      </c>
    </row>
    <row r="220" spans="1:18">
      <c r="A220" s="146"/>
      <c r="B220" s="146"/>
      <c r="C220" s="146"/>
      <c r="D220" s="148">
        <f t="shared" si="50"/>
        <v>0</v>
      </c>
      <c r="E220" s="148">
        <f t="shared" si="51"/>
        <v>0</v>
      </c>
      <c r="F220" s="32">
        <f t="shared" si="52"/>
        <v>0</v>
      </c>
      <c r="G220" s="32">
        <f t="shared" si="53"/>
        <v>0</v>
      </c>
      <c r="H220" s="32">
        <f t="shared" si="54"/>
        <v>0</v>
      </c>
      <c r="I220" s="32">
        <f t="shared" si="55"/>
        <v>0</v>
      </c>
      <c r="J220" s="32">
        <f t="shared" si="56"/>
        <v>0</v>
      </c>
      <c r="K220" s="32">
        <f t="shared" si="57"/>
        <v>0</v>
      </c>
      <c r="L220" s="32">
        <f t="shared" si="58"/>
        <v>0</v>
      </c>
      <c r="M220" s="32">
        <f t="shared" ca="1" si="59"/>
        <v>-8.1234698294346992E-4</v>
      </c>
      <c r="N220" s="32">
        <f t="shared" ca="1" si="60"/>
        <v>0</v>
      </c>
      <c r="O220" s="149">
        <f t="shared" ca="1" si="61"/>
        <v>0</v>
      </c>
      <c r="P220" s="32">
        <f t="shared" ca="1" si="62"/>
        <v>0</v>
      </c>
      <c r="Q220" s="32">
        <f t="shared" ca="1" si="63"/>
        <v>0</v>
      </c>
      <c r="R220">
        <f t="shared" ca="1" si="64"/>
        <v>8.1234698294346992E-4</v>
      </c>
    </row>
    <row r="221" spans="1:18">
      <c r="A221" s="146"/>
      <c r="B221" s="146"/>
      <c r="C221" s="146"/>
      <c r="D221" s="148">
        <f t="shared" si="50"/>
        <v>0</v>
      </c>
      <c r="E221" s="148">
        <f t="shared" si="51"/>
        <v>0</v>
      </c>
      <c r="F221" s="32">
        <f t="shared" si="52"/>
        <v>0</v>
      </c>
      <c r="G221" s="32">
        <f t="shared" si="53"/>
        <v>0</v>
      </c>
      <c r="H221" s="32">
        <f t="shared" si="54"/>
        <v>0</v>
      </c>
      <c r="I221" s="32">
        <f t="shared" si="55"/>
        <v>0</v>
      </c>
      <c r="J221" s="32">
        <f t="shared" si="56"/>
        <v>0</v>
      </c>
      <c r="K221" s="32">
        <f t="shared" si="57"/>
        <v>0</v>
      </c>
      <c r="L221" s="32">
        <f t="shared" si="58"/>
        <v>0</v>
      </c>
      <c r="M221" s="32">
        <f t="shared" ca="1" si="59"/>
        <v>-8.1234698294346992E-4</v>
      </c>
      <c r="N221" s="32">
        <f t="shared" ca="1" si="60"/>
        <v>0</v>
      </c>
      <c r="O221" s="149">
        <f t="shared" ca="1" si="61"/>
        <v>0</v>
      </c>
      <c r="P221" s="32">
        <f t="shared" ca="1" si="62"/>
        <v>0</v>
      </c>
      <c r="Q221" s="32">
        <f t="shared" ca="1" si="63"/>
        <v>0</v>
      </c>
      <c r="R221">
        <f t="shared" ca="1" si="64"/>
        <v>8.1234698294346992E-4</v>
      </c>
    </row>
    <row r="222" spans="1:18">
      <c r="A222" s="146"/>
      <c r="B222" s="146"/>
      <c r="C222" s="146"/>
      <c r="D222" s="148">
        <f t="shared" si="50"/>
        <v>0</v>
      </c>
      <c r="E222" s="148">
        <f t="shared" si="51"/>
        <v>0</v>
      </c>
      <c r="F222" s="32">
        <f t="shared" si="52"/>
        <v>0</v>
      </c>
      <c r="G222" s="32">
        <f t="shared" si="53"/>
        <v>0</v>
      </c>
      <c r="H222" s="32">
        <f t="shared" si="54"/>
        <v>0</v>
      </c>
      <c r="I222" s="32">
        <f t="shared" si="55"/>
        <v>0</v>
      </c>
      <c r="J222" s="32">
        <f t="shared" si="56"/>
        <v>0</v>
      </c>
      <c r="K222" s="32">
        <f t="shared" si="57"/>
        <v>0</v>
      </c>
      <c r="L222" s="32">
        <f t="shared" si="58"/>
        <v>0</v>
      </c>
      <c r="M222" s="32">
        <f t="shared" ca="1" si="59"/>
        <v>-8.1234698294346992E-4</v>
      </c>
      <c r="N222" s="32">
        <f t="shared" ca="1" si="60"/>
        <v>0</v>
      </c>
      <c r="O222" s="149">
        <f t="shared" ca="1" si="61"/>
        <v>0</v>
      </c>
      <c r="P222" s="32">
        <f t="shared" ca="1" si="62"/>
        <v>0</v>
      </c>
      <c r="Q222" s="32">
        <f t="shared" ca="1" si="63"/>
        <v>0</v>
      </c>
      <c r="R222">
        <f t="shared" ca="1" si="64"/>
        <v>8.1234698294346992E-4</v>
      </c>
    </row>
    <row r="223" spans="1:18">
      <c r="A223" s="146"/>
      <c r="B223" s="146"/>
      <c r="C223" s="146"/>
      <c r="D223" s="148">
        <f t="shared" si="50"/>
        <v>0</v>
      </c>
      <c r="E223" s="148">
        <f t="shared" si="51"/>
        <v>0</v>
      </c>
      <c r="F223" s="32">
        <f t="shared" si="52"/>
        <v>0</v>
      </c>
      <c r="G223" s="32">
        <f t="shared" si="53"/>
        <v>0</v>
      </c>
      <c r="H223" s="32">
        <f t="shared" si="54"/>
        <v>0</v>
      </c>
      <c r="I223" s="32">
        <f t="shared" si="55"/>
        <v>0</v>
      </c>
      <c r="J223" s="32">
        <f t="shared" si="56"/>
        <v>0</v>
      </c>
      <c r="K223" s="32">
        <f t="shared" si="57"/>
        <v>0</v>
      </c>
      <c r="L223" s="32">
        <f t="shared" si="58"/>
        <v>0</v>
      </c>
      <c r="M223" s="32">
        <f t="shared" ca="1" si="59"/>
        <v>-8.1234698294346992E-4</v>
      </c>
      <c r="N223" s="32">
        <f t="shared" ca="1" si="60"/>
        <v>0</v>
      </c>
      <c r="O223" s="149">
        <f t="shared" ca="1" si="61"/>
        <v>0</v>
      </c>
      <c r="P223" s="32">
        <f t="shared" ca="1" si="62"/>
        <v>0</v>
      </c>
      <c r="Q223" s="32">
        <f t="shared" ca="1" si="63"/>
        <v>0</v>
      </c>
      <c r="R223">
        <f t="shared" ca="1" si="64"/>
        <v>8.1234698294346992E-4</v>
      </c>
    </row>
    <row r="224" spans="1:18">
      <c r="A224" s="146"/>
      <c r="B224" s="146"/>
      <c r="C224" s="146"/>
      <c r="D224" s="148">
        <f t="shared" si="50"/>
        <v>0</v>
      </c>
      <c r="E224" s="148">
        <f t="shared" si="51"/>
        <v>0</v>
      </c>
      <c r="F224" s="32">
        <f t="shared" si="52"/>
        <v>0</v>
      </c>
      <c r="G224" s="32">
        <f t="shared" si="53"/>
        <v>0</v>
      </c>
      <c r="H224" s="32">
        <f t="shared" si="54"/>
        <v>0</v>
      </c>
      <c r="I224" s="32">
        <f t="shared" si="55"/>
        <v>0</v>
      </c>
      <c r="J224" s="32">
        <f t="shared" si="56"/>
        <v>0</v>
      </c>
      <c r="K224" s="32">
        <f t="shared" si="57"/>
        <v>0</v>
      </c>
      <c r="L224" s="32">
        <f t="shared" si="58"/>
        <v>0</v>
      </c>
      <c r="M224" s="32">
        <f t="shared" ca="1" si="59"/>
        <v>-8.1234698294346992E-4</v>
      </c>
      <c r="N224" s="32">
        <f t="shared" ca="1" si="60"/>
        <v>0</v>
      </c>
      <c r="O224" s="149">
        <f t="shared" ca="1" si="61"/>
        <v>0</v>
      </c>
      <c r="P224" s="32">
        <f t="shared" ca="1" si="62"/>
        <v>0</v>
      </c>
      <c r="Q224" s="32">
        <f t="shared" ca="1" si="63"/>
        <v>0</v>
      </c>
      <c r="R224">
        <f t="shared" ca="1" si="64"/>
        <v>8.1234698294346992E-4</v>
      </c>
    </row>
    <row r="225" spans="1:18">
      <c r="A225" s="146"/>
      <c r="B225" s="146"/>
      <c r="C225" s="146"/>
      <c r="D225" s="148">
        <f t="shared" si="50"/>
        <v>0</v>
      </c>
      <c r="E225" s="148">
        <f t="shared" si="51"/>
        <v>0</v>
      </c>
      <c r="F225" s="32">
        <f t="shared" si="52"/>
        <v>0</v>
      </c>
      <c r="G225" s="32">
        <f t="shared" si="53"/>
        <v>0</v>
      </c>
      <c r="H225" s="32">
        <f t="shared" si="54"/>
        <v>0</v>
      </c>
      <c r="I225" s="32">
        <f t="shared" si="55"/>
        <v>0</v>
      </c>
      <c r="J225" s="32">
        <f t="shared" si="56"/>
        <v>0</v>
      </c>
      <c r="K225" s="32">
        <f t="shared" si="57"/>
        <v>0</v>
      </c>
      <c r="L225" s="32">
        <f t="shared" si="58"/>
        <v>0</v>
      </c>
      <c r="M225" s="32">
        <f t="shared" ca="1" si="59"/>
        <v>-8.1234698294346992E-4</v>
      </c>
      <c r="N225" s="32">
        <f t="shared" ca="1" si="60"/>
        <v>0</v>
      </c>
      <c r="O225" s="149">
        <f t="shared" ca="1" si="61"/>
        <v>0</v>
      </c>
      <c r="P225" s="32">
        <f t="shared" ca="1" si="62"/>
        <v>0</v>
      </c>
      <c r="Q225" s="32">
        <f t="shared" ca="1" si="63"/>
        <v>0</v>
      </c>
      <c r="R225">
        <f t="shared" ca="1" si="64"/>
        <v>8.1234698294346992E-4</v>
      </c>
    </row>
    <row r="226" spans="1:18">
      <c r="A226" s="146"/>
      <c r="B226" s="146"/>
      <c r="C226" s="146"/>
      <c r="D226" s="148">
        <f t="shared" si="50"/>
        <v>0</v>
      </c>
      <c r="E226" s="148">
        <f t="shared" si="51"/>
        <v>0</v>
      </c>
      <c r="F226" s="32">
        <f t="shared" si="52"/>
        <v>0</v>
      </c>
      <c r="G226" s="32">
        <f t="shared" si="53"/>
        <v>0</v>
      </c>
      <c r="H226" s="32">
        <f t="shared" si="54"/>
        <v>0</v>
      </c>
      <c r="I226" s="32">
        <f t="shared" si="55"/>
        <v>0</v>
      </c>
      <c r="J226" s="32">
        <f t="shared" si="56"/>
        <v>0</v>
      </c>
      <c r="K226" s="32">
        <f t="shared" si="57"/>
        <v>0</v>
      </c>
      <c r="L226" s="32">
        <f t="shared" si="58"/>
        <v>0</v>
      </c>
      <c r="M226" s="32">
        <f t="shared" ca="1" si="59"/>
        <v>-8.1234698294346992E-4</v>
      </c>
      <c r="N226" s="32">
        <f t="shared" ca="1" si="60"/>
        <v>0</v>
      </c>
      <c r="O226" s="149">
        <f t="shared" ca="1" si="61"/>
        <v>0</v>
      </c>
      <c r="P226" s="32">
        <f t="shared" ca="1" si="62"/>
        <v>0</v>
      </c>
      <c r="Q226" s="32">
        <f t="shared" ca="1" si="63"/>
        <v>0</v>
      </c>
      <c r="R226">
        <f t="shared" ca="1" si="64"/>
        <v>8.1234698294346992E-4</v>
      </c>
    </row>
    <row r="227" spans="1:18">
      <c r="A227" s="146"/>
      <c r="B227" s="146"/>
      <c r="C227" s="146"/>
      <c r="D227" s="148">
        <f t="shared" si="50"/>
        <v>0</v>
      </c>
      <c r="E227" s="148">
        <f t="shared" si="51"/>
        <v>0</v>
      </c>
      <c r="F227" s="32">
        <f t="shared" si="52"/>
        <v>0</v>
      </c>
      <c r="G227" s="32">
        <f t="shared" si="53"/>
        <v>0</v>
      </c>
      <c r="H227" s="32">
        <f t="shared" si="54"/>
        <v>0</v>
      </c>
      <c r="I227" s="32">
        <f t="shared" si="55"/>
        <v>0</v>
      </c>
      <c r="J227" s="32">
        <f t="shared" si="56"/>
        <v>0</v>
      </c>
      <c r="K227" s="32">
        <f t="shared" si="57"/>
        <v>0</v>
      </c>
      <c r="L227" s="32">
        <f t="shared" si="58"/>
        <v>0</v>
      </c>
      <c r="M227" s="32">
        <f t="shared" ca="1" si="59"/>
        <v>-8.1234698294346992E-4</v>
      </c>
      <c r="N227" s="32">
        <f t="shared" ca="1" si="60"/>
        <v>0</v>
      </c>
      <c r="O227" s="149">
        <f t="shared" ca="1" si="61"/>
        <v>0</v>
      </c>
      <c r="P227" s="32">
        <f t="shared" ca="1" si="62"/>
        <v>0</v>
      </c>
      <c r="Q227" s="32">
        <f t="shared" ca="1" si="63"/>
        <v>0</v>
      </c>
      <c r="R227">
        <f t="shared" ca="1" si="64"/>
        <v>8.1234698294346992E-4</v>
      </c>
    </row>
    <row r="228" spans="1:18">
      <c r="A228" s="146"/>
      <c r="B228" s="146"/>
      <c r="C228" s="146"/>
      <c r="D228" s="148">
        <f t="shared" si="50"/>
        <v>0</v>
      </c>
      <c r="E228" s="148">
        <f t="shared" si="51"/>
        <v>0</v>
      </c>
      <c r="F228" s="32">
        <f t="shared" si="52"/>
        <v>0</v>
      </c>
      <c r="G228" s="32">
        <f t="shared" si="53"/>
        <v>0</v>
      </c>
      <c r="H228" s="32">
        <f t="shared" si="54"/>
        <v>0</v>
      </c>
      <c r="I228" s="32">
        <f t="shared" si="55"/>
        <v>0</v>
      </c>
      <c r="J228" s="32">
        <f t="shared" si="56"/>
        <v>0</v>
      </c>
      <c r="K228" s="32">
        <f t="shared" si="57"/>
        <v>0</v>
      </c>
      <c r="L228" s="32">
        <f t="shared" si="58"/>
        <v>0</v>
      </c>
      <c r="M228" s="32">
        <f t="shared" ca="1" si="59"/>
        <v>-8.1234698294346992E-4</v>
      </c>
      <c r="N228" s="32">
        <f t="shared" ca="1" si="60"/>
        <v>0</v>
      </c>
      <c r="O228" s="149">
        <f t="shared" ca="1" si="61"/>
        <v>0</v>
      </c>
      <c r="P228" s="32">
        <f t="shared" ca="1" si="62"/>
        <v>0</v>
      </c>
      <c r="Q228" s="32">
        <f t="shared" ca="1" si="63"/>
        <v>0</v>
      </c>
      <c r="R228">
        <f t="shared" ca="1" si="64"/>
        <v>8.1234698294346992E-4</v>
      </c>
    </row>
    <row r="229" spans="1:18">
      <c r="A229" s="146"/>
      <c r="B229" s="146"/>
      <c r="C229" s="146"/>
      <c r="D229" s="148">
        <f t="shared" si="50"/>
        <v>0</v>
      </c>
      <c r="E229" s="148">
        <f t="shared" si="51"/>
        <v>0</v>
      </c>
      <c r="F229" s="32">
        <f t="shared" si="52"/>
        <v>0</v>
      </c>
      <c r="G229" s="32">
        <f t="shared" si="53"/>
        <v>0</v>
      </c>
      <c r="H229" s="32">
        <f t="shared" si="54"/>
        <v>0</v>
      </c>
      <c r="I229" s="32">
        <f t="shared" si="55"/>
        <v>0</v>
      </c>
      <c r="J229" s="32">
        <f t="shared" si="56"/>
        <v>0</v>
      </c>
      <c r="K229" s="32">
        <f t="shared" si="57"/>
        <v>0</v>
      </c>
      <c r="L229" s="32">
        <f t="shared" si="58"/>
        <v>0</v>
      </c>
      <c r="M229" s="32">
        <f t="shared" ca="1" si="59"/>
        <v>-8.1234698294346992E-4</v>
      </c>
      <c r="N229" s="32">
        <f t="shared" ca="1" si="60"/>
        <v>0</v>
      </c>
      <c r="O229" s="149">
        <f t="shared" ca="1" si="61"/>
        <v>0</v>
      </c>
      <c r="P229" s="32">
        <f t="shared" ca="1" si="62"/>
        <v>0</v>
      </c>
      <c r="Q229" s="32">
        <f t="shared" ca="1" si="63"/>
        <v>0</v>
      </c>
      <c r="R229">
        <f t="shared" ca="1" si="64"/>
        <v>8.1234698294346992E-4</v>
      </c>
    </row>
    <row r="230" spans="1:18">
      <c r="A230" s="146"/>
      <c r="B230" s="146"/>
      <c r="C230" s="146"/>
      <c r="D230" s="148">
        <f t="shared" si="50"/>
        <v>0</v>
      </c>
      <c r="E230" s="148">
        <f t="shared" si="51"/>
        <v>0</v>
      </c>
      <c r="F230" s="32">
        <f t="shared" si="52"/>
        <v>0</v>
      </c>
      <c r="G230" s="32">
        <f t="shared" si="53"/>
        <v>0</v>
      </c>
      <c r="H230" s="32">
        <f t="shared" si="54"/>
        <v>0</v>
      </c>
      <c r="I230" s="32">
        <f t="shared" si="55"/>
        <v>0</v>
      </c>
      <c r="J230" s="32">
        <f t="shared" si="56"/>
        <v>0</v>
      </c>
      <c r="K230" s="32">
        <f t="shared" si="57"/>
        <v>0</v>
      </c>
      <c r="L230" s="32">
        <f t="shared" si="58"/>
        <v>0</v>
      </c>
      <c r="M230" s="32">
        <f t="shared" ca="1" si="59"/>
        <v>-8.1234698294346992E-4</v>
      </c>
      <c r="N230" s="32">
        <f t="shared" ca="1" si="60"/>
        <v>0</v>
      </c>
      <c r="O230" s="149">
        <f t="shared" ca="1" si="61"/>
        <v>0</v>
      </c>
      <c r="P230" s="32">
        <f t="shared" ca="1" si="62"/>
        <v>0</v>
      </c>
      <c r="Q230" s="32">
        <f t="shared" ca="1" si="63"/>
        <v>0</v>
      </c>
      <c r="R230">
        <f t="shared" ca="1" si="64"/>
        <v>8.1234698294346992E-4</v>
      </c>
    </row>
    <row r="231" spans="1:18">
      <c r="A231" s="146"/>
      <c r="B231" s="146"/>
      <c r="C231" s="146"/>
      <c r="D231" s="148">
        <f t="shared" si="50"/>
        <v>0</v>
      </c>
      <c r="E231" s="148">
        <f t="shared" si="51"/>
        <v>0</v>
      </c>
      <c r="F231" s="32">
        <f t="shared" si="52"/>
        <v>0</v>
      </c>
      <c r="G231" s="32">
        <f t="shared" si="53"/>
        <v>0</v>
      </c>
      <c r="H231" s="32">
        <f t="shared" si="54"/>
        <v>0</v>
      </c>
      <c r="I231" s="32">
        <f t="shared" si="55"/>
        <v>0</v>
      </c>
      <c r="J231" s="32">
        <f t="shared" si="56"/>
        <v>0</v>
      </c>
      <c r="K231" s="32">
        <f t="shared" si="57"/>
        <v>0</v>
      </c>
      <c r="L231" s="32">
        <f t="shared" si="58"/>
        <v>0</v>
      </c>
      <c r="M231" s="32">
        <f t="shared" ca="1" si="59"/>
        <v>-8.1234698294346992E-4</v>
      </c>
      <c r="N231" s="32">
        <f t="shared" ca="1" si="60"/>
        <v>0</v>
      </c>
      <c r="O231" s="149">
        <f t="shared" ca="1" si="61"/>
        <v>0</v>
      </c>
      <c r="P231" s="32">
        <f t="shared" ca="1" si="62"/>
        <v>0</v>
      </c>
      <c r="Q231" s="32">
        <f t="shared" ca="1" si="63"/>
        <v>0</v>
      </c>
      <c r="R231">
        <f t="shared" ca="1" si="64"/>
        <v>8.1234698294346992E-4</v>
      </c>
    </row>
    <row r="232" spans="1:18">
      <c r="A232" s="146"/>
      <c r="B232" s="146"/>
      <c r="C232" s="146"/>
      <c r="D232" s="148">
        <f t="shared" si="50"/>
        <v>0</v>
      </c>
      <c r="E232" s="148">
        <f t="shared" si="51"/>
        <v>0</v>
      </c>
      <c r="F232" s="32">
        <f t="shared" si="52"/>
        <v>0</v>
      </c>
      <c r="G232" s="32">
        <f t="shared" si="53"/>
        <v>0</v>
      </c>
      <c r="H232" s="32">
        <f t="shared" si="54"/>
        <v>0</v>
      </c>
      <c r="I232" s="32">
        <f t="shared" si="55"/>
        <v>0</v>
      </c>
      <c r="J232" s="32">
        <f t="shared" si="56"/>
        <v>0</v>
      </c>
      <c r="K232" s="32">
        <f t="shared" si="57"/>
        <v>0</v>
      </c>
      <c r="L232" s="32">
        <f t="shared" si="58"/>
        <v>0</v>
      </c>
      <c r="M232" s="32">
        <f t="shared" ca="1" si="59"/>
        <v>-8.1234698294346992E-4</v>
      </c>
      <c r="N232" s="32">
        <f t="shared" ca="1" si="60"/>
        <v>0</v>
      </c>
      <c r="O232" s="149">
        <f t="shared" ca="1" si="61"/>
        <v>0</v>
      </c>
      <c r="P232" s="32">
        <f t="shared" ca="1" si="62"/>
        <v>0</v>
      </c>
      <c r="Q232" s="32">
        <f t="shared" ca="1" si="63"/>
        <v>0</v>
      </c>
      <c r="R232">
        <f t="shared" ca="1" si="64"/>
        <v>8.1234698294346992E-4</v>
      </c>
    </row>
    <row r="233" spans="1:18">
      <c r="A233" s="146"/>
      <c r="B233" s="146"/>
      <c r="C233" s="146"/>
      <c r="D233" s="148">
        <f t="shared" si="50"/>
        <v>0</v>
      </c>
      <c r="E233" s="148">
        <f t="shared" si="51"/>
        <v>0</v>
      </c>
      <c r="F233" s="32">
        <f t="shared" si="52"/>
        <v>0</v>
      </c>
      <c r="G233" s="32">
        <f t="shared" si="53"/>
        <v>0</v>
      </c>
      <c r="H233" s="32">
        <f t="shared" si="54"/>
        <v>0</v>
      </c>
      <c r="I233" s="32">
        <f t="shared" si="55"/>
        <v>0</v>
      </c>
      <c r="J233" s="32">
        <f t="shared" si="56"/>
        <v>0</v>
      </c>
      <c r="K233" s="32">
        <f t="shared" si="57"/>
        <v>0</v>
      </c>
      <c r="L233" s="32">
        <f t="shared" si="58"/>
        <v>0</v>
      </c>
      <c r="M233" s="32">
        <f t="shared" ca="1" si="59"/>
        <v>-8.1234698294346992E-4</v>
      </c>
      <c r="N233" s="32">
        <f t="shared" ca="1" si="60"/>
        <v>0</v>
      </c>
      <c r="O233" s="149">
        <f t="shared" ca="1" si="61"/>
        <v>0</v>
      </c>
      <c r="P233" s="32">
        <f t="shared" ca="1" si="62"/>
        <v>0</v>
      </c>
      <c r="Q233" s="32">
        <f t="shared" ca="1" si="63"/>
        <v>0</v>
      </c>
      <c r="R233">
        <f t="shared" ca="1" si="64"/>
        <v>8.1234698294346992E-4</v>
      </c>
    </row>
    <row r="234" spans="1:18">
      <c r="A234" s="146"/>
      <c r="B234" s="146"/>
      <c r="C234" s="146"/>
      <c r="D234" s="148">
        <f t="shared" si="50"/>
        <v>0</v>
      </c>
      <c r="E234" s="148">
        <f t="shared" si="51"/>
        <v>0</v>
      </c>
      <c r="F234" s="32">
        <f t="shared" si="52"/>
        <v>0</v>
      </c>
      <c r="G234" s="32">
        <f t="shared" si="53"/>
        <v>0</v>
      </c>
      <c r="H234" s="32">
        <f t="shared" si="54"/>
        <v>0</v>
      </c>
      <c r="I234" s="32">
        <f t="shared" si="55"/>
        <v>0</v>
      </c>
      <c r="J234" s="32">
        <f t="shared" si="56"/>
        <v>0</v>
      </c>
      <c r="K234" s="32">
        <f t="shared" si="57"/>
        <v>0</v>
      </c>
      <c r="L234" s="32">
        <f t="shared" si="58"/>
        <v>0</v>
      </c>
      <c r="M234" s="32">
        <f t="shared" ca="1" si="59"/>
        <v>-8.1234698294346992E-4</v>
      </c>
      <c r="N234" s="32">
        <f t="shared" ca="1" si="60"/>
        <v>0</v>
      </c>
      <c r="O234" s="149">
        <f t="shared" ca="1" si="61"/>
        <v>0</v>
      </c>
      <c r="P234" s="32">
        <f t="shared" ca="1" si="62"/>
        <v>0</v>
      </c>
      <c r="Q234" s="32">
        <f t="shared" ca="1" si="63"/>
        <v>0</v>
      </c>
      <c r="R234">
        <f t="shared" ca="1" si="64"/>
        <v>8.1234698294346992E-4</v>
      </c>
    </row>
    <row r="235" spans="1:18">
      <c r="A235" s="146"/>
      <c r="B235" s="146"/>
      <c r="C235" s="146"/>
      <c r="D235" s="148">
        <f t="shared" si="50"/>
        <v>0</v>
      </c>
      <c r="E235" s="148">
        <f t="shared" si="51"/>
        <v>0</v>
      </c>
      <c r="F235" s="32">
        <f t="shared" si="52"/>
        <v>0</v>
      </c>
      <c r="G235" s="32">
        <f t="shared" si="53"/>
        <v>0</v>
      </c>
      <c r="H235" s="32">
        <f t="shared" si="54"/>
        <v>0</v>
      </c>
      <c r="I235" s="32">
        <f t="shared" si="55"/>
        <v>0</v>
      </c>
      <c r="J235" s="32">
        <f t="shared" si="56"/>
        <v>0</v>
      </c>
      <c r="K235" s="32">
        <f t="shared" si="57"/>
        <v>0</v>
      </c>
      <c r="L235" s="32">
        <f t="shared" si="58"/>
        <v>0</v>
      </c>
      <c r="M235" s="32">
        <f t="shared" ca="1" si="59"/>
        <v>-8.1234698294346992E-4</v>
      </c>
      <c r="N235" s="32">
        <f t="shared" ca="1" si="60"/>
        <v>0</v>
      </c>
      <c r="O235" s="149">
        <f t="shared" ca="1" si="61"/>
        <v>0</v>
      </c>
      <c r="P235" s="32">
        <f t="shared" ca="1" si="62"/>
        <v>0</v>
      </c>
      <c r="Q235" s="32">
        <f t="shared" ca="1" si="63"/>
        <v>0</v>
      </c>
      <c r="R235">
        <f t="shared" ca="1" si="64"/>
        <v>8.1234698294346992E-4</v>
      </c>
    </row>
    <row r="236" spans="1:18">
      <c r="A236" s="146"/>
      <c r="B236" s="146"/>
      <c r="C236" s="146"/>
      <c r="D236" s="148">
        <f t="shared" si="50"/>
        <v>0</v>
      </c>
      <c r="E236" s="148">
        <f t="shared" si="51"/>
        <v>0</v>
      </c>
      <c r="F236" s="32">
        <f t="shared" si="52"/>
        <v>0</v>
      </c>
      <c r="G236" s="32">
        <f t="shared" si="53"/>
        <v>0</v>
      </c>
      <c r="H236" s="32">
        <f t="shared" si="54"/>
        <v>0</v>
      </c>
      <c r="I236" s="32">
        <f t="shared" si="55"/>
        <v>0</v>
      </c>
      <c r="J236" s="32">
        <f t="shared" si="56"/>
        <v>0</v>
      </c>
      <c r="K236" s="32">
        <f t="shared" si="57"/>
        <v>0</v>
      </c>
      <c r="L236" s="32">
        <f t="shared" si="58"/>
        <v>0</v>
      </c>
      <c r="M236" s="32">
        <f t="shared" ca="1" si="59"/>
        <v>-8.1234698294346992E-4</v>
      </c>
      <c r="N236" s="32">
        <f t="shared" ca="1" si="60"/>
        <v>0</v>
      </c>
      <c r="O236" s="149">
        <f t="shared" ca="1" si="61"/>
        <v>0</v>
      </c>
      <c r="P236" s="32">
        <f t="shared" ca="1" si="62"/>
        <v>0</v>
      </c>
      <c r="Q236" s="32">
        <f t="shared" ca="1" si="63"/>
        <v>0</v>
      </c>
      <c r="R236">
        <f t="shared" ca="1" si="64"/>
        <v>8.1234698294346992E-4</v>
      </c>
    </row>
    <row r="237" spans="1:18">
      <c r="A237" s="146"/>
      <c r="B237" s="146"/>
      <c r="C237" s="146"/>
      <c r="D237" s="148">
        <f t="shared" si="50"/>
        <v>0</v>
      </c>
      <c r="E237" s="148">
        <f t="shared" si="51"/>
        <v>0</v>
      </c>
      <c r="F237" s="32">
        <f t="shared" si="52"/>
        <v>0</v>
      </c>
      <c r="G237" s="32">
        <f t="shared" si="53"/>
        <v>0</v>
      </c>
      <c r="H237" s="32">
        <f t="shared" si="54"/>
        <v>0</v>
      </c>
      <c r="I237" s="32">
        <f t="shared" si="55"/>
        <v>0</v>
      </c>
      <c r="J237" s="32">
        <f t="shared" si="56"/>
        <v>0</v>
      </c>
      <c r="K237" s="32">
        <f t="shared" si="57"/>
        <v>0</v>
      </c>
      <c r="L237" s="32">
        <f t="shared" si="58"/>
        <v>0</v>
      </c>
      <c r="M237" s="32">
        <f t="shared" ca="1" si="59"/>
        <v>-8.1234698294346992E-4</v>
      </c>
      <c r="N237" s="32">
        <f t="shared" ca="1" si="60"/>
        <v>0</v>
      </c>
      <c r="O237" s="149">
        <f t="shared" ca="1" si="61"/>
        <v>0</v>
      </c>
      <c r="P237" s="32">
        <f t="shared" ca="1" si="62"/>
        <v>0</v>
      </c>
      <c r="Q237" s="32">
        <f t="shared" ca="1" si="63"/>
        <v>0</v>
      </c>
      <c r="R237">
        <f t="shared" ca="1" si="64"/>
        <v>8.1234698294346992E-4</v>
      </c>
    </row>
    <row r="238" spans="1:18">
      <c r="A238" s="146"/>
      <c r="B238" s="146"/>
      <c r="C238" s="146"/>
      <c r="D238" s="148">
        <f t="shared" si="50"/>
        <v>0</v>
      </c>
      <c r="E238" s="148">
        <f t="shared" si="51"/>
        <v>0</v>
      </c>
      <c r="F238" s="32">
        <f t="shared" si="52"/>
        <v>0</v>
      </c>
      <c r="G238" s="32">
        <f t="shared" si="53"/>
        <v>0</v>
      </c>
      <c r="H238" s="32">
        <f t="shared" si="54"/>
        <v>0</v>
      </c>
      <c r="I238" s="32">
        <f t="shared" si="55"/>
        <v>0</v>
      </c>
      <c r="J238" s="32">
        <f t="shared" si="56"/>
        <v>0</v>
      </c>
      <c r="K238" s="32">
        <f t="shared" si="57"/>
        <v>0</v>
      </c>
      <c r="L238" s="32">
        <f t="shared" si="58"/>
        <v>0</v>
      </c>
      <c r="M238" s="32">
        <f t="shared" ca="1" si="59"/>
        <v>-8.1234698294346992E-4</v>
      </c>
      <c r="N238" s="32">
        <f t="shared" ca="1" si="60"/>
        <v>0</v>
      </c>
      <c r="O238" s="149">
        <f t="shared" ca="1" si="61"/>
        <v>0</v>
      </c>
      <c r="P238" s="32">
        <f t="shared" ca="1" si="62"/>
        <v>0</v>
      </c>
      <c r="Q238" s="32">
        <f t="shared" ca="1" si="63"/>
        <v>0</v>
      </c>
      <c r="R238">
        <f t="shared" ca="1" si="64"/>
        <v>8.1234698294346992E-4</v>
      </c>
    </row>
    <row r="239" spans="1:18">
      <c r="A239" s="146"/>
      <c r="B239" s="146"/>
      <c r="C239" s="146"/>
      <c r="D239" s="148">
        <f t="shared" si="50"/>
        <v>0</v>
      </c>
      <c r="E239" s="148">
        <f t="shared" si="51"/>
        <v>0</v>
      </c>
      <c r="F239" s="32">
        <f t="shared" si="52"/>
        <v>0</v>
      </c>
      <c r="G239" s="32">
        <f t="shared" si="53"/>
        <v>0</v>
      </c>
      <c r="H239" s="32">
        <f t="shared" si="54"/>
        <v>0</v>
      </c>
      <c r="I239" s="32">
        <f t="shared" si="55"/>
        <v>0</v>
      </c>
      <c r="J239" s="32">
        <f t="shared" si="56"/>
        <v>0</v>
      </c>
      <c r="K239" s="32">
        <f t="shared" si="57"/>
        <v>0</v>
      </c>
      <c r="L239" s="32">
        <f t="shared" si="58"/>
        <v>0</v>
      </c>
      <c r="M239" s="32">
        <f t="shared" ca="1" si="59"/>
        <v>-8.1234698294346992E-4</v>
      </c>
      <c r="N239" s="32">
        <f t="shared" ca="1" si="60"/>
        <v>0</v>
      </c>
      <c r="O239" s="149">
        <f t="shared" ca="1" si="61"/>
        <v>0</v>
      </c>
      <c r="P239" s="32">
        <f t="shared" ca="1" si="62"/>
        <v>0</v>
      </c>
      <c r="Q239" s="32">
        <f t="shared" ca="1" si="63"/>
        <v>0</v>
      </c>
      <c r="R239">
        <f t="shared" ca="1" si="64"/>
        <v>8.1234698294346992E-4</v>
      </c>
    </row>
    <row r="240" spans="1:18">
      <c r="A240" s="146"/>
      <c r="B240" s="146"/>
      <c r="C240" s="146"/>
      <c r="D240" s="148">
        <f t="shared" si="50"/>
        <v>0</v>
      </c>
      <c r="E240" s="148">
        <f t="shared" si="51"/>
        <v>0</v>
      </c>
      <c r="F240" s="32">
        <f t="shared" si="52"/>
        <v>0</v>
      </c>
      <c r="G240" s="32">
        <f t="shared" si="53"/>
        <v>0</v>
      </c>
      <c r="H240" s="32">
        <f t="shared" si="54"/>
        <v>0</v>
      </c>
      <c r="I240" s="32">
        <f t="shared" si="55"/>
        <v>0</v>
      </c>
      <c r="J240" s="32">
        <f t="shared" si="56"/>
        <v>0</v>
      </c>
      <c r="K240" s="32">
        <f t="shared" si="57"/>
        <v>0</v>
      </c>
      <c r="L240" s="32">
        <f t="shared" si="58"/>
        <v>0</v>
      </c>
      <c r="M240" s="32">
        <f t="shared" ca="1" si="59"/>
        <v>-8.1234698294346992E-4</v>
      </c>
      <c r="N240" s="32">
        <f t="shared" ca="1" si="60"/>
        <v>0</v>
      </c>
      <c r="O240" s="149">
        <f t="shared" ca="1" si="61"/>
        <v>0</v>
      </c>
      <c r="P240" s="32">
        <f t="shared" ca="1" si="62"/>
        <v>0</v>
      </c>
      <c r="Q240" s="32">
        <f t="shared" ca="1" si="63"/>
        <v>0</v>
      </c>
      <c r="R240">
        <f t="shared" ca="1" si="64"/>
        <v>8.1234698294346992E-4</v>
      </c>
    </row>
    <row r="241" spans="1:18">
      <c r="A241" s="146"/>
      <c r="B241" s="146"/>
      <c r="C241" s="146"/>
      <c r="D241" s="148">
        <f t="shared" si="50"/>
        <v>0</v>
      </c>
      <c r="E241" s="148">
        <f t="shared" si="51"/>
        <v>0</v>
      </c>
      <c r="F241" s="32">
        <f t="shared" si="52"/>
        <v>0</v>
      </c>
      <c r="G241" s="32">
        <f t="shared" si="53"/>
        <v>0</v>
      </c>
      <c r="H241" s="32">
        <f t="shared" si="54"/>
        <v>0</v>
      </c>
      <c r="I241" s="32">
        <f t="shared" si="55"/>
        <v>0</v>
      </c>
      <c r="J241" s="32">
        <f t="shared" si="56"/>
        <v>0</v>
      </c>
      <c r="K241" s="32">
        <f t="shared" si="57"/>
        <v>0</v>
      </c>
      <c r="L241" s="32">
        <f t="shared" si="58"/>
        <v>0</v>
      </c>
      <c r="M241" s="32">
        <f t="shared" ca="1" si="59"/>
        <v>-8.1234698294346992E-4</v>
      </c>
      <c r="N241" s="32">
        <f t="shared" ca="1" si="60"/>
        <v>0</v>
      </c>
      <c r="O241" s="149">
        <f t="shared" ca="1" si="61"/>
        <v>0</v>
      </c>
      <c r="P241" s="32">
        <f t="shared" ca="1" si="62"/>
        <v>0</v>
      </c>
      <c r="Q241" s="32">
        <f t="shared" ca="1" si="63"/>
        <v>0</v>
      </c>
      <c r="R241">
        <f t="shared" ca="1" si="64"/>
        <v>8.1234698294346992E-4</v>
      </c>
    </row>
    <row r="242" spans="1:18">
      <c r="A242" s="146"/>
      <c r="B242" s="146"/>
      <c r="C242" s="146"/>
      <c r="D242" s="148">
        <f t="shared" si="50"/>
        <v>0</v>
      </c>
      <c r="E242" s="148">
        <f t="shared" si="51"/>
        <v>0</v>
      </c>
      <c r="F242" s="32">
        <f t="shared" si="52"/>
        <v>0</v>
      </c>
      <c r="G242" s="32">
        <f t="shared" si="53"/>
        <v>0</v>
      </c>
      <c r="H242" s="32">
        <f t="shared" si="54"/>
        <v>0</v>
      </c>
      <c r="I242" s="32">
        <f t="shared" si="55"/>
        <v>0</v>
      </c>
      <c r="J242" s="32">
        <f t="shared" si="56"/>
        <v>0</v>
      </c>
      <c r="K242" s="32">
        <f t="shared" si="57"/>
        <v>0</v>
      </c>
      <c r="L242" s="32">
        <f t="shared" si="58"/>
        <v>0</v>
      </c>
      <c r="M242" s="32">
        <f t="shared" ca="1" si="59"/>
        <v>-8.1234698294346992E-4</v>
      </c>
      <c r="N242" s="32">
        <f t="shared" ca="1" si="60"/>
        <v>0</v>
      </c>
      <c r="O242" s="149">
        <f t="shared" ca="1" si="61"/>
        <v>0</v>
      </c>
      <c r="P242" s="32">
        <f t="shared" ca="1" si="62"/>
        <v>0</v>
      </c>
      <c r="Q242" s="32">
        <f t="shared" ca="1" si="63"/>
        <v>0</v>
      </c>
      <c r="R242">
        <f t="shared" ca="1" si="64"/>
        <v>8.1234698294346992E-4</v>
      </c>
    </row>
    <row r="243" spans="1:18">
      <c r="A243" s="146"/>
      <c r="B243" s="146"/>
      <c r="C243" s="146"/>
      <c r="D243" s="148">
        <f t="shared" si="50"/>
        <v>0</v>
      </c>
      <c r="E243" s="148">
        <f t="shared" si="51"/>
        <v>0</v>
      </c>
      <c r="F243" s="32">
        <f t="shared" si="52"/>
        <v>0</v>
      </c>
      <c r="G243" s="32">
        <f t="shared" si="53"/>
        <v>0</v>
      </c>
      <c r="H243" s="32">
        <f t="shared" si="54"/>
        <v>0</v>
      </c>
      <c r="I243" s="32">
        <f t="shared" si="55"/>
        <v>0</v>
      </c>
      <c r="J243" s="32">
        <f t="shared" si="56"/>
        <v>0</v>
      </c>
      <c r="K243" s="32">
        <f t="shared" si="57"/>
        <v>0</v>
      </c>
      <c r="L243" s="32">
        <f t="shared" si="58"/>
        <v>0</v>
      </c>
      <c r="M243" s="32">
        <f t="shared" ca="1" si="59"/>
        <v>-8.1234698294346992E-4</v>
      </c>
      <c r="N243" s="32">
        <f t="shared" ca="1" si="60"/>
        <v>0</v>
      </c>
      <c r="O243" s="149">
        <f t="shared" ca="1" si="61"/>
        <v>0</v>
      </c>
      <c r="P243" s="32">
        <f t="shared" ca="1" si="62"/>
        <v>0</v>
      </c>
      <c r="Q243" s="32">
        <f t="shared" ca="1" si="63"/>
        <v>0</v>
      </c>
      <c r="R243">
        <f t="shared" ca="1" si="64"/>
        <v>8.1234698294346992E-4</v>
      </c>
    </row>
    <row r="244" spans="1:18">
      <c r="A244" s="146"/>
      <c r="B244" s="146"/>
      <c r="C244" s="146"/>
      <c r="D244" s="148">
        <f t="shared" si="50"/>
        <v>0</v>
      </c>
      <c r="E244" s="148">
        <f t="shared" si="51"/>
        <v>0</v>
      </c>
      <c r="F244" s="32">
        <f t="shared" si="52"/>
        <v>0</v>
      </c>
      <c r="G244" s="32">
        <f t="shared" si="53"/>
        <v>0</v>
      </c>
      <c r="H244" s="32">
        <f t="shared" si="54"/>
        <v>0</v>
      </c>
      <c r="I244" s="32">
        <f t="shared" si="55"/>
        <v>0</v>
      </c>
      <c r="J244" s="32">
        <f t="shared" si="56"/>
        <v>0</v>
      </c>
      <c r="K244" s="32">
        <f t="shared" si="57"/>
        <v>0</v>
      </c>
      <c r="L244" s="32">
        <f t="shared" si="58"/>
        <v>0</v>
      </c>
      <c r="M244" s="32">
        <f t="shared" ca="1" si="59"/>
        <v>-8.1234698294346992E-4</v>
      </c>
      <c r="N244" s="32">
        <f t="shared" ca="1" si="60"/>
        <v>0</v>
      </c>
      <c r="O244" s="149">
        <f t="shared" ca="1" si="61"/>
        <v>0</v>
      </c>
      <c r="P244" s="32">
        <f t="shared" ca="1" si="62"/>
        <v>0</v>
      </c>
      <c r="Q244" s="32">
        <f t="shared" ca="1" si="63"/>
        <v>0</v>
      </c>
      <c r="R244">
        <f t="shared" ca="1" si="64"/>
        <v>8.1234698294346992E-4</v>
      </c>
    </row>
    <row r="245" spans="1:18">
      <c r="A245" s="146"/>
      <c r="B245" s="146"/>
      <c r="C245" s="146"/>
      <c r="D245" s="148">
        <f t="shared" si="50"/>
        <v>0</v>
      </c>
      <c r="E245" s="148">
        <f t="shared" si="51"/>
        <v>0</v>
      </c>
      <c r="F245" s="32">
        <f t="shared" si="52"/>
        <v>0</v>
      </c>
      <c r="G245" s="32">
        <f t="shared" si="53"/>
        <v>0</v>
      </c>
      <c r="H245" s="32">
        <f t="shared" si="54"/>
        <v>0</v>
      </c>
      <c r="I245" s="32">
        <f t="shared" si="55"/>
        <v>0</v>
      </c>
      <c r="J245" s="32">
        <f t="shared" si="56"/>
        <v>0</v>
      </c>
      <c r="K245" s="32">
        <f t="shared" si="57"/>
        <v>0</v>
      </c>
      <c r="L245" s="32">
        <f t="shared" si="58"/>
        <v>0</v>
      </c>
      <c r="M245" s="32">
        <f t="shared" ca="1" si="59"/>
        <v>-8.1234698294346992E-4</v>
      </c>
      <c r="N245" s="32">
        <f t="shared" ca="1" si="60"/>
        <v>0</v>
      </c>
      <c r="O245" s="149">
        <f t="shared" ca="1" si="61"/>
        <v>0</v>
      </c>
      <c r="P245" s="32">
        <f t="shared" ca="1" si="62"/>
        <v>0</v>
      </c>
      <c r="Q245" s="32">
        <f t="shared" ca="1" si="63"/>
        <v>0</v>
      </c>
      <c r="R245">
        <f t="shared" ca="1" si="64"/>
        <v>8.1234698294346992E-4</v>
      </c>
    </row>
    <row r="246" spans="1:18">
      <c r="A246" s="146"/>
      <c r="B246" s="146"/>
      <c r="C246" s="146"/>
      <c r="D246" s="148">
        <f t="shared" si="50"/>
        <v>0</v>
      </c>
      <c r="E246" s="148">
        <f t="shared" si="51"/>
        <v>0</v>
      </c>
      <c r="F246" s="32">
        <f t="shared" si="52"/>
        <v>0</v>
      </c>
      <c r="G246" s="32">
        <f t="shared" si="53"/>
        <v>0</v>
      </c>
      <c r="H246" s="32">
        <f t="shared" si="54"/>
        <v>0</v>
      </c>
      <c r="I246" s="32">
        <f t="shared" si="55"/>
        <v>0</v>
      </c>
      <c r="J246" s="32">
        <f t="shared" si="56"/>
        <v>0</v>
      </c>
      <c r="K246" s="32">
        <f t="shared" si="57"/>
        <v>0</v>
      </c>
      <c r="L246" s="32">
        <f t="shared" si="58"/>
        <v>0</v>
      </c>
      <c r="M246" s="32">
        <f t="shared" ca="1" si="59"/>
        <v>-8.1234698294346992E-4</v>
      </c>
      <c r="N246" s="32">
        <f t="shared" ca="1" si="60"/>
        <v>0</v>
      </c>
      <c r="O246" s="149">
        <f t="shared" ca="1" si="61"/>
        <v>0</v>
      </c>
      <c r="P246" s="32">
        <f t="shared" ca="1" si="62"/>
        <v>0</v>
      </c>
      <c r="Q246" s="32">
        <f t="shared" ca="1" si="63"/>
        <v>0</v>
      </c>
      <c r="R246">
        <f t="shared" ca="1" si="64"/>
        <v>8.1234698294346992E-4</v>
      </c>
    </row>
    <row r="247" spans="1:18">
      <c r="A247" s="146"/>
      <c r="B247" s="146"/>
      <c r="C247" s="146"/>
      <c r="D247" s="148">
        <f t="shared" si="50"/>
        <v>0</v>
      </c>
      <c r="E247" s="148">
        <f t="shared" si="51"/>
        <v>0</v>
      </c>
      <c r="F247" s="32">
        <f t="shared" si="52"/>
        <v>0</v>
      </c>
      <c r="G247" s="32">
        <f t="shared" si="53"/>
        <v>0</v>
      </c>
      <c r="H247" s="32">
        <f t="shared" si="54"/>
        <v>0</v>
      </c>
      <c r="I247" s="32">
        <f t="shared" si="55"/>
        <v>0</v>
      </c>
      <c r="J247" s="32">
        <f t="shared" si="56"/>
        <v>0</v>
      </c>
      <c r="K247" s="32">
        <f t="shared" si="57"/>
        <v>0</v>
      </c>
      <c r="L247" s="32">
        <f t="shared" si="58"/>
        <v>0</v>
      </c>
      <c r="M247" s="32">
        <f t="shared" ca="1" si="59"/>
        <v>-8.1234698294346992E-4</v>
      </c>
      <c r="N247" s="32">
        <f t="shared" ca="1" si="60"/>
        <v>0</v>
      </c>
      <c r="O247" s="149">
        <f t="shared" ca="1" si="61"/>
        <v>0</v>
      </c>
      <c r="P247" s="32">
        <f t="shared" ca="1" si="62"/>
        <v>0</v>
      </c>
      <c r="Q247" s="32">
        <f t="shared" ca="1" si="63"/>
        <v>0</v>
      </c>
      <c r="R247">
        <f t="shared" ca="1" si="64"/>
        <v>8.1234698294346992E-4</v>
      </c>
    </row>
    <row r="248" spans="1:18">
      <c r="A248" s="146"/>
      <c r="B248" s="146"/>
      <c r="C248" s="146"/>
      <c r="D248" s="148">
        <f t="shared" si="50"/>
        <v>0</v>
      </c>
      <c r="E248" s="148">
        <f t="shared" si="51"/>
        <v>0</v>
      </c>
      <c r="F248" s="32">
        <f t="shared" si="52"/>
        <v>0</v>
      </c>
      <c r="G248" s="32">
        <f t="shared" si="53"/>
        <v>0</v>
      </c>
      <c r="H248" s="32">
        <f t="shared" si="54"/>
        <v>0</v>
      </c>
      <c r="I248" s="32">
        <f t="shared" si="55"/>
        <v>0</v>
      </c>
      <c r="J248" s="32">
        <f t="shared" si="56"/>
        <v>0</v>
      </c>
      <c r="K248" s="32">
        <f t="shared" si="57"/>
        <v>0</v>
      </c>
      <c r="L248" s="32">
        <f t="shared" si="58"/>
        <v>0</v>
      </c>
      <c r="M248" s="32">
        <f t="shared" ca="1" si="59"/>
        <v>-8.1234698294346992E-4</v>
      </c>
      <c r="N248" s="32">
        <f t="shared" ca="1" si="60"/>
        <v>0</v>
      </c>
      <c r="O248" s="149">
        <f t="shared" ca="1" si="61"/>
        <v>0</v>
      </c>
      <c r="P248" s="32">
        <f t="shared" ca="1" si="62"/>
        <v>0</v>
      </c>
      <c r="Q248" s="32">
        <f t="shared" ca="1" si="63"/>
        <v>0</v>
      </c>
      <c r="R248">
        <f t="shared" ca="1" si="64"/>
        <v>8.1234698294346992E-4</v>
      </c>
    </row>
    <row r="249" spans="1:18">
      <c r="A249" s="146"/>
      <c r="B249" s="146"/>
      <c r="C249" s="146"/>
      <c r="D249" s="148">
        <f t="shared" si="50"/>
        <v>0</v>
      </c>
      <c r="E249" s="148">
        <f t="shared" si="51"/>
        <v>0</v>
      </c>
      <c r="F249" s="32">
        <f t="shared" si="52"/>
        <v>0</v>
      </c>
      <c r="G249" s="32">
        <f t="shared" si="53"/>
        <v>0</v>
      </c>
      <c r="H249" s="32">
        <f t="shared" si="54"/>
        <v>0</v>
      </c>
      <c r="I249" s="32">
        <f t="shared" si="55"/>
        <v>0</v>
      </c>
      <c r="J249" s="32">
        <f t="shared" si="56"/>
        <v>0</v>
      </c>
      <c r="K249" s="32">
        <f t="shared" si="57"/>
        <v>0</v>
      </c>
      <c r="L249" s="32">
        <f t="shared" si="58"/>
        <v>0</v>
      </c>
      <c r="M249" s="32">
        <f t="shared" ca="1" si="59"/>
        <v>-8.1234698294346992E-4</v>
      </c>
      <c r="N249" s="32">
        <f t="shared" ca="1" si="60"/>
        <v>0</v>
      </c>
      <c r="O249" s="149">
        <f t="shared" ca="1" si="61"/>
        <v>0</v>
      </c>
      <c r="P249" s="32">
        <f t="shared" ca="1" si="62"/>
        <v>0</v>
      </c>
      <c r="Q249" s="32">
        <f t="shared" ca="1" si="63"/>
        <v>0</v>
      </c>
      <c r="R249">
        <f t="shared" ca="1" si="64"/>
        <v>8.1234698294346992E-4</v>
      </c>
    </row>
    <row r="250" spans="1:18">
      <c r="A250" s="146"/>
      <c r="B250" s="146"/>
      <c r="C250" s="146"/>
      <c r="D250" s="148">
        <f t="shared" si="50"/>
        <v>0</v>
      </c>
      <c r="E250" s="148">
        <f t="shared" si="51"/>
        <v>0</v>
      </c>
      <c r="F250" s="32">
        <f t="shared" si="52"/>
        <v>0</v>
      </c>
      <c r="G250" s="32">
        <f t="shared" si="53"/>
        <v>0</v>
      </c>
      <c r="H250" s="32">
        <f t="shared" si="54"/>
        <v>0</v>
      </c>
      <c r="I250" s="32">
        <f t="shared" si="55"/>
        <v>0</v>
      </c>
      <c r="J250" s="32">
        <f t="shared" si="56"/>
        <v>0</v>
      </c>
      <c r="K250" s="32">
        <f t="shared" si="57"/>
        <v>0</v>
      </c>
      <c r="L250" s="32">
        <f t="shared" si="58"/>
        <v>0</v>
      </c>
      <c r="M250" s="32">
        <f t="shared" ca="1" si="59"/>
        <v>-8.1234698294346992E-4</v>
      </c>
      <c r="N250" s="32">
        <f t="shared" ca="1" si="60"/>
        <v>0</v>
      </c>
      <c r="O250" s="149">
        <f t="shared" ca="1" si="61"/>
        <v>0</v>
      </c>
      <c r="P250" s="32">
        <f t="shared" ca="1" si="62"/>
        <v>0</v>
      </c>
      <c r="Q250" s="32">
        <f t="shared" ca="1" si="63"/>
        <v>0</v>
      </c>
      <c r="R250">
        <f t="shared" ca="1" si="64"/>
        <v>8.1234698294346992E-4</v>
      </c>
    </row>
    <row r="251" spans="1:18">
      <c r="A251" s="146"/>
      <c r="B251" s="146"/>
      <c r="C251" s="146"/>
      <c r="D251" s="148">
        <f t="shared" si="50"/>
        <v>0</v>
      </c>
      <c r="E251" s="148">
        <f t="shared" si="51"/>
        <v>0</v>
      </c>
      <c r="F251" s="32">
        <f t="shared" si="52"/>
        <v>0</v>
      </c>
      <c r="G251" s="32">
        <f t="shared" si="53"/>
        <v>0</v>
      </c>
      <c r="H251" s="32">
        <f t="shared" si="54"/>
        <v>0</v>
      </c>
      <c r="I251" s="32">
        <f t="shared" si="55"/>
        <v>0</v>
      </c>
      <c r="J251" s="32">
        <f t="shared" si="56"/>
        <v>0</v>
      </c>
      <c r="K251" s="32">
        <f t="shared" si="57"/>
        <v>0</v>
      </c>
      <c r="L251" s="32">
        <f t="shared" si="58"/>
        <v>0</v>
      </c>
      <c r="M251" s="32">
        <f t="shared" ca="1" si="59"/>
        <v>-8.1234698294346992E-4</v>
      </c>
      <c r="N251" s="32">
        <f t="shared" ca="1" si="60"/>
        <v>0</v>
      </c>
      <c r="O251" s="149">
        <f t="shared" ca="1" si="61"/>
        <v>0</v>
      </c>
      <c r="P251" s="32">
        <f t="shared" ca="1" si="62"/>
        <v>0</v>
      </c>
      <c r="Q251" s="32">
        <f t="shared" ca="1" si="63"/>
        <v>0</v>
      </c>
      <c r="R251">
        <f t="shared" ca="1" si="64"/>
        <v>8.1234698294346992E-4</v>
      </c>
    </row>
    <row r="252" spans="1:18">
      <c r="A252" s="146"/>
      <c r="B252" s="146"/>
      <c r="C252" s="146"/>
      <c r="D252" s="148">
        <f t="shared" si="50"/>
        <v>0</v>
      </c>
      <c r="E252" s="148">
        <f t="shared" si="51"/>
        <v>0</v>
      </c>
      <c r="F252" s="32">
        <f t="shared" si="52"/>
        <v>0</v>
      </c>
      <c r="G252" s="32">
        <f t="shared" si="53"/>
        <v>0</v>
      </c>
      <c r="H252" s="32">
        <f t="shared" si="54"/>
        <v>0</v>
      </c>
      <c r="I252" s="32">
        <f t="shared" si="55"/>
        <v>0</v>
      </c>
      <c r="J252" s="32">
        <f t="shared" si="56"/>
        <v>0</v>
      </c>
      <c r="K252" s="32">
        <f t="shared" si="57"/>
        <v>0</v>
      </c>
      <c r="L252" s="32">
        <f t="shared" si="58"/>
        <v>0</v>
      </c>
      <c r="M252" s="32">
        <f t="shared" ca="1" si="59"/>
        <v>-8.1234698294346992E-4</v>
      </c>
      <c r="N252" s="32">
        <f t="shared" ca="1" si="60"/>
        <v>0</v>
      </c>
      <c r="O252" s="149">
        <f t="shared" ca="1" si="61"/>
        <v>0</v>
      </c>
      <c r="P252" s="32">
        <f t="shared" ca="1" si="62"/>
        <v>0</v>
      </c>
      <c r="Q252" s="32">
        <f t="shared" ca="1" si="63"/>
        <v>0</v>
      </c>
      <c r="R252">
        <f t="shared" ca="1" si="64"/>
        <v>8.1234698294346992E-4</v>
      </c>
    </row>
    <row r="253" spans="1:18">
      <c r="A253" s="146"/>
      <c r="B253" s="146"/>
      <c r="C253" s="146"/>
      <c r="D253" s="148">
        <f t="shared" si="50"/>
        <v>0</v>
      </c>
      <c r="E253" s="148">
        <f t="shared" si="51"/>
        <v>0</v>
      </c>
      <c r="F253" s="32">
        <f t="shared" si="52"/>
        <v>0</v>
      </c>
      <c r="G253" s="32">
        <f t="shared" si="53"/>
        <v>0</v>
      </c>
      <c r="H253" s="32">
        <f t="shared" si="54"/>
        <v>0</v>
      </c>
      <c r="I253" s="32">
        <f t="shared" si="55"/>
        <v>0</v>
      </c>
      <c r="J253" s="32">
        <f t="shared" si="56"/>
        <v>0</v>
      </c>
      <c r="K253" s="32">
        <f t="shared" si="57"/>
        <v>0</v>
      </c>
      <c r="L253" s="32">
        <f t="shared" si="58"/>
        <v>0</v>
      </c>
      <c r="M253" s="32">
        <f t="shared" ca="1" si="59"/>
        <v>-8.1234698294346992E-4</v>
      </c>
      <c r="N253" s="32">
        <f t="shared" ca="1" si="60"/>
        <v>0</v>
      </c>
      <c r="O253" s="149">
        <f t="shared" ca="1" si="61"/>
        <v>0</v>
      </c>
      <c r="P253" s="32">
        <f t="shared" ca="1" si="62"/>
        <v>0</v>
      </c>
      <c r="Q253" s="32">
        <f t="shared" ca="1" si="63"/>
        <v>0</v>
      </c>
      <c r="R253">
        <f t="shared" ca="1" si="64"/>
        <v>8.1234698294346992E-4</v>
      </c>
    </row>
    <row r="254" spans="1:18">
      <c r="A254" s="146"/>
      <c r="B254" s="146"/>
      <c r="C254" s="146"/>
      <c r="D254" s="148">
        <f t="shared" si="50"/>
        <v>0</v>
      </c>
      <c r="E254" s="148">
        <f t="shared" si="51"/>
        <v>0</v>
      </c>
      <c r="F254" s="32">
        <f t="shared" si="52"/>
        <v>0</v>
      </c>
      <c r="G254" s="32">
        <f t="shared" si="53"/>
        <v>0</v>
      </c>
      <c r="H254" s="32">
        <f t="shared" si="54"/>
        <v>0</v>
      </c>
      <c r="I254" s="32">
        <f t="shared" si="55"/>
        <v>0</v>
      </c>
      <c r="J254" s="32">
        <f t="shared" si="56"/>
        <v>0</v>
      </c>
      <c r="K254" s="32">
        <f t="shared" si="57"/>
        <v>0</v>
      </c>
      <c r="L254" s="32">
        <f t="shared" si="58"/>
        <v>0</v>
      </c>
      <c r="M254" s="32">
        <f t="shared" ca="1" si="59"/>
        <v>-8.1234698294346992E-4</v>
      </c>
      <c r="N254" s="32">
        <f t="shared" ca="1" si="60"/>
        <v>0</v>
      </c>
      <c r="O254" s="149">
        <f t="shared" ca="1" si="61"/>
        <v>0</v>
      </c>
      <c r="P254" s="32">
        <f t="shared" ca="1" si="62"/>
        <v>0</v>
      </c>
      <c r="Q254" s="32">
        <f t="shared" ca="1" si="63"/>
        <v>0</v>
      </c>
      <c r="R254">
        <f t="shared" ca="1" si="64"/>
        <v>8.1234698294346992E-4</v>
      </c>
    </row>
    <row r="255" spans="1:18">
      <c r="A255" s="146"/>
      <c r="B255" s="146"/>
      <c r="C255" s="146"/>
      <c r="D255" s="148">
        <f t="shared" si="50"/>
        <v>0</v>
      </c>
      <c r="E255" s="148">
        <f t="shared" si="51"/>
        <v>0</v>
      </c>
      <c r="F255" s="32">
        <f t="shared" si="52"/>
        <v>0</v>
      </c>
      <c r="G255" s="32">
        <f t="shared" si="53"/>
        <v>0</v>
      </c>
      <c r="H255" s="32">
        <f t="shared" si="54"/>
        <v>0</v>
      </c>
      <c r="I255" s="32">
        <f t="shared" si="55"/>
        <v>0</v>
      </c>
      <c r="J255" s="32">
        <f t="shared" si="56"/>
        <v>0</v>
      </c>
      <c r="K255" s="32">
        <f t="shared" si="57"/>
        <v>0</v>
      </c>
      <c r="L255" s="32">
        <f t="shared" si="58"/>
        <v>0</v>
      </c>
      <c r="M255" s="32">
        <f t="shared" ca="1" si="59"/>
        <v>-8.1234698294346992E-4</v>
      </c>
      <c r="N255" s="32">
        <f t="shared" ca="1" si="60"/>
        <v>0</v>
      </c>
      <c r="O255" s="149">
        <f t="shared" ca="1" si="61"/>
        <v>0</v>
      </c>
      <c r="P255" s="32">
        <f t="shared" ca="1" si="62"/>
        <v>0</v>
      </c>
      <c r="Q255" s="32">
        <f t="shared" ca="1" si="63"/>
        <v>0</v>
      </c>
      <c r="R255">
        <f t="shared" ca="1" si="64"/>
        <v>8.1234698294346992E-4</v>
      </c>
    </row>
    <row r="256" spans="1:18">
      <c r="A256" s="146"/>
      <c r="B256" s="146"/>
      <c r="C256" s="146"/>
      <c r="D256" s="148">
        <f t="shared" si="50"/>
        <v>0</v>
      </c>
      <c r="E256" s="148">
        <f t="shared" si="51"/>
        <v>0</v>
      </c>
      <c r="F256" s="32">
        <f t="shared" si="52"/>
        <v>0</v>
      </c>
      <c r="G256" s="32">
        <f t="shared" si="53"/>
        <v>0</v>
      </c>
      <c r="H256" s="32">
        <f t="shared" si="54"/>
        <v>0</v>
      </c>
      <c r="I256" s="32">
        <f t="shared" si="55"/>
        <v>0</v>
      </c>
      <c r="J256" s="32">
        <f t="shared" si="56"/>
        <v>0</v>
      </c>
      <c r="K256" s="32">
        <f t="shared" si="57"/>
        <v>0</v>
      </c>
      <c r="L256" s="32">
        <f t="shared" si="58"/>
        <v>0</v>
      </c>
      <c r="M256" s="32">
        <f t="shared" ca="1" si="59"/>
        <v>-8.1234698294346992E-4</v>
      </c>
      <c r="N256" s="32">
        <f t="shared" ca="1" si="60"/>
        <v>0</v>
      </c>
      <c r="O256" s="149">
        <f t="shared" ca="1" si="61"/>
        <v>0</v>
      </c>
      <c r="P256" s="32">
        <f t="shared" ca="1" si="62"/>
        <v>0</v>
      </c>
      <c r="Q256" s="32">
        <f t="shared" ca="1" si="63"/>
        <v>0</v>
      </c>
      <c r="R256">
        <f t="shared" ca="1" si="64"/>
        <v>8.1234698294346992E-4</v>
      </c>
    </row>
    <row r="257" spans="1:18">
      <c r="A257" s="146"/>
      <c r="B257" s="146"/>
      <c r="C257" s="146"/>
      <c r="D257" s="148">
        <f t="shared" si="50"/>
        <v>0</v>
      </c>
      <c r="E257" s="148">
        <f t="shared" si="51"/>
        <v>0</v>
      </c>
      <c r="F257" s="32">
        <f t="shared" si="52"/>
        <v>0</v>
      </c>
      <c r="G257" s="32">
        <f t="shared" si="53"/>
        <v>0</v>
      </c>
      <c r="H257" s="32">
        <f t="shared" si="54"/>
        <v>0</v>
      </c>
      <c r="I257" s="32">
        <f t="shared" si="55"/>
        <v>0</v>
      </c>
      <c r="J257" s="32">
        <f t="shared" si="56"/>
        <v>0</v>
      </c>
      <c r="K257" s="32">
        <f t="shared" si="57"/>
        <v>0</v>
      </c>
      <c r="L257" s="32">
        <f t="shared" si="58"/>
        <v>0</v>
      </c>
      <c r="M257" s="32">
        <f t="shared" ca="1" si="59"/>
        <v>-8.1234698294346992E-4</v>
      </c>
      <c r="N257" s="32">
        <f t="shared" ca="1" si="60"/>
        <v>0</v>
      </c>
      <c r="O257" s="149">
        <f t="shared" ca="1" si="61"/>
        <v>0</v>
      </c>
      <c r="P257" s="32">
        <f t="shared" ca="1" si="62"/>
        <v>0</v>
      </c>
      <c r="Q257" s="32">
        <f t="shared" ca="1" si="63"/>
        <v>0</v>
      </c>
      <c r="R257">
        <f t="shared" ca="1" si="64"/>
        <v>8.1234698294346992E-4</v>
      </c>
    </row>
    <row r="258" spans="1:18">
      <c r="A258" s="146"/>
      <c r="B258" s="146"/>
      <c r="C258" s="146"/>
      <c r="D258" s="148">
        <f t="shared" si="50"/>
        <v>0</v>
      </c>
      <c r="E258" s="148">
        <f t="shared" si="51"/>
        <v>0</v>
      </c>
      <c r="F258" s="32">
        <f t="shared" si="52"/>
        <v>0</v>
      </c>
      <c r="G258" s="32">
        <f t="shared" si="53"/>
        <v>0</v>
      </c>
      <c r="H258" s="32">
        <f t="shared" si="54"/>
        <v>0</v>
      </c>
      <c r="I258" s="32">
        <f t="shared" si="55"/>
        <v>0</v>
      </c>
      <c r="J258" s="32">
        <f t="shared" si="56"/>
        <v>0</v>
      </c>
      <c r="K258" s="32">
        <f t="shared" si="57"/>
        <v>0</v>
      </c>
      <c r="L258" s="32">
        <f t="shared" si="58"/>
        <v>0</v>
      </c>
      <c r="M258" s="32">
        <f t="shared" ca="1" si="59"/>
        <v>-8.1234698294346992E-4</v>
      </c>
      <c r="N258" s="32">
        <f t="shared" ca="1" si="60"/>
        <v>0</v>
      </c>
      <c r="O258" s="149">
        <f t="shared" ca="1" si="61"/>
        <v>0</v>
      </c>
      <c r="P258" s="32">
        <f t="shared" ca="1" si="62"/>
        <v>0</v>
      </c>
      <c r="Q258" s="32">
        <f t="shared" ca="1" si="63"/>
        <v>0</v>
      </c>
      <c r="R258">
        <f t="shared" ca="1" si="64"/>
        <v>8.1234698294346992E-4</v>
      </c>
    </row>
    <row r="259" spans="1:18">
      <c r="A259" s="146"/>
      <c r="B259" s="146"/>
      <c r="C259" s="146"/>
      <c r="D259" s="148">
        <f t="shared" si="50"/>
        <v>0</v>
      </c>
      <c r="E259" s="148">
        <f t="shared" si="51"/>
        <v>0</v>
      </c>
      <c r="F259" s="32">
        <f t="shared" si="52"/>
        <v>0</v>
      </c>
      <c r="G259" s="32">
        <f t="shared" si="53"/>
        <v>0</v>
      </c>
      <c r="H259" s="32">
        <f t="shared" si="54"/>
        <v>0</v>
      </c>
      <c r="I259" s="32">
        <f t="shared" si="55"/>
        <v>0</v>
      </c>
      <c r="J259" s="32">
        <f t="shared" si="56"/>
        <v>0</v>
      </c>
      <c r="K259" s="32">
        <f t="shared" si="57"/>
        <v>0</v>
      </c>
      <c r="L259" s="32">
        <f t="shared" si="58"/>
        <v>0</v>
      </c>
      <c r="M259" s="32">
        <f t="shared" ca="1" si="59"/>
        <v>-8.1234698294346992E-4</v>
      </c>
      <c r="N259" s="32">
        <f t="shared" ca="1" si="60"/>
        <v>0</v>
      </c>
      <c r="O259" s="149">
        <f t="shared" ca="1" si="61"/>
        <v>0</v>
      </c>
      <c r="P259" s="32">
        <f t="shared" ca="1" si="62"/>
        <v>0</v>
      </c>
      <c r="Q259" s="32">
        <f t="shared" ca="1" si="63"/>
        <v>0</v>
      </c>
      <c r="R259">
        <f t="shared" ca="1" si="64"/>
        <v>8.1234698294346992E-4</v>
      </c>
    </row>
    <row r="260" spans="1:18">
      <c r="A260" s="146"/>
      <c r="B260" s="146"/>
      <c r="C260" s="146"/>
      <c r="D260" s="148">
        <f t="shared" si="50"/>
        <v>0</v>
      </c>
      <c r="E260" s="148">
        <f t="shared" si="51"/>
        <v>0</v>
      </c>
      <c r="F260" s="32">
        <f t="shared" si="52"/>
        <v>0</v>
      </c>
      <c r="G260" s="32">
        <f t="shared" si="53"/>
        <v>0</v>
      </c>
      <c r="H260" s="32">
        <f t="shared" si="54"/>
        <v>0</v>
      </c>
      <c r="I260" s="32">
        <f t="shared" si="55"/>
        <v>0</v>
      </c>
      <c r="J260" s="32">
        <f t="shared" si="56"/>
        <v>0</v>
      </c>
      <c r="K260" s="32">
        <f t="shared" si="57"/>
        <v>0</v>
      </c>
      <c r="L260" s="32">
        <f t="shared" si="58"/>
        <v>0</v>
      </c>
      <c r="M260" s="32">
        <f t="shared" ca="1" si="59"/>
        <v>-8.1234698294346992E-4</v>
      </c>
      <c r="N260" s="32">
        <f t="shared" ca="1" si="60"/>
        <v>0</v>
      </c>
      <c r="O260" s="149">
        <f t="shared" ca="1" si="61"/>
        <v>0</v>
      </c>
      <c r="P260" s="32">
        <f t="shared" ca="1" si="62"/>
        <v>0</v>
      </c>
      <c r="Q260" s="32">
        <f t="shared" ca="1" si="63"/>
        <v>0</v>
      </c>
      <c r="R260">
        <f t="shared" ca="1" si="64"/>
        <v>8.1234698294346992E-4</v>
      </c>
    </row>
    <row r="261" spans="1:18">
      <c r="A261" s="146"/>
      <c r="B261" s="146"/>
      <c r="C261" s="146"/>
      <c r="D261" s="148">
        <f t="shared" si="50"/>
        <v>0</v>
      </c>
      <c r="E261" s="148">
        <f t="shared" si="51"/>
        <v>0</v>
      </c>
      <c r="F261" s="32">
        <f t="shared" si="52"/>
        <v>0</v>
      </c>
      <c r="G261" s="32">
        <f t="shared" si="53"/>
        <v>0</v>
      </c>
      <c r="H261" s="32">
        <f t="shared" si="54"/>
        <v>0</v>
      </c>
      <c r="I261" s="32">
        <f t="shared" si="55"/>
        <v>0</v>
      </c>
      <c r="J261" s="32">
        <f t="shared" si="56"/>
        <v>0</v>
      </c>
      <c r="K261" s="32">
        <f t="shared" si="57"/>
        <v>0</v>
      </c>
      <c r="L261" s="32">
        <f t="shared" si="58"/>
        <v>0</v>
      </c>
      <c r="M261" s="32">
        <f t="shared" ca="1" si="59"/>
        <v>-8.1234698294346992E-4</v>
      </c>
      <c r="N261" s="32">
        <f t="shared" ca="1" si="60"/>
        <v>0</v>
      </c>
      <c r="O261" s="149">
        <f t="shared" ca="1" si="61"/>
        <v>0</v>
      </c>
      <c r="P261" s="32">
        <f t="shared" ca="1" si="62"/>
        <v>0</v>
      </c>
      <c r="Q261" s="32">
        <f t="shared" ca="1" si="63"/>
        <v>0</v>
      </c>
      <c r="R261">
        <f t="shared" ca="1" si="64"/>
        <v>8.1234698294346992E-4</v>
      </c>
    </row>
    <row r="262" spans="1:18">
      <c r="A262" s="146"/>
      <c r="B262" s="146"/>
      <c r="C262" s="146"/>
      <c r="D262" s="148">
        <f t="shared" si="50"/>
        <v>0</v>
      </c>
      <c r="E262" s="148">
        <f t="shared" si="51"/>
        <v>0</v>
      </c>
      <c r="F262" s="32">
        <f t="shared" si="52"/>
        <v>0</v>
      </c>
      <c r="G262" s="32">
        <f t="shared" si="53"/>
        <v>0</v>
      </c>
      <c r="H262" s="32">
        <f t="shared" si="54"/>
        <v>0</v>
      </c>
      <c r="I262" s="32">
        <f t="shared" si="55"/>
        <v>0</v>
      </c>
      <c r="J262" s="32">
        <f t="shared" si="56"/>
        <v>0</v>
      </c>
      <c r="K262" s="32">
        <f t="shared" si="57"/>
        <v>0</v>
      </c>
      <c r="L262" s="32">
        <f t="shared" si="58"/>
        <v>0</v>
      </c>
      <c r="M262" s="32">
        <f t="shared" ca="1" si="59"/>
        <v>-8.1234698294346992E-4</v>
      </c>
      <c r="N262" s="32">
        <f t="shared" ca="1" si="60"/>
        <v>0</v>
      </c>
      <c r="O262" s="149">
        <f t="shared" ca="1" si="61"/>
        <v>0</v>
      </c>
      <c r="P262" s="32">
        <f t="shared" ca="1" si="62"/>
        <v>0</v>
      </c>
      <c r="Q262" s="32">
        <f t="shared" ca="1" si="63"/>
        <v>0</v>
      </c>
      <c r="R262">
        <f t="shared" ca="1" si="64"/>
        <v>8.1234698294346992E-4</v>
      </c>
    </row>
    <row r="263" spans="1:18">
      <c r="A263" s="146"/>
      <c r="B263" s="146"/>
      <c r="C263" s="146"/>
      <c r="D263" s="148">
        <f t="shared" si="50"/>
        <v>0</v>
      </c>
      <c r="E263" s="148">
        <f t="shared" si="51"/>
        <v>0</v>
      </c>
      <c r="F263" s="32">
        <f t="shared" si="52"/>
        <v>0</v>
      </c>
      <c r="G263" s="32">
        <f t="shared" si="53"/>
        <v>0</v>
      </c>
      <c r="H263" s="32">
        <f t="shared" si="54"/>
        <v>0</v>
      </c>
      <c r="I263" s="32">
        <f t="shared" si="55"/>
        <v>0</v>
      </c>
      <c r="J263" s="32">
        <f t="shared" si="56"/>
        <v>0</v>
      </c>
      <c r="K263" s="32">
        <f t="shared" si="57"/>
        <v>0</v>
      </c>
      <c r="L263" s="32">
        <f t="shared" si="58"/>
        <v>0</v>
      </c>
      <c r="M263" s="32">
        <f t="shared" ca="1" si="59"/>
        <v>-8.1234698294346992E-4</v>
      </c>
      <c r="N263" s="32">
        <f t="shared" ca="1" si="60"/>
        <v>0</v>
      </c>
      <c r="O263" s="149">
        <f t="shared" ca="1" si="61"/>
        <v>0</v>
      </c>
      <c r="P263" s="32">
        <f t="shared" ca="1" si="62"/>
        <v>0</v>
      </c>
      <c r="Q263" s="32">
        <f t="shared" ca="1" si="63"/>
        <v>0</v>
      </c>
      <c r="R263">
        <f t="shared" ca="1" si="64"/>
        <v>8.1234698294346992E-4</v>
      </c>
    </row>
    <row r="264" spans="1:18">
      <c r="A264" s="146"/>
      <c r="B264" s="146"/>
      <c r="C264" s="146"/>
      <c r="D264" s="148">
        <f t="shared" si="50"/>
        <v>0</v>
      </c>
      <c r="E264" s="148">
        <f t="shared" si="51"/>
        <v>0</v>
      </c>
      <c r="F264" s="32">
        <f t="shared" si="52"/>
        <v>0</v>
      </c>
      <c r="G264" s="32">
        <f t="shared" si="53"/>
        <v>0</v>
      </c>
      <c r="H264" s="32">
        <f t="shared" si="54"/>
        <v>0</v>
      </c>
      <c r="I264" s="32">
        <f t="shared" si="55"/>
        <v>0</v>
      </c>
      <c r="J264" s="32">
        <f t="shared" si="56"/>
        <v>0</v>
      </c>
      <c r="K264" s="32">
        <f t="shared" si="57"/>
        <v>0</v>
      </c>
      <c r="L264" s="32">
        <f t="shared" si="58"/>
        <v>0</v>
      </c>
      <c r="M264" s="32">
        <f t="shared" ca="1" si="59"/>
        <v>-8.1234698294346992E-4</v>
      </c>
      <c r="N264" s="32">
        <f t="shared" ca="1" si="60"/>
        <v>0</v>
      </c>
      <c r="O264" s="149">
        <f t="shared" ca="1" si="61"/>
        <v>0</v>
      </c>
      <c r="P264" s="32">
        <f t="shared" ca="1" si="62"/>
        <v>0</v>
      </c>
      <c r="Q264" s="32">
        <f t="shared" ca="1" si="63"/>
        <v>0</v>
      </c>
      <c r="R264">
        <f t="shared" ca="1" si="64"/>
        <v>8.1234698294346992E-4</v>
      </c>
    </row>
    <row r="265" spans="1:18">
      <c r="A265" s="146"/>
      <c r="B265" s="146"/>
      <c r="C265" s="146"/>
      <c r="D265" s="148">
        <f t="shared" si="50"/>
        <v>0</v>
      </c>
      <c r="E265" s="148">
        <f t="shared" si="51"/>
        <v>0</v>
      </c>
      <c r="F265" s="32">
        <f t="shared" si="52"/>
        <v>0</v>
      </c>
      <c r="G265" s="32">
        <f t="shared" si="53"/>
        <v>0</v>
      </c>
      <c r="H265" s="32">
        <f t="shared" si="54"/>
        <v>0</v>
      </c>
      <c r="I265" s="32">
        <f t="shared" si="55"/>
        <v>0</v>
      </c>
      <c r="J265" s="32">
        <f t="shared" si="56"/>
        <v>0</v>
      </c>
      <c r="K265" s="32">
        <f t="shared" si="57"/>
        <v>0</v>
      </c>
      <c r="L265" s="32">
        <f t="shared" si="58"/>
        <v>0</v>
      </c>
      <c r="M265" s="32">
        <f t="shared" ca="1" si="59"/>
        <v>-8.1234698294346992E-4</v>
      </c>
      <c r="N265" s="32">
        <f t="shared" ca="1" si="60"/>
        <v>0</v>
      </c>
      <c r="O265" s="149">
        <f t="shared" ca="1" si="61"/>
        <v>0</v>
      </c>
      <c r="P265" s="32">
        <f t="shared" ca="1" si="62"/>
        <v>0</v>
      </c>
      <c r="Q265" s="32">
        <f t="shared" ca="1" si="63"/>
        <v>0</v>
      </c>
      <c r="R265">
        <f t="shared" ca="1" si="64"/>
        <v>8.1234698294346992E-4</v>
      </c>
    </row>
    <row r="266" spans="1:18">
      <c r="A266" s="146"/>
      <c r="B266" s="146"/>
      <c r="C266" s="146"/>
      <c r="D266" s="148">
        <f t="shared" si="50"/>
        <v>0</v>
      </c>
      <c r="E266" s="148">
        <f t="shared" si="51"/>
        <v>0</v>
      </c>
      <c r="F266" s="32">
        <f t="shared" si="52"/>
        <v>0</v>
      </c>
      <c r="G266" s="32">
        <f t="shared" si="53"/>
        <v>0</v>
      </c>
      <c r="H266" s="32">
        <f t="shared" si="54"/>
        <v>0</v>
      </c>
      <c r="I266" s="32">
        <f t="shared" si="55"/>
        <v>0</v>
      </c>
      <c r="J266" s="32">
        <f t="shared" si="56"/>
        <v>0</v>
      </c>
      <c r="K266" s="32">
        <f t="shared" si="57"/>
        <v>0</v>
      </c>
      <c r="L266" s="32">
        <f t="shared" si="58"/>
        <v>0</v>
      </c>
      <c r="M266" s="32">
        <f t="shared" ca="1" si="59"/>
        <v>-8.1234698294346992E-4</v>
      </c>
      <c r="N266" s="32">
        <f t="shared" ca="1" si="60"/>
        <v>0</v>
      </c>
      <c r="O266" s="149">
        <f t="shared" ca="1" si="61"/>
        <v>0</v>
      </c>
      <c r="P266" s="32">
        <f t="shared" ca="1" si="62"/>
        <v>0</v>
      </c>
      <c r="Q266" s="32">
        <f t="shared" ca="1" si="63"/>
        <v>0</v>
      </c>
      <c r="R266">
        <f t="shared" ca="1" si="64"/>
        <v>8.1234698294346992E-4</v>
      </c>
    </row>
    <row r="267" spans="1:18">
      <c r="A267" s="146"/>
      <c r="B267" s="146"/>
      <c r="C267" s="146"/>
      <c r="D267" s="148">
        <f t="shared" si="50"/>
        <v>0</v>
      </c>
      <c r="E267" s="148">
        <f t="shared" si="51"/>
        <v>0</v>
      </c>
      <c r="F267" s="32">
        <f t="shared" si="52"/>
        <v>0</v>
      </c>
      <c r="G267" s="32">
        <f t="shared" si="53"/>
        <v>0</v>
      </c>
      <c r="H267" s="32">
        <f t="shared" si="54"/>
        <v>0</v>
      </c>
      <c r="I267" s="32">
        <f t="shared" si="55"/>
        <v>0</v>
      </c>
      <c r="J267" s="32">
        <f t="shared" si="56"/>
        <v>0</v>
      </c>
      <c r="K267" s="32">
        <f t="shared" si="57"/>
        <v>0</v>
      </c>
      <c r="L267" s="32">
        <f t="shared" si="58"/>
        <v>0</v>
      </c>
      <c r="M267" s="32">
        <f t="shared" ca="1" si="59"/>
        <v>-8.1234698294346992E-4</v>
      </c>
      <c r="N267" s="32">
        <f t="shared" ca="1" si="60"/>
        <v>0</v>
      </c>
      <c r="O267" s="149">
        <f t="shared" ca="1" si="61"/>
        <v>0</v>
      </c>
      <c r="P267" s="32">
        <f t="shared" ca="1" si="62"/>
        <v>0</v>
      </c>
      <c r="Q267" s="32">
        <f t="shared" ca="1" si="63"/>
        <v>0</v>
      </c>
      <c r="R267">
        <f t="shared" ca="1" si="64"/>
        <v>8.1234698294346992E-4</v>
      </c>
    </row>
    <row r="268" spans="1:18">
      <c r="A268" s="146"/>
      <c r="B268" s="146"/>
      <c r="C268" s="146"/>
      <c r="D268" s="148">
        <f t="shared" si="50"/>
        <v>0</v>
      </c>
      <c r="E268" s="148">
        <f t="shared" si="51"/>
        <v>0</v>
      </c>
      <c r="F268" s="32">
        <f t="shared" si="52"/>
        <v>0</v>
      </c>
      <c r="G268" s="32">
        <f t="shared" si="53"/>
        <v>0</v>
      </c>
      <c r="H268" s="32">
        <f t="shared" si="54"/>
        <v>0</v>
      </c>
      <c r="I268" s="32">
        <f t="shared" si="55"/>
        <v>0</v>
      </c>
      <c r="J268" s="32">
        <f t="shared" si="56"/>
        <v>0</v>
      </c>
      <c r="K268" s="32">
        <f t="shared" si="57"/>
        <v>0</v>
      </c>
      <c r="L268" s="32">
        <f t="shared" si="58"/>
        <v>0</v>
      </c>
      <c r="M268" s="32">
        <f t="shared" ca="1" si="59"/>
        <v>-8.1234698294346992E-4</v>
      </c>
      <c r="N268" s="32">
        <f t="shared" ca="1" si="60"/>
        <v>0</v>
      </c>
      <c r="O268" s="149">
        <f t="shared" ca="1" si="61"/>
        <v>0</v>
      </c>
      <c r="P268" s="32">
        <f t="shared" ca="1" si="62"/>
        <v>0</v>
      </c>
      <c r="Q268" s="32">
        <f t="shared" ca="1" si="63"/>
        <v>0</v>
      </c>
      <c r="R268">
        <f t="shared" ca="1" si="64"/>
        <v>8.1234698294346992E-4</v>
      </c>
    </row>
    <row r="269" spans="1:18">
      <c r="A269" s="146"/>
      <c r="B269" s="146"/>
      <c r="C269" s="146"/>
      <c r="D269" s="148">
        <f t="shared" si="50"/>
        <v>0</v>
      </c>
      <c r="E269" s="148">
        <f t="shared" si="51"/>
        <v>0</v>
      </c>
      <c r="F269" s="32">
        <f t="shared" si="52"/>
        <v>0</v>
      </c>
      <c r="G269" s="32">
        <f t="shared" si="53"/>
        <v>0</v>
      </c>
      <c r="H269" s="32">
        <f t="shared" si="54"/>
        <v>0</v>
      </c>
      <c r="I269" s="32">
        <f t="shared" si="55"/>
        <v>0</v>
      </c>
      <c r="J269" s="32">
        <f t="shared" si="56"/>
        <v>0</v>
      </c>
      <c r="K269" s="32">
        <f t="shared" si="57"/>
        <v>0</v>
      </c>
      <c r="L269" s="32">
        <f t="shared" si="58"/>
        <v>0</v>
      </c>
      <c r="M269" s="32">
        <f t="shared" ca="1" si="59"/>
        <v>-8.1234698294346992E-4</v>
      </c>
      <c r="N269" s="32">
        <f t="shared" ca="1" si="60"/>
        <v>0</v>
      </c>
      <c r="O269" s="149">
        <f t="shared" ca="1" si="61"/>
        <v>0</v>
      </c>
      <c r="P269" s="32">
        <f t="shared" ca="1" si="62"/>
        <v>0</v>
      </c>
      <c r="Q269" s="32">
        <f t="shared" ca="1" si="63"/>
        <v>0</v>
      </c>
      <c r="R269">
        <f t="shared" ca="1" si="64"/>
        <v>8.1234698294346992E-4</v>
      </c>
    </row>
    <row r="270" spans="1:18">
      <c r="A270" s="146"/>
      <c r="B270" s="146"/>
      <c r="C270" s="146"/>
      <c r="D270" s="148">
        <f t="shared" si="50"/>
        <v>0</v>
      </c>
      <c r="E270" s="148">
        <f t="shared" si="51"/>
        <v>0</v>
      </c>
      <c r="F270" s="32">
        <f t="shared" si="52"/>
        <v>0</v>
      </c>
      <c r="G270" s="32">
        <f t="shared" si="53"/>
        <v>0</v>
      </c>
      <c r="H270" s="32">
        <f t="shared" si="54"/>
        <v>0</v>
      </c>
      <c r="I270" s="32">
        <f t="shared" si="55"/>
        <v>0</v>
      </c>
      <c r="J270" s="32">
        <f t="shared" si="56"/>
        <v>0</v>
      </c>
      <c r="K270" s="32">
        <f t="shared" si="57"/>
        <v>0</v>
      </c>
      <c r="L270" s="32">
        <f t="shared" si="58"/>
        <v>0</v>
      </c>
      <c r="M270" s="32">
        <f t="shared" ca="1" si="59"/>
        <v>-8.1234698294346992E-4</v>
      </c>
      <c r="N270" s="32">
        <f t="shared" ca="1" si="60"/>
        <v>0</v>
      </c>
      <c r="O270" s="149">
        <f t="shared" ca="1" si="61"/>
        <v>0</v>
      </c>
      <c r="P270" s="32">
        <f t="shared" ca="1" si="62"/>
        <v>0</v>
      </c>
      <c r="Q270" s="32">
        <f t="shared" ca="1" si="63"/>
        <v>0</v>
      </c>
      <c r="R270">
        <f t="shared" ca="1" si="64"/>
        <v>8.1234698294346992E-4</v>
      </c>
    </row>
    <row r="271" spans="1:18">
      <c r="A271" s="146"/>
      <c r="B271" s="146"/>
      <c r="C271" s="146"/>
      <c r="D271" s="148">
        <f t="shared" si="50"/>
        <v>0</v>
      </c>
      <c r="E271" s="148">
        <f t="shared" si="51"/>
        <v>0</v>
      </c>
      <c r="F271" s="32">
        <f t="shared" si="52"/>
        <v>0</v>
      </c>
      <c r="G271" s="32">
        <f t="shared" si="53"/>
        <v>0</v>
      </c>
      <c r="H271" s="32">
        <f t="shared" si="54"/>
        <v>0</v>
      </c>
      <c r="I271" s="32">
        <f t="shared" si="55"/>
        <v>0</v>
      </c>
      <c r="J271" s="32">
        <f t="shared" si="56"/>
        <v>0</v>
      </c>
      <c r="K271" s="32">
        <f t="shared" si="57"/>
        <v>0</v>
      </c>
      <c r="L271" s="32">
        <f t="shared" si="58"/>
        <v>0</v>
      </c>
      <c r="M271" s="32">
        <f t="shared" ca="1" si="59"/>
        <v>-8.1234698294346992E-4</v>
      </c>
      <c r="N271" s="32">
        <f t="shared" ca="1" si="60"/>
        <v>0</v>
      </c>
      <c r="O271" s="149">
        <f t="shared" ca="1" si="61"/>
        <v>0</v>
      </c>
      <c r="P271" s="32">
        <f t="shared" ca="1" si="62"/>
        <v>0</v>
      </c>
      <c r="Q271" s="32">
        <f t="shared" ca="1" si="63"/>
        <v>0</v>
      </c>
      <c r="R271">
        <f t="shared" ca="1" si="64"/>
        <v>8.1234698294346992E-4</v>
      </c>
    </row>
    <row r="272" spans="1:18">
      <c r="A272" s="146"/>
      <c r="B272" s="146"/>
      <c r="C272" s="146"/>
      <c r="D272" s="148">
        <f t="shared" si="50"/>
        <v>0</v>
      </c>
      <c r="E272" s="148">
        <f t="shared" si="51"/>
        <v>0</v>
      </c>
      <c r="F272" s="32">
        <f t="shared" si="52"/>
        <v>0</v>
      </c>
      <c r="G272" s="32">
        <f t="shared" si="53"/>
        <v>0</v>
      </c>
      <c r="H272" s="32">
        <f t="shared" si="54"/>
        <v>0</v>
      </c>
      <c r="I272" s="32">
        <f t="shared" si="55"/>
        <v>0</v>
      </c>
      <c r="J272" s="32">
        <f t="shared" si="56"/>
        <v>0</v>
      </c>
      <c r="K272" s="32">
        <f t="shared" si="57"/>
        <v>0</v>
      </c>
      <c r="L272" s="32">
        <f t="shared" si="58"/>
        <v>0</v>
      </c>
      <c r="M272" s="32">
        <f t="shared" ca="1" si="59"/>
        <v>-8.1234698294346992E-4</v>
      </c>
      <c r="N272" s="32">
        <f t="shared" ca="1" si="60"/>
        <v>0</v>
      </c>
      <c r="O272" s="149">
        <f t="shared" ca="1" si="61"/>
        <v>0</v>
      </c>
      <c r="P272" s="32">
        <f t="shared" ca="1" si="62"/>
        <v>0</v>
      </c>
      <c r="Q272" s="32">
        <f t="shared" ca="1" si="63"/>
        <v>0</v>
      </c>
      <c r="R272">
        <f t="shared" ca="1" si="64"/>
        <v>8.1234698294346992E-4</v>
      </c>
    </row>
    <row r="273" spans="1:18">
      <c r="A273" s="146"/>
      <c r="B273" s="146"/>
      <c r="C273" s="146"/>
      <c r="D273" s="148">
        <f t="shared" si="50"/>
        <v>0</v>
      </c>
      <c r="E273" s="148">
        <f t="shared" si="51"/>
        <v>0</v>
      </c>
      <c r="F273" s="32">
        <f t="shared" si="52"/>
        <v>0</v>
      </c>
      <c r="G273" s="32">
        <f t="shared" si="53"/>
        <v>0</v>
      </c>
      <c r="H273" s="32">
        <f t="shared" si="54"/>
        <v>0</v>
      </c>
      <c r="I273" s="32">
        <f t="shared" si="55"/>
        <v>0</v>
      </c>
      <c r="J273" s="32">
        <f t="shared" si="56"/>
        <v>0</v>
      </c>
      <c r="K273" s="32">
        <f t="shared" si="57"/>
        <v>0</v>
      </c>
      <c r="L273" s="32">
        <f t="shared" si="58"/>
        <v>0</v>
      </c>
      <c r="M273" s="32">
        <f t="shared" ca="1" si="59"/>
        <v>-8.1234698294346992E-4</v>
      </c>
      <c r="N273" s="32">
        <f t="shared" ca="1" si="60"/>
        <v>0</v>
      </c>
      <c r="O273" s="149">
        <f t="shared" ca="1" si="61"/>
        <v>0</v>
      </c>
      <c r="P273" s="32">
        <f t="shared" ca="1" si="62"/>
        <v>0</v>
      </c>
      <c r="Q273" s="32">
        <f t="shared" ca="1" si="63"/>
        <v>0</v>
      </c>
      <c r="R273">
        <f t="shared" ca="1" si="64"/>
        <v>8.1234698294346992E-4</v>
      </c>
    </row>
    <row r="274" spans="1:18">
      <c r="A274" s="146"/>
      <c r="B274" s="146"/>
      <c r="C274" s="146"/>
      <c r="D274" s="148">
        <f t="shared" si="50"/>
        <v>0</v>
      </c>
      <c r="E274" s="148">
        <f t="shared" si="51"/>
        <v>0</v>
      </c>
      <c r="F274" s="32">
        <f t="shared" si="52"/>
        <v>0</v>
      </c>
      <c r="G274" s="32">
        <f t="shared" si="53"/>
        <v>0</v>
      </c>
      <c r="H274" s="32">
        <f t="shared" si="54"/>
        <v>0</v>
      </c>
      <c r="I274" s="32">
        <f t="shared" si="55"/>
        <v>0</v>
      </c>
      <c r="J274" s="32">
        <f t="shared" si="56"/>
        <v>0</v>
      </c>
      <c r="K274" s="32">
        <f t="shared" si="57"/>
        <v>0</v>
      </c>
      <c r="L274" s="32">
        <f t="shared" si="58"/>
        <v>0</v>
      </c>
      <c r="M274" s="32">
        <f t="shared" ca="1" si="59"/>
        <v>-8.1234698294346992E-4</v>
      </c>
      <c r="N274" s="32">
        <f t="shared" ca="1" si="60"/>
        <v>0</v>
      </c>
      <c r="O274" s="149">
        <f t="shared" ca="1" si="61"/>
        <v>0</v>
      </c>
      <c r="P274" s="32">
        <f t="shared" ca="1" si="62"/>
        <v>0</v>
      </c>
      <c r="Q274" s="32">
        <f t="shared" ca="1" si="63"/>
        <v>0</v>
      </c>
      <c r="R274">
        <f t="shared" ca="1" si="64"/>
        <v>8.1234698294346992E-4</v>
      </c>
    </row>
    <row r="275" spans="1:18">
      <c r="A275" s="146"/>
      <c r="B275" s="146"/>
      <c r="C275" s="146"/>
      <c r="D275" s="148">
        <f t="shared" si="50"/>
        <v>0</v>
      </c>
      <c r="E275" s="148">
        <f t="shared" si="51"/>
        <v>0</v>
      </c>
      <c r="F275" s="32">
        <f t="shared" si="52"/>
        <v>0</v>
      </c>
      <c r="G275" s="32">
        <f t="shared" si="53"/>
        <v>0</v>
      </c>
      <c r="H275" s="32">
        <f t="shared" si="54"/>
        <v>0</v>
      </c>
      <c r="I275" s="32">
        <f t="shared" si="55"/>
        <v>0</v>
      </c>
      <c r="J275" s="32">
        <f t="shared" si="56"/>
        <v>0</v>
      </c>
      <c r="K275" s="32">
        <f t="shared" si="57"/>
        <v>0</v>
      </c>
      <c r="L275" s="32">
        <f t="shared" si="58"/>
        <v>0</v>
      </c>
      <c r="M275" s="32">
        <f t="shared" ca="1" si="59"/>
        <v>-8.1234698294346992E-4</v>
      </c>
      <c r="N275" s="32">
        <f t="shared" ca="1" si="60"/>
        <v>0</v>
      </c>
      <c r="O275" s="149">
        <f t="shared" ca="1" si="61"/>
        <v>0</v>
      </c>
      <c r="P275" s="32">
        <f t="shared" ca="1" si="62"/>
        <v>0</v>
      </c>
      <c r="Q275" s="32">
        <f t="shared" ca="1" si="63"/>
        <v>0</v>
      </c>
      <c r="R275">
        <f t="shared" ca="1" si="64"/>
        <v>8.1234698294346992E-4</v>
      </c>
    </row>
    <row r="276" spans="1:18">
      <c r="A276" s="146"/>
      <c r="B276" s="146"/>
      <c r="C276" s="146"/>
      <c r="D276" s="148">
        <f t="shared" si="50"/>
        <v>0</v>
      </c>
      <c r="E276" s="148">
        <f t="shared" si="51"/>
        <v>0</v>
      </c>
      <c r="F276" s="32">
        <f t="shared" si="52"/>
        <v>0</v>
      </c>
      <c r="G276" s="32">
        <f t="shared" si="53"/>
        <v>0</v>
      </c>
      <c r="H276" s="32">
        <f t="shared" si="54"/>
        <v>0</v>
      </c>
      <c r="I276" s="32">
        <f t="shared" si="55"/>
        <v>0</v>
      </c>
      <c r="J276" s="32">
        <f t="shared" si="56"/>
        <v>0</v>
      </c>
      <c r="K276" s="32">
        <f t="shared" si="57"/>
        <v>0</v>
      </c>
      <c r="L276" s="32">
        <f t="shared" si="58"/>
        <v>0</v>
      </c>
      <c r="M276" s="32">
        <f t="shared" ca="1" si="59"/>
        <v>-8.1234698294346992E-4</v>
      </c>
      <c r="N276" s="32">
        <f t="shared" ca="1" si="60"/>
        <v>0</v>
      </c>
      <c r="O276" s="149">
        <f t="shared" ca="1" si="61"/>
        <v>0</v>
      </c>
      <c r="P276" s="32">
        <f t="shared" ca="1" si="62"/>
        <v>0</v>
      </c>
      <c r="Q276" s="32">
        <f t="shared" ca="1" si="63"/>
        <v>0</v>
      </c>
      <c r="R276">
        <f t="shared" ca="1" si="64"/>
        <v>8.1234698294346992E-4</v>
      </c>
    </row>
    <row r="277" spans="1:18">
      <c r="A277" s="146"/>
      <c r="B277" s="146"/>
      <c r="C277" s="146"/>
      <c r="D277" s="148">
        <f t="shared" ref="D277:D342" si="65">A277/A$18</f>
        <v>0</v>
      </c>
      <c r="E277" s="148">
        <f t="shared" ref="E277:E342" si="66">B277/B$18</f>
        <v>0</v>
      </c>
      <c r="F277" s="32">
        <f t="shared" ref="F277:F342" si="67">$C277*D277</f>
        <v>0</v>
      </c>
      <c r="G277" s="32">
        <f t="shared" ref="G277:G342" si="68">$C277*E277</f>
        <v>0</v>
      </c>
      <c r="H277" s="32">
        <f t="shared" ref="H277:H342" si="69">C277*D277*D277</f>
        <v>0</v>
      </c>
      <c r="I277" s="32">
        <f t="shared" ref="I277:I342" si="70">C277*D277*D277*D277</f>
        <v>0</v>
      </c>
      <c r="J277" s="32">
        <f t="shared" ref="J277:J342" si="71">C277*D277*D277*D277*D277</f>
        <v>0</v>
      </c>
      <c r="K277" s="32">
        <f t="shared" ref="K277:K342" si="72">C277*E277*D277</f>
        <v>0</v>
      </c>
      <c r="L277" s="32">
        <f t="shared" ref="L277:L342" si="73">C277*E277*D277*D277</f>
        <v>0</v>
      </c>
      <c r="M277" s="32">
        <f t="shared" ref="M277:M342" ca="1" si="74">+E$4+E$5*D277+E$6*D277^2</f>
        <v>-8.1234698294346992E-4</v>
      </c>
      <c r="N277" s="32">
        <f t="shared" ref="N277:N340" ca="1" si="75">C277*(M277-E277)^2</f>
        <v>0</v>
      </c>
      <c r="O277" s="149">
        <f t="shared" ref="O277:O342" ca="1" si="76">(C277*O$1-O$2*F277+O$3*H277)^2</f>
        <v>0</v>
      </c>
      <c r="P277" s="32">
        <f t="shared" ref="P277:P340" ca="1" si="77">(-C277*O$2+O$4*F277-O$5*H277)^2</f>
        <v>0</v>
      </c>
      <c r="Q277" s="32">
        <f t="shared" ref="Q277:Q342" ca="1" si="78">+(C277*O$3-F277*O$5+H277*O$6)^2</f>
        <v>0</v>
      </c>
      <c r="R277">
        <f t="shared" ref="R277:R342" ca="1" si="79">+E277-M277</f>
        <v>8.1234698294346992E-4</v>
      </c>
    </row>
    <row r="278" spans="1:18">
      <c r="A278" s="146"/>
      <c r="B278" s="146"/>
      <c r="C278" s="146"/>
      <c r="D278" s="148">
        <f t="shared" si="65"/>
        <v>0</v>
      </c>
      <c r="E278" s="148">
        <f t="shared" si="66"/>
        <v>0</v>
      </c>
      <c r="F278" s="32">
        <f t="shared" si="67"/>
        <v>0</v>
      </c>
      <c r="G278" s="32">
        <f t="shared" si="68"/>
        <v>0</v>
      </c>
      <c r="H278" s="32">
        <f t="shared" si="69"/>
        <v>0</v>
      </c>
      <c r="I278" s="32">
        <f t="shared" si="70"/>
        <v>0</v>
      </c>
      <c r="J278" s="32">
        <f t="shared" si="71"/>
        <v>0</v>
      </c>
      <c r="K278" s="32">
        <f t="shared" si="72"/>
        <v>0</v>
      </c>
      <c r="L278" s="32">
        <f t="shared" si="73"/>
        <v>0</v>
      </c>
      <c r="M278" s="32">
        <f t="shared" ca="1" si="74"/>
        <v>-8.1234698294346992E-4</v>
      </c>
      <c r="N278" s="32">
        <f t="shared" ca="1" si="75"/>
        <v>0</v>
      </c>
      <c r="O278" s="149">
        <f t="shared" ca="1" si="76"/>
        <v>0</v>
      </c>
      <c r="P278" s="32">
        <f t="shared" ca="1" si="77"/>
        <v>0</v>
      </c>
      <c r="Q278" s="32">
        <f t="shared" ca="1" si="78"/>
        <v>0</v>
      </c>
      <c r="R278">
        <f t="shared" ca="1" si="79"/>
        <v>8.1234698294346992E-4</v>
      </c>
    </row>
    <row r="279" spans="1:18">
      <c r="A279" s="146"/>
      <c r="B279" s="146"/>
      <c r="C279" s="146"/>
      <c r="D279" s="148">
        <f t="shared" si="65"/>
        <v>0</v>
      </c>
      <c r="E279" s="148">
        <f t="shared" si="66"/>
        <v>0</v>
      </c>
      <c r="F279" s="32">
        <f t="shared" si="67"/>
        <v>0</v>
      </c>
      <c r="G279" s="32">
        <f t="shared" si="68"/>
        <v>0</v>
      </c>
      <c r="H279" s="32">
        <f t="shared" si="69"/>
        <v>0</v>
      </c>
      <c r="I279" s="32">
        <f t="shared" si="70"/>
        <v>0</v>
      </c>
      <c r="J279" s="32">
        <f t="shared" si="71"/>
        <v>0</v>
      </c>
      <c r="K279" s="32">
        <f t="shared" si="72"/>
        <v>0</v>
      </c>
      <c r="L279" s="32">
        <f t="shared" si="73"/>
        <v>0</v>
      </c>
      <c r="M279" s="32">
        <f t="shared" ca="1" si="74"/>
        <v>-8.1234698294346992E-4</v>
      </c>
      <c r="N279" s="32">
        <f t="shared" ca="1" si="75"/>
        <v>0</v>
      </c>
      <c r="O279" s="149">
        <f t="shared" ca="1" si="76"/>
        <v>0</v>
      </c>
      <c r="P279" s="32">
        <f t="shared" ca="1" si="77"/>
        <v>0</v>
      </c>
      <c r="Q279" s="32">
        <f t="shared" ca="1" si="78"/>
        <v>0</v>
      </c>
      <c r="R279">
        <f t="shared" ca="1" si="79"/>
        <v>8.1234698294346992E-4</v>
      </c>
    </row>
    <row r="280" spans="1:18">
      <c r="A280" s="146"/>
      <c r="B280" s="146"/>
      <c r="C280" s="146"/>
      <c r="D280" s="148">
        <f t="shared" si="65"/>
        <v>0</v>
      </c>
      <c r="E280" s="148">
        <f t="shared" si="66"/>
        <v>0</v>
      </c>
      <c r="F280" s="32">
        <f t="shared" si="67"/>
        <v>0</v>
      </c>
      <c r="G280" s="32">
        <f t="shared" si="68"/>
        <v>0</v>
      </c>
      <c r="H280" s="32">
        <f t="shared" si="69"/>
        <v>0</v>
      </c>
      <c r="I280" s="32">
        <f t="shared" si="70"/>
        <v>0</v>
      </c>
      <c r="J280" s="32">
        <f t="shared" si="71"/>
        <v>0</v>
      </c>
      <c r="K280" s="32">
        <f t="shared" si="72"/>
        <v>0</v>
      </c>
      <c r="L280" s="32">
        <f t="shared" si="73"/>
        <v>0</v>
      </c>
      <c r="M280" s="32">
        <f t="shared" ca="1" si="74"/>
        <v>-8.1234698294346992E-4</v>
      </c>
      <c r="N280" s="32">
        <f t="shared" ca="1" si="75"/>
        <v>0</v>
      </c>
      <c r="O280" s="149">
        <f t="shared" ca="1" si="76"/>
        <v>0</v>
      </c>
      <c r="P280" s="32">
        <f t="shared" ca="1" si="77"/>
        <v>0</v>
      </c>
      <c r="Q280" s="32">
        <f t="shared" ca="1" si="78"/>
        <v>0</v>
      </c>
      <c r="R280">
        <f t="shared" ca="1" si="79"/>
        <v>8.1234698294346992E-4</v>
      </c>
    </row>
    <row r="281" spans="1:18">
      <c r="A281" s="146"/>
      <c r="B281" s="146"/>
      <c r="C281" s="146"/>
      <c r="D281" s="148">
        <f t="shared" si="65"/>
        <v>0</v>
      </c>
      <c r="E281" s="148">
        <f t="shared" si="66"/>
        <v>0</v>
      </c>
      <c r="F281" s="32">
        <f t="shared" si="67"/>
        <v>0</v>
      </c>
      <c r="G281" s="32">
        <f t="shared" si="68"/>
        <v>0</v>
      </c>
      <c r="H281" s="32">
        <f t="shared" si="69"/>
        <v>0</v>
      </c>
      <c r="I281" s="32">
        <f t="shared" si="70"/>
        <v>0</v>
      </c>
      <c r="J281" s="32">
        <f t="shared" si="71"/>
        <v>0</v>
      </c>
      <c r="K281" s="32">
        <f t="shared" si="72"/>
        <v>0</v>
      </c>
      <c r="L281" s="32">
        <f t="shared" si="73"/>
        <v>0</v>
      </c>
      <c r="M281" s="32">
        <f t="shared" ca="1" si="74"/>
        <v>-8.1234698294346992E-4</v>
      </c>
      <c r="N281" s="32">
        <f t="shared" ca="1" si="75"/>
        <v>0</v>
      </c>
      <c r="O281" s="149">
        <f t="shared" ca="1" si="76"/>
        <v>0</v>
      </c>
      <c r="P281" s="32">
        <f t="shared" ca="1" si="77"/>
        <v>0</v>
      </c>
      <c r="Q281" s="32">
        <f t="shared" ca="1" si="78"/>
        <v>0</v>
      </c>
      <c r="R281">
        <f t="shared" ca="1" si="79"/>
        <v>8.1234698294346992E-4</v>
      </c>
    </row>
    <row r="282" spans="1:18">
      <c r="A282" s="146"/>
      <c r="B282" s="146"/>
      <c r="C282" s="146"/>
      <c r="D282" s="148">
        <f t="shared" si="65"/>
        <v>0</v>
      </c>
      <c r="E282" s="148">
        <f t="shared" si="66"/>
        <v>0</v>
      </c>
      <c r="F282" s="32">
        <f t="shared" si="67"/>
        <v>0</v>
      </c>
      <c r="G282" s="32">
        <f t="shared" si="68"/>
        <v>0</v>
      </c>
      <c r="H282" s="32">
        <f t="shared" si="69"/>
        <v>0</v>
      </c>
      <c r="I282" s="32">
        <f t="shared" si="70"/>
        <v>0</v>
      </c>
      <c r="J282" s="32">
        <f t="shared" si="71"/>
        <v>0</v>
      </c>
      <c r="K282" s="32">
        <f t="shared" si="72"/>
        <v>0</v>
      </c>
      <c r="L282" s="32">
        <f t="shared" si="73"/>
        <v>0</v>
      </c>
      <c r="M282" s="32">
        <f t="shared" ca="1" si="74"/>
        <v>-8.1234698294346992E-4</v>
      </c>
      <c r="N282" s="32">
        <f t="shared" ca="1" si="75"/>
        <v>0</v>
      </c>
      <c r="O282" s="149">
        <f t="shared" ca="1" si="76"/>
        <v>0</v>
      </c>
      <c r="P282" s="32">
        <f t="shared" ca="1" si="77"/>
        <v>0</v>
      </c>
      <c r="Q282" s="32">
        <f t="shared" ca="1" si="78"/>
        <v>0</v>
      </c>
      <c r="R282">
        <f t="shared" ca="1" si="79"/>
        <v>8.1234698294346992E-4</v>
      </c>
    </row>
    <row r="283" spans="1:18">
      <c r="A283" s="146"/>
      <c r="B283" s="146"/>
      <c r="C283" s="146"/>
      <c r="D283" s="148">
        <f t="shared" si="65"/>
        <v>0</v>
      </c>
      <c r="E283" s="148">
        <f t="shared" si="66"/>
        <v>0</v>
      </c>
      <c r="F283" s="32">
        <f t="shared" si="67"/>
        <v>0</v>
      </c>
      <c r="G283" s="32">
        <f t="shared" si="68"/>
        <v>0</v>
      </c>
      <c r="H283" s="32">
        <f t="shared" si="69"/>
        <v>0</v>
      </c>
      <c r="I283" s="32">
        <f t="shared" si="70"/>
        <v>0</v>
      </c>
      <c r="J283" s="32">
        <f t="shared" si="71"/>
        <v>0</v>
      </c>
      <c r="K283" s="32">
        <f t="shared" si="72"/>
        <v>0</v>
      </c>
      <c r="L283" s="32">
        <f t="shared" si="73"/>
        <v>0</v>
      </c>
      <c r="M283" s="32">
        <f t="shared" ca="1" si="74"/>
        <v>-8.1234698294346992E-4</v>
      </c>
      <c r="N283" s="32">
        <f t="shared" ca="1" si="75"/>
        <v>0</v>
      </c>
      <c r="O283" s="149">
        <f t="shared" ca="1" si="76"/>
        <v>0</v>
      </c>
      <c r="P283" s="32">
        <f t="shared" ca="1" si="77"/>
        <v>0</v>
      </c>
      <c r="Q283" s="32">
        <f t="shared" ca="1" si="78"/>
        <v>0</v>
      </c>
      <c r="R283">
        <f t="shared" ca="1" si="79"/>
        <v>8.1234698294346992E-4</v>
      </c>
    </row>
    <row r="284" spans="1:18">
      <c r="A284" s="146"/>
      <c r="B284" s="146"/>
      <c r="C284" s="146"/>
      <c r="D284" s="148">
        <f t="shared" si="65"/>
        <v>0</v>
      </c>
      <c r="E284" s="148">
        <f t="shared" si="66"/>
        <v>0</v>
      </c>
      <c r="F284" s="32">
        <f t="shared" si="67"/>
        <v>0</v>
      </c>
      <c r="G284" s="32">
        <f t="shared" si="68"/>
        <v>0</v>
      </c>
      <c r="H284" s="32">
        <f t="shared" si="69"/>
        <v>0</v>
      </c>
      <c r="I284" s="32">
        <f t="shared" si="70"/>
        <v>0</v>
      </c>
      <c r="J284" s="32">
        <f t="shared" si="71"/>
        <v>0</v>
      </c>
      <c r="K284" s="32">
        <f t="shared" si="72"/>
        <v>0</v>
      </c>
      <c r="L284" s="32">
        <f t="shared" si="73"/>
        <v>0</v>
      </c>
      <c r="M284" s="32">
        <f t="shared" ca="1" si="74"/>
        <v>-8.1234698294346992E-4</v>
      </c>
      <c r="N284" s="32">
        <f t="shared" ca="1" si="75"/>
        <v>0</v>
      </c>
      <c r="O284" s="149">
        <f t="shared" ca="1" si="76"/>
        <v>0</v>
      </c>
      <c r="P284" s="32">
        <f t="shared" ca="1" si="77"/>
        <v>0</v>
      </c>
      <c r="Q284" s="32">
        <f t="shared" ca="1" si="78"/>
        <v>0</v>
      </c>
      <c r="R284">
        <f t="shared" ca="1" si="79"/>
        <v>8.1234698294346992E-4</v>
      </c>
    </row>
    <row r="285" spans="1:18">
      <c r="A285" s="146"/>
      <c r="B285" s="146"/>
      <c r="C285" s="146"/>
      <c r="D285" s="148">
        <f t="shared" si="65"/>
        <v>0</v>
      </c>
      <c r="E285" s="148">
        <f t="shared" si="66"/>
        <v>0</v>
      </c>
      <c r="F285" s="32">
        <f t="shared" si="67"/>
        <v>0</v>
      </c>
      <c r="G285" s="32">
        <f t="shared" si="68"/>
        <v>0</v>
      </c>
      <c r="H285" s="32">
        <f t="shared" si="69"/>
        <v>0</v>
      </c>
      <c r="I285" s="32">
        <f t="shared" si="70"/>
        <v>0</v>
      </c>
      <c r="J285" s="32">
        <f t="shared" si="71"/>
        <v>0</v>
      </c>
      <c r="K285" s="32">
        <f t="shared" si="72"/>
        <v>0</v>
      </c>
      <c r="L285" s="32">
        <f t="shared" si="73"/>
        <v>0</v>
      </c>
      <c r="M285" s="32">
        <f t="shared" ca="1" si="74"/>
        <v>-8.1234698294346992E-4</v>
      </c>
      <c r="N285" s="32">
        <f t="shared" ca="1" si="75"/>
        <v>0</v>
      </c>
      <c r="O285" s="149">
        <f t="shared" ca="1" si="76"/>
        <v>0</v>
      </c>
      <c r="P285" s="32">
        <f t="shared" ca="1" si="77"/>
        <v>0</v>
      </c>
      <c r="Q285" s="32">
        <f t="shared" ca="1" si="78"/>
        <v>0</v>
      </c>
      <c r="R285">
        <f t="shared" ca="1" si="79"/>
        <v>8.1234698294346992E-4</v>
      </c>
    </row>
    <row r="286" spans="1:18">
      <c r="A286" s="146"/>
      <c r="B286" s="146"/>
      <c r="C286" s="146"/>
      <c r="D286" s="148">
        <f t="shared" si="65"/>
        <v>0</v>
      </c>
      <c r="E286" s="148">
        <f t="shared" si="66"/>
        <v>0</v>
      </c>
      <c r="F286" s="32">
        <f t="shared" si="67"/>
        <v>0</v>
      </c>
      <c r="G286" s="32">
        <f t="shared" si="68"/>
        <v>0</v>
      </c>
      <c r="H286" s="32">
        <f t="shared" si="69"/>
        <v>0</v>
      </c>
      <c r="I286" s="32">
        <f t="shared" si="70"/>
        <v>0</v>
      </c>
      <c r="J286" s="32">
        <f t="shared" si="71"/>
        <v>0</v>
      </c>
      <c r="K286" s="32">
        <f t="shared" si="72"/>
        <v>0</v>
      </c>
      <c r="L286" s="32">
        <f t="shared" si="73"/>
        <v>0</v>
      </c>
      <c r="M286" s="32">
        <f t="shared" ca="1" si="74"/>
        <v>-8.1234698294346992E-4</v>
      </c>
      <c r="N286" s="32">
        <f t="shared" ca="1" si="75"/>
        <v>0</v>
      </c>
      <c r="O286" s="149">
        <f t="shared" ca="1" si="76"/>
        <v>0</v>
      </c>
      <c r="P286" s="32">
        <f t="shared" ca="1" si="77"/>
        <v>0</v>
      </c>
      <c r="Q286" s="32">
        <f t="shared" ca="1" si="78"/>
        <v>0</v>
      </c>
      <c r="R286">
        <f t="shared" ca="1" si="79"/>
        <v>8.1234698294346992E-4</v>
      </c>
    </row>
    <row r="287" spans="1:18">
      <c r="A287" s="146"/>
      <c r="B287" s="146"/>
      <c r="C287" s="146"/>
      <c r="D287" s="148">
        <f t="shared" si="65"/>
        <v>0</v>
      </c>
      <c r="E287" s="148">
        <f t="shared" si="66"/>
        <v>0</v>
      </c>
      <c r="F287" s="32">
        <f t="shared" si="67"/>
        <v>0</v>
      </c>
      <c r="G287" s="32">
        <f t="shared" si="68"/>
        <v>0</v>
      </c>
      <c r="H287" s="32">
        <f t="shared" si="69"/>
        <v>0</v>
      </c>
      <c r="I287" s="32">
        <f t="shared" si="70"/>
        <v>0</v>
      </c>
      <c r="J287" s="32">
        <f t="shared" si="71"/>
        <v>0</v>
      </c>
      <c r="K287" s="32">
        <f t="shared" si="72"/>
        <v>0</v>
      </c>
      <c r="L287" s="32">
        <f t="shared" si="73"/>
        <v>0</v>
      </c>
      <c r="M287" s="32">
        <f t="shared" ca="1" si="74"/>
        <v>-8.1234698294346992E-4</v>
      </c>
      <c r="N287" s="32">
        <f t="shared" ca="1" si="75"/>
        <v>0</v>
      </c>
      <c r="O287" s="149">
        <f t="shared" ca="1" si="76"/>
        <v>0</v>
      </c>
      <c r="P287" s="32">
        <f t="shared" ca="1" si="77"/>
        <v>0</v>
      </c>
      <c r="Q287" s="32">
        <f t="shared" ca="1" si="78"/>
        <v>0</v>
      </c>
      <c r="R287">
        <f t="shared" ca="1" si="79"/>
        <v>8.1234698294346992E-4</v>
      </c>
    </row>
    <row r="288" spans="1:18">
      <c r="A288" s="146"/>
      <c r="B288" s="146"/>
      <c r="C288" s="146"/>
      <c r="D288" s="148">
        <f t="shared" si="65"/>
        <v>0</v>
      </c>
      <c r="E288" s="148">
        <f t="shared" si="66"/>
        <v>0</v>
      </c>
      <c r="F288" s="32">
        <f t="shared" si="67"/>
        <v>0</v>
      </c>
      <c r="G288" s="32">
        <f t="shared" si="68"/>
        <v>0</v>
      </c>
      <c r="H288" s="32">
        <f t="shared" si="69"/>
        <v>0</v>
      </c>
      <c r="I288" s="32">
        <f t="shared" si="70"/>
        <v>0</v>
      </c>
      <c r="J288" s="32">
        <f t="shared" si="71"/>
        <v>0</v>
      </c>
      <c r="K288" s="32">
        <f t="shared" si="72"/>
        <v>0</v>
      </c>
      <c r="L288" s="32">
        <f t="shared" si="73"/>
        <v>0</v>
      </c>
      <c r="M288" s="32">
        <f t="shared" ca="1" si="74"/>
        <v>-8.1234698294346992E-4</v>
      </c>
      <c r="N288" s="32">
        <f t="shared" ca="1" si="75"/>
        <v>0</v>
      </c>
      <c r="O288" s="149">
        <f t="shared" ca="1" si="76"/>
        <v>0</v>
      </c>
      <c r="P288" s="32">
        <f t="shared" ca="1" si="77"/>
        <v>0</v>
      </c>
      <c r="Q288" s="32">
        <f t="shared" ca="1" si="78"/>
        <v>0</v>
      </c>
      <c r="R288">
        <f t="shared" ca="1" si="79"/>
        <v>8.1234698294346992E-4</v>
      </c>
    </row>
    <row r="289" spans="1:18">
      <c r="A289" s="146"/>
      <c r="B289" s="146"/>
      <c r="C289" s="146"/>
      <c r="D289" s="148">
        <f t="shared" si="65"/>
        <v>0</v>
      </c>
      <c r="E289" s="148">
        <f t="shared" si="66"/>
        <v>0</v>
      </c>
      <c r="F289" s="32">
        <f t="shared" si="67"/>
        <v>0</v>
      </c>
      <c r="G289" s="32">
        <f t="shared" si="68"/>
        <v>0</v>
      </c>
      <c r="H289" s="32">
        <f t="shared" si="69"/>
        <v>0</v>
      </c>
      <c r="I289" s="32">
        <f t="shared" si="70"/>
        <v>0</v>
      </c>
      <c r="J289" s="32">
        <f t="shared" si="71"/>
        <v>0</v>
      </c>
      <c r="K289" s="32">
        <f t="shared" si="72"/>
        <v>0</v>
      </c>
      <c r="L289" s="32">
        <f t="shared" si="73"/>
        <v>0</v>
      </c>
      <c r="M289" s="32">
        <f t="shared" ca="1" si="74"/>
        <v>-8.1234698294346992E-4</v>
      </c>
      <c r="N289" s="32">
        <f t="shared" ca="1" si="75"/>
        <v>0</v>
      </c>
      <c r="O289" s="149">
        <f t="shared" ca="1" si="76"/>
        <v>0</v>
      </c>
      <c r="P289" s="32">
        <f t="shared" ca="1" si="77"/>
        <v>0</v>
      </c>
      <c r="Q289" s="32">
        <f t="shared" ca="1" si="78"/>
        <v>0</v>
      </c>
      <c r="R289">
        <f t="shared" ca="1" si="79"/>
        <v>8.1234698294346992E-4</v>
      </c>
    </row>
    <row r="290" spans="1:18">
      <c r="A290" s="146"/>
      <c r="B290" s="146"/>
      <c r="C290" s="146"/>
      <c r="D290" s="148">
        <f t="shared" si="65"/>
        <v>0</v>
      </c>
      <c r="E290" s="148">
        <f t="shared" si="66"/>
        <v>0</v>
      </c>
      <c r="F290" s="32">
        <f t="shared" si="67"/>
        <v>0</v>
      </c>
      <c r="G290" s="32">
        <f t="shared" si="68"/>
        <v>0</v>
      </c>
      <c r="H290" s="32">
        <f t="shared" si="69"/>
        <v>0</v>
      </c>
      <c r="I290" s="32">
        <f t="shared" si="70"/>
        <v>0</v>
      </c>
      <c r="J290" s="32">
        <f t="shared" si="71"/>
        <v>0</v>
      </c>
      <c r="K290" s="32">
        <f t="shared" si="72"/>
        <v>0</v>
      </c>
      <c r="L290" s="32">
        <f t="shared" si="73"/>
        <v>0</v>
      </c>
      <c r="M290" s="32">
        <f t="shared" ca="1" si="74"/>
        <v>-8.1234698294346992E-4</v>
      </c>
      <c r="N290" s="32">
        <f t="shared" ca="1" si="75"/>
        <v>0</v>
      </c>
      <c r="O290" s="149">
        <f t="shared" ca="1" si="76"/>
        <v>0</v>
      </c>
      <c r="P290" s="32">
        <f t="shared" ca="1" si="77"/>
        <v>0</v>
      </c>
      <c r="Q290" s="32">
        <f t="shared" ca="1" si="78"/>
        <v>0</v>
      </c>
      <c r="R290">
        <f t="shared" ca="1" si="79"/>
        <v>8.1234698294346992E-4</v>
      </c>
    </row>
    <row r="291" spans="1:18">
      <c r="A291" s="146"/>
      <c r="B291" s="146"/>
      <c r="C291" s="146"/>
      <c r="D291" s="148">
        <f t="shared" si="65"/>
        <v>0</v>
      </c>
      <c r="E291" s="148">
        <f t="shared" si="66"/>
        <v>0</v>
      </c>
      <c r="F291" s="32">
        <f t="shared" si="67"/>
        <v>0</v>
      </c>
      <c r="G291" s="32">
        <f t="shared" si="68"/>
        <v>0</v>
      </c>
      <c r="H291" s="32">
        <f t="shared" si="69"/>
        <v>0</v>
      </c>
      <c r="I291" s="32">
        <f t="shared" si="70"/>
        <v>0</v>
      </c>
      <c r="J291" s="32">
        <f t="shared" si="71"/>
        <v>0</v>
      </c>
      <c r="K291" s="32">
        <f t="shared" si="72"/>
        <v>0</v>
      </c>
      <c r="L291" s="32">
        <f t="shared" si="73"/>
        <v>0</v>
      </c>
      <c r="M291" s="32">
        <f t="shared" ca="1" si="74"/>
        <v>-8.1234698294346992E-4</v>
      </c>
      <c r="N291" s="32">
        <f t="shared" ca="1" si="75"/>
        <v>0</v>
      </c>
      <c r="O291" s="149">
        <f t="shared" ca="1" si="76"/>
        <v>0</v>
      </c>
      <c r="P291" s="32">
        <f t="shared" ca="1" si="77"/>
        <v>0</v>
      </c>
      <c r="Q291" s="32">
        <f t="shared" ca="1" si="78"/>
        <v>0</v>
      </c>
      <c r="R291">
        <f t="shared" ca="1" si="79"/>
        <v>8.1234698294346992E-4</v>
      </c>
    </row>
    <row r="292" spans="1:18">
      <c r="A292" s="146"/>
      <c r="B292" s="146"/>
      <c r="C292" s="146"/>
      <c r="D292" s="148">
        <f t="shared" si="65"/>
        <v>0</v>
      </c>
      <c r="E292" s="148">
        <f t="shared" si="66"/>
        <v>0</v>
      </c>
      <c r="F292" s="32">
        <f t="shared" si="67"/>
        <v>0</v>
      </c>
      <c r="G292" s="32">
        <f t="shared" si="68"/>
        <v>0</v>
      </c>
      <c r="H292" s="32">
        <f t="shared" si="69"/>
        <v>0</v>
      </c>
      <c r="I292" s="32">
        <f t="shared" si="70"/>
        <v>0</v>
      </c>
      <c r="J292" s="32">
        <f t="shared" si="71"/>
        <v>0</v>
      </c>
      <c r="K292" s="32">
        <f t="shared" si="72"/>
        <v>0</v>
      </c>
      <c r="L292" s="32">
        <f t="shared" si="73"/>
        <v>0</v>
      </c>
      <c r="M292" s="32">
        <f t="shared" ca="1" si="74"/>
        <v>-8.1234698294346992E-4</v>
      </c>
      <c r="N292" s="32">
        <f t="shared" ca="1" si="75"/>
        <v>0</v>
      </c>
      <c r="O292" s="149">
        <f t="shared" ca="1" si="76"/>
        <v>0</v>
      </c>
      <c r="P292" s="32">
        <f t="shared" ca="1" si="77"/>
        <v>0</v>
      </c>
      <c r="Q292" s="32">
        <f t="shared" ca="1" si="78"/>
        <v>0</v>
      </c>
      <c r="R292">
        <f t="shared" ca="1" si="79"/>
        <v>8.1234698294346992E-4</v>
      </c>
    </row>
    <row r="293" spans="1:18">
      <c r="A293" s="146"/>
      <c r="B293" s="146"/>
      <c r="C293" s="146"/>
      <c r="D293" s="148">
        <f t="shared" si="65"/>
        <v>0</v>
      </c>
      <c r="E293" s="148">
        <f t="shared" si="66"/>
        <v>0</v>
      </c>
      <c r="F293" s="32">
        <f t="shared" si="67"/>
        <v>0</v>
      </c>
      <c r="G293" s="32">
        <f t="shared" si="68"/>
        <v>0</v>
      </c>
      <c r="H293" s="32">
        <f t="shared" si="69"/>
        <v>0</v>
      </c>
      <c r="I293" s="32">
        <f t="shared" si="70"/>
        <v>0</v>
      </c>
      <c r="J293" s="32">
        <f t="shared" si="71"/>
        <v>0</v>
      </c>
      <c r="K293" s="32">
        <f t="shared" si="72"/>
        <v>0</v>
      </c>
      <c r="L293" s="32">
        <f t="shared" si="73"/>
        <v>0</v>
      </c>
      <c r="M293" s="32">
        <f t="shared" ca="1" si="74"/>
        <v>-8.1234698294346992E-4</v>
      </c>
      <c r="N293" s="32">
        <f t="shared" ca="1" si="75"/>
        <v>0</v>
      </c>
      <c r="O293" s="149">
        <f t="shared" ca="1" si="76"/>
        <v>0</v>
      </c>
      <c r="P293" s="32">
        <f t="shared" ca="1" si="77"/>
        <v>0</v>
      </c>
      <c r="Q293" s="32">
        <f t="shared" ca="1" si="78"/>
        <v>0</v>
      </c>
      <c r="R293">
        <f t="shared" ca="1" si="79"/>
        <v>8.1234698294346992E-4</v>
      </c>
    </row>
    <row r="294" spans="1:18">
      <c r="A294" s="146"/>
      <c r="B294" s="146"/>
      <c r="C294" s="146"/>
      <c r="D294" s="148">
        <f t="shared" si="65"/>
        <v>0</v>
      </c>
      <c r="E294" s="148">
        <f t="shared" si="66"/>
        <v>0</v>
      </c>
      <c r="F294" s="32">
        <f t="shared" si="67"/>
        <v>0</v>
      </c>
      <c r="G294" s="32">
        <f t="shared" si="68"/>
        <v>0</v>
      </c>
      <c r="H294" s="32">
        <f t="shared" si="69"/>
        <v>0</v>
      </c>
      <c r="I294" s="32">
        <f t="shared" si="70"/>
        <v>0</v>
      </c>
      <c r="J294" s="32">
        <f t="shared" si="71"/>
        <v>0</v>
      </c>
      <c r="K294" s="32">
        <f t="shared" si="72"/>
        <v>0</v>
      </c>
      <c r="L294" s="32">
        <f t="shared" si="73"/>
        <v>0</v>
      </c>
      <c r="M294" s="32">
        <f t="shared" ca="1" si="74"/>
        <v>-8.1234698294346992E-4</v>
      </c>
      <c r="N294" s="32">
        <f t="shared" ca="1" si="75"/>
        <v>0</v>
      </c>
      <c r="O294" s="149">
        <f t="shared" ca="1" si="76"/>
        <v>0</v>
      </c>
      <c r="P294" s="32">
        <f t="shared" ca="1" si="77"/>
        <v>0</v>
      </c>
      <c r="Q294" s="32">
        <f t="shared" ca="1" si="78"/>
        <v>0</v>
      </c>
      <c r="R294">
        <f t="shared" ca="1" si="79"/>
        <v>8.1234698294346992E-4</v>
      </c>
    </row>
    <row r="295" spans="1:18">
      <c r="A295" s="146"/>
      <c r="B295" s="146"/>
      <c r="C295" s="146"/>
      <c r="D295" s="148">
        <f t="shared" si="65"/>
        <v>0</v>
      </c>
      <c r="E295" s="148">
        <f t="shared" si="66"/>
        <v>0</v>
      </c>
      <c r="F295" s="32">
        <f t="shared" si="67"/>
        <v>0</v>
      </c>
      <c r="G295" s="32">
        <f t="shared" si="68"/>
        <v>0</v>
      </c>
      <c r="H295" s="32">
        <f t="shared" si="69"/>
        <v>0</v>
      </c>
      <c r="I295" s="32">
        <f t="shared" si="70"/>
        <v>0</v>
      </c>
      <c r="J295" s="32">
        <f t="shared" si="71"/>
        <v>0</v>
      </c>
      <c r="K295" s="32">
        <f t="shared" si="72"/>
        <v>0</v>
      </c>
      <c r="L295" s="32">
        <f t="shared" si="73"/>
        <v>0</v>
      </c>
      <c r="M295" s="32">
        <f t="shared" ca="1" si="74"/>
        <v>-8.1234698294346992E-4</v>
      </c>
      <c r="N295" s="32">
        <f t="shared" ca="1" si="75"/>
        <v>0</v>
      </c>
      <c r="O295" s="149">
        <f t="shared" ca="1" si="76"/>
        <v>0</v>
      </c>
      <c r="P295" s="32">
        <f t="shared" ca="1" si="77"/>
        <v>0</v>
      </c>
      <c r="Q295" s="32">
        <f t="shared" ca="1" si="78"/>
        <v>0</v>
      </c>
      <c r="R295">
        <f t="shared" ca="1" si="79"/>
        <v>8.1234698294346992E-4</v>
      </c>
    </row>
    <row r="296" spans="1:18">
      <c r="A296" s="146"/>
      <c r="B296" s="146"/>
      <c r="C296" s="146"/>
      <c r="D296" s="148">
        <f t="shared" si="65"/>
        <v>0</v>
      </c>
      <c r="E296" s="148">
        <f t="shared" si="66"/>
        <v>0</v>
      </c>
      <c r="F296" s="32">
        <f t="shared" si="67"/>
        <v>0</v>
      </c>
      <c r="G296" s="32">
        <f t="shared" si="68"/>
        <v>0</v>
      </c>
      <c r="H296" s="32">
        <f t="shared" si="69"/>
        <v>0</v>
      </c>
      <c r="I296" s="32">
        <f t="shared" si="70"/>
        <v>0</v>
      </c>
      <c r="J296" s="32">
        <f t="shared" si="71"/>
        <v>0</v>
      </c>
      <c r="K296" s="32">
        <f t="shared" si="72"/>
        <v>0</v>
      </c>
      <c r="L296" s="32">
        <f t="shared" si="73"/>
        <v>0</v>
      </c>
      <c r="M296" s="32">
        <f t="shared" ca="1" si="74"/>
        <v>-8.1234698294346992E-4</v>
      </c>
      <c r="N296" s="32">
        <f t="shared" ca="1" si="75"/>
        <v>0</v>
      </c>
      <c r="O296" s="149">
        <f t="shared" ca="1" si="76"/>
        <v>0</v>
      </c>
      <c r="P296" s="32">
        <f t="shared" ca="1" si="77"/>
        <v>0</v>
      </c>
      <c r="Q296" s="32">
        <f t="shared" ca="1" si="78"/>
        <v>0</v>
      </c>
      <c r="R296">
        <f t="shared" ca="1" si="79"/>
        <v>8.1234698294346992E-4</v>
      </c>
    </row>
    <row r="297" spans="1:18">
      <c r="A297" s="146"/>
      <c r="B297" s="146"/>
      <c r="C297" s="146"/>
      <c r="D297" s="148">
        <f t="shared" si="65"/>
        <v>0</v>
      </c>
      <c r="E297" s="148">
        <f t="shared" si="66"/>
        <v>0</v>
      </c>
      <c r="F297" s="32">
        <f t="shared" si="67"/>
        <v>0</v>
      </c>
      <c r="G297" s="32">
        <f t="shared" si="68"/>
        <v>0</v>
      </c>
      <c r="H297" s="32">
        <f t="shared" si="69"/>
        <v>0</v>
      </c>
      <c r="I297" s="32">
        <f t="shared" si="70"/>
        <v>0</v>
      </c>
      <c r="J297" s="32">
        <f t="shared" si="71"/>
        <v>0</v>
      </c>
      <c r="K297" s="32">
        <f t="shared" si="72"/>
        <v>0</v>
      </c>
      <c r="L297" s="32">
        <f t="shared" si="73"/>
        <v>0</v>
      </c>
      <c r="M297" s="32">
        <f t="shared" ca="1" si="74"/>
        <v>-8.1234698294346992E-4</v>
      </c>
      <c r="N297" s="32">
        <f t="shared" ca="1" si="75"/>
        <v>0</v>
      </c>
      <c r="O297" s="149">
        <f t="shared" ca="1" si="76"/>
        <v>0</v>
      </c>
      <c r="P297" s="32">
        <f t="shared" ca="1" si="77"/>
        <v>0</v>
      </c>
      <c r="Q297" s="32">
        <f t="shared" ca="1" si="78"/>
        <v>0</v>
      </c>
      <c r="R297">
        <f t="shared" ca="1" si="79"/>
        <v>8.1234698294346992E-4</v>
      </c>
    </row>
    <row r="298" spans="1:18">
      <c r="A298" s="146"/>
      <c r="B298" s="146"/>
      <c r="C298" s="146"/>
      <c r="D298" s="148">
        <f t="shared" si="65"/>
        <v>0</v>
      </c>
      <c r="E298" s="148">
        <f t="shared" si="66"/>
        <v>0</v>
      </c>
      <c r="F298" s="32">
        <f t="shared" si="67"/>
        <v>0</v>
      </c>
      <c r="G298" s="32">
        <f t="shared" si="68"/>
        <v>0</v>
      </c>
      <c r="H298" s="32">
        <f t="shared" si="69"/>
        <v>0</v>
      </c>
      <c r="I298" s="32">
        <f t="shared" si="70"/>
        <v>0</v>
      </c>
      <c r="J298" s="32">
        <f t="shared" si="71"/>
        <v>0</v>
      </c>
      <c r="K298" s="32">
        <f t="shared" si="72"/>
        <v>0</v>
      </c>
      <c r="L298" s="32">
        <f t="shared" si="73"/>
        <v>0</v>
      </c>
      <c r="M298" s="32">
        <f t="shared" ca="1" si="74"/>
        <v>-8.1234698294346992E-4</v>
      </c>
      <c r="N298" s="32">
        <f t="shared" ca="1" si="75"/>
        <v>0</v>
      </c>
      <c r="O298" s="149">
        <f t="shared" ca="1" si="76"/>
        <v>0</v>
      </c>
      <c r="P298" s="32">
        <f t="shared" ca="1" si="77"/>
        <v>0</v>
      </c>
      <c r="Q298" s="32">
        <f t="shared" ca="1" si="78"/>
        <v>0</v>
      </c>
      <c r="R298">
        <f t="shared" ca="1" si="79"/>
        <v>8.1234698294346992E-4</v>
      </c>
    </row>
    <row r="299" spans="1:18">
      <c r="A299" s="146"/>
      <c r="B299" s="146"/>
      <c r="C299" s="146"/>
      <c r="D299" s="148">
        <f t="shared" si="65"/>
        <v>0</v>
      </c>
      <c r="E299" s="148">
        <f t="shared" si="66"/>
        <v>0</v>
      </c>
      <c r="F299" s="32">
        <f t="shared" si="67"/>
        <v>0</v>
      </c>
      <c r="G299" s="32">
        <f t="shared" si="68"/>
        <v>0</v>
      </c>
      <c r="H299" s="32">
        <f t="shared" si="69"/>
        <v>0</v>
      </c>
      <c r="I299" s="32">
        <f t="shared" si="70"/>
        <v>0</v>
      </c>
      <c r="J299" s="32">
        <f t="shared" si="71"/>
        <v>0</v>
      </c>
      <c r="K299" s="32">
        <f t="shared" si="72"/>
        <v>0</v>
      </c>
      <c r="L299" s="32">
        <f t="shared" si="73"/>
        <v>0</v>
      </c>
      <c r="M299" s="32">
        <f t="shared" ca="1" si="74"/>
        <v>-8.1234698294346992E-4</v>
      </c>
      <c r="N299" s="32">
        <f t="shared" ca="1" si="75"/>
        <v>0</v>
      </c>
      <c r="O299" s="149">
        <f t="shared" ca="1" si="76"/>
        <v>0</v>
      </c>
      <c r="P299" s="32">
        <f t="shared" ca="1" si="77"/>
        <v>0</v>
      </c>
      <c r="Q299" s="32">
        <f t="shared" ca="1" si="78"/>
        <v>0</v>
      </c>
      <c r="R299">
        <f t="shared" ca="1" si="79"/>
        <v>8.1234698294346992E-4</v>
      </c>
    </row>
    <row r="300" spans="1:18">
      <c r="A300" s="146"/>
      <c r="B300" s="146"/>
      <c r="C300" s="146"/>
      <c r="D300" s="148">
        <f t="shared" si="65"/>
        <v>0</v>
      </c>
      <c r="E300" s="148">
        <f t="shared" si="66"/>
        <v>0</v>
      </c>
      <c r="F300" s="32">
        <f t="shared" si="67"/>
        <v>0</v>
      </c>
      <c r="G300" s="32">
        <f t="shared" si="68"/>
        <v>0</v>
      </c>
      <c r="H300" s="32">
        <f t="shared" si="69"/>
        <v>0</v>
      </c>
      <c r="I300" s="32">
        <f t="shared" si="70"/>
        <v>0</v>
      </c>
      <c r="J300" s="32">
        <f t="shared" si="71"/>
        <v>0</v>
      </c>
      <c r="K300" s="32">
        <f t="shared" si="72"/>
        <v>0</v>
      </c>
      <c r="L300" s="32">
        <f t="shared" si="73"/>
        <v>0</v>
      </c>
      <c r="M300" s="32">
        <f t="shared" ca="1" si="74"/>
        <v>-8.1234698294346992E-4</v>
      </c>
      <c r="N300" s="32">
        <f t="shared" ca="1" si="75"/>
        <v>0</v>
      </c>
      <c r="O300" s="149">
        <f t="shared" ca="1" si="76"/>
        <v>0</v>
      </c>
      <c r="P300" s="32">
        <f t="shared" ca="1" si="77"/>
        <v>0</v>
      </c>
      <c r="Q300" s="32">
        <f t="shared" ca="1" si="78"/>
        <v>0</v>
      </c>
      <c r="R300">
        <f t="shared" ca="1" si="79"/>
        <v>8.1234698294346992E-4</v>
      </c>
    </row>
    <row r="301" spans="1:18">
      <c r="A301" s="146"/>
      <c r="B301" s="146"/>
      <c r="C301" s="146"/>
      <c r="D301" s="148">
        <f t="shared" si="65"/>
        <v>0</v>
      </c>
      <c r="E301" s="148">
        <f t="shared" si="66"/>
        <v>0</v>
      </c>
      <c r="F301" s="32">
        <f t="shared" si="67"/>
        <v>0</v>
      </c>
      <c r="G301" s="32">
        <f t="shared" si="68"/>
        <v>0</v>
      </c>
      <c r="H301" s="32">
        <f t="shared" si="69"/>
        <v>0</v>
      </c>
      <c r="I301" s="32">
        <f t="shared" si="70"/>
        <v>0</v>
      </c>
      <c r="J301" s="32">
        <f t="shared" si="71"/>
        <v>0</v>
      </c>
      <c r="K301" s="32">
        <f t="shared" si="72"/>
        <v>0</v>
      </c>
      <c r="L301" s="32">
        <f t="shared" si="73"/>
        <v>0</v>
      </c>
      <c r="M301" s="32">
        <f t="shared" ca="1" si="74"/>
        <v>-8.1234698294346992E-4</v>
      </c>
      <c r="N301" s="32">
        <f t="shared" ca="1" si="75"/>
        <v>0</v>
      </c>
      <c r="O301" s="149">
        <f t="shared" ca="1" si="76"/>
        <v>0</v>
      </c>
      <c r="P301" s="32">
        <f t="shared" ca="1" si="77"/>
        <v>0</v>
      </c>
      <c r="Q301" s="32">
        <f t="shared" ca="1" si="78"/>
        <v>0</v>
      </c>
      <c r="R301">
        <f t="shared" ca="1" si="79"/>
        <v>8.1234698294346992E-4</v>
      </c>
    </row>
    <row r="302" spans="1:18">
      <c r="A302" s="146"/>
      <c r="B302" s="146"/>
      <c r="C302" s="146"/>
      <c r="D302" s="148">
        <f t="shared" si="65"/>
        <v>0</v>
      </c>
      <c r="E302" s="148">
        <f t="shared" si="66"/>
        <v>0</v>
      </c>
      <c r="F302" s="32">
        <f t="shared" si="67"/>
        <v>0</v>
      </c>
      <c r="G302" s="32">
        <f t="shared" si="68"/>
        <v>0</v>
      </c>
      <c r="H302" s="32">
        <f t="shared" si="69"/>
        <v>0</v>
      </c>
      <c r="I302" s="32">
        <f t="shared" si="70"/>
        <v>0</v>
      </c>
      <c r="J302" s="32">
        <f t="shared" si="71"/>
        <v>0</v>
      </c>
      <c r="K302" s="32">
        <f t="shared" si="72"/>
        <v>0</v>
      </c>
      <c r="L302" s="32">
        <f t="shared" si="73"/>
        <v>0</v>
      </c>
      <c r="M302" s="32">
        <f t="shared" ca="1" si="74"/>
        <v>-8.1234698294346992E-4</v>
      </c>
      <c r="N302" s="32">
        <f t="shared" ca="1" si="75"/>
        <v>0</v>
      </c>
      <c r="O302" s="149">
        <f t="shared" ca="1" si="76"/>
        <v>0</v>
      </c>
      <c r="P302" s="32">
        <f t="shared" ca="1" si="77"/>
        <v>0</v>
      </c>
      <c r="Q302" s="32">
        <f t="shared" ca="1" si="78"/>
        <v>0</v>
      </c>
      <c r="R302">
        <f t="shared" ca="1" si="79"/>
        <v>8.1234698294346992E-4</v>
      </c>
    </row>
    <row r="303" spans="1:18">
      <c r="A303" s="146"/>
      <c r="B303" s="146"/>
      <c r="C303" s="146"/>
      <c r="D303" s="148">
        <f t="shared" si="65"/>
        <v>0</v>
      </c>
      <c r="E303" s="148">
        <f t="shared" si="66"/>
        <v>0</v>
      </c>
      <c r="F303" s="32">
        <f t="shared" si="67"/>
        <v>0</v>
      </c>
      <c r="G303" s="32">
        <f t="shared" si="68"/>
        <v>0</v>
      </c>
      <c r="H303" s="32">
        <f t="shared" si="69"/>
        <v>0</v>
      </c>
      <c r="I303" s="32">
        <f t="shared" si="70"/>
        <v>0</v>
      </c>
      <c r="J303" s="32">
        <f t="shared" si="71"/>
        <v>0</v>
      </c>
      <c r="K303" s="32">
        <f t="shared" si="72"/>
        <v>0</v>
      </c>
      <c r="L303" s="32">
        <f t="shared" si="73"/>
        <v>0</v>
      </c>
      <c r="M303" s="32">
        <f t="shared" ca="1" si="74"/>
        <v>-8.1234698294346992E-4</v>
      </c>
      <c r="N303" s="32">
        <f t="shared" ca="1" si="75"/>
        <v>0</v>
      </c>
      <c r="O303" s="149">
        <f t="shared" ca="1" si="76"/>
        <v>0</v>
      </c>
      <c r="P303" s="32">
        <f t="shared" ca="1" si="77"/>
        <v>0</v>
      </c>
      <c r="Q303" s="32">
        <f t="shared" ca="1" si="78"/>
        <v>0</v>
      </c>
      <c r="R303">
        <f t="shared" ca="1" si="79"/>
        <v>8.1234698294346992E-4</v>
      </c>
    </row>
    <row r="304" spans="1:18">
      <c r="A304" s="146"/>
      <c r="B304" s="146"/>
      <c r="C304" s="146"/>
      <c r="D304" s="148">
        <f t="shared" si="65"/>
        <v>0</v>
      </c>
      <c r="E304" s="148">
        <f t="shared" si="66"/>
        <v>0</v>
      </c>
      <c r="F304" s="32">
        <f t="shared" si="67"/>
        <v>0</v>
      </c>
      <c r="G304" s="32">
        <f t="shared" si="68"/>
        <v>0</v>
      </c>
      <c r="H304" s="32">
        <f t="shared" si="69"/>
        <v>0</v>
      </c>
      <c r="I304" s="32">
        <f t="shared" si="70"/>
        <v>0</v>
      </c>
      <c r="J304" s="32">
        <f t="shared" si="71"/>
        <v>0</v>
      </c>
      <c r="K304" s="32">
        <f t="shared" si="72"/>
        <v>0</v>
      </c>
      <c r="L304" s="32">
        <f t="shared" si="73"/>
        <v>0</v>
      </c>
      <c r="M304" s="32">
        <f t="shared" ca="1" si="74"/>
        <v>-8.1234698294346992E-4</v>
      </c>
      <c r="N304" s="32">
        <f t="shared" ca="1" si="75"/>
        <v>0</v>
      </c>
      <c r="O304" s="149">
        <f t="shared" ca="1" si="76"/>
        <v>0</v>
      </c>
      <c r="P304" s="32">
        <f t="shared" ca="1" si="77"/>
        <v>0</v>
      </c>
      <c r="Q304" s="32">
        <f t="shared" ca="1" si="78"/>
        <v>0</v>
      </c>
      <c r="R304">
        <f t="shared" ca="1" si="79"/>
        <v>8.1234698294346992E-4</v>
      </c>
    </row>
    <row r="305" spans="1:18">
      <c r="A305" s="146"/>
      <c r="B305" s="146"/>
      <c r="C305" s="146"/>
      <c r="D305" s="148">
        <f t="shared" si="65"/>
        <v>0</v>
      </c>
      <c r="E305" s="148">
        <f t="shared" si="66"/>
        <v>0</v>
      </c>
      <c r="F305" s="32">
        <f t="shared" si="67"/>
        <v>0</v>
      </c>
      <c r="G305" s="32">
        <f t="shared" si="68"/>
        <v>0</v>
      </c>
      <c r="H305" s="32">
        <f t="shared" si="69"/>
        <v>0</v>
      </c>
      <c r="I305" s="32">
        <f t="shared" si="70"/>
        <v>0</v>
      </c>
      <c r="J305" s="32">
        <f t="shared" si="71"/>
        <v>0</v>
      </c>
      <c r="K305" s="32">
        <f t="shared" si="72"/>
        <v>0</v>
      </c>
      <c r="L305" s="32">
        <f t="shared" si="73"/>
        <v>0</v>
      </c>
      <c r="M305" s="32">
        <f t="shared" ca="1" si="74"/>
        <v>-8.1234698294346992E-4</v>
      </c>
      <c r="N305" s="32">
        <f t="shared" ca="1" si="75"/>
        <v>0</v>
      </c>
      <c r="O305" s="149">
        <f t="shared" ca="1" si="76"/>
        <v>0</v>
      </c>
      <c r="P305" s="32">
        <f t="shared" ca="1" si="77"/>
        <v>0</v>
      </c>
      <c r="Q305" s="32">
        <f t="shared" ca="1" si="78"/>
        <v>0</v>
      </c>
      <c r="R305">
        <f t="shared" ca="1" si="79"/>
        <v>8.1234698294346992E-4</v>
      </c>
    </row>
    <row r="306" spans="1:18">
      <c r="A306" s="146"/>
      <c r="B306" s="146"/>
      <c r="C306" s="146"/>
      <c r="D306" s="148">
        <f t="shared" si="65"/>
        <v>0</v>
      </c>
      <c r="E306" s="148">
        <f t="shared" si="66"/>
        <v>0</v>
      </c>
      <c r="F306" s="32">
        <f t="shared" si="67"/>
        <v>0</v>
      </c>
      <c r="G306" s="32">
        <f t="shared" si="68"/>
        <v>0</v>
      </c>
      <c r="H306" s="32">
        <f t="shared" si="69"/>
        <v>0</v>
      </c>
      <c r="I306" s="32">
        <f t="shared" si="70"/>
        <v>0</v>
      </c>
      <c r="J306" s="32">
        <f t="shared" si="71"/>
        <v>0</v>
      </c>
      <c r="K306" s="32">
        <f t="shared" si="72"/>
        <v>0</v>
      </c>
      <c r="L306" s="32">
        <f t="shared" si="73"/>
        <v>0</v>
      </c>
      <c r="M306" s="32">
        <f t="shared" ca="1" si="74"/>
        <v>-8.1234698294346992E-4</v>
      </c>
      <c r="N306" s="32">
        <f t="shared" ca="1" si="75"/>
        <v>0</v>
      </c>
      <c r="O306" s="149">
        <f t="shared" ca="1" si="76"/>
        <v>0</v>
      </c>
      <c r="P306" s="32">
        <f t="shared" ca="1" si="77"/>
        <v>0</v>
      </c>
      <c r="Q306" s="32">
        <f t="shared" ca="1" si="78"/>
        <v>0</v>
      </c>
      <c r="R306">
        <f t="shared" ca="1" si="79"/>
        <v>8.1234698294346992E-4</v>
      </c>
    </row>
    <row r="307" spans="1:18">
      <c r="A307" s="146"/>
      <c r="B307" s="146"/>
      <c r="C307" s="146"/>
      <c r="D307" s="148">
        <f t="shared" si="65"/>
        <v>0</v>
      </c>
      <c r="E307" s="148">
        <f t="shared" si="66"/>
        <v>0</v>
      </c>
      <c r="F307" s="32">
        <f t="shared" si="67"/>
        <v>0</v>
      </c>
      <c r="G307" s="32">
        <f t="shared" si="68"/>
        <v>0</v>
      </c>
      <c r="H307" s="32">
        <f t="shared" si="69"/>
        <v>0</v>
      </c>
      <c r="I307" s="32">
        <f t="shared" si="70"/>
        <v>0</v>
      </c>
      <c r="J307" s="32">
        <f t="shared" si="71"/>
        <v>0</v>
      </c>
      <c r="K307" s="32">
        <f t="shared" si="72"/>
        <v>0</v>
      </c>
      <c r="L307" s="32">
        <f t="shared" si="73"/>
        <v>0</v>
      </c>
      <c r="M307" s="32">
        <f t="shared" ca="1" si="74"/>
        <v>-8.1234698294346992E-4</v>
      </c>
      <c r="N307" s="32">
        <f t="shared" ca="1" si="75"/>
        <v>0</v>
      </c>
      <c r="O307" s="149">
        <f t="shared" ca="1" si="76"/>
        <v>0</v>
      </c>
      <c r="P307" s="32">
        <f t="shared" ca="1" si="77"/>
        <v>0</v>
      </c>
      <c r="Q307" s="32">
        <f t="shared" ca="1" si="78"/>
        <v>0</v>
      </c>
      <c r="R307">
        <f t="shared" ca="1" si="79"/>
        <v>8.1234698294346992E-4</v>
      </c>
    </row>
    <row r="308" spans="1:18">
      <c r="A308" s="146"/>
      <c r="B308" s="146"/>
      <c r="C308" s="146"/>
      <c r="D308" s="148">
        <f t="shared" si="65"/>
        <v>0</v>
      </c>
      <c r="E308" s="148">
        <f t="shared" si="66"/>
        <v>0</v>
      </c>
      <c r="F308" s="32">
        <f t="shared" si="67"/>
        <v>0</v>
      </c>
      <c r="G308" s="32">
        <f t="shared" si="68"/>
        <v>0</v>
      </c>
      <c r="H308" s="32">
        <f t="shared" si="69"/>
        <v>0</v>
      </c>
      <c r="I308" s="32">
        <f t="shared" si="70"/>
        <v>0</v>
      </c>
      <c r="J308" s="32">
        <f t="shared" si="71"/>
        <v>0</v>
      </c>
      <c r="K308" s="32">
        <f t="shared" si="72"/>
        <v>0</v>
      </c>
      <c r="L308" s="32">
        <f t="shared" si="73"/>
        <v>0</v>
      </c>
      <c r="M308" s="32">
        <f t="shared" ca="1" si="74"/>
        <v>-8.1234698294346992E-4</v>
      </c>
      <c r="N308" s="32">
        <f t="shared" ca="1" si="75"/>
        <v>0</v>
      </c>
      <c r="O308" s="149">
        <f t="shared" ca="1" si="76"/>
        <v>0</v>
      </c>
      <c r="P308" s="32">
        <f t="shared" ca="1" si="77"/>
        <v>0</v>
      </c>
      <c r="Q308" s="32">
        <f t="shared" ca="1" si="78"/>
        <v>0</v>
      </c>
      <c r="R308">
        <f t="shared" ca="1" si="79"/>
        <v>8.1234698294346992E-4</v>
      </c>
    </row>
    <row r="309" spans="1:18">
      <c r="A309" s="146"/>
      <c r="B309" s="146"/>
      <c r="C309" s="146"/>
      <c r="D309" s="148">
        <f t="shared" si="65"/>
        <v>0</v>
      </c>
      <c r="E309" s="148">
        <f t="shared" si="66"/>
        <v>0</v>
      </c>
      <c r="F309" s="32">
        <f t="shared" si="67"/>
        <v>0</v>
      </c>
      <c r="G309" s="32">
        <f t="shared" si="68"/>
        <v>0</v>
      </c>
      <c r="H309" s="32">
        <f t="shared" si="69"/>
        <v>0</v>
      </c>
      <c r="I309" s="32">
        <f t="shared" si="70"/>
        <v>0</v>
      </c>
      <c r="J309" s="32">
        <f t="shared" si="71"/>
        <v>0</v>
      </c>
      <c r="K309" s="32">
        <f t="shared" si="72"/>
        <v>0</v>
      </c>
      <c r="L309" s="32">
        <f t="shared" si="73"/>
        <v>0</v>
      </c>
      <c r="M309" s="32">
        <f t="shared" ca="1" si="74"/>
        <v>-8.1234698294346992E-4</v>
      </c>
      <c r="N309" s="32">
        <f t="shared" ca="1" si="75"/>
        <v>0</v>
      </c>
      <c r="O309" s="149">
        <f t="shared" ca="1" si="76"/>
        <v>0</v>
      </c>
      <c r="P309" s="32">
        <f t="shared" ca="1" si="77"/>
        <v>0</v>
      </c>
      <c r="Q309" s="32">
        <f t="shared" ca="1" si="78"/>
        <v>0</v>
      </c>
      <c r="R309">
        <f t="shared" ca="1" si="79"/>
        <v>8.1234698294346992E-4</v>
      </c>
    </row>
    <row r="310" spans="1:18">
      <c r="A310" s="146"/>
      <c r="B310" s="146"/>
      <c r="C310" s="146"/>
      <c r="D310" s="148">
        <f t="shared" si="65"/>
        <v>0</v>
      </c>
      <c r="E310" s="148">
        <f t="shared" si="66"/>
        <v>0</v>
      </c>
      <c r="F310" s="32">
        <f t="shared" si="67"/>
        <v>0</v>
      </c>
      <c r="G310" s="32">
        <f t="shared" si="68"/>
        <v>0</v>
      </c>
      <c r="H310" s="32">
        <f t="shared" si="69"/>
        <v>0</v>
      </c>
      <c r="I310" s="32">
        <f t="shared" si="70"/>
        <v>0</v>
      </c>
      <c r="J310" s="32">
        <f t="shared" si="71"/>
        <v>0</v>
      </c>
      <c r="K310" s="32">
        <f t="shared" si="72"/>
        <v>0</v>
      </c>
      <c r="L310" s="32">
        <f t="shared" si="73"/>
        <v>0</v>
      </c>
      <c r="M310" s="32">
        <f t="shared" ca="1" si="74"/>
        <v>-8.1234698294346992E-4</v>
      </c>
      <c r="N310" s="32">
        <f t="shared" ca="1" si="75"/>
        <v>0</v>
      </c>
      <c r="O310" s="149">
        <f t="shared" ca="1" si="76"/>
        <v>0</v>
      </c>
      <c r="P310" s="32">
        <f t="shared" ca="1" si="77"/>
        <v>0</v>
      </c>
      <c r="Q310" s="32">
        <f t="shared" ca="1" si="78"/>
        <v>0</v>
      </c>
      <c r="R310">
        <f t="shared" ca="1" si="79"/>
        <v>8.1234698294346992E-4</v>
      </c>
    </row>
    <row r="311" spans="1:18">
      <c r="A311" s="146"/>
      <c r="B311" s="146"/>
      <c r="C311" s="146"/>
      <c r="D311" s="148">
        <f t="shared" si="65"/>
        <v>0</v>
      </c>
      <c r="E311" s="148">
        <f t="shared" si="66"/>
        <v>0</v>
      </c>
      <c r="F311" s="32">
        <f t="shared" si="67"/>
        <v>0</v>
      </c>
      <c r="G311" s="32">
        <f t="shared" si="68"/>
        <v>0</v>
      </c>
      <c r="H311" s="32">
        <f t="shared" si="69"/>
        <v>0</v>
      </c>
      <c r="I311" s="32">
        <f t="shared" si="70"/>
        <v>0</v>
      </c>
      <c r="J311" s="32">
        <f t="shared" si="71"/>
        <v>0</v>
      </c>
      <c r="K311" s="32">
        <f t="shared" si="72"/>
        <v>0</v>
      </c>
      <c r="L311" s="32">
        <f t="shared" si="73"/>
        <v>0</v>
      </c>
      <c r="M311" s="32">
        <f t="shared" ca="1" si="74"/>
        <v>-8.1234698294346992E-4</v>
      </c>
      <c r="N311" s="32">
        <f t="shared" ca="1" si="75"/>
        <v>0</v>
      </c>
      <c r="O311" s="149">
        <f t="shared" ca="1" si="76"/>
        <v>0</v>
      </c>
      <c r="P311" s="32">
        <f t="shared" ca="1" si="77"/>
        <v>0</v>
      </c>
      <c r="Q311" s="32">
        <f t="shared" ca="1" si="78"/>
        <v>0</v>
      </c>
      <c r="R311">
        <f t="shared" ca="1" si="79"/>
        <v>8.1234698294346992E-4</v>
      </c>
    </row>
    <row r="312" spans="1:18">
      <c r="A312" s="146"/>
      <c r="B312" s="146"/>
      <c r="C312" s="146"/>
      <c r="D312" s="148">
        <f t="shared" si="65"/>
        <v>0</v>
      </c>
      <c r="E312" s="148">
        <f t="shared" si="66"/>
        <v>0</v>
      </c>
      <c r="F312" s="32">
        <f t="shared" si="67"/>
        <v>0</v>
      </c>
      <c r="G312" s="32">
        <f t="shared" si="68"/>
        <v>0</v>
      </c>
      <c r="H312" s="32">
        <f t="shared" si="69"/>
        <v>0</v>
      </c>
      <c r="I312" s="32">
        <f t="shared" si="70"/>
        <v>0</v>
      </c>
      <c r="J312" s="32">
        <f t="shared" si="71"/>
        <v>0</v>
      </c>
      <c r="K312" s="32">
        <f t="shared" si="72"/>
        <v>0</v>
      </c>
      <c r="L312" s="32">
        <f t="shared" si="73"/>
        <v>0</v>
      </c>
      <c r="M312" s="32">
        <f t="shared" ca="1" si="74"/>
        <v>-8.1234698294346992E-4</v>
      </c>
      <c r="N312" s="32">
        <f t="shared" ca="1" si="75"/>
        <v>0</v>
      </c>
      <c r="O312" s="149">
        <f t="shared" ca="1" si="76"/>
        <v>0</v>
      </c>
      <c r="P312" s="32">
        <f t="shared" ca="1" si="77"/>
        <v>0</v>
      </c>
      <c r="Q312" s="32">
        <f t="shared" ca="1" si="78"/>
        <v>0</v>
      </c>
      <c r="R312">
        <f t="shared" ca="1" si="79"/>
        <v>8.1234698294346992E-4</v>
      </c>
    </row>
    <row r="313" spans="1:18">
      <c r="A313" s="146"/>
      <c r="B313" s="146"/>
      <c r="C313" s="146"/>
      <c r="D313" s="148">
        <f t="shared" si="65"/>
        <v>0</v>
      </c>
      <c r="E313" s="148">
        <f t="shared" si="66"/>
        <v>0</v>
      </c>
      <c r="F313" s="32">
        <f t="shared" si="67"/>
        <v>0</v>
      </c>
      <c r="G313" s="32">
        <f t="shared" si="68"/>
        <v>0</v>
      </c>
      <c r="H313" s="32">
        <f t="shared" si="69"/>
        <v>0</v>
      </c>
      <c r="I313" s="32">
        <f t="shared" si="70"/>
        <v>0</v>
      </c>
      <c r="J313" s="32">
        <f t="shared" si="71"/>
        <v>0</v>
      </c>
      <c r="K313" s="32">
        <f t="shared" si="72"/>
        <v>0</v>
      </c>
      <c r="L313" s="32">
        <f t="shared" si="73"/>
        <v>0</v>
      </c>
      <c r="M313" s="32">
        <f t="shared" ca="1" si="74"/>
        <v>-8.1234698294346992E-4</v>
      </c>
      <c r="N313" s="32">
        <f t="shared" ca="1" si="75"/>
        <v>0</v>
      </c>
      <c r="O313" s="149">
        <f t="shared" ca="1" si="76"/>
        <v>0</v>
      </c>
      <c r="P313" s="32">
        <f t="shared" ca="1" si="77"/>
        <v>0</v>
      </c>
      <c r="Q313" s="32">
        <f t="shared" ca="1" si="78"/>
        <v>0</v>
      </c>
      <c r="R313">
        <f t="shared" ca="1" si="79"/>
        <v>8.1234698294346992E-4</v>
      </c>
    </row>
    <row r="314" spans="1:18">
      <c r="A314" s="146"/>
      <c r="B314" s="146"/>
      <c r="C314" s="146"/>
      <c r="D314" s="148">
        <f t="shared" si="65"/>
        <v>0</v>
      </c>
      <c r="E314" s="148">
        <f t="shared" si="66"/>
        <v>0</v>
      </c>
      <c r="F314" s="32">
        <f t="shared" si="67"/>
        <v>0</v>
      </c>
      <c r="G314" s="32">
        <f t="shared" si="68"/>
        <v>0</v>
      </c>
      <c r="H314" s="32">
        <f t="shared" si="69"/>
        <v>0</v>
      </c>
      <c r="I314" s="32">
        <f t="shared" si="70"/>
        <v>0</v>
      </c>
      <c r="J314" s="32">
        <f t="shared" si="71"/>
        <v>0</v>
      </c>
      <c r="K314" s="32">
        <f t="shared" si="72"/>
        <v>0</v>
      </c>
      <c r="L314" s="32">
        <f t="shared" si="73"/>
        <v>0</v>
      </c>
      <c r="M314" s="32">
        <f t="shared" ca="1" si="74"/>
        <v>-8.1234698294346992E-4</v>
      </c>
      <c r="N314" s="32">
        <f t="shared" ca="1" si="75"/>
        <v>0</v>
      </c>
      <c r="O314" s="149">
        <f t="shared" ca="1" si="76"/>
        <v>0</v>
      </c>
      <c r="P314" s="32">
        <f t="shared" ca="1" si="77"/>
        <v>0</v>
      </c>
      <c r="Q314" s="32">
        <f t="shared" ca="1" si="78"/>
        <v>0</v>
      </c>
      <c r="R314">
        <f t="shared" ca="1" si="79"/>
        <v>8.1234698294346992E-4</v>
      </c>
    </row>
    <row r="315" spans="1:18">
      <c r="A315" s="146"/>
      <c r="B315" s="146"/>
      <c r="C315" s="146"/>
      <c r="D315" s="148">
        <f t="shared" si="65"/>
        <v>0</v>
      </c>
      <c r="E315" s="148">
        <f t="shared" si="66"/>
        <v>0</v>
      </c>
      <c r="F315" s="32">
        <f t="shared" si="67"/>
        <v>0</v>
      </c>
      <c r="G315" s="32">
        <f t="shared" si="68"/>
        <v>0</v>
      </c>
      <c r="H315" s="32">
        <f t="shared" si="69"/>
        <v>0</v>
      </c>
      <c r="I315" s="32">
        <f t="shared" si="70"/>
        <v>0</v>
      </c>
      <c r="J315" s="32">
        <f t="shared" si="71"/>
        <v>0</v>
      </c>
      <c r="K315" s="32">
        <f t="shared" si="72"/>
        <v>0</v>
      </c>
      <c r="L315" s="32">
        <f t="shared" si="73"/>
        <v>0</v>
      </c>
      <c r="M315" s="32">
        <f t="shared" ca="1" si="74"/>
        <v>-8.1234698294346992E-4</v>
      </c>
      <c r="N315" s="32">
        <f t="shared" ca="1" si="75"/>
        <v>0</v>
      </c>
      <c r="O315" s="149">
        <f t="shared" ca="1" si="76"/>
        <v>0</v>
      </c>
      <c r="P315" s="32">
        <f t="shared" ca="1" si="77"/>
        <v>0</v>
      </c>
      <c r="Q315" s="32">
        <f t="shared" ca="1" si="78"/>
        <v>0</v>
      </c>
      <c r="R315">
        <f t="shared" ca="1" si="79"/>
        <v>8.1234698294346992E-4</v>
      </c>
    </row>
    <row r="316" spans="1:18">
      <c r="A316" s="146"/>
      <c r="B316" s="146"/>
      <c r="C316" s="146"/>
      <c r="D316" s="148">
        <f t="shared" si="65"/>
        <v>0</v>
      </c>
      <c r="E316" s="148">
        <f t="shared" si="66"/>
        <v>0</v>
      </c>
      <c r="F316" s="32">
        <f t="shared" si="67"/>
        <v>0</v>
      </c>
      <c r="G316" s="32">
        <f t="shared" si="68"/>
        <v>0</v>
      </c>
      <c r="H316" s="32">
        <f t="shared" si="69"/>
        <v>0</v>
      </c>
      <c r="I316" s="32">
        <f t="shared" si="70"/>
        <v>0</v>
      </c>
      <c r="J316" s="32">
        <f t="shared" si="71"/>
        <v>0</v>
      </c>
      <c r="K316" s="32">
        <f t="shared" si="72"/>
        <v>0</v>
      </c>
      <c r="L316" s="32">
        <f t="shared" si="73"/>
        <v>0</v>
      </c>
      <c r="M316" s="32">
        <f t="shared" ca="1" si="74"/>
        <v>-8.1234698294346992E-4</v>
      </c>
      <c r="N316" s="32">
        <f t="shared" ca="1" si="75"/>
        <v>0</v>
      </c>
      <c r="O316" s="149">
        <f t="shared" ca="1" si="76"/>
        <v>0</v>
      </c>
      <c r="P316" s="32">
        <f t="shared" ca="1" si="77"/>
        <v>0</v>
      </c>
      <c r="Q316" s="32">
        <f t="shared" ca="1" si="78"/>
        <v>0</v>
      </c>
      <c r="R316">
        <f t="shared" ca="1" si="79"/>
        <v>8.1234698294346992E-4</v>
      </c>
    </row>
    <row r="317" spans="1:18">
      <c r="A317" s="146"/>
      <c r="B317" s="146"/>
      <c r="C317" s="146"/>
      <c r="D317" s="148">
        <f t="shared" si="65"/>
        <v>0</v>
      </c>
      <c r="E317" s="148">
        <f t="shared" si="66"/>
        <v>0</v>
      </c>
      <c r="F317" s="32">
        <f t="shared" si="67"/>
        <v>0</v>
      </c>
      <c r="G317" s="32">
        <f t="shared" si="68"/>
        <v>0</v>
      </c>
      <c r="H317" s="32">
        <f t="shared" si="69"/>
        <v>0</v>
      </c>
      <c r="I317" s="32">
        <f t="shared" si="70"/>
        <v>0</v>
      </c>
      <c r="J317" s="32">
        <f t="shared" si="71"/>
        <v>0</v>
      </c>
      <c r="K317" s="32">
        <f t="shared" si="72"/>
        <v>0</v>
      </c>
      <c r="L317" s="32">
        <f t="shared" si="73"/>
        <v>0</v>
      </c>
      <c r="M317" s="32">
        <f t="shared" ca="1" si="74"/>
        <v>-8.1234698294346992E-4</v>
      </c>
      <c r="N317" s="32">
        <f t="shared" ca="1" si="75"/>
        <v>0</v>
      </c>
      <c r="O317" s="149">
        <f t="shared" ca="1" si="76"/>
        <v>0</v>
      </c>
      <c r="P317" s="32">
        <f t="shared" ca="1" si="77"/>
        <v>0</v>
      </c>
      <c r="Q317" s="32">
        <f t="shared" ca="1" si="78"/>
        <v>0</v>
      </c>
      <c r="R317">
        <f t="shared" ca="1" si="79"/>
        <v>8.1234698294346992E-4</v>
      </c>
    </row>
    <row r="318" spans="1:18">
      <c r="A318" s="146"/>
      <c r="B318" s="146"/>
      <c r="C318" s="146"/>
      <c r="D318" s="148">
        <f t="shared" si="65"/>
        <v>0</v>
      </c>
      <c r="E318" s="148">
        <f t="shared" si="66"/>
        <v>0</v>
      </c>
      <c r="F318" s="32">
        <f t="shared" si="67"/>
        <v>0</v>
      </c>
      <c r="G318" s="32">
        <f t="shared" si="68"/>
        <v>0</v>
      </c>
      <c r="H318" s="32">
        <f t="shared" si="69"/>
        <v>0</v>
      </c>
      <c r="I318" s="32">
        <f t="shared" si="70"/>
        <v>0</v>
      </c>
      <c r="J318" s="32">
        <f t="shared" si="71"/>
        <v>0</v>
      </c>
      <c r="K318" s="32">
        <f t="shared" si="72"/>
        <v>0</v>
      </c>
      <c r="L318" s="32">
        <f t="shared" si="73"/>
        <v>0</v>
      </c>
      <c r="M318" s="32">
        <f t="shared" ca="1" si="74"/>
        <v>-8.1234698294346992E-4</v>
      </c>
      <c r="N318" s="32">
        <f t="shared" ca="1" si="75"/>
        <v>0</v>
      </c>
      <c r="O318" s="149">
        <f t="shared" ca="1" si="76"/>
        <v>0</v>
      </c>
      <c r="P318" s="32">
        <f t="shared" ca="1" si="77"/>
        <v>0</v>
      </c>
      <c r="Q318" s="32">
        <f t="shared" ca="1" si="78"/>
        <v>0</v>
      </c>
      <c r="R318">
        <f t="shared" ca="1" si="79"/>
        <v>8.1234698294346992E-4</v>
      </c>
    </row>
    <row r="319" spans="1:18">
      <c r="A319" s="146"/>
      <c r="B319" s="146"/>
      <c r="C319" s="146"/>
      <c r="D319" s="148">
        <f t="shared" si="65"/>
        <v>0</v>
      </c>
      <c r="E319" s="148">
        <f t="shared" si="66"/>
        <v>0</v>
      </c>
      <c r="F319" s="32">
        <f t="shared" si="67"/>
        <v>0</v>
      </c>
      <c r="G319" s="32">
        <f t="shared" si="68"/>
        <v>0</v>
      </c>
      <c r="H319" s="32">
        <f t="shared" si="69"/>
        <v>0</v>
      </c>
      <c r="I319" s="32">
        <f t="shared" si="70"/>
        <v>0</v>
      </c>
      <c r="J319" s="32">
        <f t="shared" si="71"/>
        <v>0</v>
      </c>
      <c r="K319" s="32">
        <f t="shared" si="72"/>
        <v>0</v>
      </c>
      <c r="L319" s="32">
        <f t="shared" si="73"/>
        <v>0</v>
      </c>
      <c r="M319" s="32">
        <f t="shared" ca="1" si="74"/>
        <v>-8.1234698294346992E-4</v>
      </c>
      <c r="N319" s="32">
        <f t="shared" ca="1" si="75"/>
        <v>0</v>
      </c>
      <c r="O319" s="149">
        <f t="shared" ca="1" si="76"/>
        <v>0</v>
      </c>
      <c r="P319" s="32">
        <f t="shared" ca="1" si="77"/>
        <v>0</v>
      </c>
      <c r="Q319" s="32">
        <f t="shared" ca="1" si="78"/>
        <v>0</v>
      </c>
      <c r="R319">
        <f t="shared" ca="1" si="79"/>
        <v>8.1234698294346992E-4</v>
      </c>
    </row>
    <row r="320" spans="1:18">
      <c r="A320" s="146"/>
      <c r="B320" s="146"/>
      <c r="C320" s="146"/>
      <c r="D320" s="148">
        <f t="shared" si="65"/>
        <v>0</v>
      </c>
      <c r="E320" s="148">
        <f t="shared" si="66"/>
        <v>0</v>
      </c>
      <c r="F320" s="32">
        <f t="shared" si="67"/>
        <v>0</v>
      </c>
      <c r="G320" s="32">
        <f t="shared" si="68"/>
        <v>0</v>
      </c>
      <c r="H320" s="32">
        <f t="shared" si="69"/>
        <v>0</v>
      </c>
      <c r="I320" s="32">
        <f t="shared" si="70"/>
        <v>0</v>
      </c>
      <c r="J320" s="32">
        <f t="shared" si="71"/>
        <v>0</v>
      </c>
      <c r="K320" s="32">
        <f t="shared" si="72"/>
        <v>0</v>
      </c>
      <c r="L320" s="32">
        <f t="shared" si="73"/>
        <v>0</v>
      </c>
      <c r="M320" s="32">
        <f t="shared" ca="1" si="74"/>
        <v>-8.1234698294346992E-4</v>
      </c>
      <c r="N320" s="32">
        <f t="shared" ca="1" si="75"/>
        <v>0</v>
      </c>
      <c r="O320" s="149">
        <f t="shared" ca="1" si="76"/>
        <v>0</v>
      </c>
      <c r="P320" s="32">
        <f t="shared" ca="1" si="77"/>
        <v>0</v>
      </c>
      <c r="Q320" s="32">
        <f t="shared" ca="1" si="78"/>
        <v>0</v>
      </c>
      <c r="R320">
        <f t="shared" ca="1" si="79"/>
        <v>8.1234698294346992E-4</v>
      </c>
    </row>
    <row r="321" spans="1:18">
      <c r="A321" s="146"/>
      <c r="B321" s="146"/>
      <c r="C321" s="146"/>
      <c r="D321" s="148">
        <f t="shared" si="65"/>
        <v>0</v>
      </c>
      <c r="E321" s="148">
        <f t="shared" si="66"/>
        <v>0</v>
      </c>
      <c r="F321" s="32">
        <f t="shared" si="67"/>
        <v>0</v>
      </c>
      <c r="G321" s="32">
        <f t="shared" si="68"/>
        <v>0</v>
      </c>
      <c r="H321" s="32">
        <f t="shared" si="69"/>
        <v>0</v>
      </c>
      <c r="I321" s="32">
        <f t="shared" si="70"/>
        <v>0</v>
      </c>
      <c r="J321" s="32">
        <f t="shared" si="71"/>
        <v>0</v>
      </c>
      <c r="K321" s="32">
        <f t="shared" si="72"/>
        <v>0</v>
      </c>
      <c r="L321" s="32">
        <f t="shared" si="73"/>
        <v>0</v>
      </c>
      <c r="M321" s="32">
        <f t="shared" ca="1" si="74"/>
        <v>-8.1234698294346992E-4</v>
      </c>
      <c r="N321" s="32">
        <f t="shared" ca="1" si="75"/>
        <v>0</v>
      </c>
      <c r="O321" s="149">
        <f t="shared" ca="1" si="76"/>
        <v>0</v>
      </c>
      <c r="P321" s="32">
        <f t="shared" ca="1" si="77"/>
        <v>0</v>
      </c>
      <c r="Q321" s="32">
        <f t="shared" ca="1" si="78"/>
        <v>0</v>
      </c>
      <c r="R321">
        <f t="shared" ca="1" si="79"/>
        <v>8.1234698294346992E-4</v>
      </c>
    </row>
    <row r="322" spans="1:18">
      <c r="A322" s="146"/>
      <c r="B322" s="146"/>
      <c r="C322" s="146"/>
      <c r="D322" s="148">
        <f t="shared" si="65"/>
        <v>0</v>
      </c>
      <c r="E322" s="148">
        <f t="shared" si="66"/>
        <v>0</v>
      </c>
      <c r="F322" s="32">
        <f t="shared" si="67"/>
        <v>0</v>
      </c>
      <c r="G322" s="32">
        <f t="shared" si="68"/>
        <v>0</v>
      </c>
      <c r="H322" s="32">
        <f t="shared" si="69"/>
        <v>0</v>
      </c>
      <c r="I322" s="32">
        <f t="shared" si="70"/>
        <v>0</v>
      </c>
      <c r="J322" s="32">
        <f t="shared" si="71"/>
        <v>0</v>
      </c>
      <c r="K322" s="32">
        <f t="shared" si="72"/>
        <v>0</v>
      </c>
      <c r="L322" s="32">
        <f t="shared" si="73"/>
        <v>0</v>
      </c>
      <c r="M322" s="32">
        <f t="shared" ca="1" si="74"/>
        <v>-8.1234698294346992E-4</v>
      </c>
      <c r="N322" s="32">
        <f t="shared" ca="1" si="75"/>
        <v>0</v>
      </c>
      <c r="O322" s="149">
        <f t="shared" ca="1" si="76"/>
        <v>0</v>
      </c>
      <c r="P322" s="32">
        <f t="shared" ca="1" si="77"/>
        <v>0</v>
      </c>
      <c r="Q322" s="32">
        <f t="shared" ca="1" si="78"/>
        <v>0</v>
      </c>
      <c r="R322">
        <f t="shared" ca="1" si="79"/>
        <v>8.1234698294346992E-4</v>
      </c>
    </row>
    <row r="323" spans="1:18">
      <c r="A323" s="146"/>
      <c r="B323" s="146"/>
      <c r="C323" s="146"/>
      <c r="D323" s="148">
        <f t="shared" si="65"/>
        <v>0</v>
      </c>
      <c r="E323" s="148">
        <f t="shared" si="66"/>
        <v>0</v>
      </c>
      <c r="F323" s="32">
        <f t="shared" si="67"/>
        <v>0</v>
      </c>
      <c r="G323" s="32">
        <f t="shared" si="68"/>
        <v>0</v>
      </c>
      <c r="H323" s="32">
        <f t="shared" si="69"/>
        <v>0</v>
      </c>
      <c r="I323" s="32">
        <f t="shared" si="70"/>
        <v>0</v>
      </c>
      <c r="J323" s="32">
        <f t="shared" si="71"/>
        <v>0</v>
      </c>
      <c r="K323" s="32">
        <f t="shared" si="72"/>
        <v>0</v>
      </c>
      <c r="L323" s="32">
        <f t="shared" si="73"/>
        <v>0</v>
      </c>
      <c r="M323" s="32">
        <f t="shared" ca="1" si="74"/>
        <v>-8.1234698294346992E-4</v>
      </c>
      <c r="N323" s="32">
        <f t="shared" ca="1" si="75"/>
        <v>0</v>
      </c>
      <c r="O323" s="149">
        <f t="shared" ca="1" si="76"/>
        <v>0</v>
      </c>
      <c r="P323" s="32">
        <f t="shared" ca="1" si="77"/>
        <v>0</v>
      </c>
      <c r="Q323" s="32">
        <f t="shared" ca="1" si="78"/>
        <v>0</v>
      </c>
      <c r="R323">
        <f t="shared" ca="1" si="79"/>
        <v>8.1234698294346992E-4</v>
      </c>
    </row>
    <row r="324" spans="1:18">
      <c r="A324" s="146"/>
      <c r="B324" s="146"/>
      <c r="C324" s="146"/>
      <c r="D324" s="148">
        <f t="shared" si="65"/>
        <v>0</v>
      </c>
      <c r="E324" s="148">
        <f t="shared" si="66"/>
        <v>0</v>
      </c>
      <c r="F324" s="32">
        <f t="shared" si="67"/>
        <v>0</v>
      </c>
      <c r="G324" s="32">
        <f t="shared" si="68"/>
        <v>0</v>
      </c>
      <c r="H324" s="32">
        <f t="shared" si="69"/>
        <v>0</v>
      </c>
      <c r="I324" s="32">
        <f t="shared" si="70"/>
        <v>0</v>
      </c>
      <c r="J324" s="32">
        <f t="shared" si="71"/>
        <v>0</v>
      </c>
      <c r="K324" s="32">
        <f t="shared" si="72"/>
        <v>0</v>
      </c>
      <c r="L324" s="32">
        <f t="shared" si="73"/>
        <v>0</v>
      </c>
      <c r="M324" s="32">
        <f t="shared" ca="1" si="74"/>
        <v>-8.1234698294346992E-4</v>
      </c>
      <c r="N324" s="32">
        <f t="shared" ca="1" si="75"/>
        <v>0</v>
      </c>
      <c r="O324" s="149">
        <f t="shared" ca="1" si="76"/>
        <v>0</v>
      </c>
      <c r="P324" s="32">
        <f t="shared" ca="1" si="77"/>
        <v>0</v>
      </c>
      <c r="Q324" s="32">
        <f t="shared" ca="1" si="78"/>
        <v>0</v>
      </c>
      <c r="R324">
        <f t="shared" ca="1" si="79"/>
        <v>8.1234698294346992E-4</v>
      </c>
    </row>
    <row r="325" spans="1:18">
      <c r="A325" s="146"/>
      <c r="B325" s="146"/>
      <c r="C325" s="146"/>
      <c r="D325" s="148">
        <f t="shared" si="65"/>
        <v>0</v>
      </c>
      <c r="E325" s="148">
        <f t="shared" si="66"/>
        <v>0</v>
      </c>
      <c r="F325" s="32">
        <f t="shared" si="67"/>
        <v>0</v>
      </c>
      <c r="G325" s="32">
        <f t="shared" si="68"/>
        <v>0</v>
      </c>
      <c r="H325" s="32">
        <f t="shared" si="69"/>
        <v>0</v>
      </c>
      <c r="I325" s="32">
        <f t="shared" si="70"/>
        <v>0</v>
      </c>
      <c r="J325" s="32">
        <f t="shared" si="71"/>
        <v>0</v>
      </c>
      <c r="K325" s="32">
        <f t="shared" si="72"/>
        <v>0</v>
      </c>
      <c r="L325" s="32">
        <f t="shared" si="73"/>
        <v>0</v>
      </c>
      <c r="M325" s="32">
        <f t="shared" ca="1" si="74"/>
        <v>-8.1234698294346992E-4</v>
      </c>
      <c r="N325" s="32">
        <f t="shared" ca="1" si="75"/>
        <v>0</v>
      </c>
      <c r="O325" s="149">
        <f t="shared" ca="1" si="76"/>
        <v>0</v>
      </c>
      <c r="P325" s="32">
        <f t="shared" ca="1" si="77"/>
        <v>0</v>
      </c>
      <c r="Q325" s="32">
        <f t="shared" ca="1" si="78"/>
        <v>0</v>
      </c>
      <c r="R325">
        <f t="shared" ca="1" si="79"/>
        <v>8.1234698294346992E-4</v>
      </c>
    </row>
    <row r="326" spans="1:18">
      <c r="A326" s="146"/>
      <c r="B326" s="146"/>
      <c r="C326" s="146"/>
      <c r="D326" s="148">
        <f t="shared" si="65"/>
        <v>0</v>
      </c>
      <c r="E326" s="148">
        <f t="shared" si="66"/>
        <v>0</v>
      </c>
      <c r="F326" s="32">
        <f t="shared" si="67"/>
        <v>0</v>
      </c>
      <c r="G326" s="32">
        <f t="shared" si="68"/>
        <v>0</v>
      </c>
      <c r="H326" s="32">
        <f t="shared" si="69"/>
        <v>0</v>
      </c>
      <c r="I326" s="32">
        <f t="shared" si="70"/>
        <v>0</v>
      </c>
      <c r="J326" s="32">
        <f t="shared" si="71"/>
        <v>0</v>
      </c>
      <c r="K326" s="32">
        <f t="shared" si="72"/>
        <v>0</v>
      </c>
      <c r="L326" s="32">
        <f t="shared" si="73"/>
        <v>0</v>
      </c>
      <c r="M326" s="32">
        <f t="shared" ca="1" si="74"/>
        <v>-8.1234698294346992E-4</v>
      </c>
      <c r="N326" s="32">
        <f t="shared" ca="1" si="75"/>
        <v>0</v>
      </c>
      <c r="O326" s="149">
        <f t="shared" ca="1" si="76"/>
        <v>0</v>
      </c>
      <c r="P326" s="32">
        <f t="shared" ca="1" si="77"/>
        <v>0</v>
      </c>
      <c r="Q326" s="32">
        <f t="shared" ca="1" si="78"/>
        <v>0</v>
      </c>
      <c r="R326">
        <f t="shared" ca="1" si="79"/>
        <v>8.1234698294346992E-4</v>
      </c>
    </row>
    <row r="327" spans="1:18">
      <c r="A327" s="146"/>
      <c r="B327" s="146"/>
      <c r="C327" s="146"/>
      <c r="D327" s="148">
        <f t="shared" si="65"/>
        <v>0</v>
      </c>
      <c r="E327" s="148">
        <f t="shared" si="66"/>
        <v>0</v>
      </c>
      <c r="F327" s="32">
        <f t="shared" si="67"/>
        <v>0</v>
      </c>
      <c r="G327" s="32">
        <f t="shared" si="68"/>
        <v>0</v>
      </c>
      <c r="H327" s="32">
        <f t="shared" si="69"/>
        <v>0</v>
      </c>
      <c r="I327" s="32">
        <f t="shared" si="70"/>
        <v>0</v>
      </c>
      <c r="J327" s="32">
        <f t="shared" si="71"/>
        <v>0</v>
      </c>
      <c r="K327" s="32">
        <f t="shared" si="72"/>
        <v>0</v>
      </c>
      <c r="L327" s="32">
        <f t="shared" si="73"/>
        <v>0</v>
      </c>
      <c r="M327" s="32">
        <f t="shared" ca="1" si="74"/>
        <v>-8.1234698294346992E-4</v>
      </c>
      <c r="N327" s="32">
        <f t="shared" ca="1" si="75"/>
        <v>0</v>
      </c>
      <c r="O327" s="149">
        <f t="shared" ca="1" si="76"/>
        <v>0</v>
      </c>
      <c r="P327" s="32">
        <f t="shared" ca="1" si="77"/>
        <v>0</v>
      </c>
      <c r="Q327" s="32">
        <f t="shared" ca="1" si="78"/>
        <v>0</v>
      </c>
      <c r="R327">
        <f t="shared" ca="1" si="79"/>
        <v>8.1234698294346992E-4</v>
      </c>
    </row>
    <row r="328" spans="1:18">
      <c r="A328" s="146"/>
      <c r="B328" s="146"/>
      <c r="C328" s="146"/>
      <c r="D328" s="148">
        <f t="shared" si="65"/>
        <v>0</v>
      </c>
      <c r="E328" s="148">
        <f t="shared" si="66"/>
        <v>0</v>
      </c>
      <c r="F328" s="32">
        <f t="shared" si="67"/>
        <v>0</v>
      </c>
      <c r="G328" s="32">
        <f t="shared" si="68"/>
        <v>0</v>
      </c>
      <c r="H328" s="32">
        <f t="shared" si="69"/>
        <v>0</v>
      </c>
      <c r="I328" s="32">
        <f t="shared" si="70"/>
        <v>0</v>
      </c>
      <c r="J328" s="32">
        <f t="shared" si="71"/>
        <v>0</v>
      </c>
      <c r="K328" s="32">
        <f t="shared" si="72"/>
        <v>0</v>
      </c>
      <c r="L328" s="32">
        <f t="shared" si="73"/>
        <v>0</v>
      </c>
      <c r="M328" s="32">
        <f t="shared" ca="1" si="74"/>
        <v>-8.1234698294346992E-4</v>
      </c>
      <c r="N328" s="32">
        <f t="shared" ca="1" si="75"/>
        <v>0</v>
      </c>
      <c r="O328" s="149">
        <f t="shared" ca="1" si="76"/>
        <v>0</v>
      </c>
      <c r="P328" s="32">
        <f t="shared" ca="1" si="77"/>
        <v>0</v>
      </c>
      <c r="Q328" s="32">
        <f t="shared" ca="1" si="78"/>
        <v>0</v>
      </c>
      <c r="R328">
        <f t="shared" ca="1" si="79"/>
        <v>8.1234698294346992E-4</v>
      </c>
    </row>
    <row r="329" spans="1:18">
      <c r="A329" s="146"/>
      <c r="B329" s="146"/>
      <c r="C329" s="146"/>
      <c r="D329" s="148">
        <f t="shared" si="65"/>
        <v>0</v>
      </c>
      <c r="E329" s="148">
        <f t="shared" si="66"/>
        <v>0</v>
      </c>
      <c r="F329" s="32">
        <f t="shared" si="67"/>
        <v>0</v>
      </c>
      <c r="G329" s="32">
        <f t="shared" si="68"/>
        <v>0</v>
      </c>
      <c r="H329" s="32">
        <f t="shared" si="69"/>
        <v>0</v>
      </c>
      <c r="I329" s="32">
        <f t="shared" si="70"/>
        <v>0</v>
      </c>
      <c r="J329" s="32">
        <f t="shared" si="71"/>
        <v>0</v>
      </c>
      <c r="K329" s="32">
        <f t="shared" si="72"/>
        <v>0</v>
      </c>
      <c r="L329" s="32">
        <f t="shared" si="73"/>
        <v>0</v>
      </c>
      <c r="M329" s="32">
        <f t="shared" ca="1" si="74"/>
        <v>-8.1234698294346992E-4</v>
      </c>
      <c r="N329" s="32">
        <f t="shared" ca="1" si="75"/>
        <v>0</v>
      </c>
      <c r="O329" s="149">
        <f t="shared" ca="1" si="76"/>
        <v>0</v>
      </c>
      <c r="P329" s="32">
        <f t="shared" ca="1" si="77"/>
        <v>0</v>
      </c>
      <c r="Q329" s="32">
        <f t="shared" ca="1" si="78"/>
        <v>0</v>
      </c>
      <c r="R329">
        <f t="shared" ca="1" si="79"/>
        <v>8.1234698294346992E-4</v>
      </c>
    </row>
    <row r="330" spans="1:18">
      <c r="A330" s="146"/>
      <c r="B330" s="146"/>
      <c r="C330" s="146"/>
      <c r="D330" s="148">
        <f t="shared" si="65"/>
        <v>0</v>
      </c>
      <c r="E330" s="148">
        <f t="shared" si="66"/>
        <v>0</v>
      </c>
      <c r="F330" s="32">
        <f t="shared" si="67"/>
        <v>0</v>
      </c>
      <c r="G330" s="32">
        <f t="shared" si="68"/>
        <v>0</v>
      </c>
      <c r="H330" s="32">
        <f t="shared" si="69"/>
        <v>0</v>
      </c>
      <c r="I330" s="32">
        <f t="shared" si="70"/>
        <v>0</v>
      </c>
      <c r="J330" s="32">
        <f t="shared" si="71"/>
        <v>0</v>
      </c>
      <c r="K330" s="32">
        <f t="shared" si="72"/>
        <v>0</v>
      </c>
      <c r="L330" s="32">
        <f t="shared" si="73"/>
        <v>0</v>
      </c>
      <c r="M330" s="32">
        <f t="shared" ca="1" si="74"/>
        <v>-8.1234698294346992E-4</v>
      </c>
      <c r="N330" s="32">
        <f t="shared" ca="1" si="75"/>
        <v>0</v>
      </c>
      <c r="O330" s="149">
        <f t="shared" ca="1" si="76"/>
        <v>0</v>
      </c>
      <c r="P330" s="32">
        <f t="shared" ca="1" si="77"/>
        <v>0</v>
      </c>
      <c r="Q330" s="32">
        <f t="shared" ca="1" si="78"/>
        <v>0</v>
      </c>
      <c r="R330">
        <f t="shared" ca="1" si="79"/>
        <v>8.1234698294346992E-4</v>
      </c>
    </row>
    <row r="331" spans="1:18">
      <c r="A331" s="146"/>
      <c r="B331" s="146"/>
      <c r="C331" s="146"/>
      <c r="D331" s="148">
        <f t="shared" si="65"/>
        <v>0</v>
      </c>
      <c r="E331" s="148">
        <f t="shared" si="66"/>
        <v>0</v>
      </c>
      <c r="F331" s="32">
        <f t="shared" si="67"/>
        <v>0</v>
      </c>
      <c r="G331" s="32">
        <f t="shared" si="68"/>
        <v>0</v>
      </c>
      <c r="H331" s="32">
        <f t="shared" si="69"/>
        <v>0</v>
      </c>
      <c r="I331" s="32">
        <f t="shared" si="70"/>
        <v>0</v>
      </c>
      <c r="J331" s="32">
        <f t="shared" si="71"/>
        <v>0</v>
      </c>
      <c r="K331" s="32">
        <f t="shared" si="72"/>
        <v>0</v>
      </c>
      <c r="L331" s="32">
        <f t="shared" si="73"/>
        <v>0</v>
      </c>
      <c r="M331" s="32">
        <f t="shared" ca="1" si="74"/>
        <v>-8.1234698294346992E-4</v>
      </c>
      <c r="N331" s="32">
        <f t="shared" ca="1" si="75"/>
        <v>0</v>
      </c>
      <c r="O331" s="149">
        <f t="shared" ca="1" si="76"/>
        <v>0</v>
      </c>
      <c r="P331" s="32">
        <f t="shared" ca="1" si="77"/>
        <v>0</v>
      </c>
      <c r="Q331" s="32">
        <f t="shared" ca="1" si="78"/>
        <v>0</v>
      </c>
      <c r="R331">
        <f t="shared" ca="1" si="79"/>
        <v>8.1234698294346992E-4</v>
      </c>
    </row>
    <row r="332" spans="1:18">
      <c r="A332" s="146"/>
      <c r="B332" s="146"/>
      <c r="C332" s="146"/>
      <c r="D332" s="148">
        <f t="shared" si="65"/>
        <v>0</v>
      </c>
      <c r="E332" s="148">
        <f t="shared" si="66"/>
        <v>0</v>
      </c>
      <c r="F332" s="32">
        <f t="shared" si="67"/>
        <v>0</v>
      </c>
      <c r="G332" s="32">
        <f t="shared" si="68"/>
        <v>0</v>
      </c>
      <c r="H332" s="32">
        <f t="shared" si="69"/>
        <v>0</v>
      </c>
      <c r="I332" s="32">
        <f t="shared" si="70"/>
        <v>0</v>
      </c>
      <c r="J332" s="32">
        <f t="shared" si="71"/>
        <v>0</v>
      </c>
      <c r="K332" s="32">
        <f t="shared" si="72"/>
        <v>0</v>
      </c>
      <c r="L332" s="32">
        <f t="shared" si="73"/>
        <v>0</v>
      </c>
      <c r="M332" s="32">
        <f t="shared" ca="1" si="74"/>
        <v>-8.1234698294346992E-4</v>
      </c>
      <c r="N332" s="32">
        <f t="shared" ca="1" si="75"/>
        <v>0</v>
      </c>
      <c r="O332" s="149">
        <f t="shared" ca="1" si="76"/>
        <v>0</v>
      </c>
      <c r="P332" s="32">
        <f t="shared" ca="1" si="77"/>
        <v>0</v>
      </c>
      <c r="Q332" s="32">
        <f t="shared" ca="1" si="78"/>
        <v>0</v>
      </c>
      <c r="R332">
        <f t="shared" ca="1" si="79"/>
        <v>8.1234698294346992E-4</v>
      </c>
    </row>
    <row r="333" spans="1:18">
      <c r="A333" s="146"/>
      <c r="B333" s="146"/>
      <c r="C333" s="146"/>
      <c r="D333" s="148">
        <f t="shared" si="65"/>
        <v>0</v>
      </c>
      <c r="E333" s="148">
        <f t="shared" si="66"/>
        <v>0</v>
      </c>
      <c r="F333" s="32">
        <f t="shared" si="67"/>
        <v>0</v>
      </c>
      <c r="G333" s="32">
        <f t="shared" si="68"/>
        <v>0</v>
      </c>
      <c r="H333" s="32">
        <f t="shared" si="69"/>
        <v>0</v>
      </c>
      <c r="I333" s="32">
        <f t="shared" si="70"/>
        <v>0</v>
      </c>
      <c r="J333" s="32">
        <f t="shared" si="71"/>
        <v>0</v>
      </c>
      <c r="K333" s="32">
        <f t="shared" si="72"/>
        <v>0</v>
      </c>
      <c r="L333" s="32">
        <f t="shared" si="73"/>
        <v>0</v>
      </c>
      <c r="M333" s="32">
        <f t="shared" ca="1" si="74"/>
        <v>-8.1234698294346992E-4</v>
      </c>
      <c r="N333" s="32">
        <f t="shared" ca="1" si="75"/>
        <v>0</v>
      </c>
      <c r="O333" s="149">
        <f t="shared" ca="1" si="76"/>
        <v>0</v>
      </c>
      <c r="P333" s="32">
        <f t="shared" ca="1" si="77"/>
        <v>0</v>
      </c>
      <c r="Q333" s="32">
        <f t="shared" ca="1" si="78"/>
        <v>0</v>
      </c>
      <c r="R333">
        <f t="shared" ca="1" si="79"/>
        <v>8.1234698294346992E-4</v>
      </c>
    </row>
    <row r="334" spans="1:18">
      <c r="A334" s="146"/>
      <c r="B334" s="146"/>
      <c r="C334" s="146"/>
      <c r="D334" s="148">
        <f t="shared" si="65"/>
        <v>0</v>
      </c>
      <c r="E334" s="148">
        <f t="shared" si="66"/>
        <v>0</v>
      </c>
      <c r="F334" s="32">
        <f t="shared" si="67"/>
        <v>0</v>
      </c>
      <c r="G334" s="32">
        <f t="shared" si="68"/>
        <v>0</v>
      </c>
      <c r="H334" s="32">
        <f t="shared" si="69"/>
        <v>0</v>
      </c>
      <c r="I334" s="32">
        <f t="shared" si="70"/>
        <v>0</v>
      </c>
      <c r="J334" s="32">
        <f t="shared" si="71"/>
        <v>0</v>
      </c>
      <c r="K334" s="32">
        <f t="shared" si="72"/>
        <v>0</v>
      </c>
      <c r="L334" s="32">
        <f t="shared" si="73"/>
        <v>0</v>
      </c>
      <c r="M334" s="32">
        <f t="shared" ca="1" si="74"/>
        <v>-8.1234698294346992E-4</v>
      </c>
      <c r="N334" s="32">
        <f t="shared" ca="1" si="75"/>
        <v>0</v>
      </c>
      <c r="O334" s="149">
        <f t="shared" ca="1" si="76"/>
        <v>0</v>
      </c>
      <c r="P334" s="32">
        <f t="shared" ca="1" si="77"/>
        <v>0</v>
      </c>
      <c r="Q334" s="32">
        <f t="shared" ca="1" si="78"/>
        <v>0</v>
      </c>
      <c r="R334">
        <f t="shared" ca="1" si="79"/>
        <v>8.1234698294346992E-4</v>
      </c>
    </row>
    <row r="335" spans="1:18">
      <c r="A335" s="146"/>
      <c r="B335" s="146"/>
      <c r="C335" s="146"/>
      <c r="D335" s="148">
        <f t="shared" si="65"/>
        <v>0</v>
      </c>
      <c r="E335" s="148">
        <f t="shared" si="66"/>
        <v>0</v>
      </c>
      <c r="F335" s="32">
        <f t="shared" si="67"/>
        <v>0</v>
      </c>
      <c r="G335" s="32">
        <f t="shared" si="68"/>
        <v>0</v>
      </c>
      <c r="H335" s="32">
        <f t="shared" si="69"/>
        <v>0</v>
      </c>
      <c r="I335" s="32">
        <f t="shared" si="70"/>
        <v>0</v>
      </c>
      <c r="J335" s="32">
        <f t="shared" si="71"/>
        <v>0</v>
      </c>
      <c r="K335" s="32">
        <f t="shared" si="72"/>
        <v>0</v>
      </c>
      <c r="L335" s="32">
        <f t="shared" si="73"/>
        <v>0</v>
      </c>
      <c r="M335" s="32">
        <f t="shared" ca="1" si="74"/>
        <v>-8.1234698294346992E-4</v>
      </c>
      <c r="N335" s="32">
        <f t="shared" ca="1" si="75"/>
        <v>0</v>
      </c>
      <c r="O335" s="149">
        <f t="shared" ca="1" si="76"/>
        <v>0</v>
      </c>
      <c r="P335" s="32">
        <f t="shared" ca="1" si="77"/>
        <v>0</v>
      </c>
      <c r="Q335" s="32">
        <f t="shared" ca="1" si="78"/>
        <v>0</v>
      </c>
      <c r="R335">
        <f t="shared" ca="1" si="79"/>
        <v>8.1234698294346992E-4</v>
      </c>
    </row>
    <row r="336" spans="1:18">
      <c r="A336" s="146"/>
      <c r="B336" s="146"/>
      <c r="C336" s="146"/>
      <c r="D336" s="148">
        <f t="shared" si="65"/>
        <v>0</v>
      </c>
      <c r="E336" s="148">
        <f t="shared" si="66"/>
        <v>0</v>
      </c>
      <c r="F336" s="32">
        <f t="shared" si="67"/>
        <v>0</v>
      </c>
      <c r="G336" s="32">
        <f t="shared" si="68"/>
        <v>0</v>
      </c>
      <c r="H336" s="32">
        <f t="shared" si="69"/>
        <v>0</v>
      </c>
      <c r="I336" s="32">
        <f t="shared" si="70"/>
        <v>0</v>
      </c>
      <c r="J336" s="32">
        <f t="shared" si="71"/>
        <v>0</v>
      </c>
      <c r="K336" s="32">
        <f t="shared" si="72"/>
        <v>0</v>
      </c>
      <c r="L336" s="32">
        <f t="shared" si="73"/>
        <v>0</v>
      </c>
      <c r="M336" s="32">
        <f t="shared" ca="1" si="74"/>
        <v>-8.1234698294346992E-4</v>
      </c>
      <c r="N336" s="32">
        <f t="shared" ca="1" si="75"/>
        <v>0</v>
      </c>
      <c r="O336" s="149">
        <f t="shared" ca="1" si="76"/>
        <v>0</v>
      </c>
      <c r="P336" s="32">
        <f t="shared" ca="1" si="77"/>
        <v>0</v>
      </c>
      <c r="Q336" s="32">
        <f t="shared" ca="1" si="78"/>
        <v>0</v>
      </c>
      <c r="R336">
        <f t="shared" ca="1" si="79"/>
        <v>8.1234698294346992E-4</v>
      </c>
    </row>
    <row r="337" spans="1:18">
      <c r="A337" s="146"/>
      <c r="B337" s="146"/>
      <c r="C337" s="146"/>
      <c r="D337" s="148">
        <f t="shared" si="65"/>
        <v>0</v>
      </c>
      <c r="E337" s="148">
        <f t="shared" si="66"/>
        <v>0</v>
      </c>
      <c r="F337" s="32">
        <f t="shared" si="67"/>
        <v>0</v>
      </c>
      <c r="G337" s="32">
        <f t="shared" si="68"/>
        <v>0</v>
      </c>
      <c r="H337" s="32">
        <f t="shared" si="69"/>
        <v>0</v>
      </c>
      <c r="I337" s="32">
        <f t="shared" si="70"/>
        <v>0</v>
      </c>
      <c r="J337" s="32">
        <f t="shared" si="71"/>
        <v>0</v>
      </c>
      <c r="K337" s="32">
        <f t="shared" si="72"/>
        <v>0</v>
      </c>
      <c r="L337" s="32">
        <f t="shared" si="73"/>
        <v>0</v>
      </c>
      <c r="M337" s="32">
        <f t="shared" ca="1" si="74"/>
        <v>-8.1234698294346992E-4</v>
      </c>
      <c r="N337" s="32">
        <f t="shared" ca="1" si="75"/>
        <v>0</v>
      </c>
      <c r="O337" s="149">
        <f t="shared" ca="1" si="76"/>
        <v>0</v>
      </c>
      <c r="P337" s="32">
        <f t="shared" ca="1" si="77"/>
        <v>0</v>
      </c>
      <c r="Q337" s="32">
        <f t="shared" ca="1" si="78"/>
        <v>0</v>
      </c>
      <c r="R337">
        <f t="shared" ca="1" si="79"/>
        <v>8.1234698294346992E-4</v>
      </c>
    </row>
    <row r="338" spans="1:18">
      <c r="A338" s="146"/>
      <c r="B338" s="146"/>
      <c r="C338" s="146"/>
      <c r="D338" s="148">
        <f t="shared" si="65"/>
        <v>0</v>
      </c>
      <c r="E338" s="148">
        <f t="shared" si="66"/>
        <v>0</v>
      </c>
      <c r="F338" s="32">
        <f t="shared" si="67"/>
        <v>0</v>
      </c>
      <c r="G338" s="32">
        <f t="shared" si="68"/>
        <v>0</v>
      </c>
      <c r="H338" s="32">
        <f t="shared" si="69"/>
        <v>0</v>
      </c>
      <c r="I338" s="32">
        <f t="shared" si="70"/>
        <v>0</v>
      </c>
      <c r="J338" s="32">
        <f t="shared" si="71"/>
        <v>0</v>
      </c>
      <c r="K338" s="32">
        <f t="shared" si="72"/>
        <v>0</v>
      </c>
      <c r="L338" s="32">
        <f t="shared" si="73"/>
        <v>0</v>
      </c>
      <c r="M338" s="32">
        <f t="shared" ca="1" si="74"/>
        <v>-8.1234698294346992E-4</v>
      </c>
      <c r="N338" s="32">
        <f t="shared" ca="1" si="75"/>
        <v>0</v>
      </c>
      <c r="O338" s="149">
        <f t="shared" ca="1" si="76"/>
        <v>0</v>
      </c>
      <c r="P338" s="32">
        <f t="shared" ca="1" si="77"/>
        <v>0</v>
      </c>
      <c r="Q338" s="32">
        <f t="shared" ca="1" si="78"/>
        <v>0</v>
      </c>
      <c r="R338">
        <f t="shared" ca="1" si="79"/>
        <v>8.1234698294346992E-4</v>
      </c>
    </row>
    <row r="339" spans="1:18">
      <c r="A339" s="146"/>
      <c r="B339" s="146"/>
      <c r="C339" s="146"/>
      <c r="D339" s="148">
        <f t="shared" si="65"/>
        <v>0</v>
      </c>
      <c r="E339" s="148">
        <f t="shared" si="66"/>
        <v>0</v>
      </c>
      <c r="F339" s="32">
        <f t="shared" si="67"/>
        <v>0</v>
      </c>
      <c r="G339" s="32">
        <f t="shared" si="68"/>
        <v>0</v>
      </c>
      <c r="H339" s="32">
        <f t="shared" si="69"/>
        <v>0</v>
      </c>
      <c r="I339" s="32">
        <f t="shared" si="70"/>
        <v>0</v>
      </c>
      <c r="J339" s="32">
        <f t="shared" si="71"/>
        <v>0</v>
      </c>
      <c r="K339" s="32">
        <f t="shared" si="72"/>
        <v>0</v>
      </c>
      <c r="L339" s="32">
        <f t="shared" si="73"/>
        <v>0</v>
      </c>
      <c r="M339" s="32">
        <f t="shared" ca="1" si="74"/>
        <v>-8.1234698294346992E-4</v>
      </c>
      <c r="N339" s="32">
        <f t="shared" ca="1" si="75"/>
        <v>0</v>
      </c>
      <c r="O339" s="149">
        <f t="shared" ca="1" si="76"/>
        <v>0</v>
      </c>
      <c r="P339" s="32">
        <f t="shared" ca="1" si="77"/>
        <v>0</v>
      </c>
      <c r="Q339" s="32">
        <f t="shared" ca="1" si="78"/>
        <v>0</v>
      </c>
      <c r="R339">
        <f t="shared" ca="1" si="79"/>
        <v>8.1234698294346992E-4</v>
      </c>
    </row>
    <row r="340" spans="1:18">
      <c r="A340" s="146"/>
      <c r="B340" s="146"/>
      <c r="C340" s="146"/>
      <c r="D340" s="148">
        <f t="shared" si="65"/>
        <v>0</v>
      </c>
      <c r="E340" s="148">
        <f t="shared" si="66"/>
        <v>0</v>
      </c>
      <c r="F340" s="32">
        <f t="shared" si="67"/>
        <v>0</v>
      </c>
      <c r="G340" s="32">
        <f t="shared" si="68"/>
        <v>0</v>
      </c>
      <c r="H340" s="32">
        <f t="shared" si="69"/>
        <v>0</v>
      </c>
      <c r="I340" s="32">
        <f t="shared" si="70"/>
        <v>0</v>
      </c>
      <c r="J340" s="32">
        <f t="shared" si="71"/>
        <v>0</v>
      </c>
      <c r="K340" s="32">
        <f t="shared" si="72"/>
        <v>0</v>
      </c>
      <c r="L340" s="32">
        <f t="shared" si="73"/>
        <v>0</v>
      </c>
      <c r="M340" s="32">
        <f t="shared" ca="1" si="74"/>
        <v>-8.1234698294346992E-4</v>
      </c>
      <c r="N340" s="32">
        <f t="shared" ca="1" si="75"/>
        <v>0</v>
      </c>
      <c r="O340" s="149">
        <f t="shared" ca="1" si="76"/>
        <v>0</v>
      </c>
      <c r="P340" s="32">
        <f t="shared" ca="1" si="77"/>
        <v>0</v>
      </c>
      <c r="Q340" s="32">
        <f t="shared" ca="1" si="78"/>
        <v>0</v>
      </c>
      <c r="R340">
        <f t="shared" ca="1" si="79"/>
        <v>8.1234698294346992E-4</v>
      </c>
    </row>
    <row r="341" spans="1:18">
      <c r="A341" s="146"/>
      <c r="B341" s="146"/>
      <c r="C341" s="146"/>
      <c r="D341" s="148">
        <f t="shared" si="65"/>
        <v>0</v>
      </c>
      <c r="E341" s="148">
        <f t="shared" si="66"/>
        <v>0</v>
      </c>
      <c r="F341" s="32">
        <f t="shared" si="67"/>
        <v>0</v>
      </c>
      <c r="G341" s="32">
        <f t="shared" si="68"/>
        <v>0</v>
      </c>
      <c r="H341" s="32">
        <f t="shared" si="69"/>
        <v>0</v>
      </c>
      <c r="I341" s="32">
        <f t="shared" si="70"/>
        <v>0</v>
      </c>
      <c r="J341" s="32">
        <f t="shared" si="71"/>
        <v>0</v>
      </c>
      <c r="K341" s="32">
        <f t="shared" si="72"/>
        <v>0</v>
      </c>
      <c r="L341" s="32">
        <f t="shared" si="73"/>
        <v>0</v>
      </c>
      <c r="M341" s="32">
        <f t="shared" ca="1" si="74"/>
        <v>-8.1234698294346992E-4</v>
      </c>
      <c r="N341" s="32">
        <f ca="1">C341*(M341-E341)^2</f>
        <v>0</v>
      </c>
      <c r="O341" s="149">
        <f t="shared" ca="1" si="76"/>
        <v>0</v>
      </c>
      <c r="P341" s="32">
        <f ca="1">(-C341*O$2+O$4*F341-O$5*H341)^2</f>
        <v>0</v>
      </c>
      <c r="Q341" s="32">
        <f t="shared" ca="1" si="78"/>
        <v>0</v>
      </c>
      <c r="R341">
        <f t="shared" ca="1" si="79"/>
        <v>8.1234698294346992E-4</v>
      </c>
    </row>
    <row r="342" spans="1:18">
      <c r="A342" s="146"/>
      <c r="B342" s="146"/>
      <c r="C342" s="146"/>
      <c r="D342" s="148">
        <f t="shared" si="65"/>
        <v>0</v>
      </c>
      <c r="E342" s="148">
        <f t="shared" si="66"/>
        <v>0</v>
      </c>
      <c r="F342" s="32">
        <f t="shared" si="67"/>
        <v>0</v>
      </c>
      <c r="G342" s="32">
        <f t="shared" si="68"/>
        <v>0</v>
      </c>
      <c r="H342" s="32">
        <f t="shared" si="69"/>
        <v>0</v>
      </c>
      <c r="I342" s="32">
        <f t="shared" si="70"/>
        <v>0</v>
      </c>
      <c r="J342" s="32">
        <f t="shared" si="71"/>
        <v>0</v>
      </c>
      <c r="K342" s="32">
        <f t="shared" si="72"/>
        <v>0</v>
      </c>
      <c r="L342" s="32">
        <f t="shared" si="73"/>
        <v>0</v>
      </c>
      <c r="M342" s="32">
        <f t="shared" ca="1" si="74"/>
        <v>-8.1234698294346992E-4</v>
      </c>
      <c r="N342" s="32">
        <f ca="1">C342*(M342-E342)^2</f>
        <v>0</v>
      </c>
      <c r="O342" s="149">
        <f t="shared" ca="1" si="76"/>
        <v>0</v>
      </c>
      <c r="P342" s="32">
        <f ca="1">(-C342*O$2+O$4*F342-O$5*H342)^2</f>
        <v>0</v>
      </c>
      <c r="Q342" s="32">
        <f t="shared" ca="1" si="78"/>
        <v>0</v>
      </c>
      <c r="R342">
        <f t="shared" ca="1" si="79"/>
        <v>8.1234698294346992E-4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Active</vt:lpstr>
      <vt:lpstr>Q_fit</vt:lpstr>
      <vt:lpstr>A (2)</vt:lpstr>
      <vt:lpstr>Q_fit (2)</vt:lpstr>
      <vt:lpstr>A (3)</vt:lpstr>
      <vt:lpstr>Q_fit (3)</vt:lpstr>
      <vt:lpstr>A (4)</vt:lpstr>
      <vt:lpstr>Q_fit (4)</vt:lpstr>
      <vt:lpstr>BAV</vt:lpstr>
      <vt:lpstr>Sheet1</vt:lpstr>
      <vt:lpstr>A (old)</vt:lpstr>
      <vt:lpstr>Q_fit (5)</vt:lpstr>
      <vt:lpstr>'A (2)'!solver_adj</vt:lpstr>
      <vt:lpstr>'A (3)'!solver_adj</vt:lpstr>
      <vt:lpstr>'A (4)'!solver_adj</vt:lpstr>
      <vt:lpstr>'A (old)'!solver_adj</vt:lpstr>
      <vt:lpstr>Active!solver_adj</vt:lpstr>
      <vt:lpstr>'A (2)'!solver_opt</vt:lpstr>
      <vt:lpstr>'A (3)'!solver_opt</vt:lpstr>
      <vt:lpstr>'A (4)'!solver_opt</vt:lpstr>
      <vt:lpstr>'A (old)'!solver_opt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2022-03-31T07:01:34Z</dcterms:created>
  <dcterms:modified xsi:type="dcterms:W3CDTF">2023-08-17T08:00:00Z</dcterms:modified>
</cp:coreProperties>
</file>