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EF1868C-4392-4E14-AB10-4EFE4BBAEB13}" xr6:coauthVersionLast="47" xr6:coauthVersionMax="47" xr10:uidLastSave="{00000000-0000-0000-0000-000000000000}"/>
  <bookViews>
    <workbookView xWindow="14505" yWindow="78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2" i="1" l="1"/>
  <c r="F62" i="1" s="1"/>
  <c r="G62" i="1" s="1"/>
  <c r="K62" i="1" s="1"/>
  <c r="Q62" i="1"/>
  <c r="E63" i="1"/>
  <c r="F63" i="1"/>
  <c r="G63" i="1" s="1"/>
  <c r="K63" i="1" s="1"/>
  <c r="Q63" i="1"/>
  <c r="E60" i="1"/>
  <c r="F60" i="1"/>
  <c r="G60" i="1"/>
  <c r="K60" i="1"/>
  <c r="Q60" i="1"/>
  <c r="E61" i="1"/>
  <c r="F61" i="1"/>
  <c r="G61" i="1"/>
  <c r="K61" i="1"/>
  <c r="Q61" i="1"/>
  <c r="E59" i="1"/>
  <c r="F59" i="1"/>
  <c r="G59" i="1"/>
  <c r="K59" i="1"/>
  <c r="Q59" i="1"/>
  <c r="E55" i="1"/>
  <c r="F55" i="1"/>
  <c r="G55" i="1"/>
  <c r="K55" i="1"/>
  <c r="E58" i="1"/>
  <c r="F58" i="1"/>
  <c r="G58" i="1"/>
  <c r="K58" i="1"/>
  <c r="F21" i="1"/>
  <c r="G21" i="1"/>
  <c r="J21" i="1"/>
  <c r="F26" i="1"/>
  <c r="G26" i="1"/>
  <c r="J26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J48" i="1"/>
  <c r="E49" i="1"/>
  <c r="F49" i="1"/>
  <c r="G49" i="1"/>
  <c r="J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E56" i="1"/>
  <c r="F56" i="1"/>
  <c r="G56" i="1"/>
  <c r="K56" i="1"/>
  <c r="E57" i="1"/>
  <c r="F57" i="1"/>
  <c r="G57" i="1"/>
  <c r="K57" i="1"/>
  <c r="F22" i="1"/>
  <c r="Q55" i="1"/>
  <c r="Q58" i="1"/>
  <c r="D9" i="1"/>
  <c r="C9" i="1"/>
  <c r="E21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E22" i="1"/>
  <c r="Q56" i="1"/>
  <c r="Q57" i="1"/>
  <c r="Q54" i="1"/>
  <c r="Q26" i="1"/>
  <c r="Q22" i="1"/>
  <c r="Q21" i="1"/>
  <c r="F16" i="1"/>
  <c r="F17" i="1" s="1"/>
  <c r="C17" i="1"/>
  <c r="Q53" i="1"/>
  <c r="Q52" i="1"/>
  <c r="Q50" i="1"/>
  <c r="Q51" i="1"/>
  <c r="Q23" i="1"/>
  <c r="Q24" i="1"/>
  <c r="Q25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28" i="1"/>
  <c r="N54" i="1"/>
  <c r="K54" i="1"/>
  <c r="C12" i="1"/>
  <c r="C11" i="1"/>
  <c r="O63" i="1" l="1"/>
  <c r="O62" i="1"/>
  <c r="O44" i="1"/>
  <c r="O52" i="1"/>
  <c r="O25" i="1"/>
  <c r="O55" i="1"/>
  <c r="O42" i="1"/>
  <c r="O38" i="1"/>
  <c r="O27" i="1"/>
  <c r="O46" i="1"/>
  <c r="O26" i="1"/>
  <c r="O37" i="1"/>
  <c r="O30" i="1"/>
  <c r="O22" i="1"/>
  <c r="O34" i="1"/>
  <c r="O57" i="1"/>
  <c r="O24" i="1"/>
  <c r="O40" i="1"/>
  <c r="O61" i="1"/>
  <c r="O23" i="1"/>
  <c r="O49" i="1"/>
  <c r="O60" i="1"/>
  <c r="O45" i="1"/>
  <c r="O58" i="1"/>
  <c r="O35" i="1"/>
  <c r="O43" i="1"/>
  <c r="C15" i="1"/>
  <c r="O28" i="1"/>
  <c r="O32" i="1"/>
  <c r="O51" i="1"/>
  <c r="O48" i="1"/>
  <c r="O50" i="1"/>
  <c r="O59" i="1"/>
  <c r="O29" i="1"/>
  <c r="O47" i="1"/>
  <c r="O31" i="1"/>
  <c r="O39" i="1"/>
  <c r="O54" i="1"/>
  <c r="O36" i="1"/>
  <c r="O41" i="1"/>
  <c r="O33" i="1"/>
  <c r="O56" i="1"/>
  <c r="O21" i="1"/>
  <c r="O5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<sst xmlns="http://schemas.openxmlformats.org/spreadsheetml/2006/main" count="125" uniqueCount="64">
  <si>
    <t>JAVSO..44…69</t>
  </si>
  <si>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</si>
  <si>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</si>
  <si>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</si>
  <si>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</si>
  <si>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</si>
  <si>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</si>
  <si>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</si>
  <si>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</si>
  <si>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</si>
  <si>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</si>
  <si>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</si>
  <si>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</si>
  <si>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</si>
  <si>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</si>
  <si>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</si>
  <si>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</si>
  <si>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</si>
  <si>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</si>
  <si>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</si>
  <si>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</si>
  <si>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</si>
  <si>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</si>
  <si>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</si>
  <si>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</si>
  <si>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</si>
  <si>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</si>
  <si>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</si>
  <si>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</si>
  <si>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</si>
  <si>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</si>
  <si>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</si>
  <si>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</si>
  <si>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</si>
  <si>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</si>
  <si>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</si>
  <si>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</si>
  <si>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</si>
  <si>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</si>
  <si>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</t>
  </si>
  <si>
    <t>IBVS 5484</t>
  </si>
  <si>
    <t>IBVS 5643</t>
  </si>
  <si>
    <t>IBVS 5713</t>
  </si>
  <si>
    <t>I</t>
  </si>
  <si>
    <t>II</t>
  </si>
  <si>
    <t>IBVS 5781</t>
  </si>
  <si>
    <t>IBVS 5875</t>
  </si>
  <si>
    <t>Add cycle</t>
  </si>
  <si>
    <t>Old Cycle</t>
  </si>
  <si>
    <t>IBVS 5966</t>
  </si>
  <si>
    <t>.0019</t>
  </si>
  <si>
    <t>.0006</t>
  </si>
  <si>
    <t>V1332 Tau / GSC 1830-1432</t>
  </si>
  <si>
    <t>OEJV 0168</t>
  </si>
  <si>
    <t>IBVS 6195</t>
  </si>
  <si>
    <t>OEJV 0179</t>
  </si>
  <si>
    <t>pg</t>
  </si>
  <si>
    <t>vis</t>
  </si>
  <si>
    <t>PE</t>
  </si>
  <si>
    <t>CCD</t>
  </si>
  <si>
    <t>BAD?</t>
  </si>
  <si>
    <t>RHN 2019</t>
  </si>
  <si>
    <t>JAVSO 49, 106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</si>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</sst>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  <xf numFmtId="0" fontId="32" fillId="0" borderId="8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3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V1332 Tau - O-C Diagr.</a:t>
            </a:r>
          </a:p>
        </c:rich>
      </c:tx>
      <c:layout>
        <c:manualLayout>
          <c:xMode val="edge"/>
          <c:yMode val="edge"/>
          <c:x val="0.3783031988873435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4-43AD-BC0F-7C37A5596C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4-43AD-BC0F-7C37A5596C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6.1249999926076271E-3</c:v>
                </c:pt>
                <c:pt idx="2">
                  <c:v>9.2499999300343916E-4</c:v>
                </c:pt>
                <c:pt idx="3">
                  <c:v>2.0249999943189323E-3</c:v>
                </c:pt>
                <c:pt idx="4">
                  <c:v>-5.9125000043422915E-3</c:v>
                </c:pt>
                <c:pt idx="5">
                  <c:v>-5.9125000043422915E-3</c:v>
                </c:pt>
                <c:pt idx="6">
                  <c:v>-4.2000000030384399E-3</c:v>
                </c:pt>
                <c:pt idx="7">
                  <c:v>0</c:v>
                </c:pt>
                <c:pt idx="8">
                  <c:v>-1.8249999993713573E-3</c:v>
                </c:pt>
                <c:pt idx="9">
                  <c:v>7.6749999934691004E-3</c:v>
                </c:pt>
                <c:pt idx="10">
                  <c:v>5.9624999921652488E-3</c:v>
                </c:pt>
                <c:pt idx="11">
                  <c:v>2.8499999971245416E-3</c:v>
                </c:pt>
                <c:pt idx="12">
                  <c:v>2.0999999906052835E-3</c:v>
                </c:pt>
                <c:pt idx="13">
                  <c:v>4.687499997089617E-3</c:v>
                </c:pt>
                <c:pt idx="14">
                  <c:v>3.5749999951804057E-3</c:v>
                </c:pt>
                <c:pt idx="15">
                  <c:v>7.0749999940744601E-3</c:v>
                </c:pt>
                <c:pt idx="16">
                  <c:v>7.862499995098915E-3</c:v>
                </c:pt>
                <c:pt idx="17">
                  <c:v>3.9499999984400347E-3</c:v>
                </c:pt>
                <c:pt idx="18">
                  <c:v>4.2374999975436367E-3</c:v>
                </c:pt>
                <c:pt idx="19">
                  <c:v>5.9499999988474883E-3</c:v>
                </c:pt>
                <c:pt idx="20">
                  <c:v>6.7374999998719431E-3</c:v>
                </c:pt>
                <c:pt idx="21">
                  <c:v>3.7249999950290658E-3</c:v>
                </c:pt>
                <c:pt idx="22">
                  <c:v>6.5499999982421286E-3</c:v>
                </c:pt>
                <c:pt idx="23">
                  <c:v>4.9374999944120646E-3</c:v>
                </c:pt>
                <c:pt idx="24">
                  <c:v>3.9249999972525984E-3</c:v>
                </c:pt>
                <c:pt idx="25">
                  <c:v>6.6999999980907887E-3</c:v>
                </c:pt>
                <c:pt idx="26">
                  <c:v>6.7874999949708581E-3</c:v>
                </c:pt>
                <c:pt idx="27">
                  <c:v>5.9624999921652488E-3</c:v>
                </c:pt>
                <c:pt idx="28">
                  <c:v>8.6499999961233698E-3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74-43AD-BC0F-7C37A5596C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9">
                  <c:v>1.2875000000349246E-2</c:v>
                </c:pt>
                <c:pt idx="30">
                  <c:v>2.7624999929685146E-3</c:v>
                </c:pt>
                <c:pt idx="31">
                  <c:v>1.1612499998591375E-2</c:v>
                </c:pt>
                <c:pt idx="32">
                  <c:v>1.7899999998917338E-2</c:v>
                </c:pt>
                <c:pt idx="33">
                  <c:v>2.2269999994023237E-2</c:v>
                </c:pt>
                <c:pt idx="34">
                  <c:v>3.2499999993888196E-2</c:v>
                </c:pt>
                <c:pt idx="35">
                  <c:v>2.9839999995601829E-2</c:v>
                </c:pt>
                <c:pt idx="36">
                  <c:v>2.8737499997077975E-2</c:v>
                </c:pt>
                <c:pt idx="37">
                  <c:v>3.2099999996717088E-2</c:v>
                </c:pt>
                <c:pt idx="38">
                  <c:v>4.7124999997322448E-2</c:v>
                </c:pt>
                <c:pt idx="39">
                  <c:v>4.2341999993368518E-2</c:v>
                </c:pt>
                <c:pt idx="40">
                  <c:v>4.3607999992673285E-2</c:v>
                </c:pt>
                <c:pt idx="41">
                  <c:v>5.5624999993597157E-2</c:v>
                </c:pt>
                <c:pt idx="42">
                  <c:v>5.4662499998812564E-2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74-43AD-BC0F-7C37A5596C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74-43AD-BC0F-7C37A5596C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74-43AD-BC0F-7C37A5596C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33">
                  <c:v>2.2269999994023237E-2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74-43AD-BC0F-7C37A5596C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-2.4274998439840628E-3</c:v>
                </c:pt>
                <c:pt idx="1">
                  <c:v>-2.4028863617706936E-3</c:v>
                </c:pt>
                <c:pt idx="2">
                  <c:v>-2.3290459151305855E-3</c:v>
                </c:pt>
                <c:pt idx="3">
                  <c:v>-2.3290459151305855E-3</c:v>
                </c:pt>
                <c:pt idx="4">
                  <c:v>-9.3120523776298557E-4</c:v>
                </c:pt>
                <c:pt idx="5">
                  <c:v>-9.3120523776298557E-4</c:v>
                </c:pt>
                <c:pt idx="6">
                  <c:v>-9.1582181137962976E-4</c:v>
                </c:pt>
                <c:pt idx="7">
                  <c:v>-7.3532294181492125E-4</c:v>
                </c:pt>
                <c:pt idx="8">
                  <c:v>-5.8559092501692448E-4</c:v>
                </c:pt>
                <c:pt idx="9">
                  <c:v>4.9606470670622987E-3</c:v>
                </c:pt>
                <c:pt idx="10">
                  <c:v>4.961672628821189E-3</c:v>
                </c:pt>
                <c:pt idx="11">
                  <c:v>4.9626981905800793E-3</c:v>
                </c:pt>
                <c:pt idx="12">
                  <c:v>4.983209425757887E-3</c:v>
                </c:pt>
                <c:pt idx="13">
                  <c:v>4.9842349875167781E-3</c:v>
                </c:pt>
                <c:pt idx="14">
                  <c:v>4.9852605492756684E-3</c:v>
                </c:pt>
                <c:pt idx="15">
                  <c:v>5.0426920077735297E-3</c:v>
                </c:pt>
                <c:pt idx="16">
                  <c:v>5.04371756953242E-3</c:v>
                </c:pt>
                <c:pt idx="17">
                  <c:v>5.0447431312913103E-3</c:v>
                </c:pt>
                <c:pt idx="18">
                  <c:v>5.0457686930502014E-3</c:v>
                </c:pt>
                <c:pt idx="19">
                  <c:v>5.1267880720025421E-3</c:v>
                </c:pt>
                <c:pt idx="20">
                  <c:v>5.1278136337614324E-3</c:v>
                </c:pt>
                <c:pt idx="21">
                  <c:v>5.1288391955203226E-3</c:v>
                </c:pt>
                <c:pt idx="22">
                  <c:v>5.3975363763496048E-3</c:v>
                </c:pt>
                <c:pt idx="23">
                  <c:v>5.398561938108495E-3</c:v>
                </c:pt>
                <c:pt idx="24">
                  <c:v>5.3995874998673853E-3</c:v>
                </c:pt>
                <c:pt idx="25">
                  <c:v>5.541115022594259E-3</c:v>
                </c:pt>
                <c:pt idx="26">
                  <c:v>5.5421405843531493E-3</c:v>
                </c:pt>
                <c:pt idx="27">
                  <c:v>5.601623166368792E-3</c:v>
                </c:pt>
                <c:pt idx="28">
                  <c:v>5.6026487281276823E-3</c:v>
                </c:pt>
                <c:pt idx="29">
                  <c:v>8.3326941302938971E-3</c:v>
                </c:pt>
                <c:pt idx="30">
                  <c:v>8.3337196920527882E-3</c:v>
                </c:pt>
                <c:pt idx="31">
                  <c:v>1.2932338618917292E-2</c:v>
                </c:pt>
                <c:pt idx="32">
                  <c:v>1.8832395417813699E-2</c:v>
                </c:pt>
                <c:pt idx="33">
                  <c:v>2.666358500870071E-2</c:v>
                </c:pt>
                <c:pt idx="34">
                  <c:v>3.2821057809078603E-2</c:v>
                </c:pt>
                <c:pt idx="35">
                  <c:v>3.2993352184572187E-2</c:v>
                </c:pt>
                <c:pt idx="36">
                  <c:v>3.5591100119841547E-2</c:v>
                </c:pt>
                <c:pt idx="37">
                  <c:v>3.5643403769544953E-2</c:v>
                </c:pt>
                <c:pt idx="38">
                  <c:v>4.3484848978020865E-2</c:v>
                </c:pt>
                <c:pt idx="39">
                  <c:v>4.3718677059047875E-2</c:v>
                </c:pt>
                <c:pt idx="40">
                  <c:v>4.3718677059047875E-2</c:v>
                </c:pt>
                <c:pt idx="41">
                  <c:v>4.9638219531363201E-2</c:v>
                </c:pt>
                <c:pt idx="42">
                  <c:v>4.9684369810513267E-2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74-43AD-BC0F-7C37A5596C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-3.3975000005739275E-2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74-43AD-BC0F-7C37A559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9680"/>
        <c:axId val="1"/>
      </c:scatterChart>
      <c:valAx>
        <c:axId val="44375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5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48539638386647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16E9B6-C481-9146-35FC-FF28774EF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</row>
    <row r="2" spans="1:6">
      <c r="A2" t="s">
        <v>25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2</v>
      </c>
      <c r="C4" s="8" t="s">
        <v>30</v>
      </c>
      <c r="D4" s="9" t="s">
        <v>30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3</v>
      </c>
    </row>
    <row r="7" spans="1:6">
      <c r="A7" t="s">
        <v>4</v>
      </c>
      <c r="C7">
        <v>52928.539900000003</v>
      </c>
      <c r="D7" s="28" t="s">
        <v>29</v>
      </c>
    </row>
    <row r="8" spans="1:6">
      <c r="A8" t="s">
        <v>5</v>
      </c>
      <c r="C8">
        <v>0.27182499999999998</v>
      </c>
      <c r="D8" s="29">
        <v>5699</v>
      </c>
    </row>
    <row r="9" spans="1:6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INTERCEPT(INDIRECT($D$9):G992,INDIRECT($C$9):F992)</f>
        <v>-7.3532294181492125E-4</v>
      </c>
      <c r="D11" s="3"/>
      <c r="E11" s="12"/>
    </row>
    <row r="12" spans="1:6">
      <c r="A12" s="12" t="s">
        <v>18</v>
      </c>
      <c r="B12" s="12"/>
      <c r="C12" s="23">
        <f ca="1">SLOPE(INDIRECT($D$9):G992,INDIRECT($C$9):F992)</f>
        <v>2.0511235177807778E-6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(C7+C11)+(C8+C12)*INT(MAX(F21:F3533))</f>
        <v>59610.319908344245</v>
      </c>
      <c r="E15" s="16" t="s">
        <v>47</v>
      </c>
      <c r="F15" s="13">
        <v>1</v>
      </c>
    </row>
    <row r="16" spans="1:6">
      <c r="A16" s="18" t="s">
        <v>6</v>
      </c>
      <c r="B16" s="12"/>
      <c r="C16" s="19">
        <f ca="1">+C8+C12</f>
        <v>0.27182705112351774</v>
      </c>
      <c r="E16" s="16" t="s">
        <v>34</v>
      </c>
      <c r="F16" s="17">
        <f ca="1">NOW()+15018.5+$C$5/24</f>
        <v>59968.859184027773</v>
      </c>
    </row>
    <row r="17" spans="1:21" ht="13.5" thickBot="1">
      <c r="A17" s="16" t="s">
        <v>31</v>
      </c>
      <c r="B17" s="12"/>
      <c r="C17" s="12">
        <f>COUNT(C21:C2191)</f>
        <v>43</v>
      </c>
      <c r="E17" s="16" t="s">
        <v>48</v>
      </c>
      <c r="F17" s="17">
        <f ca="1">ROUND(2*(F16-$C$7)/$C$8,0)/2+F15</f>
        <v>25901</v>
      </c>
    </row>
    <row r="18" spans="1:21" ht="14.25" thickTop="1" thickBot="1">
      <c r="A18" s="18" t="s">
        <v>7</v>
      </c>
      <c r="B18" s="12"/>
      <c r="C18" s="21">
        <f ca="1">+C15</f>
        <v>59610.319908344245</v>
      </c>
      <c r="D18" s="22">
        <f ca="1">+C16</f>
        <v>0.27182705112351774</v>
      </c>
      <c r="E18" s="16" t="s">
        <v>35</v>
      </c>
      <c r="F18" s="25">
        <f ca="1">ROUND(2*(F16-$C$15)/$C$16,0)/2+F15</f>
        <v>1320</v>
      </c>
    </row>
    <row r="19" spans="1:21" ht="13.5" thickTop="1">
      <c r="E19" s="16" t="s">
        <v>36</v>
      </c>
      <c r="F19" s="20">
        <f ca="1">+$C$15+$C$16*F18-15018.5-$C$5/24</f>
        <v>44951.027449160625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56</v>
      </c>
      <c r="I20" s="7" t="s">
        <v>57</v>
      </c>
      <c r="J20" s="7" t="s">
        <v>58</v>
      </c>
      <c r="K20" s="7" t="s">
        <v>59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43" t="s">
        <v>60</v>
      </c>
    </row>
    <row r="21" spans="1:21">
      <c r="A21" s="30" t="s">
        <v>40</v>
      </c>
      <c r="B21" s="40" t="s">
        <v>43</v>
      </c>
      <c r="C21" s="30">
        <v>52704.290399999998</v>
      </c>
      <c r="D21" s="30" t="s">
        <v>50</v>
      </c>
      <c r="E21">
        <f t="shared" ref="E21:E58" si="0">+(C21-C$7)/C$8</f>
        <v>-824.97746712040976</v>
      </c>
      <c r="F21">
        <f t="shared" ref="F21:F59" si="1">ROUND(2*E21,0)/2</f>
        <v>-825</v>
      </c>
      <c r="G21">
        <f>+C21-(C$7+F21*C$8)</f>
        <v>6.1249999926076271E-3</v>
      </c>
      <c r="J21">
        <f>+G21</f>
        <v>6.1249999926076271E-3</v>
      </c>
      <c r="O21">
        <f t="shared" ref="O21:O58" ca="1" si="2">+C$11+C$12*$F21</f>
        <v>-2.4274998439840628E-3</v>
      </c>
      <c r="Q21" s="2">
        <f t="shared" ref="Q21:Q58" si="3">+C21-15018.5</f>
        <v>37685.790399999998</v>
      </c>
    </row>
    <row r="22" spans="1:21">
      <c r="A22" s="30" t="s">
        <v>40</v>
      </c>
      <c r="B22" s="40" t="s">
        <v>43</v>
      </c>
      <c r="C22" s="30">
        <v>52707.512199999997</v>
      </c>
      <c r="D22" s="30" t="s">
        <v>51</v>
      </c>
      <c r="E22">
        <f t="shared" si="0"/>
        <v>-813.124988503655</v>
      </c>
      <c r="F22">
        <f t="shared" si="1"/>
        <v>-813</v>
      </c>
      <c r="O22">
        <f t="shared" ca="1" si="2"/>
        <v>-2.4028863617706936E-3</v>
      </c>
      <c r="Q22" s="2">
        <f t="shared" si="3"/>
        <v>37689.012199999997</v>
      </c>
      <c r="U22" s="39">
        <v>-3.3975000005739275E-2</v>
      </c>
    </row>
    <row r="23" spans="1:21">
      <c r="A23" s="30" t="s">
        <v>40</v>
      </c>
      <c r="B23" s="31"/>
      <c r="C23" s="32">
        <v>52717.332799999996</v>
      </c>
      <c r="D23" s="32">
        <v>1.1999999999999999E-3</v>
      </c>
      <c r="E23">
        <f t="shared" si="0"/>
        <v>-776.99659707534965</v>
      </c>
      <c r="F23">
        <f t="shared" si="1"/>
        <v>-777</v>
      </c>
      <c r="G23">
        <f t="shared" ref="G23:G58" si="4">+C23-(C$7+F23*C$8)</f>
        <v>9.2499999300343916E-4</v>
      </c>
      <c r="J23">
        <f t="shared" ref="J23:J49" si="5">+G23</f>
        <v>9.2499999300343916E-4</v>
      </c>
      <c r="O23">
        <f t="shared" ca="1" si="2"/>
        <v>-2.3290459151305855E-3</v>
      </c>
      <c r="Q23" s="2">
        <f t="shared" si="3"/>
        <v>37698.832799999996</v>
      </c>
    </row>
    <row r="24" spans="1:21">
      <c r="A24" s="30" t="s">
        <v>41</v>
      </c>
      <c r="B24" s="33"/>
      <c r="C24" s="34">
        <v>52717.333899999998</v>
      </c>
      <c r="D24" s="34">
        <v>1.1999999999999999E-3</v>
      </c>
      <c r="E24">
        <f t="shared" si="0"/>
        <v>-776.99255035410874</v>
      </c>
      <c r="F24">
        <f t="shared" si="1"/>
        <v>-777</v>
      </c>
      <c r="G24">
        <f t="shared" si="4"/>
        <v>2.0249999943189323E-3</v>
      </c>
      <c r="J24">
        <f t="shared" si="5"/>
        <v>2.0249999943189323E-3</v>
      </c>
      <c r="O24">
        <f t="shared" ca="1" si="2"/>
        <v>-2.3290459151305855E-3</v>
      </c>
      <c r="Q24" s="2">
        <f t="shared" si="3"/>
        <v>37698.833899999998</v>
      </c>
    </row>
    <row r="25" spans="1:21">
      <c r="A25" s="30" t="s">
        <v>41</v>
      </c>
      <c r="B25" s="33"/>
      <c r="C25" s="34">
        <v>52902.574699999997</v>
      </c>
      <c r="D25" s="34">
        <v>8.0000000000000004E-4</v>
      </c>
      <c r="E25">
        <f t="shared" si="0"/>
        <v>-95.521751126666089</v>
      </c>
      <c r="F25">
        <f t="shared" si="1"/>
        <v>-95.5</v>
      </c>
      <c r="G25">
        <f t="shared" si="4"/>
        <v>-5.9125000043422915E-3</v>
      </c>
      <c r="J25">
        <f t="shared" si="5"/>
        <v>-5.9125000043422915E-3</v>
      </c>
      <c r="O25">
        <f t="shared" ca="1" si="2"/>
        <v>-9.3120523776298557E-4</v>
      </c>
      <c r="Q25" s="2">
        <f t="shared" si="3"/>
        <v>37884.074699999997</v>
      </c>
    </row>
    <row r="26" spans="1:21">
      <c r="A26" s="30" t="s">
        <v>41</v>
      </c>
      <c r="B26" s="40" t="s">
        <v>43</v>
      </c>
      <c r="C26" s="30">
        <v>52902.574699999997</v>
      </c>
      <c r="D26" s="30">
        <v>8.0000000000000004E-4</v>
      </c>
      <c r="E26">
        <f t="shared" si="0"/>
        <v>-95.521751126666089</v>
      </c>
      <c r="F26">
        <f t="shared" si="1"/>
        <v>-95.5</v>
      </c>
      <c r="G26">
        <f t="shared" si="4"/>
        <v>-5.9125000043422915E-3</v>
      </c>
      <c r="J26">
        <f t="shared" si="5"/>
        <v>-5.9125000043422915E-3</v>
      </c>
      <c r="O26">
        <f t="shared" ca="1" si="2"/>
        <v>-9.3120523776298557E-4</v>
      </c>
      <c r="Q26" s="2">
        <f t="shared" si="3"/>
        <v>37884.074699999997</v>
      </c>
    </row>
    <row r="27" spans="1:21">
      <c r="A27" s="30" t="s">
        <v>41</v>
      </c>
      <c r="B27" s="33"/>
      <c r="C27" s="34">
        <v>52904.615100000003</v>
      </c>
      <c r="D27" s="34">
        <v>1.1999999999999999E-3</v>
      </c>
      <c r="E27">
        <f t="shared" si="0"/>
        <v>-88.015451117449416</v>
      </c>
      <c r="F27">
        <f t="shared" si="1"/>
        <v>-88</v>
      </c>
      <c r="G27">
        <f t="shared" si="4"/>
        <v>-4.2000000030384399E-3</v>
      </c>
      <c r="J27">
        <f t="shared" si="5"/>
        <v>-4.2000000030384399E-3</v>
      </c>
      <c r="O27">
        <f t="shared" ca="1" si="2"/>
        <v>-9.1582181137962976E-4</v>
      </c>
      <c r="Q27" s="2">
        <f t="shared" si="3"/>
        <v>37886.115100000003</v>
      </c>
    </row>
    <row r="28" spans="1:21">
      <c r="A28" s="41" t="s">
        <v>39</v>
      </c>
      <c r="B28" s="41"/>
      <c r="C28" s="35">
        <v>52928.539900000003</v>
      </c>
      <c r="D28" s="35" t="s">
        <v>15</v>
      </c>
      <c r="E28">
        <f t="shared" si="0"/>
        <v>0</v>
      </c>
      <c r="F28">
        <f t="shared" si="1"/>
        <v>0</v>
      </c>
      <c r="G28">
        <f t="shared" si="4"/>
        <v>0</v>
      </c>
      <c r="J28">
        <f t="shared" si="5"/>
        <v>0</v>
      </c>
      <c r="O28">
        <f t="shared" ca="1" si="2"/>
        <v>-7.3532294181492125E-4</v>
      </c>
      <c r="Q28" s="2">
        <f t="shared" si="3"/>
        <v>37910.039900000003</v>
      </c>
    </row>
    <row r="29" spans="1:21">
      <c r="A29" s="30" t="s">
        <v>41</v>
      </c>
      <c r="B29" s="33"/>
      <c r="C29" s="34">
        <v>52948.381300000001</v>
      </c>
      <c r="D29" s="34">
        <v>8.9999999999999998E-4</v>
      </c>
      <c r="E29">
        <f t="shared" si="0"/>
        <v>72.99328612157646</v>
      </c>
      <c r="F29">
        <f t="shared" si="1"/>
        <v>73</v>
      </c>
      <c r="G29">
        <f t="shared" si="4"/>
        <v>-1.8249999993713573E-3</v>
      </c>
      <c r="J29">
        <f t="shared" si="5"/>
        <v>-1.8249999993713573E-3</v>
      </c>
      <c r="O29">
        <f t="shared" ca="1" si="2"/>
        <v>-5.8559092501692448E-4</v>
      </c>
      <c r="Q29" s="2">
        <f t="shared" si="3"/>
        <v>37929.881300000001</v>
      </c>
    </row>
    <row r="30" spans="1:21">
      <c r="A30" s="35" t="s">
        <v>42</v>
      </c>
      <c r="B30" s="36" t="s">
        <v>43</v>
      </c>
      <c r="C30" s="35">
        <v>53683.405599999998</v>
      </c>
      <c r="D30" s="35">
        <v>2.0999999999999999E-3</v>
      </c>
      <c r="E30">
        <f t="shared" si="0"/>
        <v>2777.0282350776965</v>
      </c>
      <c r="F30">
        <f t="shared" si="1"/>
        <v>2777</v>
      </c>
      <c r="G30">
        <f t="shared" si="4"/>
        <v>7.6749999934691004E-3</v>
      </c>
      <c r="J30">
        <f t="shared" si="5"/>
        <v>7.6749999934691004E-3</v>
      </c>
      <c r="O30">
        <f t="shared" ca="1" si="2"/>
        <v>4.9606470670622987E-3</v>
      </c>
      <c r="Q30" s="2">
        <f t="shared" si="3"/>
        <v>38664.905599999998</v>
      </c>
    </row>
    <row r="31" spans="1:21">
      <c r="A31" s="35" t="s">
        <v>42</v>
      </c>
      <c r="B31" s="36" t="s">
        <v>44</v>
      </c>
      <c r="C31" s="35">
        <v>53683.539799999999</v>
      </c>
      <c r="D31" s="35">
        <v>1E-3</v>
      </c>
      <c r="E31">
        <f t="shared" si="0"/>
        <v>2777.5219350685011</v>
      </c>
      <c r="F31">
        <f t="shared" si="1"/>
        <v>2777.5</v>
      </c>
      <c r="G31">
        <f t="shared" si="4"/>
        <v>5.9624999921652488E-3</v>
      </c>
      <c r="J31">
        <f t="shared" si="5"/>
        <v>5.9624999921652488E-3</v>
      </c>
      <c r="O31">
        <f t="shared" ca="1" si="2"/>
        <v>4.961672628821189E-3</v>
      </c>
      <c r="Q31" s="2">
        <f t="shared" si="3"/>
        <v>38665.039799999999</v>
      </c>
    </row>
    <row r="32" spans="1:21">
      <c r="A32" s="35" t="s">
        <v>42</v>
      </c>
      <c r="B32" s="36" t="s">
        <v>43</v>
      </c>
      <c r="C32" s="35">
        <v>53683.672599999998</v>
      </c>
      <c r="D32" s="35">
        <v>5.9999999999999995E-4</v>
      </c>
      <c r="E32">
        <f t="shared" si="0"/>
        <v>2778.0104846868194</v>
      </c>
      <c r="F32">
        <f t="shared" si="1"/>
        <v>2778</v>
      </c>
      <c r="G32">
        <f t="shared" si="4"/>
        <v>2.8499999971245416E-3</v>
      </c>
      <c r="J32">
        <f t="shared" si="5"/>
        <v>2.8499999971245416E-3</v>
      </c>
      <c r="O32">
        <f t="shared" ca="1" si="2"/>
        <v>4.9626981905800793E-3</v>
      </c>
      <c r="Q32" s="2">
        <f t="shared" si="3"/>
        <v>38665.172599999998</v>
      </c>
    </row>
    <row r="33" spans="1:17">
      <c r="A33" s="35" t="s">
        <v>42</v>
      </c>
      <c r="B33" s="36" t="s">
        <v>43</v>
      </c>
      <c r="C33" s="35">
        <v>53686.390099999997</v>
      </c>
      <c r="D33" s="35">
        <v>2.3999999999999998E-3</v>
      </c>
      <c r="E33">
        <f t="shared" si="0"/>
        <v>2788.0077255586998</v>
      </c>
      <c r="F33">
        <f t="shared" si="1"/>
        <v>2788</v>
      </c>
      <c r="G33">
        <f t="shared" si="4"/>
        <v>2.0999999906052835E-3</v>
      </c>
      <c r="J33">
        <f t="shared" si="5"/>
        <v>2.0999999906052835E-3</v>
      </c>
      <c r="O33">
        <f t="shared" ca="1" si="2"/>
        <v>4.983209425757887E-3</v>
      </c>
      <c r="Q33" s="2">
        <f t="shared" si="3"/>
        <v>38667.890099999997</v>
      </c>
    </row>
    <row r="34" spans="1:17">
      <c r="A34" s="35" t="s">
        <v>42</v>
      </c>
      <c r="B34" s="36" t="s">
        <v>44</v>
      </c>
      <c r="C34" s="35">
        <v>53686.528599999998</v>
      </c>
      <c r="D34" s="35">
        <v>1.4E-3</v>
      </c>
      <c r="E34">
        <f t="shared" si="0"/>
        <v>2788.5172445507014</v>
      </c>
      <c r="F34">
        <f t="shared" si="1"/>
        <v>2788.5</v>
      </c>
      <c r="G34">
        <f t="shared" si="4"/>
        <v>4.687499997089617E-3</v>
      </c>
      <c r="J34">
        <f t="shared" si="5"/>
        <v>4.687499997089617E-3</v>
      </c>
      <c r="O34">
        <f t="shared" ca="1" si="2"/>
        <v>4.9842349875167781E-3</v>
      </c>
      <c r="Q34" s="2">
        <f t="shared" si="3"/>
        <v>38668.028599999998</v>
      </c>
    </row>
    <row r="35" spans="1:17">
      <c r="A35" s="35" t="s">
        <v>42</v>
      </c>
      <c r="B35" s="36" t="s">
        <v>43</v>
      </c>
      <c r="C35" s="35">
        <v>53686.663399999998</v>
      </c>
      <c r="D35" s="35">
        <v>1.1999999999999999E-3</v>
      </c>
      <c r="E35">
        <f t="shared" si="0"/>
        <v>2789.0131518439962</v>
      </c>
      <c r="F35">
        <f t="shared" si="1"/>
        <v>2789</v>
      </c>
      <c r="G35">
        <f t="shared" si="4"/>
        <v>3.5749999951804057E-3</v>
      </c>
      <c r="J35">
        <f t="shared" si="5"/>
        <v>3.5749999951804057E-3</v>
      </c>
      <c r="O35">
        <f t="shared" ca="1" si="2"/>
        <v>4.9852605492756684E-3</v>
      </c>
      <c r="Q35" s="2">
        <f t="shared" si="3"/>
        <v>38668.163399999998</v>
      </c>
    </row>
    <row r="36" spans="1:17">
      <c r="A36" s="35" t="s">
        <v>42</v>
      </c>
      <c r="B36" s="36" t="s">
        <v>43</v>
      </c>
      <c r="C36" s="35">
        <v>53694.277999999998</v>
      </c>
      <c r="D36" s="35">
        <v>1.5E-3</v>
      </c>
      <c r="E36">
        <f t="shared" si="0"/>
        <v>2817.026027775205</v>
      </c>
      <c r="F36">
        <f t="shared" si="1"/>
        <v>2817</v>
      </c>
      <c r="G36">
        <f t="shared" si="4"/>
        <v>7.0749999940744601E-3</v>
      </c>
      <c r="J36">
        <f t="shared" si="5"/>
        <v>7.0749999940744601E-3</v>
      </c>
      <c r="O36">
        <f t="shared" ca="1" si="2"/>
        <v>5.0426920077735297E-3</v>
      </c>
      <c r="Q36" s="2">
        <f t="shared" si="3"/>
        <v>38675.777999999998</v>
      </c>
    </row>
    <row r="37" spans="1:17">
      <c r="A37" s="35" t="s">
        <v>42</v>
      </c>
      <c r="B37" s="36" t="s">
        <v>44</v>
      </c>
      <c r="C37" s="35">
        <v>53694.414700000001</v>
      </c>
      <c r="D37" s="35">
        <v>1E-3</v>
      </c>
      <c r="E37">
        <f t="shared" si="0"/>
        <v>2817.5289248597364</v>
      </c>
      <c r="F37">
        <f t="shared" si="1"/>
        <v>2817.5</v>
      </c>
      <c r="G37">
        <f t="shared" si="4"/>
        <v>7.862499995098915E-3</v>
      </c>
      <c r="J37">
        <f t="shared" si="5"/>
        <v>7.862499995098915E-3</v>
      </c>
      <c r="O37">
        <f t="shared" ca="1" si="2"/>
        <v>5.04371756953242E-3</v>
      </c>
      <c r="Q37" s="2">
        <f t="shared" si="3"/>
        <v>38675.914700000001</v>
      </c>
    </row>
    <row r="38" spans="1:17">
      <c r="A38" s="35" t="s">
        <v>42</v>
      </c>
      <c r="B38" s="36" t="s">
        <v>43</v>
      </c>
      <c r="C38" s="35">
        <v>53694.546699999999</v>
      </c>
      <c r="D38" s="35">
        <v>1.4E-3</v>
      </c>
      <c r="E38">
        <f t="shared" si="0"/>
        <v>2818.0145314080587</v>
      </c>
      <c r="F38">
        <f t="shared" si="1"/>
        <v>2818</v>
      </c>
      <c r="G38">
        <f t="shared" si="4"/>
        <v>3.9499999984400347E-3</v>
      </c>
      <c r="J38">
        <f t="shared" si="5"/>
        <v>3.9499999984400347E-3</v>
      </c>
      <c r="O38">
        <f t="shared" ca="1" si="2"/>
        <v>5.0447431312913103E-3</v>
      </c>
      <c r="Q38" s="2">
        <f t="shared" si="3"/>
        <v>38676.046699999999</v>
      </c>
    </row>
    <row r="39" spans="1:17">
      <c r="A39" s="35" t="s">
        <v>42</v>
      </c>
      <c r="B39" s="36" t="s">
        <v>44</v>
      </c>
      <c r="C39" s="35">
        <v>53694.6829</v>
      </c>
      <c r="D39" s="35">
        <v>1.1000000000000001E-3</v>
      </c>
      <c r="E39">
        <f t="shared" si="0"/>
        <v>2818.5155890738397</v>
      </c>
      <c r="F39">
        <f t="shared" si="1"/>
        <v>2818.5</v>
      </c>
      <c r="G39">
        <f t="shared" si="4"/>
        <v>4.2374999975436367E-3</v>
      </c>
      <c r="J39">
        <f t="shared" si="5"/>
        <v>4.2374999975436367E-3</v>
      </c>
      <c r="O39">
        <f t="shared" ca="1" si="2"/>
        <v>5.0457686930502014E-3</v>
      </c>
      <c r="Q39" s="2">
        <f t="shared" si="3"/>
        <v>38676.1829</v>
      </c>
    </row>
    <row r="40" spans="1:17">
      <c r="A40" s="35" t="s">
        <v>42</v>
      </c>
      <c r="B40" s="36" t="s">
        <v>43</v>
      </c>
      <c r="C40" s="35">
        <v>53705.421699999999</v>
      </c>
      <c r="D40" s="35">
        <v>1.8E-3</v>
      </c>
      <c r="E40">
        <f t="shared" si="0"/>
        <v>2858.0218890830338</v>
      </c>
      <c r="F40">
        <f t="shared" si="1"/>
        <v>2858</v>
      </c>
      <c r="G40">
        <f t="shared" si="4"/>
        <v>5.9499999988474883E-3</v>
      </c>
      <c r="J40">
        <f t="shared" si="5"/>
        <v>5.9499999988474883E-3</v>
      </c>
      <c r="O40">
        <f t="shared" ca="1" si="2"/>
        <v>5.1267880720025421E-3</v>
      </c>
      <c r="Q40" s="2">
        <f t="shared" si="3"/>
        <v>38686.921699999999</v>
      </c>
    </row>
    <row r="41" spans="1:17">
      <c r="A41" s="35" t="s">
        <v>42</v>
      </c>
      <c r="B41" s="36" t="s">
        <v>44</v>
      </c>
      <c r="C41" s="35">
        <v>53705.558400000002</v>
      </c>
      <c r="D41" s="35">
        <v>1.1999999999999999E-3</v>
      </c>
      <c r="E41">
        <f t="shared" si="0"/>
        <v>2858.5247861675648</v>
      </c>
      <c r="F41">
        <f t="shared" si="1"/>
        <v>2858.5</v>
      </c>
      <c r="G41">
        <f t="shared" si="4"/>
        <v>6.7374999998719431E-3</v>
      </c>
      <c r="J41">
        <f t="shared" si="5"/>
        <v>6.7374999998719431E-3</v>
      </c>
      <c r="O41">
        <f t="shared" ca="1" si="2"/>
        <v>5.1278136337614324E-3</v>
      </c>
      <c r="Q41" s="2">
        <f t="shared" si="3"/>
        <v>38687.058400000002</v>
      </c>
    </row>
    <row r="42" spans="1:17">
      <c r="A42" s="35" t="s">
        <v>42</v>
      </c>
      <c r="B42" s="36" t="s">
        <v>43</v>
      </c>
      <c r="C42" s="35">
        <v>53705.691299999999</v>
      </c>
      <c r="D42" s="35">
        <v>2.2000000000000001E-3</v>
      </c>
      <c r="E42">
        <f t="shared" si="0"/>
        <v>2859.0137036696228</v>
      </c>
      <c r="F42">
        <f t="shared" si="1"/>
        <v>2859</v>
      </c>
      <c r="G42">
        <f t="shared" si="4"/>
        <v>3.7249999950290658E-3</v>
      </c>
      <c r="J42">
        <f t="shared" si="5"/>
        <v>3.7249999950290658E-3</v>
      </c>
      <c r="O42">
        <f t="shared" ca="1" si="2"/>
        <v>5.1288391955203226E-3</v>
      </c>
      <c r="Q42" s="2">
        <f t="shared" si="3"/>
        <v>38687.191299999999</v>
      </c>
    </row>
    <row r="43" spans="1:17">
      <c r="A43" s="35" t="s">
        <v>42</v>
      </c>
      <c r="B43" s="36" t="s">
        <v>43</v>
      </c>
      <c r="C43" s="35">
        <v>53741.303200000002</v>
      </c>
      <c r="D43" s="35">
        <v>5.9999999999999995E-4</v>
      </c>
      <c r="E43">
        <f t="shared" si="0"/>
        <v>2990.0240963855376</v>
      </c>
      <c r="F43">
        <f t="shared" si="1"/>
        <v>2990</v>
      </c>
      <c r="G43">
        <f t="shared" si="4"/>
        <v>6.5499999982421286E-3</v>
      </c>
      <c r="J43">
        <f t="shared" si="5"/>
        <v>6.5499999982421286E-3</v>
      </c>
      <c r="O43">
        <f t="shared" ca="1" si="2"/>
        <v>5.3975363763496048E-3</v>
      </c>
      <c r="Q43" s="2">
        <f t="shared" si="3"/>
        <v>38722.803200000002</v>
      </c>
    </row>
    <row r="44" spans="1:17">
      <c r="A44" s="35" t="s">
        <v>42</v>
      </c>
      <c r="B44" s="36" t="s">
        <v>44</v>
      </c>
      <c r="C44" s="35">
        <v>53741.4375</v>
      </c>
      <c r="D44" s="35">
        <v>1E-3</v>
      </c>
      <c r="E44">
        <f t="shared" si="0"/>
        <v>2990.5181642600814</v>
      </c>
      <c r="F44">
        <f t="shared" si="1"/>
        <v>2990.5</v>
      </c>
      <c r="G44">
        <f t="shared" si="4"/>
        <v>4.9374999944120646E-3</v>
      </c>
      <c r="J44">
        <f t="shared" si="5"/>
        <v>4.9374999944120646E-3</v>
      </c>
      <c r="O44">
        <f t="shared" ca="1" si="2"/>
        <v>5.398561938108495E-3</v>
      </c>
      <c r="Q44" s="2">
        <f t="shared" si="3"/>
        <v>38722.9375</v>
      </c>
    </row>
    <row r="45" spans="1:17">
      <c r="A45" s="35" t="s">
        <v>42</v>
      </c>
      <c r="B45" s="36" t="s">
        <v>43</v>
      </c>
      <c r="C45" s="35">
        <v>53741.572399999997</v>
      </c>
      <c r="D45" s="35">
        <v>1.2999999999999999E-3</v>
      </c>
      <c r="E45">
        <f t="shared" si="0"/>
        <v>2991.0144394371155</v>
      </c>
      <c r="F45">
        <f t="shared" si="1"/>
        <v>2991</v>
      </c>
      <c r="G45">
        <f t="shared" si="4"/>
        <v>3.9249999972525984E-3</v>
      </c>
      <c r="J45">
        <f t="shared" si="5"/>
        <v>3.9249999972525984E-3</v>
      </c>
      <c r="O45">
        <f t="shared" ca="1" si="2"/>
        <v>5.3995874998673853E-3</v>
      </c>
      <c r="Q45" s="2">
        <f t="shared" si="3"/>
        <v>38723.072399999997</v>
      </c>
    </row>
    <row r="46" spans="1:17">
      <c r="A46" s="35" t="s">
        <v>42</v>
      </c>
      <c r="B46" s="36" t="s">
        <v>43</v>
      </c>
      <c r="C46" s="35">
        <v>53760.331100000003</v>
      </c>
      <c r="D46" s="35">
        <v>1E-3</v>
      </c>
      <c r="E46">
        <f t="shared" si="0"/>
        <v>3060.0246482111643</v>
      </c>
      <c r="F46">
        <f t="shared" si="1"/>
        <v>3060</v>
      </c>
      <c r="G46">
        <f t="shared" si="4"/>
        <v>6.6999999980907887E-3</v>
      </c>
      <c r="J46">
        <f t="shared" si="5"/>
        <v>6.6999999980907887E-3</v>
      </c>
      <c r="O46">
        <f t="shared" ca="1" si="2"/>
        <v>5.541115022594259E-3</v>
      </c>
      <c r="Q46" s="2">
        <f t="shared" si="3"/>
        <v>38741.831100000003</v>
      </c>
    </row>
    <row r="47" spans="1:17">
      <c r="A47" s="35" t="s">
        <v>42</v>
      </c>
      <c r="B47" s="36" t="s">
        <v>44</v>
      </c>
      <c r="C47" s="35">
        <v>53760.467100000002</v>
      </c>
      <c r="D47" s="35">
        <v>8.9999999999999998E-4</v>
      </c>
      <c r="E47">
        <f t="shared" si="0"/>
        <v>3060.5249701094394</v>
      </c>
      <c r="F47">
        <f t="shared" si="1"/>
        <v>3060.5</v>
      </c>
      <c r="G47">
        <f t="shared" si="4"/>
        <v>6.7874999949708581E-3</v>
      </c>
      <c r="J47">
        <f t="shared" si="5"/>
        <v>6.7874999949708581E-3</v>
      </c>
      <c r="O47">
        <f t="shared" ca="1" si="2"/>
        <v>5.5421405843531493E-3</v>
      </c>
      <c r="Q47" s="2">
        <f t="shared" si="3"/>
        <v>38741.967100000002</v>
      </c>
    </row>
    <row r="48" spans="1:17">
      <c r="A48" s="35" t="s">
        <v>42</v>
      </c>
      <c r="B48" s="36" t="s">
        <v>44</v>
      </c>
      <c r="C48" s="35">
        <v>53768.349199999997</v>
      </c>
      <c r="D48" s="35">
        <v>6.9999999999999999E-4</v>
      </c>
      <c r="E48">
        <f t="shared" si="0"/>
        <v>3089.5219350684947</v>
      </c>
      <c r="F48">
        <f t="shared" si="1"/>
        <v>3089.5</v>
      </c>
      <c r="G48">
        <f t="shared" si="4"/>
        <v>5.9624999921652488E-3</v>
      </c>
      <c r="J48">
        <f t="shared" si="5"/>
        <v>5.9624999921652488E-3</v>
      </c>
      <c r="O48">
        <f t="shared" ca="1" si="2"/>
        <v>5.601623166368792E-3</v>
      </c>
      <c r="Q48" s="2">
        <f t="shared" si="3"/>
        <v>38749.849199999997</v>
      </c>
    </row>
    <row r="49" spans="1:17">
      <c r="A49" s="35" t="s">
        <v>42</v>
      </c>
      <c r="B49" s="36" t="s">
        <v>43</v>
      </c>
      <c r="C49" s="38">
        <v>53768.487800000003</v>
      </c>
      <c r="D49" s="35">
        <v>1.4E-3</v>
      </c>
      <c r="E49">
        <f t="shared" si="0"/>
        <v>3090.0318219442629</v>
      </c>
      <c r="F49">
        <f t="shared" si="1"/>
        <v>3090</v>
      </c>
      <c r="G49">
        <f t="shared" si="4"/>
        <v>8.6499999961233698E-3</v>
      </c>
      <c r="J49">
        <f t="shared" si="5"/>
        <v>8.6499999961233698E-3</v>
      </c>
      <c r="O49">
        <f t="shared" ca="1" si="2"/>
        <v>5.6026487281276823E-3</v>
      </c>
      <c r="Q49" s="2">
        <f t="shared" si="3"/>
        <v>38749.987800000003</v>
      </c>
    </row>
    <row r="50" spans="1:17">
      <c r="A50" s="35" t="s">
        <v>45</v>
      </c>
      <c r="B50" s="36" t="s">
        <v>43</v>
      </c>
      <c r="C50" s="35">
        <v>54130.291100000002</v>
      </c>
      <c r="D50" s="35">
        <v>1E-3</v>
      </c>
      <c r="E50">
        <f t="shared" si="0"/>
        <v>4421.0473650326458</v>
      </c>
      <c r="F50">
        <f t="shared" si="1"/>
        <v>4421</v>
      </c>
      <c r="G50">
        <f t="shared" si="4"/>
        <v>1.2875000000349246E-2</v>
      </c>
      <c r="K50">
        <f t="shared" ref="K50:K58" si="6">+G50</f>
        <v>1.2875000000349246E-2</v>
      </c>
      <c r="O50">
        <f t="shared" ca="1" si="2"/>
        <v>8.3326941302938971E-3</v>
      </c>
      <c r="Q50" s="2">
        <f t="shared" si="3"/>
        <v>39111.791100000002</v>
      </c>
    </row>
    <row r="51" spans="1:17">
      <c r="A51" s="35" t="s">
        <v>45</v>
      </c>
      <c r="B51" s="36" t="s">
        <v>44</v>
      </c>
      <c r="C51" s="35">
        <v>54130.416899999997</v>
      </c>
      <c r="D51" s="35">
        <v>1.1000000000000001E-3</v>
      </c>
      <c r="E51">
        <f t="shared" si="0"/>
        <v>4421.5101627885342</v>
      </c>
      <c r="F51">
        <f t="shared" si="1"/>
        <v>4421.5</v>
      </c>
      <c r="G51">
        <f t="shared" si="4"/>
        <v>2.7624999929685146E-3</v>
      </c>
      <c r="K51">
        <f t="shared" si="6"/>
        <v>2.7624999929685146E-3</v>
      </c>
      <c r="O51">
        <f t="shared" ca="1" si="2"/>
        <v>8.3337196920527882E-3</v>
      </c>
      <c r="Q51" s="2">
        <f t="shared" si="3"/>
        <v>39111.916899999997</v>
      </c>
    </row>
    <row r="52" spans="1:17">
      <c r="A52" s="37" t="s">
        <v>46</v>
      </c>
      <c r="B52" s="41"/>
      <c r="C52" s="35">
        <v>54739.857400000001</v>
      </c>
      <c r="D52" s="35">
        <v>5.0000000000000001E-4</v>
      </c>
      <c r="E52">
        <f t="shared" si="0"/>
        <v>6663.5427205003125</v>
      </c>
      <c r="F52">
        <f t="shared" si="1"/>
        <v>6663.5</v>
      </c>
      <c r="G52">
        <f t="shared" si="4"/>
        <v>1.1612499998591375E-2</v>
      </c>
      <c r="K52">
        <f t="shared" si="6"/>
        <v>1.1612499998591375E-2</v>
      </c>
      <c r="O52">
        <f t="shared" ca="1" si="2"/>
        <v>1.2932338618917292E-2</v>
      </c>
      <c r="Q52" s="2">
        <f t="shared" si="3"/>
        <v>39721.357400000001</v>
      </c>
    </row>
    <row r="53" spans="1:17">
      <c r="A53" s="42" t="s">
        <v>49</v>
      </c>
      <c r="B53" s="41"/>
      <c r="C53" s="35">
        <v>55521.768300000003</v>
      </c>
      <c r="D53" s="35">
        <v>2.9999999999999997E-4</v>
      </c>
      <c r="E53">
        <f t="shared" si="0"/>
        <v>9540.0658511910242</v>
      </c>
      <c r="F53">
        <f t="shared" si="1"/>
        <v>9540</v>
      </c>
      <c r="G53">
        <f t="shared" si="4"/>
        <v>1.7899999998917338E-2</v>
      </c>
      <c r="K53">
        <f t="shared" si="6"/>
        <v>1.7899999998917338E-2</v>
      </c>
      <c r="O53">
        <f t="shared" ca="1" si="2"/>
        <v>1.8832395417813699E-2</v>
      </c>
      <c r="Q53" s="2">
        <f t="shared" si="3"/>
        <v>40503.268300000003</v>
      </c>
    </row>
    <row r="54" spans="1:17">
      <c r="A54" s="44" t="s">
        <v>53</v>
      </c>
      <c r="B54" s="45" t="s">
        <v>43</v>
      </c>
      <c r="C54" s="46">
        <v>56559.60052</v>
      </c>
      <c r="D54" s="44">
        <v>5.9999999999999995E-4</v>
      </c>
      <c r="E54" s="47">
        <f t="shared" si="0"/>
        <v>13358.081927710831</v>
      </c>
      <c r="F54">
        <f t="shared" si="1"/>
        <v>13358</v>
      </c>
      <c r="G54">
        <f t="shared" si="4"/>
        <v>2.2269999994023237E-2</v>
      </c>
      <c r="K54">
        <f t="shared" si="6"/>
        <v>2.2269999994023237E-2</v>
      </c>
      <c r="N54">
        <f>+G54</f>
        <v>2.2269999994023237E-2</v>
      </c>
      <c r="O54">
        <f t="shared" ca="1" si="2"/>
        <v>2.666358500870071E-2</v>
      </c>
      <c r="Q54" s="2">
        <f t="shared" si="3"/>
        <v>41541.10052</v>
      </c>
    </row>
    <row r="55" spans="1:17">
      <c r="A55" s="51" t="s">
        <v>0</v>
      </c>
      <c r="B55" s="52" t="s">
        <v>43</v>
      </c>
      <c r="C55" s="51">
        <v>57375.629399999998</v>
      </c>
      <c r="D55" s="51">
        <v>2.9999999999999997E-4</v>
      </c>
      <c r="E55" s="47">
        <f t="shared" si="0"/>
        <v>16360.11956221832</v>
      </c>
      <c r="F55">
        <f t="shared" si="1"/>
        <v>16360</v>
      </c>
      <c r="G55">
        <f t="shared" si="4"/>
        <v>3.2499999993888196E-2</v>
      </c>
      <c r="K55">
        <f t="shared" si="6"/>
        <v>3.2499999993888196E-2</v>
      </c>
      <c r="O55">
        <f t="shared" ca="1" si="2"/>
        <v>3.2821057809078603E-2</v>
      </c>
      <c r="Q55" s="2">
        <f t="shared" si="3"/>
        <v>42357.129399999998</v>
      </c>
    </row>
    <row r="56" spans="1:17">
      <c r="A56" s="48" t="s">
        <v>55</v>
      </c>
      <c r="B56" s="49" t="s">
        <v>43</v>
      </c>
      <c r="C56" s="50">
        <v>57398.460039999998</v>
      </c>
      <c r="D56" s="50">
        <v>5.9999999999999995E-4</v>
      </c>
      <c r="E56" s="47">
        <f t="shared" si="0"/>
        <v>16444.109776510606</v>
      </c>
      <c r="F56">
        <f t="shared" si="1"/>
        <v>16444</v>
      </c>
      <c r="G56">
        <f t="shared" si="4"/>
        <v>2.9839999995601829E-2</v>
      </c>
      <c r="K56">
        <f t="shared" si="6"/>
        <v>2.9839999995601829E-2</v>
      </c>
      <c r="O56">
        <f t="shared" ca="1" si="2"/>
        <v>3.2993352184572187E-2</v>
      </c>
      <c r="Q56" s="2">
        <f t="shared" si="3"/>
        <v>42379.960039999998</v>
      </c>
    </row>
    <row r="57" spans="1:17">
      <c r="A57" s="42" t="s">
        <v>54</v>
      </c>
      <c r="B57" s="41"/>
      <c r="C57" s="35">
        <v>57742.725299999998</v>
      </c>
      <c r="D57" s="35">
        <v>5.0000000000000001E-4</v>
      </c>
      <c r="E57" s="47">
        <f t="shared" si="0"/>
        <v>17710.605720592273</v>
      </c>
      <c r="F57">
        <f t="shared" si="1"/>
        <v>17710.5</v>
      </c>
      <c r="G57">
        <f t="shared" si="4"/>
        <v>2.8737499997077975E-2</v>
      </c>
      <c r="K57">
        <f t="shared" si="6"/>
        <v>2.8737499997077975E-2</v>
      </c>
      <c r="O57">
        <f t="shared" ca="1" si="2"/>
        <v>3.5591100119841547E-2</v>
      </c>
      <c r="Q57" s="2">
        <f t="shared" si="3"/>
        <v>42724.225299999998</v>
      </c>
    </row>
    <row r="58" spans="1:17">
      <c r="A58" s="51" t="s">
        <v>1</v>
      </c>
      <c r="B58" s="52" t="s">
        <v>43</v>
      </c>
      <c r="C58" s="51">
        <v>57749.660199999998</v>
      </c>
      <c r="D58" s="51">
        <v>2.9999999999999997E-4</v>
      </c>
      <c r="E58" s="47">
        <f t="shared" si="0"/>
        <v>17736.118090683325</v>
      </c>
      <c r="F58">
        <f t="shared" si="1"/>
        <v>17736</v>
      </c>
      <c r="G58">
        <f t="shared" si="4"/>
        <v>3.2099999996717088E-2</v>
      </c>
      <c r="K58">
        <f t="shared" si="6"/>
        <v>3.2099999996717088E-2</v>
      </c>
      <c r="O58">
        <f t="shared" ca="1" si="2"/>
        <v>3.5643403769544953E-2</v>
      </c>
      <c r="Q58" s="2">
        <f t="shared" si="3"/>
        <v>42731.160199999998</v>
      </c>
    </row>
    <row r="59" spans="1:17">
      <c r="A59" s="42" t="s">
        <v>61</v>
      </c>
      <c r="B59" s="41"/>
      <c r="C59" s="35">
        <v>58788.862200000003</v>
      </c>
      <c r="D59" s="35">
        <v>4.0000000000000002E-4</v>
      </c>
      <c r="E59" s="47">
        <f>+(C59-C$7)/C$8</f>
        <v>21559.173365216593</v>
      </c>
      <c r="F59">
        <f t="shared" si="1"/>
        <v>21559</v>
      </c>
      <c r="G59">
        <f>+C59-(C$7+F59*C$8)</f>
        <v>4.7124999997322448E-2</v>
      </c>
      <c r="K59">
        <f>+G59</f>
        <v>4.7124999997322448E-2</v>
      </c>
      <c r="O59">
        <f ca="1">+C$11+C$12*$F59</f>
        <v>4.3484848978020865E-2</v>
      </c>
      <c r="Q59" s="2">
        <f>+C59-15018.5</f>
        <v>43770.362200000003</v>
      </c>
    </row>
    <row r="60" spans="1:17" ht="12" customHeight="1">
      <c r="A60" s="53" t="s">
        <v>62</v>
      </c>
      <c r="B60" s="54" t="s">
        <v>43</v>
      </c>
      <c r="C60" s="55">
        <v>58819.845466999999</v>
      </c>
      <c r="D60" s="55">
        <v>1.95E-4</v>
      </c>
      <c r="E60" s="47">
        <f>+(C60-C$7)/C$8</f>
        <v>21673.155769336874</v>
      </c>
      <c r="F60">
        <f>ROUND(2*E60,0)/2</f>
        <v>21673</v>
      </c>
      <c r="G60">
        <f>+C60-(C$7+F60*C$8)</f>
        <v>4.2341999993368518E-2</v>
      </c>
      <c r="K60">
        <f>+G60</f>
        <v>4.2341999993368518E-2</v>
      </c>
      <c r="O60">
        <f ca="1">+C$11+C$12*$F60</f>
        <v>4.3718677059047875E-2</v>
      </c>
      <c r="Q60" s="2">
        <f>+C60-15018.5</f>
        <v>43801.345466999999</v>
      </c>
    </row>
    <row r="61" spans="1:17" ht="12" customHeight="1">
      <c r="A61" s="53" t="s">
        <v>62</v>
      </c>
      <c r="B61" s="54" t="s">
        <v>43</v>
      </c>
      <c r="C61" s="55">
        <v>58819.846732999998</v>
      </c>
      <c r="D61" s="55">
        <v>2.12E-4</v>
      </c>
      <c r="E61" s="47">
        <f>+(C61-C$7)/C$8</f>
        <v>21673.160426745133</v>
      </c>
      <c r="F61">
        <f>ROUND(2*E61,0)/2</f>
        <v>21673</v>
      </c>
      <c r="G61">
        <f>+C61-(C$7+F61*C$8)</f>
        <v>4.3607999992673285E-2</v>
      </c>
      <c r="K61">
        <f>+G61</f>
        <v>4.3607999992673285E-2</v>
      </c>
      <c r="O61">
        <f ca="1">+C$11+C$12*$F61</f>
        <v>4.3718677059047875E-2</v>
      </c>
      <c r="Q61" s="2">
        <f>+C61-15018.5</f>
        <v>43801.346732999998</v>
      </c>
    </row>
    <row r="62" spans="1:17" ht="12" customHeight="1">
      <c r="A62" s="56" t="s">
        <v>63</v>
      </c>
      <c r="B62" s="57" t="s">
        <v>43</v>
      </c>
      <c r="C62" s="58">
        <v>59604.345699999998</v>
      </c>
      <c r="D62" s="59">
        <v>2.9999999999999997E-4</v>
      </c>
      <c r="E62" s="47">
        <f t="shared" ref="E62:E63" si="7">+(C62-C$7)/C$8</f>
        <v>24559.204635335216</v>
      </c>
      <c r="F62">
        <f t="shared" ref="F62:F63" si="8">ROUND(2*E62,0)/2</f>
        <v>24559</v>
      </c>
      <c r="G62">
        <f t="shared" ref="G62:G63" si="9">+C62-(C$7+F62*C$8)</f>
        <v>5.5624999993597157E-2</v>
      </c>
      <c r="K62">
        <f t="shared" ref="K62:K63" si="10">+G62</f>
        <v>5.5624999993597157E-2</v>
      </c>
      <c r="O62">
        <f t="shared" ref="O62:O63" ca="1" si="11">+C$11+C$12*$F62</f>
        <v>4.9638219531363201E-2</v>
      </c>
      <c r="Q62" s="2">
        <f t="shared" ref="Q62:Q63" si="12">+C62-15018.5</f>
        <v>44585.845699999998</v>
      </c>
    </row>
    <row r="63" spans="1:17" ht="12" customHeight="1">
      <c r="A63" s="56" t="s">
        <v>63</v>
      </c>
      <c r="B63" s="57" t="s">
        <v>44</v>
      </c>
      <c r="C63" s="58">
        <v>59610.460800000001</v>
      </c>
      <c r="D63" s="59">
        <v>2.0000000000000001E-4</v>
      </c>
      <c r="E63" s="47">
        <f t="shared" si="7"/>
        <v>24581.701094454143</v>
      </c>
      <c r="F63">
        <f t="shared" si="8"/>
        <v>24581.5</v>
      </c>
      <c r="G63">
        <f t="shared" si="9"/>
        <v>5.4662499998812564E-2</v>
      </c>
      <c r="K63">
        <f t="shared" si="10"/>
        <v>5.4662499998812564E-2</v>
      </c>
      <c r="O63">
        <f t="shared" ca="1" si="11"/>
        <v>4.9684369810513267E-2</v>
      </c>
      <c r="Q63" s="2">
        <f t="shared" si="12"/>
        <v>44591.960800000001</v>
      </c>
    </row>
    <row r="64" spans="1:17" ht="12" customHeight="1">
      <c r="A64" s="41"/>
      <c r="B64" s="41"/>
      <c r="C64" s="35"/>
      <c r="D64" s="35"/>
    </row>
    <row r="65" spans="1:4" ht="12" customHeight="1">
      <c r="A65" s="41"/>
      <c r="B65" s="41"/>
      <c r="C65" s="35"/>
      <c r="D65" s="35"/>
    </row>
    <row r="66" spans="1:4" ht="12" customHeight="1">
      <c r="A66" s="41"/>
      <c r="B66" s="41"/>
      <c r="C66" s="35"/>
      <c r="D66" s="35"/>
    </row>
    <row r="67" spans="1:4">
      <c r="A67" s="41"/>
      <c r="B67" s="41"/>
      <c r="C67" s="35"/>
      <c r="D67" s="35"/>
    </row>
    <row r="68" spans="1:4">
      <c r="A68" s="41"/>
      <c r="B68" s="41"/>
      <c r="C68" s="35"/>
      <c r="D68" s="35"/>
    </row>
    <row r="69" spans="1:4">
      <c r="A69" s="41"/>
      <c r="B69" s="41"/>
      <c r="C69" s="35"/>
      <c r="D69" s="35"/>
    </row>
    <row r="70" spans="1:4">
      <c r="A70" s="41"/>
      <c r="B70" s="41"/>
      <c r="C70" s="35"/>
      <c r="D70" s="35"/>
    </row>
    <row r="71" spans="1:4">
      <c r="A71" s="41"/>
      <c r="B71" s="41"/>
      <c r="C71" s="35"/>
      <c r="D71" s="35"/>
    </row>
    <row r="72" spans="1:4">
      <c r="A72" s="41"/>
      <c r="B72" s="41"/>
      <c r="C72" s="35"/>
      <c r="D72" s="35"/>
    </row>
    <row r="73" spans="1:4">
      <c r="A73" s="41"/>
      <c r="B73" s="41"/>
      <c r="C73" s="35"/>
      <c r="D73" s="35"/>
    </row>
    <row r="74" spans="1:4">
      <c r="A74" s="41"/>
      <c r="B74" s="41"/>
      <c r="C74" s="35"/>
      <c r="D74" s="35"/>
    </row>
    <row r="75" spans="1:4">
      <c r="A75" s="41"/>
      <c r="B75" s="41"/>
      <c r="C75" s="35"/>
      <c r="D75" s="35"/>
    </row>
    <row r="76" spans="1:4">
      <c r="A76" s="41"/>
      <c r="B76" s="41"/>
      <c r="C76" s="35"/>
      <c r="D76" s="35"/>
    </row>
    <row r="77" spans="1:4">
      <c r="A77" s="41"/>
      <c r="B77" s="41"/>
      <c r="C77" s="35"/>
      <c r="D77" s="35"/>
    </row>
    <row r="78" spans="1:4">
      <c r="A78" s="41"/>
      <c r="B78" s="41"/>
      <c r="C78" s="35"/>
      <c r="D78" s="35"/>
    </row>
    <row r="79" spans="1:4">
      <c r="A79" s="41"/>
      <c r="B79" s="41"/>
      <c r="C79" s="35"/>
      <c r="D79" s="35"/>
    </row>
    <row r="80" spans="1:4">
      <c r="A80" s="41"/>
      <c r="B80" s="41"/>
      <c r="C80" s="35"/>
      <c r="D80" s="35"/>
    </row>
    <row r="81" spans="1:4">
      <c r="A81" s="41"/>
      <c r="B81" s="41"/>
      <c r="C81" s="35"/>
      <c r="D81" s="35"/>
    </row>
    <row r="82" spans="1:4">
      <c r="A82" s="41"/>
      <c r="B82" s="41"/>
      <c r="C82" s="35"/>
      <c r="D82" s="35"/>
    </row>
    <row r="83" spans="1:4">
      <c r="A83" s="41"/>
      <c r="B83" s="41"/>
      <c r="C83" s="35"/>
      <c r="D83" s="35"/>
    </row>
    <row r="84" spans="1:4">
      <c r="A84" s="41"/>
      <c r="B84" s="41"/>
      <c r="C84" s="35"/>
      <c r="D84" s="35"/>
    </row>
    <row r="85" spans="1:4">
      <c r="A85" s="41"/>
      <c r="B85" s="41"/>
      <c r="C85" s="35"/>
      <c r="D85" s="35"/>
    </row>
    <row r="86" spans="1:4">
      <c r="A86" s="41"/>
      <c r="B86" s="41"/>
      <c r="C86" s="35"/>
      <c r="D86" s="35"/>
    </row>
    <row r="87" spans="1:4">
      <c r="A87" s="41"/>
      <c r="B87" s="41"/>
      <c r="C87" s="35"/>
      <c r="D87" s="35"/>
    </row>
    <row r="88" spans="1:4">
      <c r="A88" s="41"/>
      <c r="B88" s="41"/>
      <c r="C88" s="35"/>
      <c r="D88" s="35"/>
    </row>
    <row r="89" spans="1:4">
      <c r="A89" s="41"/>
      <c r="B89" s="41"/>
      <c r="C89" s="35"/>
      <c r="D89" s="35"/>
    </row>
    <row r="90" spans="1:4">
      <c r="A90" s="41"/>
      <c r="B90" s="41"/>
      <c r="C90" s="35"/>
      <c r="D90" s="35"/>
    </row>
    <row r="91" spans="1:4">
      <c r="A91" s="41"/>
      <c r="B91" s="41"/>
      <c r="C91" s="35"/>
      <c r="D91" s="35"/>
    </row>
    <row r="92" spans="1:4">
      <c r="A92" s="41"/>
      <c r="B92" s="41"/>
      <c r="C92" s="35"/>
      <c r="D92" s="35"/>
    </row>
    <row r="93" spans="1:4">
      <c r="A93" s="41"/>
      <c r="B93" s="41"/>
      <c r="C93" s="35"/>
      <c r="D93" s="35"/>
    </row>
    <row r="94" spans="1:4">
      <c r="A94" s="41"/>
      <c r="B94" s="41"/>
      <c r="C94" s="35"/>
      <c r="D94" s="35"/>
    </row>
    <row r="95" spans="1:4">
      <c r="A95" s="41"/>
      <c r="B95" s="41"/>
      <c r="C95" s="35"/>
      <c r="D95" s="35"/>
    </row>
    <row r="96" spans="1:4">
      <c r="A96" s="41"/>
      <c r="B96" s="41"/>
      <c r="C96" s="35"/>
      <c r="D96" s="35"/>
    </row>
    <row r="97" spans="1:4">
      <c r="A97" s="41"/>
      <c r="B97" s="41"/>
      <c r="C97" s="35"/>
      <c r="D97" s="35"/>
    </row>
    <row r="98" spans="1:4">
      <c r="A98" s="41"/>
      <c r="B98" s="41"/>
      <c r="C98" s="35"/>
      <c r="D98" s="35"/>
    </row>
    <row r="99" spans="1:4">
      <c r="A99" s="41"/>
      <c r="B99" s="41"/>
      <c r="C99" s="35"/>
      <c r="D99" s="35"/>
    </row>
    <row r="100" spans="1:4">
      <c r="A100" s="41"/>
      <c r="B100" s="41"/>
      <c r="C100" s="35"/>
      <c r="D100" s="35"/>
    </row>
    <row r="101" spans="1:4">
      <c r="A101" s="41"/>
      <c r="B101" s="41"/>
      <c r="C101" s="35"/>
      <c r="D101" s="35"/>
    </row>
    <row r="102" spans="1:4">
      <c r="A102" s="41"/>
      <c r="B102" s="41"/>
      <c r="C102" s="35"/>
      <c r="D102" s="35"/>
    </row>
    <row r="103" spans="1:4">
      <c r="A103" s="41"/>
      <c r="B103" s="41"/>
      <c r="C103" s="35"/>
      <c r="D103" s="35"/>
    </row>
    <row r="104" spans="1:4">
      <c r="A104" s="41"/>
      <c r="B104" s="41"/>
      <c r="C104" s="35"/>
      <c r="D104" s="35"/>
    </row>
    <row r="105" spans="1:4">
      <c r="A105" s="41"/>
      <c r="B105" s="41"/>
      <c r="C105" s="35"/>
      <c r="D105" s="35"/>
    </row>
    <row r="106" spans="1:4">
      <c r="A106" s="41"/>
      <c r="B106" s="41"/>
      <c r="C106" s="35"/>
      <c r="D106" s="35"/>
    </row>
    <row r="107" spans="1:4">
      <c r="A107" s="41"/>
      <c r="B107" s="41"/>
      <c r="C107" s="35"/>
      <c r="D107" s="35"/>
    </row>
    <row r="108" spans="1:4">
      <c r="A108" s="41"/>
      <c r="B108" s="41"/>
      <c r="C108" s="35"/>
      <c r="D108" s="35"/>
    </row>
    <row r="109" spans="1:4">
      <c r="A109" s="41"/>
      <c r="B109" s="41"/>
      <c r="C109" s="35"/>
      <c r="D109" s="35"/>
    </row>
    <row r="110" spans="1:4">
      <c r="A110" s="41"/>
      <c r="B110" s="41"/>
      <c r="C110" s="35"/>
      <c r="D110" s="35"/>
    </row>
    <row r="111" spans="1:4">
      <c r="A111" s="41"/>
      <c r="B111" s="41"/>
      <c r="C111" s="35"/>
      <c r="D111" s="35"/>
    </row>
    <row r="112" spans="1:4">
      <c r="A112" s="41"/>
      <c r="B112" s="41"/>
      <c r="C112" s="35"/>
      <c r="D112" s="35"/>
    </row>
    <row r="113" spans="1:4">
      <c r="A113" s="41"/>
      <c r="B113" s="41"/>
      <c r="C113" s="35"/>
      <c r="D113" s="35"/>
    </row>
    <row r="114" spans="1:4">
      <c r="A114" s="41"/>
      <c r="B114" s="41"/>
      <c r="C114" s="35"/>
      <c r="D114" s="35"/>
    </row>
    <row r="115" spans="1:4">
      <c r="A115" s="41"/>
      <c r="B115" s="41"/>
      <c r="C115" s="35"/>
      <c r="D115" s="35"/>
    </row>
    <row r="116" spans="1:4">
      <c r="A116" s="41"/>
      <c r="B116" s="41"/>
      <c r="C116" s="35"/>
      <c r="D116" s="35"/>
    </row>
    <row r="117" spans="1:4">
      <c r="A117" s="41"/>
      <c r="B117" s="41"/>
      <c r="C117" s="35"/>
      <c r="D117" s="35"/>
    </row>
    <row r="118" spans="1:4">
      <c r="A118" s="41"/>
      <c r="B118" s="41"/>
      <c r="C118" s="35"/>
      <c r="D118" s="35"/>
    </row>
    <row r="119" spans="1:4">
      <c r="A119" s="41"/>
      <c r="B119" s="41"/>
      <c r="C119" s="35"/>
      <c r="D119" s="35"/>
    </row>
    <row r="120" spans="1:4">
      <c r="A120" s="41"/>
      <c r="B120" s="41"/>
      <c r="C120" s="35"/>
      <c r="D120" s="35"/>
    </row>
    <row r="121" spans="1:4">
      <c r="A121" s="41"/>
      <c r="B121" s="41"/>
      <c r="C121" s="35"/>
      <c r="D121" s="35"/>
    </row>
    <row r="122" spans="1:4">
      <c r="A122" s="41"/>
      <c r="B122" s="41"/>
      <c r="C122" s="35"/>
      <c r="D122" s="35"/>
    </row>
    <row r="123" spans="1:4">
      <c r="A123" s="41"/>
      <c r="B123" s="41"/>
      <c r="C123" s="35"/>
      <c r="D123" s="35"/>
    </row>
    <row r="124" spans="1:4">
      <c r="A124" s="41"/>
      <c r="B124" s="41"/>
      <c r="C124" s="35"/>
      <c r="D124" s="35"/>
    </row>
    <row r="125" spans="1:4">
      <c r="A125" s="41"/>
      <c r="B125" s="41"/>
      <c r="C125" s="35"/>
      <c r="D125" s="35"/>
    </row>
    <row r="126" spans="1:4">
      <c r="A126" s="41"/>
      <c r="B126" s="41"/>
      <c r="C126" s="35"/>
      <c r="D126" s="35"/>
    </row>
    <row r="127" spans="1:4">
      <c r="A127" s="41"/>
      <c r="B127" s="41"/>
      <c r="C127" s="35"/>
      <c r="D127" s="35"/>
    </row>
    <row r="128" spans="1:4">
      <c r="A128" s="41"/>
      <c r="B128" s="41"/>
      <c r="C128" s="35"/>
      <c r="D128" s="35"/>
    </row>
    <row r="129" spans="1:4">
      <c r="A129" s="41"/>
      <c r="B129" s="41"/>
      <c r="C129" s="35"/>
      <c r="D129" s="35"/>
    </row>
    <row r="130" spans="1:4">
      <c r="A130" s="41"/>
      <c r="B130" s="41"/>
      <c r="C130" s="35"/>
      <c r="D130" s="35"/>
    </row>
    <row r="131" spans="1:4">
      <c r="A131" s="41"/>
      <c r="B131" s="41"/>
      <c r="C131" s="35"/>
      <c r="D131" s="35"/>
    </row>
    <row r="132" spans="1:4">
      <c r="A132" s="41"/>
      <c r="B132" s="41"/>
      <c r="C132" s="35"/>
      <c r="D132" s="35"/>
    </row>
    <row r="133" spans="1:4">
      <c r="A133" s="41"/>
      <c r="B133" s="41"/>
      <c r="C133" s="35"/>
      <c r="D133" s="35"/>
    </row>
    <row r="134" spans="1:4">
      <c r="A134" s="41"/>
      <c r="B134" s="41"/>
      <c r="C134" s="35"/>
      <c r="D134" s="35"/>
    </row>
    <row r="135" spans="1:4">
      <c r="A135" s="41"/>
      <c r="B135" s="41"/>
      <c r="C135" s="35"/>
      <c r="D135" s="35"/>
    </row>
    <row r="136" spans="1:4">
      <c r="A136" s="41"/>
      <c r="B136" s="41"/>
      <c r="C136" s="35"/>
      <c r="D136" s="35"/>
    </row>
    <row r="137" spans="1:4">
      <c r="A137" s="41"/>
      <c r="B137" s="41"/>
      <c r="C137" s="35"/>
      <c r="D137" s="35"/>
    </row>
    <row r="138" spans="1:4">
      <c r="A138" s="41"/>
      <c r="B138" s="41"/>
      <c r="C138" s="35"/>
      <c r="D138" s="35"/>
    </row>
    <row r="139" spans="1:4">
      <c r="A139" s="41"/>
      <c r="B139" s="41"/>
      <c r="C139" s="35"/>
      <c r="D139" s="35"/>
    </row>
    <row r="140" spans="1:4">
      <c r="A140" s="41"/>
      <c r="B140" s="41"/>
      <c r="C140" s="35"/>
      <c r="D140" s="35"/>
    </row>
    <row r="141" spans="1:4">
      <c r="A141" s="41"/>
      <c r="B141" s="41"/>
      <c r="C141" s="35"/>
      <c r="D141" s="35"/>
    </row>
    <row r="142" spans="1:4">
      <c r="A142" s="41"/>
      <c r="B142" s="41"/>
      <c r="C142" s="35"/>
      <c r="D142" s="35"/>
    </row>
    <row r="143" spans="1:4">
      <c r="A143" s="41"/>
      <c r="B143" s="41"/>
      <c r="C143" s="35"/>
      <c r="D143" s="35"/>
    </row>
    <row r="144" spans="1:4">
      <c r="A144" s="41"/>
      <c r="B144" s="41"/>
      <c r="C144" s="35"/>
      <c r="D144" s="35"/>
    </row>
    <row r="145" spans="1:4">
      <c r="A145" s="41"/>
      <c r="B145" s="41"/>
      <c r="C145" s="35"/>
      <c r="D145" s="35"/>
    </row>
    <row r="146" spans="1:4">
      <c r="A146" s="41"/>
      <c r="B146" s="41"/>
      <c r="C146" s="35"/>
      <c r="D146" s="35"/>
    </row>
    <row r="147" spans="1:4">
      <c r="A147" s="41"/>
      <c r="B147" s="41"/>
      <c r="C147" s="35"/>
      <c r="D147" s="35"/>
    </row>
    <row r="148" spans="1:4">
      <c r="A148" s="41"/>
      <c r="B148" s="41"/>
      <c r="C148" s="35"/>
      <c r="D148" s="35"/>
    </row>
    <row r="149" spans="1:4">
      <c r="A149" s="41"/>
      <c r="B149" s="41"/>
      <c r="C149" s="35"/>
      <c r="D149" s="35"/>
    </row>
    <row r="150" spans="1:4">
      <c r="A150" s="41"/>
      <c r="B150" s="41"/>
      <c r="C150" s="35"/>
      <c r="D150" s="35"/>
    </row>
    <row r="151" spans="1:4">
      <c r="A151" s="41"/>
      <c r="B151" s="41"/>
      <c r="C151" s="35"/>
      <c r="D151" s="35"/>
    </row>
    <row r="152" spans="1:4">
      <c r="A152" s="41"/>
      <c r="B152" s="41"/>
      <c r="C152" s="35"/>
      <c r="D152" s="35"/>
    </row>
    <row r="153" spans="1:4">
      <c r="A153" s="41"/>
      <c r="B153" s="41"/>
      <c r="C153" s="35"/>
      <c r="D153" s="35"/>
    </row>
    <row r="154" spans="1:4">
      <c r="A154" s="41"/>
      <c r="B154" s="41"/>
      <c r="C154" s="35"/>
      <c r="D154" s="35"/>
    </row>
    <row r="155" spans="1:4">
      <c r="A155" s="41"/>
      <c r="B155" s="41"/>
      <c r="C155" s="35"/>
      <c r="D155" s="35"/>
    </row>
    <row r="156" spans="1:4">
      <c r="A156" s="41"/>
      <c r="B156" s="41"/>
      <c r="C156" s="35"/>
      <c r="D156" s="35"/>
    </row>
    <row r="157" spans="1:4">
      <c r="A157" s="41"/>
      <c r="B157" s="41"/>
      <c r="C157" s="35"/>
      <c r="D157" s="35"/>
    </row>
    <row r="158" spans="1:4">
      <c r="A158" s="41"/>
      <c r="B158" s="41"/>
      <c r="C158" s="35"/>
      <c r="D158" s="35"/>
    </row>
    <row r="159" spans="1:4">
      <c r="A159" s="41"/>
      <c r="B159" s="41"/>
      <c r="C159" s="35"/>
      <c r="D159" s="35"/>
    </row>
    <row r="160" spans="1:4">
      <c r="A160" s="41"/>
      <c r="B160" s="41"/>
      <c r="C160" s="35"/>
      <c r="D160" s="35"/>
    </row>
    <row r="161" spans="1:4">
      <c r="A161" s="41"/>
      <c r="B161" s="41"/>
      <c r="C161" s="35"/>
      <c r="D161" s="35"/>
    </row>
    <row r="162" spans="1:4">
      <c r="A162" s="41"/>
      <c r="B162" s="41"/>
      <c r="C162" s="35"/>
      <c r="D162" s="35"/>
    </row>
    <row r="163" spans="1:4">
      <c r="A163" s="41"/>
      <c r="B163" s="41"/>
      <c r="C163" s="35"/>
      <c r="D163" s="35"/>
    </row>
    <row r="164" spans="1:4">
      <c r="A164" s="41"/>
      <c r="B164" s="41"/>
      <c r="C164" s="35"/>
      <c r="D164" s="35"/>
    </row>
    <row r="165" spans="1:4">
      <c r="A165" s="41"/>
      <c r="B165" s="41"/>
      <c r="C165" s="35"/>
      <c r="D165" s="35"/>
    </row>
    <row r="166" spans="1:4">
      <c r="A166" s="41"/>
      <c r="B166" s="41"/>
      <c r="C166" s="35"/>
      <c r="D166" s="35"/>
    </row>
    <row r="167" spans="1:4">
      <c r="A167" s="41"/>
      <c r="B167" s="41"/>
      <c r="C167" s="35"/>
      <c r="D167" s="35"/>
    </row>
    <row r="168" spans="1:4">
      <c r="A168" s="41"/>
      <c r="B168" s="41"/>
      <c r="C168" s="35"/>
      <c r="D168" s="35"/>
    </row>
    <row r="169" spans="1:4">
      <c r="A169" s="41"/>
      <c r="B169" s="41"/>
      <c r="C169" s="35"/>
      <c r="D169" s="35"/>
    </row>
    <row r="170" spans="1:4">
      <c r="A170" s="41"/>
      <c r="B170" s="41"/>
      <c r="C170" s="35"/>
      <c r="D170" s="35"/>
    </row>
    <row r="171" spans="1:4">
      <c r="A171" s="41"/>
      <c r="B171" s="41"/>
      <c r="C171" s="35"/>
      <c r="D171" s="35"/>
    </row>
    <row r="172" spans="1:4">
      <c r="A172" s="41"/>
      <c r="B172" s="41"/>
      <c r="C172" s="35"/>
      <c r="D172" s="35"/>
    </row>
    <row r="173" spans="1:4">
      <c r="A173" s="41"/>
      <c r="B173" s="41"/>
      <c r="C173" s="35"/>
      <c r="D173" s="35"/>
    </row>
    <row r="174" spans="1:4">
      <c r="A174" s="41"/>
      <c r="B174" s="41"/>
      <c r="C174" s="35"/>
      <c r="D174" s="35"/>
    </row>
    <row r="175" spans="1:4">
      <c r="A175" s="41"/>
      <c r="B175" s="41"/>
      <c r="C175" s="35"/>
      <c r="D175" s="35"/>
    </row>
    <row r="176" spans="1:4">
      <c r="A176" s="41"/>
      <c r="B176" s="41"/>
      <c r="C176" s="35"/>
      <c r="D176" s="35"/>
    </row>
    <row r="177" spans="1:4">
      <c r="A177" s="41"/>
      <c r="B177" s="41"/>
      <c r="C177" s="35"/>
      <c r="D177" s="35"/>
    </row>
    <row r="178" spans="1:4">
      <c r="A178" s="41"/>
      <c r="B178" s="41"/>
      <c r="C178" s="35"/>
      <c r="D178" s="35"/>
    </row>
    <row r="179" spans="1:4">
      <c r="A179" s="41"/>
      <c r="B179" s="41"/>
      <c r="C179" s="35"/>
      <c r="D179" s="35"/>
    </row>
    <row r="180" spans="1:4">
      <c r="A180" s="41"/>
      <c r="B180" s="41"/>
      <c r="C180" s="35"/>
      <c r="D180" s="35"/>
    </row>
    <row r="181" spans="1:4">
      <c r="A181" s="41"/>
      <c r="B181" s="41"/>
      <c r="C181" s="35"/>
      <c r="D181" s="35"/>
    </row>
    <row r="182" spans="1:4">
      <c r="A182" s="41"/>
      <c r="B182" s="41"/>
      <c r="C182" s="35"/>
      <c r="D182" s="35"/>
    </row>
    <row r="183" spans="1:4">
      <c r="A183" s="41"/>
      <c r="B183" s="41"/>
      <c r="C183" s="35"/>
      <c r="D183" s="35"/>
    </row>
    <row r="184" spans="1:4">
      <c r="A184" s="41"/>
      <c r="B184" s="41"/>
      <c r="C184" s="35"/>
      <c r="D184" s="35"/>
    </row>
    <row r="185" spans="1:4">
      <c r="A185" s="41"/>
      <c r="B185" s="41"/>
      <c r="C185" s="35"/>
      <c r="D185" s="35"/>
    </row>
    <row r="186" spans="1:4">
      <c r="A186" s="41"/>
      <c r="B186" s="41"/>
      <c r="C186" s="35"/>
      <c r="D186" s="35"/>
    </row>
    <row r="187" spans="1:4">
      <c r="A187" s="41"/>
      <c r="B187" s="41"/>
      <c r="C187" s="35"/>
      <c r="D187" s="35"/>
    </row>
    <row r="188" spans="1:4">
      <c r="A188" s="41"/>
      <c r="B188" s="41"/>
      <c r="C188" s="35"/>
      <c r="D188" s="35"/>
    </row>
    <row r="189" spans="1:4">
      <c r="A189" s="41"/>
      <c r="B189" s="41"/>
      <c r="C189" s="35"/>
      <c r="D189" s="35"/>
    </row>
    <row r="190" spans="1:4">
      <c r="A190" s="41"/>
      <c r="B190" s="41"/>
      <c r="C190" s="35"/>
      <c r="D190" s="35"/>
    </row>
    <row r="191" spans="1:4">
      <c r="A191" s="41"/>
      <c r="B191" s="41"/>
      <c r="C191" s="35"/>
      <c r="D191" s="35"/>
    </row>
    <row r="192" spans="1:4">
      <c r="A192" s="41"/>
      <c r="B192" s="41"/>
      <c r="C192" s="35"/>
      <c r="D192" s="35"/>
    </row>
    <row r="193" spans="1:4">
      <c r="A193" s="41"/>
      <c r="B193" s="41"/>
      <c r="C193" s="35"/>
      <c r="D193" s="35"/>
    </row>
    <row r="194" spans="1:4">
      <c r="A194" s="41"/>
      <c r="B194" s="41"/>
      <c r="C194" s="35"/>
      <c r="D194" s="35"/>
    </row>
    <row r="195" spans="1:4">
      <c r="A195" s="41"/>
      <c r="B195" s="41"/>
      <c r="C195" s="35"/>
      <c r="D195" s="35"/>
    </row>
    <row r="196" spans="1:4">
      <c r="A196" s="41"/>
      <c r="B196" s="41"/>
      <c r="C196" s="35"/>
      <c r="D196" s="35"/>
    </row>
    <row r="197" spans="1:4">
      <c r="A197" s="41"/>
      <c r="B197" s="41"/>
      <c r="C197" s="35"/>
      <c r="D197" s="35"/>
    </row>
    <row r="198" spans="1:4">
      <c r="A198" s="41"/>
      <c r="B198" s="41"/>
      <c r="C198" s="35"/>
      <c r="D198" s="35"/>
    </row>
    <row r="199" spans="1:4">
      <c r="A199" s="41"/>
      <c r="B199" s="41"/>
      <c r="C199" s="35"/>
      <c r="D199" s="35"/>
    </row>
    <row r="200" spans="1:4">
      <c r="A200" s="41"/>
      <c r="B200" s="41"/>
      <c r="C200" s="35"/>
      <c r="D200" s="35"/>
    </row>
    <row r="201" spans="1:4">
      <c r="A201" s="41"/>
      <c r="B201" s="41"/>
      <c r="C201" s="35"/>
      <c r="D201" s="35"/>
    </row>
    <row r="202" spans="1:4">
      <c r="A202" s="41"/>
      <c r="B202" s="41"/>
      <c r="C202" s="35"/>
      <c r="D202" s="35"/>
    </row>
    <row r="203" spans="1:4">
      <c r="A203" s="41"/>
      <c r="B203" s="41"/>
      <c r="C203" s="35"/>
      <c r="D203" s="35"/>
    </row>
    <row r="204" spans="1:4">
      <c r="A204" s="41"/>
      <c r="B204" s="41"/>
      <c r="C204" s="35"/>
      <c r="D204" s="35"/>
    </row>
    <row r="205" spans="1:4">
      <c r="C205" s="10"/>
      <c r="D205" s="10"/>
    </row>
    <row r="206" spans="1:4">
      <c r="C206" s="10"/>
      <c r="D206" s="10"/>
    </row>
    <row r="207" spans="1:4">
      <c r="C207" s="10"/>
      <c r="D207" s="10"/>
    </row>
    <row r="208" spans="1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honeticPr fontId="8" type="noConversion"/>
  <hyperlinks>
    <hyperlink ref="H62685" r:id="rId1" display="http://vsolj.cetus-net.org/bulletin.html"/>
    <hyperlink ref="H62678" r:id="rId2" display="https://www.aavso.org/ejaavso"/>
    <hyperlink ref="I62685" r:id="rId3" display="http://vsolj.cetus-net.org/bulletin.html"/>
    <hyperlink ref="AQ56336" r:id="rId4" display="http://cdsbib.u-strasbg.fr/cgi-bin/cdsbib?1990RMxAA..21..381G"/>
    <hyperlink ref="H62682" r:id="rId5" display="https://www.aavso.org/ejaavso"/>
    <hyperlink ref="AP3700" r:id="rId6" display="http://cdsbib.u-strasbg.fr/cgi-bin/cdsbib?1990RMxAA..21..381G"/>
    <hyperlink ref="AP3703" r:id="rId7" display="http://cdsbib.u-strasbg.fr/cgi-bin/cdsbib?1990RMxAA..21..381G"/>
    <hyperlink ref="AP3701" r:id="rId8" display="http://cdsbib.u-strasbg.fr/cgi-bin/cdsbib?1990RMxAA..21..381G"/>
    <hyperlink ref="AP3685" r:id="rId9" display="http://cdsbib.u-strasbg.fr/cgi-bin/cdsbib?1990RMxAA..21..381G"/>
    <hyperlink ref="AQ3914" r:id="rId10" display="http://cdsbib.u-strasbg.fr/cgi-bin/cdsbib?1990RMxAA..21..381G"/>
    <hyperlink ref="AQ3918" r:id="rId11" display="http://cdsbib.u-strasbg.fr/cgi-bin/cdsbib?1990RMxAA..21..381G"/>
    <hyperlink ref="AQ63598" r:id="rId12" display="http://cdsbib.u-strasbg.fr/cgi-bin/cdsbib?1990RMxAA..21..381G"/>
    <hyperlink ref="I806" r:id="rId13" display="http://vsolj.cetus-net.org/bulletin.html"/>
    <hyperlink ref="H806" r:id="rId14" display="http://vsolj.cetus-net.org/bulletin.html"/>
    <hyperlink ref="AQ64259" r:id="rId15" display="http://cdsbib.u-strasbg.fr/cgi-bin/cdsbib?1990RMxAA..21..381G"/>
    <hyperlink ref="AQ64258" r:id="rId16" display="http://cdsbib.u-strasbg.fr/cgi-bin/cdsbib?1990RMxAA..21..381G"/>
    <hyperlink ref="AP1976" r:id="rId17" display="http://cdsbib.u-strasbg.fr/cgi-bin/cdsbib?1990RMxAA..21..381G"/>
    <hyperlink ref="AP1994" r:id="rId18" display="http://cdsbib.u-strasbg.fr/cgi-bin/cdsbib?1990RMxAA..21..381G"/>
    <hyperlink ref="AP1995" r:id="rId19" display="http://cdsbib.u-strasbg.fr/cgi-bin/cdsbib?1990RMxAA..21..381G"/>
    <hyperlink ref="AP1991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2023-01-24T07:37:13Z</dcterms:modified>
</cp:coreProperties>
</file>