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1F756A1F-845F-4BC2-905E-E79C7AC150CA}" xr6:coauthVersionLast="47" xr6:coauthVersionMax="47" xr10:uidLastSave="{00000000-0000-0000-0000-000000000000}"/>
  <bookViews>
    <workbookView xWindow="15315" yWindow="40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E24" i="1"/>
  <c r="F24" i="1" s="1"/>
  <c r="G24" i="1" s="1"/>
  <c r="K24" i="1" s="1"/>
  <c r="D9" i="1"/>
  <c r="C9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Q23" i="1"/>
  <c r="Q22" i="1"/>
  <c r="F16" i="1"/>
  <c r="F17" i="1" s="1"/>
  <c r="C17" i="1"/>
  <c r="Q21" i="1"/>
  <c r="C12" i="1"/>
  <c r="C11" i="1"/>
  <c r="C15" i="1" l="1"/>
  <c r="O24" i="1"/>
  <c r="O23" i="1"/>
  <c r="O21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<sst xmlns="http://schemas.openxmlformats.org/spreadsheetml/2006/main" count="52" uniqueCount="50">
  <si>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</si>
  <si>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</si>
  <si>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</si>
  <si>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</si>
  <si>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</si>
  <si>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</si>
  <si>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</si>
  <si>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</si>
  <si>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</si>
  <si>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</si>
  <si>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</si>
  <si>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</si>
  <si>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</si>
  <si>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</si>
  <si>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</si>
  <si>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</si>
  <si>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</si>
  <si>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</si>
  <si>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</si>
  <si>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</si>
  <si>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</si>
  <si>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</si>
  <si>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</si>
  <si>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</si>
  <si>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</si>
  <si>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</si>
  <si>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</si>
  <si>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</si>
  <si>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</si>
  <si>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</si>
  <si>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</si>
  <si>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</si>
  <si>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</si>
  <si>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</si>
  <si>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V1369 Tau</t>
  </si>
  <si>
    <t>V1369 Tau / GSC 1309-2875</t>
  </si>
  <si>
    <t>G1309-2875</t>
  </si>
  <si>
    <t>EA</t>
  </si>
  <si>
    <t>OEJV 0072</t>
  </si>
  <si>
    <t>IBVS 5992</t>
  </si>
  <si>
    <t>I</t>
  </si>
  <si>
    <t>IBVS 6029</t>
  </si>
  <si>
    <t>RHN 2018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</si>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</sst>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V1369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C-4983-BEE1-5E6B751696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C-4983-BEE1-5E6B751696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C-4983-BEE1-5E6B751696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5.661000022519147E-2</c:v>
                </c:pt>
                <c:pt idx="2">
                  <c:v>7.314000022597611E-2</c:v>
                </c:pt>
                <c:pt idx="3">
                  <c:v>0.1132000002253335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C-4983-BEE1-5E6B751696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C-4983-BEE1-5E6B751696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C-4983-BEE1-5E6B751696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C-4983-BEE1-5E6B751696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-1.9473257348845557E-3</c:v>
                </c:pt>
                <c:pt idx="1">
                  <c:v>6.3906305219235335E-2</c:v>
                </c:pt>
                <c:pt idx="2">
                  <c:v>7.0122250902173749E-2</c:v>
                </c:pt>
                <c:pt idx="3">
                  <c:v>0.11086877028997652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C-4983-BEE1-5E6B751696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2977</c:v>
                </c:pt>
                <c:pt idx="2">
                  <c:v>3258</c:v>
                </c:pt>
                <c:pt idx="3">
                  <c:v>5100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2C-4983-BEE1-5E6B7516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2872"/>
        <c:axId val="1"/>
      </c:scatterChart>
      <c:valAx>
        <c:axId val="87978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8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75CE9C-35FB-A8F3-2764-F64BC1DEC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A25" sqref="A25:IV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35</v>
      </c>
      <c r="E1" s="29" t="s">
        <v>34</v>
      </c>
      <c r="F1" t="s">
        <v>36</v>
      </c>
    </row>
    <row r="2" spans="1:6" x14ac:dyDescent="0.2">
      <c r="A2" t="s">
        <v>23</v>
      </c>
      <c r="B2" t="s">
        <v>37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51536.884999999776</v>
      </c>
      <c r="D4" s="9">
        <v>1.3556699999999999</v>
      </c>
    </row>
    <row r="5" spans="1:6" ht="13.5" thickTop="1" x14ac:dyDescent="0.2">
      <c r="A5" s="11" t="s">
        <v>25</v>
      </c>
      <c r="B5" s="12"/>
      <c r="C5" s="13">
        <v>-9.5</v>
      </c>
      <c r="D5" s="12" t="s">
        <v>26</v>
      </c>
      <c r="E5" s="12"/>
    </row>
    <row r="6" spans="1:6" x14ac:dyDescent="0.2">
      <c r="A6" s="5" t="s">
        <v>1</v>
      </c>
    </row>
    <row r="7" spans="1:6" x14ac:dyDescent="0.2">
      <c r="A7" t="s">
        <v>2</v>
      </c>
      <c r="C7">
        <v>51536.884999999776</v>
      </c>
    </row>
    <row r="8" spans="1:6" x14ac:dyDescent="0.2">
      <c r="A8" t="s">
        <v>3</v>
      </c>
      <c r="C8">
        <v>1.3556699999999999</v>
      </c>
    </row>
    <row r="9" spans="1:6" x14ac:dyDescent="0.2">
      <c r="A9" s="26" t="s">
        <v>30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-1.9473257348845557E-3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2.2120803142129623E-5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58450.912868770065</v>
      </c>
      <c r="E15" s="16" t="s">
        <v>32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1.3556921208031421</v>
      </c>
      <c r="E16" s="16" t="s">
        <v>27</v>
      </c>
      <c r="F16" s="17">
        <f ca="1">NOW()+15018.5+$C$5/24</f>
        <v>59968.859772569442</v>
      </c>
    </row>
    <row r="17" spans="1:21" ht="13.5" thickBot="1" x14ac:dyDescent="0.25">
      <c r="A17" s="16" t="s">
        <v>24</v>
      </c>
      <c r="B17" s="12"/>
      <c r="C17" s="12">
        <f>COUNT(C21:C2190)</f>
        <v>4</v>
      </c>
      <c r="E17" s="16" t="s">
        <v>33</v>
      </c>
      <c r="F17" s="17">
        <f ca="1">ROUND(2*(F16-$C$7)/$C$8,0)/2+F15</f>
        <v>6221</v>
      </c>
    </row>
    <row r="18" spans="1:21" ht="14.25" thickTop="1" thickBot="1" x14ac:dyDescent="0.25">
      <c r="A18" s="18" t="s">
        <v>5</v>
      </c>
      <c r="B18" s="12"/>
      <c r="C18" s="21">
        <f ca="1">+C15</f>
        <v>58450.912868770065</v>
      </c>
      <c r="D18" s="22">
        <f ca="1">+C16</f>
        <v>1.3556921208031421</v>
      </c>
      <c r="E18" s="16" t="s">
        <v>28</v>
      </c>
      <c r="F18" s="25">
        <f ca="1">ROUND(2*(F16-$C$15)/$C$16,0)/2+F15</f>
        <v>1120.5</v>
      </c>
    </row>
    <row r="19" spans="1:21" ht="13.5" thickTop="1" x14ac:dyDescent="0.2">
      <c r="E19" s="16" t="s">
        <v>29</v>
      </c>
      <c r="F19" s="20">
        <f ca="1">+$C$15+$C$16*F18-15018.5-$C$5/24</f>
        <v>44951.86172346332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44</v>
      </c>
      <c r="J20" s="7" t="s">
        <v>45</v>
      </c>
      <c r="K20" s="7" t="s">
        <v>46</v>
      </c>
      <c r="L20" s="7" t="s">
        <v>47</v>
      </c>
      <c r="M20" s="7" t="s">
        <v>48</v>
      </c>
      <c r="N20" s="7" t="s">
        <v>49</v>
      </c>
      <c r="O20" s="7" t="s">
        <v>22</v>
      </c>
      <c r="P20" s="6" t="s">
        <v>21</v>
      </c>
      <c r="Q20" s="4" t="s">
        <v>14</v>
      </c>
      <c r="U20" s="28" t="s">
        <v>31</v>
      </c>
    </row>
    <row r="21" spans="1:21" x14ac:dyDescent="0.2">
      <c r="A21" t="s">
        <v>38</v>
      </c>
      <c r="C21" s="10">
        <v>51536.884999999776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-1.9473257348845557E-3</v>
      </c>
      <c r="Q21" s="2">
        <f>+C21-15018.5</f>
        <v>36518.384999999776</v>
      </c>
    </row>
    <row r="22" spans="1:21" x14ac:dyDescent="0.2">
      <c r="A22" s="30" t="s">
        <v>39</v>
      </c>
      <c r="B22" s="31" t="s">
        <v>40</v>
      </c>
      <c r="C22" s="30">
        <v>55572.771200000003</v>
      </c>
      <c r="D22" s="30">
        <v>8.0000000000000004E-4</v>
      </c>
      <c r="E22">
        <f>+(C22-C$7)/C$8</f>
        <v>2977.0417579501109</v>
      </c>
      <c r="F22">
        <f>ROUND(2*E22,0)/2</f>
        <v>2977</v>
      </c>
      <c r="G22">
        <f>+C22-(C$7+F22*C$8)</f>
        <v>5.661000022519147E-2</v>
      </c>
      <c r="K22">
        <f>+G22</f>
        <v>5.661000022519147E-2</v>
      </c>
      <c r="O22">
        <f ca="1">+C$11+C$12*$F22</f>
        <v>6.3906305219235335E-2</v>
      </c>
      <c r="Q22" s="2">
        <f>+C22-15018.5</f>
        <v>40554.271200000003</v>
      </c>
    </row>
    <row r="23" spans="1:21" x14ac:dyDescent="0.2">
      <c r="A23" s="32" t="s">
        <v>41</v>
      </c>
      <c r="B23" s="33" t="s">
        <v>40</v>
      </c>
      <c r="C23" s="32">
        <v>55953.731</v>
      </c>
      <c r="D23" s="32">
        <v>6.9999999999999999E-4</v>
      </c>
      <c r="E23">
        <f>+(C23-C$7)/C$8</f>
        <v>3258.0539511829747</v>
      </c>
      <c r="F23">
        <f>ROUND(2*E23,0)/2</f>
        <v>3258</v>
      </c>
      <c r="G23">
        <f>+C23-(C$7+F23*C$8)</f>
        <v>7.314000022597611E-2</v>
      </c>
      <c r="K23">
        <f>+G23</f>
        <v>7.314000022597611E-2</v>
      </c>
      <c r="O23">
        <f ca="1">+C$11+C$12*$F23</f>
        <v>7.0122250902173749E-2</v>
      </c>
      <c r="Q23" s="2">
        <f>+C23-15018.5</f>
        <v>40935.231</v>
      </c>
    </row>
    <row r="24" spans="1:21" x14ac:dyDescent="0.2">
      <c r="A24" s="5" t="s">
        <v>42</v>
      </c>
      <c r="C24" s="10">
        <v>58450.915200000003</v>
      </c>
      <c r="D24" s="10">
        <v>5.0000000000000001E-4</v>
      </c>
      <c r="E24">
        <f>+(C24-C$7)/C$8</f>
        <v>5100.0835011472018</v>
      </c>
      <c r="F24">
        <f>ROUND(2*E24,0)/2</f>
        <v>5100</v>
      </c>
      <c r="G24">
        <f>+C24-(C$7+F24*C$8)</f>
        <v>0.1132000002253335</v>
      </c>
      <c r="K24">
        <f>+G24</f>
        <v>0.1132000002253335</v>
      </c>
      <c r="O24">
        <f ca="1">+C$11+C$12*$F24</f>
        <v>0.11086877028997652</v>
      </c>
      <c r="Q24" s="2">
        <f>+C24-15018.5</f>
        <v>43432.415200000003</v>
      </c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2023-01-24T07:38:04Z</dcterms:modified>
</cp:coreProperties>
</file>