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9CDB426-CA11-459A-BC6D-3419EFD24106}" xr6:coauthVersionLast="47" xr6:coauthVersionMax="47" xr10:uidLastSave="{00000000-0000-0000-0000-000000000000}"/>
  <bookViews>
    <workbookView xWindow="13665" yWindow="585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29" i="1" l="1"/>
  <c r="F29" i="1"/>
  <c r="G29" i="1"/>
  <c r="J29" i="1"/>
  <c r="C11" i="1"/>
  <c r="C12" i="1"/>
  <c r="O29" i="1"/>
  <c r="Q29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3" i="1"/>
  <c r="F23" i="1"/>
  <c r="G23" i="1"/>
  <c r="J23" i="1"/>
  <c r="F11" i="1"/>
  <c r="E21" i="1"/>
  <c r="F21" i="1"/>
  <c r="G21" i="1"/>
  <c r="H21" i="1"/>
  <c r="Q23" i="1"/>
  <c r="E22" i="1"/>
  <c r="F22" i="1"/>
  <c r="G22" i="1"/>
  <c r="I22" i="1"/>
  <c r="Q22" i="1"/>
  <c r="G11" i="1"/>
  <c r="E14" i="1"/>
  <c r="E15" i="1"/>
  <c r="C17" i="1"/>
  <c r="Q21" i="1"/>
  <c r="O24" i="1"/>
  <c r="O25" i="1"/>
  <c r="C16" i="1"/>
  <c r="D18" i="1"/>
  <c r="C15" i="1"/>
  <c r="O27" i="1"/>
  <c r="O21" i="1"/>
  <c r="O26" i="1"/>
  <c r="O23" i="1"/>
  <c r="O28" i="1"/>
  <c r="O22" i="1"/>
  <c r="C18" i="1"/>
  <c r="E16" i="1"/>
  <c r="E17" i="1"/>
</calcChain>
</file>

<file path=xl/sharedStrings.xml><?xml version="1.0" encoding="utf-8"?>
<sst xmlns="http://schemas.openxmlformats.org/spreadsheetml/2006/main" count="66" uniqueCount="55">
  <si>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</si>
  <si>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</si>
  <si>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</si>
  <si>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</si>
  <si>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</si>
  <si>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</si>
  <si>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</si>
  <si>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</si>
  <si>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</si>
  <si>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</si>
  <si>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</si>
  <si>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</si>
  <si>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</si>
  <si>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</si>
  <si>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</si>
  <si>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</si>
  <si>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</si>
  <si>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</si>
  <si>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</si>
  <si>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</si>
  <si>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</si>
  <si>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</si>
  <si>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</si>
  <si>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</si>
  <si>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</si>
  <si>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</si>
  <si>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</si>
  <si>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</si>
  <si>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</si>
  <si>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</si>
  <si>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</si>
  <si>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</si>
  <si>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</si>
  <si>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</si>
  <si>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</si>
  <si>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</si>
  <si>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</si>
  <si>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</si>
  <si>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</si>
  <si>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</si>
  <si>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</si>
  <si>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</si>
  <si>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</si>
  <si>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GN Tra</t>
  </si>
  <si>
    <t>G9035-2227</t>
  </si>
  <si>
    <t>EA/KE</t>
  </si>
  <si>
    <t>Kreiner</t>
  </si>
  <si>
    <t>IBVS 5931</t>
  </si>
  <si>
    <t>I</t>
  </si>
  <si>
    <t>GN TrA / GSC 9035-2227</t>
  </si>
  <si>
    <t>JAVSO 49, 251</t>
  </si>
  <si>
    <t>II</t>
  </si>
  <si>
    <t>JAVSO, 48, 250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</si>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</sst>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65" fontId="34" fillId="0" borderId="0" xfId="0" applyNumberFormat="1" applyFont="1" applyAlignment="1"/>
    <xf numFmtId="0" fontId="5" fillId="0" borderId="11" xfId="0" applyFont="1" applyBorder="1" applyAlignment="1"/>
    <xf numFmtId="0" fontId="0" fillId="0" borderId="11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Tra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0-4301-8DC9-2752B2926A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-2.3523800002294593E-2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E0-4301-8DC9-2752B2926A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">
                  <c:v>-3.2944800004770514E-2</c:v>
                </c:pt>
                <c:pt idx="3">
                  <c:v>-3.513295014272444E-2</c:v>
                </c:pt>
                <c:pt idx="4">
                  <c:v>-3.6393699920154177E-2</c:v>
                </c:pt>
                <c:pt idx="5">
                  <c:v>-3.7244499995722435E-2</c:v>
                </c:pt>
                <c:pt idx="6">
                  <c:v>-3.7174500001128763E-2</c:v>
                </c:pt>
                <c:pt idx="7">
                  <c:v>-3.6694499998702668E-2</c:v>
                </c:pt>
                <c:pt idx="8">
                  <c:v>-3.6575300146068912E-2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E0-4301-8DC9-2752B2926A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E0-4301-8DC9-2752B2926A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E0-4301-8DC9-2752B2926A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E0-4301-8DC9-2752B2926A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E0-4301-8DC9-2752B2926A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-7.8447987331422483E-3</c:v>
                </c:pt>
                <c:pt idx="1">
                  <c:v>-1.5810590282779566E-2</c:v>
                </c:pt>
                <c:pt idx="2">
                  <c:v>-2.846728721991779E-2</c:v>
                </c:pt>
                <c:pt idx="3">
                  <c:v>-3.5423003279647425E-2</c:v>
                </c:pt>
                <c:pt idx="4">
                  <c:v>-3.5484509906231795E-2</c:v>
                </c:pt>
                <c:pt idx="5">
                  <c:v>-3.6916930898685446E-2</c:v>
                </c:pt>
                <c:pt idx="6">
                  <c:v>-3.6916930898685446E-2</c:v>
                </c:pt>
                <c:pt idx="7">
                  <c:v>-3.6916930898685446E-2</c:v>
                </c:pt>
                <c:pt idx="8">
                  <c:v>-4.1903068093791303E-2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E0-4301-8DC9-2752B2926AF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E0-4301-8DC9-2752B2926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2088"/>
        <c:axId val="1"/>
      </c:scatterChart>
      <c:valAx>
        <c:axId val="905962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2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66675</xdr:rowOff>
    </xdr:from>
    <xdr:to>
      <xdr:col>16</xdr:col>
      <xdr:colOff>314325</xdr:colOff>
      <xdr:row>19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C52E333-560B-085D-BA74-56EB2CEA0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7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85546875" customWidth="1"/>
  </cols>
  <sheetData>
    <row r="1" spans="1:20" ht="20.25" x14ac:dyDescent="0.3">
      <c r="A1" s="1" t="s">
        <v>49</v>
      </c>
      <c r="E1" s="30" t="s">
        <v>43</v>
      </c>
      <c r="F1" t="s">
        <v>44</v>
      </c>
      <c r="T1" s="44" t="s">
        <v>54</v>
      </c>
    </row>
    <row r="2" spans="1:20" x14ac:dyDescent="0.2">
      <c r="A2" t="s">
        <v>25</v>
      </c>
      <c r="B2" t="s">
        <v>45</v>
      </c>
      <c r="C2" s="3"/>
      <c r="D2" s="3"/>
      <c r="E2">
        <v>0</v>
      </c>
      <c r="T2" s="44" t="s">
        <v>53</v>
      </c>
    </row>
    <row r="3" spans="1:20" ht="13.5" thickBot="1" x14ac:dyDescent="0.25">
      <c r="T3" s="45"/>
    </row>
    <row r="4" spans="1:20" ht="14.25" thickTop="1" thickBot="1" x14ac:dyDescent="0.25">
      <c r="A4" s="5" t="s">
        <v>1</v>
      </c>
      <c r="C4" s="8">
        <v>52500.639999999999</v>
      </c>
      <c r="D4" s="9">
        <v>0.61460669999999995</v>
      </c>
      <c r="T4" s="45"/>
    </row>
    <row r="5" spans="1:20" x14ac:dyDescent="0.2">
      <c r="T5" s="45"/>
    </row>
    <row r="6" spans="1:20" x14ac:dyDescent="0.2">
      <c r="A6" s="5" t="s">
        <v>2</v>
      </c>
    </row>
    <row r="7" spans="1:20" x14ac:dyDescent="0.2">
      <c r="A7" t="s">
        <v>3</v>
      </c>
      <c r="C7" s="10">
        <v>52500.639999999999</v>
      </c>
    </row>
    <row r="8" spans="1:20" x14ac:dyDescent="0.2">
      <c r="A8" t="s">
        <v>4</v>
      </c>
      <c r="C8" s="10">
        <v>0.61460669999999995</v>
      </c>
    </row>
    <row r="9" spans="1:20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20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20" x14ac:dyDescent="0.2">
      <c r="A11" s="12" t="s">
        <v>16</v>
      </c>
      <c r="B11" s="12"/>
      <c r="C11" s="24">
        <f ca="1">INTERCEPT(INDIRECT($G$11):G989,INDIRECT($F$11):F989)</f>
        <v>-7.8447987331422483E-3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20" x14ac:dyDescent="0.2">
      <c r="A12" s="12" t="s">
        <v>17</v>
      </c>
      <c r="B12" s="12"/>
      <c r="C12" s="24">
        <f ca="1">SLOPE(INDIRECT($G$11):G989,INDIRECT($F$11):F989)</f>
        <v>-2.7336278481940008E-6</v>
      </c>
      <c r="D12" s="3"/>
      <c r="E12" s="12"/>
    </row>
    <row r="13" spans="1:20" x14ac:dyDescent="0.2">
      <c r="A13" s="12" t="s">
        <v>20</v>
      </c>
      <c r="B13" s="12"/>
      <c r="C13" s="3" t="s">
        <v>14</v>
      </c>
      <c r="D13" s="16" t="s">
        <v>41</v>
      </c>
      <c r="E13" s="13">
        <v>1</v>
      </c>
    </row>
    <row r="14" spans="1:20" x14ac:dyDescent="0.2">
      <c r="A14" s="12"/>
      <c r="B14" s="12"/>
      <c r="C14" s="12"/>
      <c r="D14" s="16" t="s">
        <v>34</v>
      </c>
      <c r="E14" s="17">
        <f ca="1">NOW()+15018.5+$C$9/24</f>
        <v>60179.866175810181</v>
      </c>
    </row>
    <row r="15" spans="1:20" x14ac:dyDescent="0.2">
      <c r="A15" s="14" t="s">
        <v>18</v>
      </c>
      <c r="B15" s="12"/>
      <c r="C15" s="15">
        <f ca="1">(C7+C11)+(C8+C12)*INT(MAX(F21:F3530))</f>
        <v>60157.982972231905</v>
      </c>
      <c r="D15" s="16" t="s">
        <v>42</v>
      </c>
      <c r="E15" s="17">
        <f ca="1">ROUND(2*(E14-$C$7)/$C$8,0)/2+E13</f>
        <v>12495.5</v>
      </c>
    </row>
    <row r="16" spans="1:20" x14ac:dyDescent="0.2">
      <c r="A16" s="18" t="s">
        <v>5</v>
      </c>
      <c r="B16" s="12"/>
      <c r="C16" s="19">
        <f ca="1">+C8+C12</f>
        <v>0.61460396637215176</v>
      </c>
      <c r="D16" s="16" t="s">
        <v>35</v>
      </c>
      <c r="E16" s="26">
        <f ca="1">ROUND(2*(E14-$C$15)/$C$16,0)/2+E13</f>
        <v>36.5</v>
      </c>
    </row>
    <row r="17" spans="1:18" ht="13.5" thickBot="1" x14ac:dyDescent="0.25">
      <c r="A17" s="16" t="s">
        <v>31</v>
      </c>
      <c r="B17" s="12"/>
      <c r="C17" s="12">
        <f>COUNT(C21:C2188)</f>
        <v>9</v>
      </c>
      <c r="D17" s="16" t="s">
        <v>36</v>
      </c>
      <c r="E17" s="20">
        <f ca="1">+$C$15+$C$16*E16-15018.5-$C$9/24</f>
        <v>45162.311850337821</v>
      </c>
    </row>
    <row r="18" spans="1:18" ht="14.25" thickTop="1" thickBot="1" x14ac:dyDescent="0.25">
      <c r="A18" s="18" t="s">
        <v>6</v>
      </c>
      <c r="B18" s="12"/>
      <c r="C18" s="21">
        <f ca="1">+C15</f>
        <v>60157.982972231905</v>
      </c>
      <c r="D18" s="22">
        <f ca="1">+C16</f>
        <v>0.61460396637215176</v>
      </c>
      <c r="E18" s="23" t="s">
        <v>37</v>
      </c>
    </row>
    <row r="19" spans="1:18" ht="13.5" thickTop="1" x14ac:dyDescent="0.2">
      <c r="A19" s="27" t="s">
        <v>38</v>
      </c>
      <c r="E19" s="28">
        <v>21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39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R20" s="29" t="s">
        <v>40</v>
      </c>
    </row>
    <row r="21" spans="1:18" x14ac:dyDescent="0.2">
      <c r="A21" t="s">
        <v>46</v>
      </c>
      <c r="C21" s="10">
        <v>52500.639999999999</v>
      </c>
      <c r="D21" s="10" t="s">
        <v>14</v>
      </c>
      <c r="E21">
        <f t="shared" ref="E21:E28" si="0">+(C21-C$7)/C$8</f>
        <v>0</v>
      </c>
      <c r="F21">
        <f t="shared" ref="F21:F29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-7.8447987331422483E-3</v>
      </c>
      <c r="Q21" s="2">
        <f t="shared" ref="Q21:Q28" si="4">+C21-15018.5</f>
        <v>37482.14</v>
      </c>
    </row>
    <row r="22" spans="1:18" x14ac:dyDescent="0.2">
      <c r="A22" s="31" t="s">
        <v>47</v>
      </c>
      <c r="B22" s="32" t="s">
        <v>48</v>
      </c>
      <c r="C22" s="31">
        <v>54291.580399999999</v>
      </c>
      <c r="D22" s="31">
        <v>1.8E-3</v>
      </c>
      <c r="E22">
        <f t="shared" si="0"/>
        <v>2913.9617254416517</v>
      </c>
      <c r="F22">
        <f t="shared" si="1"/>
        <v>2914</v>
      </c>
      <c r="G22">
        <f t="shared" si="2"/>
        <v>-2.3523800002294593E-2</v>
      </c>
      <c r="I22">
        <f>+G22</f>
        <v>-2.3523800002294593E-2</v>
      </c>
      <c r="O22">
        <f t="shared" ca="1" si="3"/>
        <v>-1.5810590282779566E-2</v>
      </c>
      <c r="Q22" s="2">
        <f t="shared" si="4"/>
        <v>39273.080399999999</v>
      </c>
    </row>
    <row r="23" spans="1:18" x14ac:dyDescent="0.2">
      <c r="A23" s="33" t="s">
        <v>0</v>
      </c>
      <c r="B23" s="34" t="s">
        <v>48</v>
      </c>
      <c r="C23" s="33">
        <v>57137.2</v>
      </c>
      <c r="D23" s="33">
        <v>2.0000000000000001E-4</v>
      </c>
      <c r="E23">
        <f t="shared" si="0"/>
        <v>7543.9463969396984</v>
      </c>
      <c r="F23">
        <f t="shared" si="1"/>
        <v>7544</v>
      </c>
      <c r="G23">
        <f t="shared" si="2"/>
        <v>-3.2944800004770514E-2</v>
      </c>
      <c r="J23">
        <f t="shared" ref="J23:J28" si="5">+G23</f>
        <v>-3.2944800004770514E-2</v>
      </c>
      <c r="O23">
        <f t="shared" ca="1" si="3"/>
        <v>-2.846728721991779E-2</v>
      </c>
      <c r="Q23" s="2">
        <f t="shared" si="4"/>
        <v>42118.7</v>
      </c>
    </row>
    <row r="24" spans="1:18" ht="25.5" x14ac:dyDescent="0.2">
      <c r="A24" s="38" t="s">
        <v>52</v>
      </c>
      <c r="B24" s="39" t="s">
        <v>51</v>
      </c>
      <c r="C24" s="40">
        <v>58701.064559999853</v>
      </c>
      <c r="D24" s="38">
        <v>2.1800000000000001E-3</v>
      </c>
      <c r="E24">
        <f t="shared" si="0"/>
        <v>10088.442836695165</v>
      </c>
      <c r="F24">
        <f t="shared" si="1"/>
        <v>10088.5</v>
      </c>
      <c r="G24">
        <f t="shared" si="2"/>
        <v>-3.513295014272444E-2</v>
      </c>
      <c r="J24">
        <f t="shared" si="5"/>
        <v>-3.513295014272444E-2</v>
      </c>
      <c r="O24">
        <f t="shared" ca="1" si="3"/>
        <v>-3.5423003279647425E-2</v>
      </c>
      <c r="Q24" s="2">
        <f t="shared" si="4"/>
        <v>43682.564559999853</v>
      </c>
    </row>
    <row r="25" spans="1:18" ht="12" customHeight="1" x14ac:dyDescent="0.2">
      <c r="A25" s="38" t="s">
        <v>52</v>
      </c>
      <c r="B25" s="39" t="s">
        <v>48</v>
      </c>
      <c r="C25" s="40">
        <v>58714.891950000077</v>
      </c>
      <c r="D25" s="38">
        <v>8.7000000000000001E-4</v>
      </c>
      <c r="E25">
        <f t="shared" si="0"/>
        <v>10110.940785383691</v>
      </c>
      <c r="F25">
        <f t="shared" si="1"/>
        <v>10111</v>
      </c>
      <c r="G25">
        <f t="shared" si="2"/>
        <v>-3.6393699920154177E-2</v>
      </c>
      <c r="J25">
        <f t="shared" si="5"/>
        <v>-3.6393699920154177E-2</v>
      </c>
      <c r="O25">
        <f t="shared" ca="1" si="3"/>
        <v>-3.5484509906231795E-2</v>
      </c>
      <c r="Q25" s="2">
        <f t="shared" si="4"/>
        <v>43696.391950000077</v>
      </c>
    </row>
    <row r="26" spans="1:18" ht="12" customHeight="1" x14ac:dyDescent="0.2">
      <c r="A26" s="35" t="s">
        <v>50</v>
      </c>
      <c r="B26" s="36" t="s">
        <v>51</v>
      </c>
      <c r="C26" s="37">
        <v>59036.945010000003</v>
      </c>
      <c r="D26" s="37">
        <v>1.2099999999999999E-3</v>
      </c>
      <c r="E26">
        <f t="shared" si="0"/>
        <v>10634.939401083659</v>
      </c>
      <c r="F26">
        <f t="shared" si="1"/>
        <v>10635</v>
      </c>
      <c r="G26">
        <f t="shared" si="2"/>
        <v>-3.7244499995722435E-2</v>
      </c>
      <c r="J26">
        <f t="shared" si="5"/>
        <v>-3.7244499995722435E-2</v>
      </c>
      <c r="O26">
        <f t="shared" ca="1" si="3"/>
        <v>-3.6916930898685446E-2</v>
      </c>
      <c r="Q26" s="2">
        <f t="shared" si="4"/>
        <v>44018.445010000003</v>
      </c>
    </row>
    <row r="27" spans="1:18" ht="12" customHeight="1" x14ac:dyDescent="0.2">
      <c r="A27" s="35" t="s">
        <v>50</v>
      </c>
      <c r="B27" s="36" t="s">
        <v>51</v>
      </c>
      <c r="C27" s="37">
        <v>59036.945079999998</v>
      </c>
      <c r="D27" s="37">
        <v>1.3699999999999999E-3</v>
      </c>
      <c r="E27">
        <f t="shared" si="0"/>
        <v>10634.939514977625</v>
      </c>
      <c r="F27">
        <f t="shared" si="1"/>
        <v>10635</v>
      </c>
      <c r="G27">
        <f t="shared" si="2"/>
        <v>-3.7174500001128763E-2</v>
      </c>
      <c r="J27">
        <f t="shared" si="5"/>
        <v>-3.7174500001128763E-2</v>
      </c>
      <c r="O27">
        <f t="shared" ca="1" si="3"/>
        <v>-3.6916930898685446E-2</v>
      </c>
      <c r="Q27" s="2">
        <f t="shared" si="4"/>
        <v>44018.445079999998</v>
      </c>
    </row>
    <row r="28" spans="1:18" ht="12" customHeight="1" x14ac:dyDescent="0.2">
      <c r="A28" s="35" t="s">
        <v>50</v>
      </c>
      <c r="B28" s="36" t="s">
        <v>51</v>
      </c>
      <c r="C28" s="37">
        <v>59036.94556</v>
      </c>
      <c r="D28" s="37">
        <v>1.1299999999999999E-3</v>
      </c>
      <c r="E28">
        <f t="shared" si="0"/>
        <v>10634.940295964885</v>
      </c>
      <c r="F28">
        <f t="shared" si="1"/>
        <v>10635</v>
      </c>
      <c r="G28">
        <f t="shared" si="2"/>
        <v>-3.6694499998702668E-2</v>
      </c>
      <c r="J28">
        <f t="shared" si="5"/>
        <v>-3.6694499998702668E-2</v>
      </c>
      <c r="O28">
        <f t="shared" ca="1" si="3"/>
        <v>-3.6916930898685446E-2</v>
      </c>
      <c r="Q28" s="2">
        <f t="shared" si="4"/>
        <v>44018.44556</v>
      </c>
    </row>
    <row r="29" spans="1:18" ht="12" customHeight="1" x14ac:dyDescent="0.2">
      <c r="A29" s="41" t="s">
        <v>53</v>
      </c>
      <c r="B29" s="42" t="s">
        <v>48</v>
      </c>
      <c r="C29" s="41">
        <v>60157.988299999852</v>
      </c>
      <c r="D29" s="43">
        <v>9.0200000000000002E-4</v>
      </c>
      <c r="E29">
        <f t="shared" ref="E29" si="6">+(C29-C$7)/C$8</f>
        <v>12458.940489909812</v>
      </c>
      <c r="F29">
        <f t="shared" si="1"/>
        <v>12459</v>
      </c>
      <c r="G29">
        <f t="shared" ref="G29" si="7">+C29-(C$7+F29*C$8)</f>
        <v>-3.6575300146068912E-2</v>
      </c>
      <c r="J29">
        <f t="shared" ref="J29" si="8">+G29</f>
        <v>-3.6575300146068912E-2</v>
      </c>
      <c r="O29">
        <f t="shared" ref="O29" ca="1" si="9">+C$11+C$12*$F29</f>
        <v>-4.1903068093791303E-2</v>
      </c>
      <c r="Q29" s="2">
        <f t="shared" ref="Q29" si="10">+C29-15018.5</f>
        <v>45139.488299999852</v>
      </c>
    </row>
    <row r="30" spans="1:18" x14ac:dyDescent="0.2">
      <c r="C30" s="10"/>
      <c r="D30" s="10"/>
      <c r="Q30" s="2"/>
    </row>
    <row r="31" spans="1:18" x14ac:dyDescent="0.2">
      <c r="C31" s="10"/>
      <c r="D31" s="10"/>
    </row>
    <row r="32" spans="1:18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ortState xmlns:xlrd2="http://schemas.microsoft.com/office/spreadsheetml/2017/richdata2" ref="A21:R28">
    <sortCondition ref="C21:C28"/>
  </sortState>
  <phoneticPr fontId="7" type="noConversion"/>
  <hyperlinks>
    <hyperlink ref="H62620" r:id="rId1" display="http://vsolj.cetus-net.org/bulletin.html" xr:uid="{00000000-0004-0000-0000-000000000000}"/>
    <hyperlink ref="H62613" r:id="rId2" display="https://www.aavso.org/ejaavso" xr:uid="{00000000-0004-0000-0000-000001000000}"/>
    <hyperlink ref="I62620" r:id="rId3" display="http://vsolj.cetus-net.org/bulletin.html" xr:uid="{00000000-0004-0000-0000-000002000000}"/>
    <hyperlink ref="AQ56271" r:id="rId4" display="http://cdsbib.u-strasbg.fr/cgi-bin/cdsbib?1990RMxAA..21..381G" xr:uid="{00000000-0004-0000-0000-000003000000}"/>
    <hyperlink ref="H62617" r:id="rId5" display="https://www.aavso.org/ejaavso" xr:uid="{00000000-0004-0000-0000-000004000000}"/>
    <hyperlink ref="AP3635" r:id="rId6" display="http://cdsbib.u-strasbg.fr/cgi-bin/cdsbib?1990RMxAA..21..381G" xr:uid="{00000000-0004-0000-0000-000005000000}"/>
    <hyperlink ref="AP3638" r:id="rId7" display="http://cdsbib.u-strasbg.fr/cgi-bin/cdsbib?1990RMxAA..21..381G" xr:uid="{00000000-0004-0000-0000-000006000000}"/>
    <hyperlink ref="AP3636" r:id="rId8" display="http://cdsbib.u-strasbg.fr/cgi-bin/cdsbib?1990RMxAA..21..381G" xr:uid="{00000000-0004-0000-0000-000007000000}"/>
    <hyperlink ref="AP3620" r:id="rId9" display="http://cdsbib.u-strasbg.fr/cgi-bin/cdsbib?1990RMxAA..21..381G" xr:uid="{00000000-0004-0000-0000-000008000000}"/>
    <hyperlink ref="AQ3849" r:id="rId10" display="http://cdsbib.u-strasbg.fr/cgi-bin/cdsbib?1990RMxAA..21..381G" xr:uid="{00000000-0004-0000-0000-000009000000}"/>
    <hyperlink ref="AQ3853" r:id="rId11" display="http://cdsbib.u-strasbg.fr/cgi-bin/cdsbib?1990RMxAA..21..381G" xr:uid="{00000000-0004-0000-0000-00000A000000}"/>
    <hyperlink ref="AQ63533" r:id="rId12" display="http://cdsbib.u-strasbg.fr/cgi-bin/cdsbib?1990RMxAA..21..381G" xr:uid="{00000000-0004-0000-0000-00000B000000}"/>
    <hyperlink ref="I741" r:id="rId13" display="http://vsolj.cetus-net.org/bulletin.html" xr:uid="{00000000-0004-0000-0000-00000C000000}"/>
    <hyperlink ref="H741" r:id="rId14" display="http://vsolj.cetus-net.org/bulletin.html" xr:uid="{00000000-0004-0000-0000-00000D000000}"/>
    <hyperlink ref="AQ64194" r:id="rId15" display="http://cdsbib.u-strasbg.fr/cgi-bin/cdsbib?1990RMxAA..21..381G" xr:uid="{00000000-0004-0000-0000-00000E000000}"/>
    <hyperlink ref="AQ64193" r:id="rId16" display="http://cdsbib.u-strasbg.fr/cgi-bin/cdsbib?1990RMxAA..21..381G" xr:uid="{00000000-0004-0000-0000-00000F000000}"/>
    <hyperlink ref="AP1911" r:id="rId17" display="http://cdsbib.u-strasbg.fr/cgi-bin/cdsbib?1990RMxAA..21..381G" xr:uid="{00000000-0004-0000-0000-000010000000}"/>
    <hyperlink ref="AP1929" r:id="rId18" display="http://cdsbib.u-strasbg.fr/cgi-bin/cdsbib?1990RMxAA..21..381G" xr:uid="{00000000-0004-0000-0000-000011000000}"/>
    <hyperlink ref="AP1930" r:id="rId19" display="http://cdsbib.u-strasbg.fr/cgi-bin/cdsbib?1990RMxAA..21..381G" xr:uid="{00000000-0004-0000-0000-000012000000}"/>
    <hyperlink ref="AP192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2023-08-23T08:47:17Z</dcterms:modified>
</cp:coreProperties>
</file>