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8F47BD6-9690-4615-A886-2ED6AC383772}" xr6:coauthVersionLast="47" xr6:coauthVersionMax="47" xr10:uidLastSave="{00000000-0000-0000-0000-000000000000}"/>
  <bookViews>
    <workbookView xWindow="13440" yWindow="1005" windowWidth="13350" windowHeight="143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7" i="1" l="1"/>
  <c r="F37" i="1" s="1"/>
  <c r="G37" i="1" s="1"/>
  <c r="H37" i="1" s="1"/>
  <c r="Q37" i="1"/>
  <c r="E38" i="1"/>
  <c r="F38" i="1" s="1"/>
  <c r="G38" i="1" s="1"/>
  <c r="H38" i="1" s="1"/>
  <c r="Q38" i="1"/>
  <c r="Q22" i="1"/>
  <c r="Q23" i="1"/>
  <c r="Q24" i="1"/>
  <c r="Q25" i="1"/>
  <c r="Q26" i="1"/>
  <c r="E27" i="1"/>
  <c r="F27" i="1" s="1"/>
  <c r="Q27" i="1"/>
  <c r="Q28" i="1"/>
  <c r="Q29" i="1"/>
  <c r="E30" i="1"/>
  <c r="F30" i="1" s="1"/>
  <c r="G30" i="1" s="1"/>
  <c r="H30" i="1" s="1"/>
  <c r="Q30" i="1"/>
  <c r="Q31" i="1"/>
  <c r="Q32" i="1"/>
  <c r="Q33" i="1"/>
  <c r="Q34" i="1"/>
  <c r="Q35" i="1"/>
  <c r="Q36" i="1"/>
  <c r="R22" i="1"/>
  <c r="G11" i="1"/>
  <c r="F11" i="1"/>
  <c r="E33" i="1"/>
  <c r="F33" i="1" s="1"/>
  <c r="G33" i="1" s="1"/>
  <c r="H33" i="1" s="1"/>
  <c r="E21" i="1"/>
  <c r="F21" i="1" s="1"/>
  <c r="G21" i="1" s="1"/>
  <c r="H21" i="1" s="1"/>
  <c r="E15" i="1"/>
  <c r="C17" i="1"/>
  <c r="Q21" i="1"/>
  <c r="E36" i="1" l="1"/>
  <c r="F36" i="1" s="1"/>
  <c r="G36" i="1" s="1"/>
  <c r="H36" i="1" s="1"/>
  <c r="E24" i="1"/>
  <c r="F24" i="1" s="1"/>
  <c r="G24" i="1" s="1"/>
  <c r="H24" i="1" s="1"/>
  <c r="E29" i="1"/>
  <c r="F29" i="1" s="1"/>
  <c r="G29" i="1" s="1"/>
  <c r="H29" i="1" s="1"/>
  <c r="E26" i="1"/>
  <c r="F26" i="1" s="1"/>
  <c r="G26" i="1" s="1"/>
  <c r="H26" i="1" s="1"/>
  <c r="E35" i="1"/>
  <c r="F35" i="1" s="1"/>
  <c r="G35" i="1" s="1"/>
  <c r="H35" i="1" s="1"/>
  <c r="E32" i="1"/>
  <c r="F32" i="1" s="1"/>
  <c r="G32" i="1" s="1"/>
  <c r="H32" i="1" s="1"/>
  <c r="E23" i="1"/>
  <c r="F23" i="1" s="1"/>
  <c r="G23" i="1" s="1"/>
  <c r="H23" i="1" s="1"/>
  <c r="E28" i="1"/>
  <c r="F28" i="1" s="1"/>
  <c r="G28" i="1" s="1"/>
  <c r="H28" i="1" s="1"/>
  <c r="E34" i="1"/>
  <c r="F34" i="1" s="1"/>
  <c r="G34" i="1" s="1"/>
  <c r="H34" i="1" s="1"/>
  <c r="E25" i="1"/>
  <c r="F25" i="1" s="1"/>
  <c r="G25" i="1" s="1"/>
  <c r="H25" i="1" s="1"/>
  <c r="E22" i="1"/>
  <c r="F22" i="1" s="1"/>
  <c r="G22" i="1" s="1"/>
  <c r="E31" i="1"/>
  <c r="F31" i="1" s="1"/>
  <c r="G31" i="1" s="1"/>
  <c r="H31" i="1" s="1"/>
  <c r="G27" i="1"/>
  <c r="H27" i="1" s="1"/>
  <c r="C11" i="1"/>
  <c r="C12" i="1"/>
  <c r="O38" i="1" l="1"/>
  <c r="O37" i="1"/>
  <c r="H22" i="1"/>
  <c r="C16" i="1"/>
  <c r="D18" i="1" s="1"/>
  <c r="O33" i="1"/>
  <c r="O28" i="1"/>
  <c r="O35" i="1"/>
  <c r="O36" i="1"/>
  <c r="O22" i="1"/>
  <c r="O23" i="1"/>
  <c r="O26" i="1"/>
  <c r="O27" i="1"/>
  <c r="O31" i="1"/>
  <c r="C15" i="1"/>
  <c r="O24" i="1"/>
  <c r="O34" i="1"/>
  <c r="O25" i="1"/>
  <c r="O21" i="1"/>
  <c r="O29" i="1"/>
  <c r="O32" i="1"/>
  <c r="O30" i="1"/>
  <c r="C18" i="1" l="1"/>
  <c r="E16" i="1"/>
  <c r="E17" i="1" s="1"/>
</calcChain>
</file>

<file path=xl/sharedStrings.xml><?xml version="1.0" encoding="utf-8"?>
<sst xmlns="http://schemas.openxmlformats.org/spreadsheetml/2006/main" count="80" uniqueCount="48">
  <si>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</si>
  <si>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</si>
  <si>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</si>
  <si>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</si>
  <si>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</si>
  <si>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</si>
  <si>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</si>
  <si>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</si>
  <si>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</si>
  <si>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</si>
  <si>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</si>
  <si>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</si>
  <si>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</si>
  <si>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</si>
  <si>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</si>
  <si>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</si>
  <si>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</si>
  <si>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</si>
  <si>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</si>
  <si>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</si>
  <si>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</si>
  <si>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</si>
  <si>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</si>
  <si>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</si>
  <si>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</si>
  <si>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</si>
  <si>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</si>
  <si>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</si>
  <si>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</si>
  <si>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</si>
  <si>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</si>
  <si>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</si>
  <si>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</si>
  <si>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</si>
  <si>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</si>
  <si>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</si>
  <si>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</si>
  <si>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S2</t>
  </si>
  <si>
    <t>EW/KW</t>
  </si>
  <si>
    <t>IBVS 5600 Eph.</t>
  </si>
  <si>
    <t>IBVS 5600</t>
  </si>
  <si>
    <t>Pre-main sequence star</t>
  </si>
  <si>
    <t>JAVSO 49, 251</t>
  </si>
  <si>
    <t>II</t>
  </si>
  <si>
    <t>I</t>
  </si>
  <si>
    <t>V0336 TrA / GSC 9027-4849</t>
  </si>
  <si>
    <t>VSS SEB Gp</t>
  </si>
  <si>
    <t>BMGA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</si>
</sst>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6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9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11" fillId="0" borderId="0" xfId="0" applyFont="1" applyAlignment="1"/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vertical="center"/>
    </xf>
    <xf numFmtId="0" fontId="16" fillId="0" borderId="0" xfId="0" applyFont="1" applyAlignment="1" applyProtection="1">
      <alignment vertical="center" wrapText="1"/>
      <protection locked="0"/>
    </xf>
    <xf numFmtId="0" fontId="16" fillId="0" borderId="0" xfId="0" applyFont="1" applyAlignment="1" applyProtection="1">
      <alignment horizontal="center"/>
      <protection locked="0"/>
    </xf>
    <xf numFmtId="165" fontId="16" fillId="0" borderId="0" xfId="0" applyNumberFormat="1" applyFont="1" applyAlignment="1" applyProtection="1">
      <alignment vertical="center" wrapText="1"/>
      <protection locked="0"/>
    </xf>
    <xf numFmtId="0" fontId="5" fillId="0" borderId="5" xfId="0" applyFont="1" applyBorder="1" applyAlignment="1"/>
    <xf numFmtId="0" fontId="0" fillId="0" borderId="5" xfId="0" applyBorder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9027-4849 -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Active!$D$21:$D$224</c:f>
                <c:numCache>
                  <c:formatCode>General</c:formatCode>
                  <c:ptCount val="204"/>
                  <c:pt idx="0">
                    <c:v>0</c:v>
                  </c:pt>
                  <c:pt idx="1">
                    <c:v>6.8000000000000005E-4</c:v>
                  </c:pt>
                  <c:pt idx="2">
                    <c:v>6.4000000000000005E-4</c:v>
                  </c:pt>
                  <c:pt idx="3">
                    <c:v>4.8000000000000001E-4</c:v>
                  </c:pt>
                  <c:pt idx="4">
                    <c:v>8.8999999999999995E-4</c:v>
                  </c:pt>
                  <c:pt idx="5">
                    <c:v>7.9000000000000001E-4</c:v>
                  </c:pt>
                  <c:pt idx="6">
                    <c:v>8.4000000000000003E-4</c:v>
                  </c:pt>
                  <c:pt idx="7">
                    <c:v>7.3999999999999999E-4</c:v>
                  </c:pt>
                  <c:pt idx="8">
                    <c:v>6.3000000000000003E-4</c:v>
                  </c:pt>
                  <c:pt idx="9">
                    <c:v>5.9999999999999995E-4</c:v>
                  </c:pt>
                  <c:pt idx="10">
                    <c:v>7.1000000000000002E-4</c:v>
                  </c:pt>
                  <c:pt idx="11">
                    <c:v>7.2999999999999996E-4</c:v>
                  </c:pt>
                  <c:pt idx="12">
                    <c:v>5.8E-4</c:v>
                  </c:pt>
                  <c:pt idx="13">
                    <c:v>5.9000000000000003E-4</c:v>
                  </c:pt>
                  <c:pt idx="14">
                    <c:v>6.6E-4</c:v>
                  </c:pt>
                  <c:pt idx="15">
                    <c:v>6.7000000000000002E-4</c:v>
                  </c:pt>
                  <c:pt idx="16">
                    <c:v>5.0199999999999995E-4</c:v>
                  </c:pt>
                  <c:pt idx="17">
                    <c:v>4.4999999999999999E-4</c:v>
                  </c:pt>
                </c:numCache>
              </c:numRef>
            </c:plus>
            <c:minus>
              <c:numRef>
                <c:f>Active!$D$21:$D$224</c:f>
                <c:numCache>
                  <c:formatCode>General</c:formatCode>
                  <c:ptCount val="204"/>
                  <c:pt idx="0">
                    <c:v>0</c:v>
                  </c:pt>
                  <c:pt idx="1">
                    <c:v>6.8000000000000005E-4</c:v>
                  </c:pt>
                  <c:pt idx="2">
                    <c:v>6.4000000000000005E-4</c:v>
                  </c:pt>
                  <c:pt idx="3">
                    <c:v>4.8000000000000001E-4</c:v>
                  </c:pt>
                  <c:pt idx="4">
                    <c:v>8.8999999999999995E-4</c:v>
                  </c:pt>
                  <c:pt idx="5">
                    <c:v>7.9000000000000001E-4</c:v>
                  </c:pt>
                  <c:pt idx="6">
                    <c:v>8.4000000000000003E-4</c:v>
                  </c:pt>
                  <c:pt idx="7">
                    <c:v>7.3999999999999999E-4</c:v>
                  </c:pt>
                  <c:pt idx="8">
                    <c:v>6.3000000000000003E-4</c:v>
                  </c:pt>
                  <c:pt idx="9">
                    <c:v>5.9999999999999995E-4</c:v>
                  </c:pt>
                  <c:pt idx="10">
                    <c:v>7.1000000000000002E-4</c:v>
                  </c:pt>
                  <c:pt idx="11">
                    <c:v>7.2999999999999996E-4</c:v>
                  </c:pt>
                  <c:pt idx="12">
                    <c:v>5.8E-4</c:v>
                  </c:pt>
                  <c:pt idx="13">
                    <c:v>5.9000000000000003E-4</c:v>
                  </c:pt>
                  <c:pt idx="14">
                    <c:v>6.6E-4</c:v>
                  </c:pt>
                  <c:pt idx="15">
                    <c:v>6.7000000000000002E-4</c:v>
                  </c:pt>
                  <c:pt idx="16">
                    <c:v>5.0199999999999995E-4</c:v>
                  </c:pt>
                  <c:pt idx="17">
                    <c:v>4.4999999999999999E-4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25676</c:v>
                </c:pt>
                <c:pt idx="2">
                  <c:v>25676</c:v>
                </c:pt>
                <c:pt idx="3">
                  <c:v>25676</c:v>
                </c:pt>
                <c:pt idx="4">
                  <c:v>25705.5</c:v>
                </c:pt>
                <c:pt idx="5">
                  <c:v>25705.5</c:v>
                </c:pt>
                <c:pt idx="6">
                  <c:v>25705.5</c:v>
                </c:pt>
                <c:pt idx="7">
                  <c:v>25706</c:v>
                </c:pt>
                <c:pt idx="8">
                  <c:v>25706</c:v>
                </c:pt>
                <c:pt idx="9">
                  <c:v>25706</c:v>
                </c:pt>
                <c:pt idx="10">
                  <c:v>25732</c:v>
                </c:pt>
                <c:pt idx="11">
                  <c:v>25732</c:v>
                </c:pt>
                <c:pt idx="12">
                  <c:v>25732</c:v>
                </c:pt>
                <c:pt idx="13">
                  <c:v>25732.5</c:v>
                </c:pt>
                <c:pt idx="14">
                  <c:v>25732.5</c:v>
                </c:pt>
                <c:pt idx="15">
                  <c:v>25732.5</c:v>
                </c:pt>
                <c:pt idx="16">
                  <c:v>29694</c:v>
                </c:pt>
                <c:pt idx="17">
                  <c:v>29694.5</c:v>
                </c:pt>
              </c:numCache>
            </c:numRef>
          </c:xVal>
          <c:yVal>
            <c:numRef>
              <c:f>Active!$H$21:$H$984</c:f>
              <c:numCache>
                <c:formatCode>General</c:formatCode>
                <c:ptCount val="964"/>
                <c:pt idx="0">
                  <c:v>0</c:v>
                </c:pt>
                <c:pt idx="1">
                  <c:v>-4.5179998996900395E-3</c:v>
                </c:pt>
                <c:pt idx="2">
                  <c:v>-4.487999904085882E-3</c:v>
                </c:pt>
                <c:pt idx="3">
                  <c:v>-4.3579999037319794E-3</c:v>
                </c:pt>
                <c:pt idx="4">
                  <c:v>-4.2639998937374912E-3</c:v>
                </c:pt>
                <c:pt idx="5">
                  <c:v>-4.2639998937374912E-3</c:v>
                </c:pt>
                <c:pt idx="6">
                  <c:v>-4.2339998981333338E-3</c:v>
                </c:pt>
                <c:pt idx="7">
                  <c:v>-4.4879998968099244E-3</c:v>
                </c:pt>
                <c:pt idx="8">
                  <c:v>-4.4379998944350518E-3</c:v>
                </c:pt>
                <c:pt idx="9">
                  <c:v>-4.4079998988308944E-3</c:v>
                </c:pt>
                <c:pt idx="10">
                  <c:v>-4.465999903914053E-3</c:v>
                </c:pt>
                <c:pt idx="11">
                  <c:v>-4.4359999010339379E-3</c:v>
                </c:pt>
                <c:pt idx="12">
                  <c:v>-4.2959999045706354E-3</c:v>
                </c:pt>
                <c:pt idx="13">
                  <c:v>-4.439999902388081E-3</c:v>
                </c:pt>
                <c:pt idx="14">
                  <c:v>-4.1899999050656334E-3</c:v>
                </c:pt>
                <c:pt idx="15">
                  <c:v>-4.1299999065813608E-3</c:v>
                </c:pt>
                <c:pt idx="16">
                  <c:v>1.3340003060875461E-3</c:v>
                </c:pt>
                <c:pt idx="17">
                  <c:v>1.4630001678597182E-3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A4-47EF-A9DC-69F41D6BDB3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1">
                    <c:v>6.8000000000000005E-4</c:v>
                  </c:pt>
                  <c:pt idx="2">
                    <c:v>6.4000000000000005E-4</c:v>
                  </c:pt>
                  <c:pt idx="3">
                    <c:v>4.8000000000000001E-4</c:v>
                  </c:pt>
                  <c:pt idx="4">
                    <c:v>8.8999999999999995E-4</c:v>
                  </c:pt>
                  <c:pt idx="5">
                    <c:v>7.9000000000000001E-4</c:v>
                  </c:pt>
                  <c:pt idx="6">
                    <c:v>8.4000000000000003E-4</c:v>
                  </c:pt>
                  <c:pt idx="7">
                    <c:v>7.3999999999999999E-4</c:v>
                  </c:pt>
                  <c:pt idx="8">
                    <c:v>6.3000000000000003E-4</c:v>
                  </c:pt>
                  <c:pt idx="9">
                    <c:v>5.9999999999999995E-4</c:v>
                  </c:pt>
                  <c:pt idx="10">
                    <c:v>7.1000000000000002E-4</c:v>
                  </c:pt>
                  <c:pt idx="11">
                    <c:v>7.2999999999999996E-4</c:v>
                  </c:pt>
                  <c:pt idx="12">
                    <c:v>5.8E-4</c:v>
                  </c:pt>
                  <c:pt idx="13">
                    <c:v>5.9000000000000003E-4</c:v>
                  </c:pt>
                  <c:pt idx="14">
                    <c:v>6.6E-4</c:v>
                  </c:pt>
                  <c:pt idx="15">
                    <c:v>6.7000000000000002E-4</c:v>
                  </c:pt>
                  <c:pt idx="16">
                    <c:v>5.0199999999999995E-4</c:v>
                  </c:pt>
                  <c:pt idx="17">
                    <c:v>4.4999999999999999E-4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1">
                    <c:v>6.8000000000000005E-4</c:v>
                  </c:pt>
                  <c:pt idx="2">
                    <c:v>6.4000000000000005E-4</c:v>
                  </c:pt>
                  <c:pt idx="3">
                    <c:v>4.8000000000000001E-4</c:v>
                  </c:pt>
                  <c:pt idx="4">
                    <c:v>8.8999999999999995E-4</c:v>
                  </c:pt>
                  <c:pt idx="5">
                    <c:v>7.9000000000000001E-4</c:v>
                  </c:pt>
                  <c:pt idx="6">
                    <c:v>8.4000000000000003E-4</c:v>
                  </c:pt>
                  <c:pt idx="7">
                    <c:v>7.3999999999999999E-4</c:v>
                  </c:pt>
                  <c:pt idx="8">
                    <c:v>6.3000000000000003E-4</c:v>
                  </c:pt>
                  <c:pt idx="9">
                    <c:v>5.9999999999999995E-4</c:v>
                  </c:pt>
                  <c:pt idx="10">
                    <c:v>7.1000000000000002E-4</c:v>
                  </c:pt>
                  <c:pt idx="11">
                    <c:v>7.2999999999999996E-4</c:v>
                  </c:pt>
                  <c:pt idx="12">
                    <c:v>5.8E-4</c:v>
                  </c:pt>
                  <c:pt idx="13">
                    <c:v>5.9000000000000003E-4</c:v>
                  </c:pt>
                  <c:pt idx="14">
                    <c:v>6.6E-4</c:v>
                  </c:pt>
                  <c:pt idx="15">
                    <c:v>6.7000000000000002E-4</c:v>
                  </c:pt>
                  <c:pt idx="16">
                    <c:v>5.0199999999999995E-4</c:v>
                  </c:pt>
                  <c:pt idx="17">
                    <c:v>4.4999999999999999E-4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25676</c:v>
                </c:pt>
                <c:pt idx="2">
                  <c:v>25676</c:v>
                </c:pt>
                <c:pt idx="3">
                  <c:v>25676</c:v>
                </c:pt>
                <c:pt idx="4">
                  <c:v>25705.5</c:v>
                </c:pt>
                <c:pt idx="5">
                  <c:v>25705.5</c:v>
                </c:pt>
                <c:pt idx="6">
                  <c:v>25705.5</c:v>
                </c:pt>
                <c:pt idx="7">
                  <c:v>25706</c:v>
                </c:pt>
                <c:pt idx="8">
                  <c:v>25706</c:v>
                </c:pt>
                <c:pt idx="9">
                  <c:v>25706</c:v>
                </c:pt>
                <c:pt idx="10">
                  <c:v>25732</c:v>
                </c:pt>
                <c:pt idx="11">
                  <c:v>25732</c:v>
                </c:pt>
                <c:pt idx="12">
                  <c:v>25732</c:v>
                </c:pt>
                <c:pt idx="13">
                  <c:v>25732.5</c:v>
                </c:pt>
                <c:pt idx="14">
                  <c:v>25732.5</c:v>
                </c:pt>
                <c:pt idx="15">
                  <c:v>25732.5</c:v>
                </c:pt>
                <c:pt idx="16">
                  <c:v>29694</c:v>
                </c:pt>
                <c:pt idx="17">
                  <c:v>29694.5</c:v>
                </c:pt>
              </c:numCache>
            </c:numRef>
          </c:xVal>
          <c:yVal>
            <c:numRef>
              <c:f>Active!$I$21:$I$984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CA4-47EF-A9DC-69F41D6BDB3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1">
                    <c:v>6.8000000000000005E-4</c:v>
                  </c:pt>
                  <c:pt idx="2">
                    <c:v>6.4000000000000005E-4</c:v>
                  </c:pt>
                  <c:pt idx="3">
                    <c:v>4.8000000000000001E-4</c:v>
                  </c:pt>
                  <c:pt idx="4">
                    <c:v>8.8999999999999995E-4</c:v>
                  </c:pt>
                  <c:pt idx="5">
                    <c:v>7.9000000000000001E-4</c:v>
                  </c:pt>
                  <c:pt idx="6">
                    <c:v>8.4000000000000003E-4</c:v>
                  </c:pt>
                  <c:pt idx="7">
                    <c:v>7.3999999999999999E-4</c:v>
                  </c:pt>
                  <c:pt idx="8">
                    <c:v>6.3000000000000003E-4</c:v>
                  </c:pt>
                  <c:pt idx="9">
                    <c:v>5.9999999999999995E-4</c:v>
                  </c:pt>
                  <c:pt idx="10">
                    <c:v>7.1000000000000002E-4</c:v>
                  </c:pt>
                  <c:pt idx="11">
                    <c:v>7.2999999999999996E-4</c:v>
                  </c:pt>
                  <c:pt idx="12">
                    <c:v>5.8E-4</c:v>
                  </c:pt>
                  <c:pt idx="13">
                    <c:v>5.9000000000000003E-4</c:v>
                  </c:pt>
                  <c:pt idx="14">
                    <c:v>6.6E-4</c:v>
                  </c:pt>
                  <c:pt idx="15">
                    <c:v>6.7000000000000002E-4</c:v>
                  </c:pt>
                  <c:pt idx="16">
                    <c:v>5.0199999999999995E-4</c:v>
                  </c:pt>
                  <c:pt idx="17">
                    <c:v>4.4999999999999999E-4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1">
                    <c:v>6.8000000000000005E-4</c:v>
                  </c:pt>
                  <c:pt idx="2">
                    <c:v>6.4000000000000005E-4</c:v>
                  </c:pt>
                  <c:pt idx="3">
                    <c:v>4.8000000000000001E-4</c:v>
                  </c:pt>
                  <c:pt idx="4">
                    <c:v>8.8999999999999995E-4</c:v>
                  </c:pt>
                  <c:pt idx="5">
                    <c:v>7.9000000000000001E-4</c:v>
                  </c:pt>
                  <c:pt idx="6">
                    <c:v>8.4000000000000003E-4</c:v>
                  </c:pt>
                  <c:pt idx="7">
                    <c:v>7.3999999999999999E-4</c:v>
                  </c:pt>
                  <c:pt idx="8">
                    <c:v>6.3000000000000003E-4</c:v>
                  </c:pt>
                  <c:pt idx="9">
                    <c:v>5.9999999999999995E-4</c:v>
                  </c:pt>
                  <c:pt idx="10">
                    <c:v>7.1000000000000002E-4</c:v>
                  </c:pt>
                  <c:pt idx="11">
                    <c:v>7.2999999999999996E-4</c:v>
                  </c:pt>
                  <c:pt idx="12">
                    <c:v>5.8E-4</c:v>
                  </c:pt>
                  <c:pt idx="13">
                    <c:v>5.9000000000000003E-4</c:v>
                  </c:pt>
                  <c:pt idx="14">
                    <c:v>6.6E-4</c:v>
                  </c:pt>
                  <c:pt idx="15">
                    <c:v>6.7000000000000002E-4</c:v>
                  </c:pt>
                  <c:pt idx="16">
                    <c:v>5.0199999999999995E-4</c:v>
                  </c:pt>
                  <c:pt idx="17">
                    <c:v>4.4999999999999999E-4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25676</c:v>
                </c:pt>
                <c:pt idx="2">
                  <c:v>25676</c:v>
                </c:pt>
                <c:pt idx="3">
                  <c:v>25676</c:v>
                </c:pt>
                <c:pt idx="4">
                  <c:v>25705.5</c:v>
                </c:pt>
                <c:pt idx="5">
                  <c:v>25705.5</c:v>
                </c:pt>
                <c:pt idx="6">
                  <c:v>25705.5</c:v>
                </c:pt>
                <c:pt idx="7">
                  <c:v>25706</c:v>
                </c:pt>
                <c:pt idx="8">
                  <c:v>25706</c:v>
                </c:pt>
                <c:pt idx="9">
                  <c:v>25706</c:v>
                </c:pt>
                <c:pt idx="10">
                  <c:v>25732</c:v>
                </c:pt>
                <c:pt idx="11">
                  <c:v>25732</c:v>
                </c:pt>
                <c:pt idx="12">
                  <c:v>25732</c:v>
                </c:pt>
                <c:pt idx="13">
                  <c:v>25732.5</c:v>
                </c:pt>
                <c:pt idx="14">
                  <c:v>25732.5</c:v>
                </c:pt>
                <c:pt idx="15">
                  <c:v>25732.5</c:v>
                </c:pt>
                <c:pt idx="16">
                  <c:v>29694</c:v>
                </c:pt>
                <c:pt idx="17">
                  <c:v>29694.5</c:v>
                </c:pt>
              </c:numCache>
            </c:numRef>
          </c:xVal>
          <c:yVal>
            <c:numRef>
              <c:f>Active!$J$21:$J$984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CA4-47EF-A9DC-69F41D6BDB3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1">
                    <c:v>6.8000000000000005E-4</c:v>
                  </c:pt>
                  <c:pt idx="2">
                    <c:v>6.4000000000000005E-4</c:v>
                  </c:pt>
                  <c:pt idx="3">
                    <c:v>4.8000000000000001E-4</c:v>
                  </c:pt>
                  <c:pt idx="4">
                    <c:v>8.8999999999999995E-4</c:v>
                  </c:pt>
                  <c:pt idx="5">
                    <c:v>7.9000000000000001E-4</c:v>
                  </c:pt>
                  <c:pt idx="6">
                    <c:v>8.4000000000000003E-4</c:v>
                  </c:pt>
                  <c:pt idx="7">
                    <c:v>7.3999999999999999E-4</c:v>
                  </c:pt>
                  <c:pt idx="8">
                    <c:v>6.3000000000000003E-4</c:v>
                  </c:pt>
                  <c:pt idx="9">
                    <c:v>5.9999999999999995E-4</c:v>
                  </c:pt>
                  <c:pt idx="10">
                    <c:v>7.1000000000000002E-4</c:v>
                  </c:pt>
                  <c:pt idx="11">
                    <c:v>7.2999999999999996E-4</c:v>
                  </c:pt>
                  <c:pt idx="12">
                    <c:v>5.8E-4</c:v>
                  </c:pt>
                  <c:pt idx="13">
                    <c:v>5.9000000000000003E-4</c:v>
                  </c:pt>
                  <c:pt idx="14">
                    <c:v>6.6E-4</c:v>
                  </c:pt>
                  <c:pt idx="15">
                    <c:v>6.7000000000000002E-4</c:v>
                  </c:pt>
                  <c:pt idx="16">
                    <c:v>5.0199999999999995E-4</c:v>
                  </c:pt>
                  <c:pt idx="17">
                    <c:v>4.4999999999999999E-4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1">
                    <c:v>6.8000000000000005E-4</c:v>
                  </c:pt>
                  <c:pt idx="2">
                    <c:v>6.4000000000000005E-4</c:v>
                  </c:pt>
                  <c:pt idx="3">
                    <c:v>4.8000000000000001E-4</c:v>
                  </c:pt>
                  <c:pt idx="4">
                    <c:v>8.8999999999999995E-4</c:v>
                  </c:pt>
                  <c:pt idx="5">
                    <c:v>7.9000000000000001E-4</c:v>
                  </c:pt>
                  <c:pt idx="6">
                    <c:v>8.4000000000000003E-4</c:v>
                  </c:pt>
                  <c:pt idx="7">
                    <c:v>7.3999999999999999E-4</c:v>
                  </c:pt>
                  <c:pt idx="8">
                    <c:v>6.3000000000000003E-4</c:v>
                  </c:pt>
                  <c:pt idx="9">
                    <c:v>5.9999999999999995E-4</c:v>
                  </c:pt>
                  <c:pt idx="10">
                    <c:v>7.1000000000000002E-4</c:v>
                  </c:pt>
                  <c:pt idx="11">
                    <c:v>7.2999999999999996E-4</c:v>
                  </c:pt>
                  <c:pt idx="12">
                    <c:v>5.8E-4</c:v>
                  </c:pt>
                  <c:pt idx="13">
                    <c:v>5.9000000000000003E-4</c:v>
                  </c:pt>
                  <c:pt idx="14">
                    <c:v>6.6E-4</c:v>
                  </c:pt>
                  <c:pt idx="15">
                    <c:v>6.7000000000000002E-4</c:v>
                  </c:pt>
                  <c:pt idx="16">
                    <c:v>5.0199999999999995E-4</c:v>
                  </c:pt>
                  <c:pt idx="17">
                    <c:v>4.4999999999999999E-4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25676</c:v>
                </c:pt>
                <c:pt idx="2">
                  <c:v>25676</c:v>
                </c:pt>
                <c:pt idx="3">
                  <c:v>25676</c:v>
                </c:pt>
                <c:pt idx="4">
                  <c:v>25705.5</c:v>
                </c:pt>
                <c:pt idx="5">
                  <c:v>25705.5</c:v>
                </c:pt>
                <c:pt idx="6">
                  <c:v>25705.5</c:v>
                </c:pt>
                <c:pt idx="7">
                  <c:v>25706</c:v>
                </c:pt>
                <c:pt idx="8">
                  <c:v>25706</c:v>
                </c:pt>
                <c:pt idx="9">
                  <c:v>25706</c:v>
                </c:pt>
                <c:pt idx="10">
                  <c:v>25732</c:v>
                </c:pt>
                <c:pt idx="11">
                  <c:v>25732</c:v>
                </c:pt>
                <c:pt idx="12">
                  <c:v>25732</c:v>
                </c:pt>
                <c:pt idx="13">
                  <c:v>25732.5</c:v>
                </c:pt>
                <c:pt idx="14">
                  <c:v>25732.5</c:v>
                </c:pt>
                <c:pt idx="15">
                  <c:v>25732.5</c:v>
                </c:pt>
                <c:pt idx="16">
                  <c:v>29694</c:v>
                </c:pt>
                <c:pt idx="17">
                  <c:v>29694.5</c:v>
                </c:pt>
              </c:numCache>
            </c:numRef>
          </c:xVal>
          <c:yVal>
            <c:numRef>
              <c:f>Active!$K$21:$K$984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CA4-47EF-A9DC-69F41D6BDB3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1">
                    <c:v>6.8000000000000005E-4</c:v>
                  </c:pt>
                  <c:pt idx="2">
                    <c:v>6.4000000000000005E-4</c:v>
                  </c:pt>
                  <c:pt idx="3">
                    <c:v>4.8000000000000001E-4</c:v>
                  </c:pt>
                  <c:pt idx="4">
                    <c:v>8.8999999999999995E-4</c:v>
                  </c:pt>
                  <c:pt idx="5">
                    <c:v>7.9000000000000001E-4</c:v>
                  </c:pt>
                  <c:pt idx="6">
                    <c:v>8.4000000000000003E-4</c:v>
                  </c:pt>
                  <c:pt idx="7">
                    <c:v>7.3999999999999999E-4</c:v>
                  </c:pt>
                  <c:pt idx="8">
                    <c:v>6.3000000000000003E-4</c:v>
                  </c:pt>
                  <c:pt idx="9">
                    <c:v>5.9999999999999995E-4</c:v>
                  </c:pt>
                  <c:pt idx="10">
                    <c:v>7.1000000000000002E-4</c:v>
                  </c:pt>
                  <c:pt idx="11">
                    <c:v>7.2999999999999996E-4</c:v>
                  </c:pt>
                  <c:pt idx="12">
                    <c:v>5.8E-4</c:v>
                  </c:pt>
                  <c:pt idx="13">
                    <c:v>5.9000000000000003E-4</c:v>
                  </c:pt>
                  <c:pt idx="14">
                    <c:v>6.6E-4</c:v>
                  </c:pt>
                  <c:pt idx="15">
                    <c:v>6.7000000000000002E-4</c:v>
                  </c:pt>
                  <c:pt idx="16">
                    <c:v>5.0199999999999995E-4</c:v>
                  </c:pt>
                  <c:pt idx="17">
                    <c:v>4.4999999999999999E-4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1">
                    <c:v>6.8000000000000005E-4</c:v>
                  </c:pt>
                  <c:pt idx="2">
                    <c:v>6.4000000000000005E-4</c:v>
                  </c:pt>
                  <c:pt idx="3">
                    <c:v>4.8000000000000001E-4</c:v>
                  </c:pt>
                  <c:pt idx="4">
                    <c:v>8.8999999999999995E-4</c:v>
                  </c:pt>
                  <c:pt idx="5">
                    <c:v>7.9000000000000001E-4</c:v>
                  </c:pt>
                  <c:pt idx="6">
                    <c:v>8.4000000000000003E-4</c:v>
                  </c:pt>
                  <c:pt idx="7">
                    <c:v>7.3999999999999999E-4</c:v>
                  </c:pt>
                  <c:pt idx="8">
                    <c:v>6.3000000000000003E-4</c:v>
                  </c:pt>
                  <c:pt idx="9">
                    <c:v>5.9999999999999995E-4</c:v>
                  </c:pt>
                  <c:pt idx="10">
                    <c:v>7.1000000000000002E-4</c:v>
                  </c:pt>
                  <c:pt idx="11">
                    <c:v>7.2999999999999996E-4</c:v>
                  </c:pt>
                  <c:pt idx="12">
                    <c:v>5.8E-4</c:v>
                  </c:pt>
                  <c:pt idx="13">
                    <c:v>5.9000000000000003E-4</c:v>
                  </c:pt>
                  <c:pt idx="14">
                    <c:v>6.6E-4</c:v>
                  </c:pt>
                  <c:pt idx="15">
                    <c:v>6.7000000000000002E-4</c:v>
                  </c:pt>
                  <c:pt idx="16">
                    <c:v>5.0199999999999995E-4</c:v>
                  </c:pt>
                  <c:pt idx="17">
                    <c:v>4.4999999999999999E-4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25676</c:v>
                </c:pt>
                <c:pt idx="2">
                  <c:v>25676</c:v>
                </c:pt>
                <c:pt idx="3">
                  <c:v>25676</c:v>
                </c:pt>
                <c:pt idx="4">
                  <c:v>25705.5</c:v>
                </c:pt>
                <c:pt idx="5">
                  <c:v>25705.5</c:v>
                </c:pt>
                <c:pt idx="6">
                  <c:v>25705.5</c:v>
                </c:pt>
                <c:pt idx="7">
                  <c:v>25706</c:v>
                </c:pt>
                <c:pt idx="8">
                  <c:v>25706</c:v>
                </c:pt>
                <c:pt idx="9">
                  <c:v>25706</c:v>
                </c:pt>
                <c:pt idx="10">
                  <c:v>25732</c:v>
                </c:pt>
                <c:pt idx="11">
                  <c:v>25732</c:v>
                </c:pt>
                <c:pt idx="12">
                  <c:v>25732</c:v>
                </c:pt>
                <c:pt idx="13">
                  <c:v>25732.5</c:v>
                </c:pt>
                <c:pt idx="14">
                  <c:v>25732.5</c:v>
                </c:pt>
                <c:pt idx="15">
                  <c:v>25732.5</c:v>
                </c:pt>
                <c:pt idx="16">
                  <c:v>29694</c:v>
                </c:pt>
                <c:pt idx="17">
                  <c:v>29694.5</c:v>
                </c:pt>
              </c:numCache>
            </c:numRef>
          </c:xVal>
          <c:yVal>
            <c:numRef>
              <c:f>Active!$L$21:$L$984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CA4-47EF-A9DC-69F41D6BDB3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1">
                    <c:v>6.8000000000000005E-4</c:v>
                  </c:pt>
                  <c:pt idx="2">
                    <c:v>6.4000000000000005E-4</c:v>
                  </c:pt>
                  <c:pt idx="3">
                    <c:v>4.8000000000000001E-4</c:v>
                  </c:pt>
                  <c:pt idx="4">
                    <c:v>8.8999999999999995E-4</c:v>
                  </c:pt>
                  <c:pt idx="5">
                    <c:v>7.9000000000000001E-4</c:v>
                  </c:pt>
                  <c:pt idx="6">
                    <c:v>8.4000000000000003E-4</c:v>
                  </c:pt>
                  <c:pt idx="7">
                    <c:v>7.3999999999999999E-4</c:v>
                  </c:pt>
                  <c:pt idx="8">
                    <c:v>6.3000000000000003E-4</c:v>
                  </c:pt>
                  <c:pt idx="9">
                    <c:v>5.9999999999999995E-4</c:v>
                  </c:pt>
                  <c:pt idx="10">
                    <c:v>7.1000000000000002E-4</c:v>
                  </c:pt>
                  <c:pt idx="11">
                    <c:v>7.2999999999999996E-4</c:v>
                  </c:pt>
                  <c:pt idx="12">
                    <c:v>5.8E-4</c:v>
                  </c:pt>
                  <c:pt idx="13">
                    <c:v>5.9000000000000003E-4</c:v>
                  </c:pt>
                  <c:pt idx="14">
                    <c:v>6.6E-4</c:v>
                  </c:pt>
                  <c:pt idx="15">
                    <c:v>6.7000000000000002E-4</c:v>
                  </c:pt>
                  <c:pt idx="16">
                    <c:v>5.0199999999999995E-4</c:v>
                  </c:pt>
                  <c:pt idx="17">
                    <c:v>4.4999999999999999E-4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1">
                    <c:v>6.8000000000000005E-4</c:v>
                  </c:pt>
                  <c:pt idx="2">
                    <c:v>6.4000000000000005E-4</c:v>
                  </c:pt>
                  <c:pt idx="3">
                    <c:v>4.8000000000000001E-4</c:v>
                  </c:pt>
                  <c:pt idx="4">
                    <c:v>8.8999999999999995E-4</c:v>
                  </c:pt>
                  <c:pt idx="5">
                    <c:v>7.9000000000000001E-4</c:v>
                  </c:pt>
                  <c:pt idx="6">
                    <c:v>8.4000000000000003E-4</c:v>
                  </c:pt>
                  <c:pt idx="7">
                    <c:v>7.3999999999999999E-4</c:v>
                  </c:pt>
                  <c:pt idx="8">
                    <c:v>6.3000000000000003E-4</c:v>
                  </c:pt>
                  <c:pt idx="9">
                    <c:v>5.9999999999999995E-4</c:v>
                  </c:pt>
                  <c:pt idx="10">
                    <c:v>7.1000000000000002E-4</c:v>
                  </c:pt>
                  <c:pt idx="11">
                    <c:v>7.2999999999999996E-4</c:v>
                  </c:pt>
                  <c:pt idx="12">
                    <c:v>5.8E-4</c:v>
                  </c:pt>
                  <c:pt idx="13">
                    <c:v>5.9000000000000003E-4</c:v>
                  </c:pt>
                  <c:pt idx="14">
                    <c:v>6.6E-4</c:v>
                  </c:pt>
                  <c:pt idx="15">
                    <c:v>6.7000000000000002E-4</c:v>
                  </c:pt>
                  <c:pt idx="16">
                    <c:v>5.0199999999999995E-4</c:v>
                  </c:pt>
                  <c:pt idx="17">
                    <c:v>4.4999999999999999E-4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25676</c:v>
                </c:pt>
                <c:pt idx="2">
                  <c:v>25676</c:v>
                </c:pt>
                <c:pt idx="3">
                  <c:v>25676</c:v>
                </c:pt>
                <c:pt idx="4">
                  <c:v>25705.5</c:v>
                </c:pt>
                <c:pt idx="5">
                  <c:v>25705.5</c:v>
                </c:pt>
                <c:pt idx="6">
                  <c:v>25705.5</c:v>
                </c:pt>
                <c:pt idx="7">
                  <c:v>25706</c:v>
                </c:pt>
                <c:pt idx="8">
                  <c:v>25706</c:v>
                </c:pt>
                <c:pt idx="9">
                  <c:v>25706</c:v>
                </c:pt>
                <c:pt idx="10">
                  <c:v>25732</c:v>
                </c:pt>
                <c:pt idx="11">
                  <c:v>25732</c:v>
                </c:pt>
                <c:pt idx="12">
                  <c:v>25732</c:v>
                </c:pt>
                <c:pt idx="13">
                  <c:v>25732.5</c:v>
                </c:pt>
                <c:pt idx="14">
                  <c:v>25732.5</c:v>
                </c:pt>
                <c:pt idx="15">
                  <c:v>25732.5</c:v>
                </c:pt>
                <c:pt idx="16">
                  <c:v>29694</c:v>
                </c:pt>
                <c:pt idx="17">
                  <c:v>29694.5</c:v>
                </c:pt>
              </c:numCache>
            </c:numRef>
          </c:xVal>
          <c:yVal>
            <c:numRef>
              <c:f>Active!$M$21:$M$984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CA4-47EF-A9DC-69F41D6BDB3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1">
                    <c:v>6.8000000000000005E-4</c:v>
                  </c:pt>
                  <c:pt idx="2">
                    <c:v>6.4000000000000005E-4</c:v>
                  </c:pt>
                  <c:pt idx="3">
                    <c:v>4.8000000000000001E-4</c:v>
                  </c:pt>
                  <c:pt idx="4">
                    <c:v>8.8999999999999995E-4</c:v>
                  </c:pt>
                  <c:pt idx="5">
                    <c:v>7.9000000000000001E-4</c:v>
                  </c:pt>
                  <c:pt idx="6">
                    <c:v>8.4000000000000003E-4</c:v>
                  </c:pt>
                  <c:pt idx="7">
                    <c:v>7.3999999999999999E-4</c:v>
                  </c:pt>
                  <c:pt idx="8">
                    <c:v>6.3000000000000003E-4</c:v>
                  </c:pt>
                  <c:pt idx="9">
                    <c:v>5.9999999999999995E-4</c:v>
                  </c:pt>
                  <c:pt idx="10">
                    <c:v>7.1000000000000002E-4</c:v>
                  </c:pt>
                  <c:pt idx="11">
                    <c:v>7.2999999999999996E-4</c:v>
                  </c:pt>
                  <c:pt idx="12">
                    <c:v>5.8E-4</c:v>
                  </c:pt>
                  <c:pt idx="13">
                    <c:v>5.9000000000000003E-4</c:v>
                  </c:pt>
                  <c:pt idx="14">
                    <c:v>6.6E-4</c:v>
                  </c:pt>
                  <c:pt idx="15">
                    <c:v>6.7000000000000002E-4</c:v>
                  </c:pt>
                  <c:pt idx="16">
                    <c:v>5.0199999999999995E-4</c:v>
                  </c:pt>
                  <c:pt idx="17">
                    <c:v>4.4999999999999999E-4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1">
                    <c:v>6.8000000000000005E-4</c:v>
                  </c:pt>
                  <c:pt idx="2">
                    <c:v>6.4000000000000005E-4</c:v>
                  </c:pt>
                  <c:pt idx="3">
                    <c:v>4.8000000000000001E-4</c:v>
                  </c:pt>
                  <c:pt idx="4">
                    <c:v>8.8999999999999995E-4</c:v>
                  </c:pt>
                  <c:pt idx="5">
                    <c:v>7.9000000000000001E-4</c:v>
                  </c:pt>
                  <c:pt idx="6">
                    <c:v>8.4000000000000003E-4</c:v>
                  </c:pt>
                  <c:pt idx="7">
                    <c:v>7.3999999999999999E-4</c:v>
                  </c:pt>
                  <c:pt idx="8">
                    <c:v>6.3000000000000003E-4</c:v>
                  </c:pt>
                  <c:pt idx="9">
                    <c:v>5.9999999999999995E-4</c:v>
                  </c:pt>
                  <c:pt idx="10">
                    <c:v>7.1000000000000002E-4</c:v>
                  </c:pt>
                  <c:pt idx="11">
                    <c:v>7.2999999999999996E-4</c:v>
                  </c:pt>
                  <c:pt idx="12">
                    <c:v>5.8E-4</c:v>
                  </c:pt>
                  <c:pt idx="13">
                    <c:v>5.9000000000000003E-4</c:v>
                  </c:pt>
                  <c:pt idx="14">
                    <c:v>6.6E-4</c:v>
                  </c:pt>
                  <c:pt idx="15">
                    <c:v>6.7000000000000002E-4</c:v>
                  </c:pt>
                  <c:pt idx="16">
                    <c:v>5.0199999999999995E-4</c:v>
                  </c:pt>
                  <c:pt idx="17">
                    <c:v>4.4999999999999999E-4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25676</c:v>
                </c:pt>
                <c:pt idx="2">
                  <c:v>25676</c:v>
                </c:pt>
                <c:pt idx="3">
                  <c:v>25676</c:v>
                </c:pt>
                <c:pt idx="4">
                  <c:v>25705.5</c:v>
                </c:pt>
                <c:pt idx="5">
                  <c:v>25705.5</c:v>
                </c:pt>
                <c:pt idx="6">
                  <c:v>25705.5</c:v>
                </c:pt>
                <c:pt idx="7">
                  <c:v>25706</c:v>
                </c:pt>
                <c:pt idx="8">
                  <c:v>25706</c:v>
                </c:pt>
                <c:pt idx="9">
                  <c:v>25706</c:v>
                </c:pt>
                <c:pt idx="10">
                  <c:v>25732</c:v>
                </c:pt>
                <c:pt idx="11">
                  <c:v>25732</c:v>
                </c:pt>
                <c:pt idx="12">
                  <c:v>25732</c:v>
                </c:pt>
                <c:pt idx="13">
                  <c:v>25732.5</c:v>
                </c:pt>
                <c:pt idx="14">
                  <c:v>25732.5</c:v>
                </c:pt>
                <c:pt idx="15">
                  <c:v>25732.5</c:v>
                </c:pt>
                <c:pt idx="16">
                  <c:v>29694</c:v>
                </c:pt>
                <c:pt idx="17">
                  <c:v>29694.5</c:v>
                </c:pt>
              </c:numCache>
            </c:numRef>
          </c:xVal>
          <c:yVal>
            <c:numRef>
              <c:f>Active!$N$21:$N$984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CA4-47EF-A9DC-69F41D6BDB3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25676</c:v>
                </c:pt>
                <c:pt idx="2">
                  <c:v>25676</c:v>
                </c:pt>
                <c:pt idx="3">
                  <c:v>25676</c:v>
                </c:pt>
                <c:pt idx="4">
                  <c:v>25705.5</c:v>
                </c:pt>
                <c:pt idx="5">
                  <c:v>25705.5</c:v>
                </c:pt>
                <c:pt idx="6">
                  <c:v>25705.5</c:v>
                </c:pt>
                <c:pt idx="7">
                  <c:v>25706</c:v>
                </c:pt>
                <c:pt idx="8">
                  <c:v>25706</c:v>
                </c:pt>
                <c:pt idx="9">
                  <c:v>25706</c:v>
                </c:pt>
                <c:pt idx="10">
                  <c:v>25732</c:v>
                </c:pt>
                <c:pt idx="11">
                  <c:v>25732</c:v>
                </c:pt>
                <c:pt idx="12">
                  <c:v>25732</c:v>
                </c:pt>
                <c:pt idx="13">
                  <c:v>25732.5</c:v>
                </c:pt>
                <c:pt idx="14">
                  <c:v>25732.5</c:v>
                </c:pt>
                <c:pt idx="15">
                  <c:v>25732.5</c:v>
                </c:pt>
                <c:pt idx="16">
                  <c:v>29694</c:v>
                </c:pt>
                <c:pt idx="17">
                  <c:v>29694.5</c:v>
                </c:pt>
              </c:numCache>
            </c:numRef>
          </c:xVal>
          <c:yVal>
            <c:numRef>
              <c:f>Active!$O$21:$O$984</c:f>
              <c:numCache>
                <c:formatCode>General</c:formatCode>
                <c:ptCount val="964"/>
                <c:pt idx="0">
                  <c:v>-1.6274176774139233E-3</c:v>
                </c:pt>
                <c:pt idx="1">
                  <c:v>-3.5501835409513828E-3</c:v>
                </c:pt>
                <c:pt idx="2">
                  <c:v>-3.5501835409513828E-3</c:v>
                </c:pt>
                <c:pt idx="3">
                  <c:v>-3.5501835409513828E-3</c:v>
                </c:pt>
                <c:pt idx="4">
                  <c:v>-3.5523926698255979E-3</c:v>
                </c:pt>
                <c:pt idx="5">
                  <c:v>-3.5523926698255979E-3</c:v>
                </c:pt>
                <c:pt idx="6">
                  <c:v>-3.5523926698255979E-3</c:v>
                </c:pt>
                <c:pt idx="7">
                  <c:v>-3.5524301126878726E-3</c:v>
                </c:pt>
                <c:pt idx="8">
                  <c:v>-3.5524301126878726E-3</c:v>
                </c:pt>
                <c:pt idx="9">
                  <c:v>-3.5524301126878726E-3</c:v>
                </c:pt>
                <c:pt idx="10">
                  <c:v>-3.5543771415261641E-3</c:v>
                </c:pt>
                <c:pt idx="11">
                  <c:v>-3.5543771415261641E-3</c:v>
                </c:pt>
                <c:pt idx="12">
                  <c:v>-3.5543771415261641E-3</c:v>
                </c:pt>
                <c:pt idx="13">
                  <c:v>-3.5544145843884392E-3</c:v>
                </c:pt>
                <c:pt idx="14">
                  <c:v>-3.5544145843884392E-3</c:v>
                </c:pt>
                <c:pt idx="15">
                  <c:v>-3.5544145843884392E-3</c:v>
                </c:pt>
                <c:pt idx="16">
                  <c:v>-3.8510743821919772E-3</c:v>
                </c:pt>
                <c:pt idx="17">
                  <c:v>-3.8511118250542523E-3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CA4-47EF-A9DC-69F41D6BD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5966024"/>
        <c:axId val="1"/>
      </c:scatterChart>
      <c:valAx>
        <c:axId val="905966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59660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511278195488723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38100</xdr:rowOff>
    </xdr:from>
    <xdr:to>
      <xdr:col>16</xdr:col>
      <xdr:colOff>161925</xdr:colOff>
      <xdr:row>19</xdr:row>
      <xdr:rowOff>38100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C0C66999-109F-11C3-1305-50D77C32B4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25"/>
  <sheetViews>
    <sheetView tabSelected="1" workbookViewId="0">
      <selection activeCell="E12" sqref="E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7.28515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21" max="21" width="13.7109375" customWidth="1"/>
  </cols>
  <sheetData>
    <row r="1" spans="1:21" ht="20.25" x14ac:dyDescent="0.2">
      <c r="A1" s="33" t="s">
        <v>45</v>
      </c>
      <c r="U1" s="37" t="s">
        <v>46</v>
      </c>
    </row>
    <row r="2" spans="1:21" x14ac:dyDescent="0.2">
      <c r="A2" t="s">
        <v>23</v>
      </c>
      <c r="B2" t="s">
        <v>38</v>
      </c>
      <c r="C2" s="2"/>
      <c r="D2" s="25" t="s">
        <v>41</v>
      </c>
      <c r="U2" s="37" t="s">
        <v>47</v>
      </c>
    </row>
    <row r="3" spans="1:21" ht="13.5" thickBot="1" x14ac:dyDescent="0.25">
      <c r="U3" s="38"/>
    </row>
    <row r="4" spans="1:21" ht="14.25" thickTop="1" thickBot="1" x14ac:dyDescent="0.25">
      <c r="A4" s="29" t="s">
        <v>39</v>
      </c>
      <c r="C4" s="7">
        <v>52151.541999999899</v>
      </c>
      <c r="D4" s="8">
        <v>0.26676800000000001</v>
      </c>
      <c r="U4" s="38"/>
    </row>
    <row r="5" spans="1:21" x14ac:dyDescent="0.2">
      <c r="U5" s="38"/>
    </row>
    <row r="6" spans="1:21" x14ac:dyDescent="0.2">
      <c r="A6" s="4" t="s">
        <v>0</v>
      </c>
    </row>
    <row r="7" spans="1:21" x14ac:dyDescent="0.2">
      <c r="A7" t="s">
        <v>1</v>
      </c>
      <c r="C7">
        <v>52151.541999999899</v>
      </c>
    </row>
    <row r="8" spans="1:21" x14ac:dyDescent="0.2">
      <c r="A8" t="s">
        <v>2</v>
      </c>
      <c r="C8">
        <v>0.26676800000000001</v>
      </c>
    </row>
    <row r="9" spans="1:21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21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21" x14ac:dyDescent="0.2">
      <c r="A11" s="11" t="s">
        <v>14</v>
      </c>
      <c r="B11" s="11"/>
      <c r="C11" s="23">
        <f ca="1">INTERCEPT(INDIRECT($G$11):G977,INDIRECT($F$11):F977)</f>
        <v>-1.6274176774139233E-3</v>
      </c>
      <c r="D11" s="2"/>
      <c r="E11" s="11"/>
      <c r="F11" s="24" t="str">
        <f>"F"&amp;E19</f>
        <v>F21</v>
      </c>
      <c r="G11" s="25" t="str">
        <f>"G"&amp;E19</f>
        <v>G21</v>
      </c>
    </row>
    <row r="12" spans="1:21" x14ac:dyDescent="0.2">
      <c r="A12" s="11" t="s">
        <v>15</v>
      </c>
      <c r="B12" s="11"/>
      <c r="C12" s="23">
        <f ca="1">SLOPE(INDIRECT($G$11):G977,INDIRECT($F$11):F977)</f>
        <v>-7.4885724549675153E-8</v>
      </c>
      <c r="D12" s="2"/>
      <c r="E12" s="11"/>
    </row>
    <row r="13" spans="1:21" x14ac:dyDescent="0.2">
      <c r="A13" s="11" t="s">
        <v>18</v>
      </c>
      <c r="B13" s="11"/>
      <c r="C13" s="2" t="s">
        <v>12</v>
      </c>
      <c r="D13" s="2"/>
      <c r="E13" s="11"/>
    </row>
    <row r="14" spans="1:21" x14ac:dyDescent="0.2">
      <c r="A14" s="11"/>
      <c r="B14" s="11"/>
      <c r="C14" s="11"/>
      <c r="D14" s="11"/>
      <c r="E14" s="11"/>
    </row>
    <row r="15" spans="1:21" x14ac:dyDescent="0.2">
      <c r="A15" s="13" t="s">
        <v>16</v>
      </c>
      <c r="B15" s="11"/>
      <c r="C15" s="14">
        <f ca="1">(C7+C11)+(C8+C12)*INT(MAX(F21:F3518))</f>
        <v>60072.94714092552</v>
      </c>
      <c r="D15" s="15" t="s">
        <v>32</v>
      </c>
      <c r="E15" s="16">
        <f ca="1">TODAY()+15018.5-B9/24</f>
        <v>60093.5</v>
      </c>
    </row>
    <row r="16" spans="1:21" x14ac:dyDescent="0.2">
      <c r="A16" s="17" t="s">
        <v>3</v>
      </c>
      <c r="B16" s="11"/>
      <c r="C16" s="18">
        <f ca="1">+C8+C12</f>
        <v>0.26676792511427544</v>
      </c>
      <c r="D16" s="15" t="s">
        <v>33</v>
      </c>
      <c r="E16" s="16">
        <f ca="1">ROUND(2*(E15-C15)/C16,0)/2+1</f>
        <v>78</v>
      </c>
    </row>
    <row r="17" spans="1:18" ht="13.5" thickBot="1" x14ac:dyDescent="0.25">
      <c r="A17" s="15" t="s">
        <v>29</v>
      </c>
      <c r="B17" s="11"/>
      <c r="C17" s="11">
        <f>COUNT(C21:C2176)</f>
        <v>18</v>
      </c>
      <c r="D17" s="15" t="s">
        <v>34</v>
      </c>
      <c r="E17" s="19">
        <f ca="1">+C15+C16*E16-15018.5-C9/24</f>
        <v>45075.650872417769</v>
      </c>
    </row>
    <row r="18" spans="1:18" ht="14.25" thickTop="1" thickBot="1" x14ac:dyDescent="0.25">
      <c r="A18" s="17" t="s">
        <v>4</v>
      </c>
      <c r="B18" s="11"/>
      <c r="C18" s="20">
        <f ca="1">+C15</f>
        <v>60072.94714092552</v>
      </c>
      <c r="D18" s="21">
        <f ca="1">+C16</f>
        <v>0.26676792511427544</v>
      </c>
      <c r="E18" s="22" t="s">
        <v>35</v>
      </c>
    </row>
    <row r="19" spans="1:18" ht="13.5" thickTop="1" x14ac:dyDescent="0.2">
      <c r="A19" s="26" t="s">
        <v>36</v>
      </c>
      <c r="E19" s="27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37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s="28" t="s">
        <v>40</v>
      </c>
      <c r="C21" s="9">
        <v>52151.541999999899</v>
      </c>
      <c r="D21" s="9" t="s">
        <v>12</v>
      </c>
      <c r="E21">
        <f t="shared" ref="E21:E36" si="0">+(C21-C$7)/C$8</f>
        <v>0</v>
      </c>
      <c r="F21">
        <f t="shared" ref="F21:F38" si="1">ROUND(2*E21,0)/2</f>
        <v>0</v>
      </c>
      <c r="G21">
        <f t="shared" ref="G21:G36" si="2">+C21-(C$7+F21*C$8)</f>
        <v>0</v>
      </c>
      <c r="H21">
        <f t="shared" ref="H21:H38" si="3">+G21</f>
        <v>0</v>
      </c>
      <c r="O21">
        <f t="shared" ref="O21:O36" ca="1" si="4">+C$11+C$12*$F21</f>
        <v>-1.6274176774139233E-3</v>
      </c>
      <c r="Q21" s="1">
        <f t="shared" ref="Q21:Q36" si="5">+C21-15018.5</f>
        <v>37133.041999999899</v>
      </c>
    </row>
    <row r="22" spans="1:18" x14ac:dyDescent="0.2">
      <c r="A22" s="30" t="s">
        <v>42</v>
      </c>
      <c r="B22" s="31" t="s">
        <v>43</v>
      </c>
      <c r="C22" s="32">
        <v>59001.072650000002</v>
      </c>
      <c r="D22" s="32">
        <v>6.8000000000000005E-4</v>
      </c>
      <c r="E22">
        <f t="shared" si="0"/>
        <v>25675.983063936088</v>
      </c>
      <c r="F22">
        <f t="shared" si="1"/>
        <v>25676</v>
      </c>
      <c r="G22">
        <f t="shared" si="2"/>
        <v>-4.5179998996900395E-3</v>
      </c>
      <c r="H22">
        <f t="shared" si="3"/>
        <v>-4.5179998996900395E-3</v>
      </c>
      <c r="O22">
        <f t="shared" ca="1" si="4"/>
        <v>-3.5501835409513828E-3</v>
      </c>
      <c r="Q22" s="1">
        <f t="shared" si="5"/>
        <v>43982.572650000002</v>
      </c>
      <c r="R22" t="e">
        <f>IF(ABS(#REF!-#REF!)&lt;0.00001,1,"")</f>
        <v>#REF!</v>
      </c>
    </row>
    <row r="23" spans="1:18" x14ac:dyDescent="0.2">
      <c r="A23" s="30" t="s">
        <v>42</v>
      </c>
      <c r="B23" s="31" t="s">
        <v>43</v>
      </c>
      <c r="C23" s="32">
        <v>59001.072679999997</v>
      </c>
      <c r="D23" s="32">
        <v>6.4000000000000005E-4</v>
      </c>
      <c r="E23">
        <f t="shared" si="0"/>
        <v>25675.983176393336</v>
      </c>
      <c r="F23">
        <f t="shared" si="1"/>
        <v>25676</v>
      </c>
      <c r="G23">
        <f t="shared" si="2"/>
        <v>-4.487999904085882E-3</v>
      </c>
      <c r="H23">
        <f t="shared" si="3"/>
        <v>-4.487999904085882E-3</v>
      </c>
      <c r="O23">
        <f t="shared" ca="1" si="4"/>
        <v>-3.5501835409513828E-3</v>
      </c>
      <c r="Q23" s="1">
        <f t="shared" si="5"/>
        <v>43982.572679999997</v>
      </c>
    </row>
    <row r="24" spans="1:18" x14ac:dyDescent="0.2">
      <c r="A24" s="30" t="s">
        <v>42</v>
      </c>
      <c r="B24" s="31" t="s">
        <v>43</v>
      </c>
      <c r="C24" s="32">
        <v>59001.072809999998</v>
      </c>
      <c r="D24" s="32">
        <v>4.8000000000000001E-4</v>
      </c>
      <c r="E24">
        <f t="shared" si="0"/>
        <v>25675.983663708161</v>
      </c>
      <c r="F24">
        <f t="shared" si="1"/>
        <v>25676</v>
      </c>
      <c r="G24">
        <f t="shared" si="2"/>
        <v>-4.3579999037319794E-3</v>
      </c>
      <c r="H24">
        <f t="shared" si="3"/>
        <v>-4.3579999037319794E-3</v>
      </c>
      <c r="O24">
        <f t="shared" ca="1" si="4"/>
        <v>-3.5501835409513828E-3</v>
      </c>
      <c r="Q24" s="1">
        <f t="shared" si="5"/>
        <v>43982.572809999998</v>
      </c>
    </row>
    <row r="25" spans="1:18" x14ac:dyDescent="0.2">
      <c r="A25" s="30" t="s">
        <v>42</v>
      </c>
      <c r="B25" s="31" t="s">
        <v>44</v>
      </c>
      <c r="C25" s="32">
        <v>59008.942560000003</v>
      </c>
      <c r="D25" s="32">
        <v>8.8999999999999995E-4</v>
      </c>
      <c r="E25">
        <f t="shared" si="0"/>
        <v>25705.484016074279</v>
      </c>
      <c r="F25">
        <f t="shared" si="1"/>
        <v>25705.5</v>
      </c>
      <c r="G25">
        <f t="shared" si="2"/>
        <v>-4.2639998937374912E-3</v>
      </c>
      <c r="H25">
        <f t="shared" si="3"/>
        <v>-4.2639998937374912E-3</v>
      </c>
      <c r="O25">
        <f t="shared" ca="1" si="4"/>
        <v>-3.5523926698255979E-3</v>
      </c>
      <c r="Q25" s="1">
        <f t="shared" si="5"/>
        <v>43990.442560000003</v>
      </c>
    </row>
    <row r="26" spans="1:18" x14ac:dyDescent="0.2">
      <c r="A26" s="30" t="s">
        <v>42</v>
      </c>
      <c r="B26" s="31" t="s">
        <v>44</v>
      </c>
      <c r="C26" s="32">
        <v>59008.942560000003</v>
      </c>
      <c r="D26" s="32">
        <v>7.9000000000000001E-4</v>
      </c>
      <c r="E26">
        <f t="shared" si="0"/>
        <v>25705.484016074279</v>
      </c>
      <c r="F26">
        <f t="shared" si="1"/>
        <v>25705.5</v>
      </c>
      <c r="G26">
        <f t="shared" si="2"/>
        <v>-4.2639998937374912E-3</v>
      </c>
      <c r="H26">
        <f t="shared" si="3"/>
        <v>-4.2639998937374912E-3</v>
      </c>
      <c r="O26">
        <f t="shared" ca="1" si="4"/>
        <v>-3.5523926698255979E-3</v>
      </c>
      <c r="Q26" s="1">
        <f t="shared" si="5"/>
        <v>43990.442560000003</v>
      </c>
    </row>
    <row r="27" spans="1:18" x14ac:dyDescent="0.2">
      <c r="A27" s="30" t="s">
        <v>42</v>
      </c>
      <c r="B27" s="31" t="s">
        <v>44</v>
      </c>
      <c r="C27" s="32">
        <v>59008.942589999999</v>
      </c>
      <c r="D27" s="32">
        <v>8.4000000000000003E-4</v>
      </c>
      <c r="E27">
        <f t="shared" si="0"/>
        <v>25705.484128531531</v>
      </c>
      <c r="F27">
        <f t="shared" si="1"/>
        <v>25705.5</v>
      </c>
      <c r="G27">
        <f t="shared" si="2"/>
        <v>-4.2339998981333338E-3</v>
      </c>
      <c r="H27">
        <f t="shared" si="3"/>
        <v>-4.2339998981333338E-3</v>
      </c>
      <c r="O27">
        <f t="shared" ca="1" si="4"/>
        <v>-3.5523926698255979E-3</v>
      </c>
      <c r="Q27" s="1">
        <f t="shared" si="5"/>
        <v>43990.442589999999</v>
      </c>
    </row>
    <row r="28" spans="1:18" ht="12" customHeight="1" x14ac:dyDescent="0.2">
      <c r="A28" s="30" t="s">
        <v>42</v>
      </c>
      <c r="B28" s="31" t="s">
        <v>43</v>
      </c>
      <c r="C28" s="32">
        <v>59009.075720000001</v>
      </c>
      <c r="D28" s="32">
        <v>7.3999999999999999E-4</v>
      </c>
      <c r="E28">
        <f t="shared" si="0"/>
        <v>25705.983176393351</v>
      </c>
      <c r="F28">
        <f t="shared" si="1"/>
        <v>25706</v>
      </c>
      <c r="G28">
        <f t="shared" si="2"/>
        <v>-4.4879998968099244E-3</v>
      </c>
      <c r="H28">
        <f t="shared" si="3"/>
        <v>-4.4879998968099244E-3</v>
      </c>
      <c r="O28">
        <f t="shared" ca="1" si="4"/>
        <v>-3.5524301126878726E-3</v>
      </c>
      <c r="Q28" s="1">
        <f t="shared" si="5"/>
        <v>43990.575720000001</v>
      </c>
    </row>
    <row r="29" spans="1:18" ht="12" customHeight="1" x14ac:dyDescent="0.2">
      <c r="A29" s="30" t="s">
        <v>42</v>
      </c>
      <c r="B29" s="31" t="s">
        <v>43</v>
      </c>
      <c r="C29" s="32">
        <v>59009.075770000003</v>
      </c>
      <c r="D29" s="32">
        <v>6.3000000000000003E-4</v>
      </c>
      <c r="E29">
        <f t="shared" si="0"/>
        <v>25705.983363822135</v>
      </c>
      <c r="F29">
        <f t="shared" si="1"/>
        <v>25706</v>
      </c>
      <c r="G29">
        <f t="shared" si="2"/>
        <v>-4.4379998944350518E-3</v>
      </c>
      <c r="H29">
        <f t="shared" si="3"/>
        <v>-4.4379998944350518E-3</v>
      </c>
      <c r="O29">
        <f t="shared" ca="1" si="4"/>
        <v>-3.5524301126878726E-3</v>
      </c>
      <c r="Q29" s="1">
        <f t="shared" si="5"/>
        <v>43990.575770000003</v>
      </c>
    </row>
    <row r="30" spans="1:18" ht="12" customHeight="1" x14ac:dyDescent="0.2">
      <c r="A30" s="30" t="s">
        <v>42</v>
      </c>
      <c r="B30" s="31" t="s">
        <v>43</v>
      </c>
      <c r="C30" s="32">
        <v>59009.075799999999</v>
      </c>
      <c r="D30" s="32">
        <v>5.9999999999999995E-4</v>
      </c>
      <c r="E30">
        <f t="shared" si="0"/>
        <v>25705.983476279387</v>
      </c>
      <c r="F30">
        <f t="shared" si="1"/>
        <v>25706</v>
      </c>
      <c r="G30">
        <f t="shared" si="2"/>
        <v>-4.4079998988308944E-3</v>
      </c>
      <c r="H30">
        <f t="shared" si="3"/>
        <v>-4.4079998988308944E-3</v>
      </c>
      <c r="O30">
        <f t="shared" ca="1" si="4"/>
        <v>-3.5524301126878726E-3</v>
      </c>
      <c r="Q30" s="1">
        <f t="shared" si="5"/>
        <v>43990.575799999999</v>
      </c>
    </row>
    <row r="31" spans="1:18" ht="12" customHeight="1" x14ac:dyDescent="0.2">
      <c r="A31" s="30" t="s">
        <v>42</v>
      </c>
      <c r="B31" s="31" t="s">
        <v>43</v>
      </c>
      <c r="C31" s="32">
        <v>59016.011709999999</v>
      </c>
      <c r="D31" s="32">
        <v>7.1000000000000002E-4</v>
      </c>
      <c r="E31">
        <f t="shared" si="0"/>
        <v>25731.983258862005</v>
      </c>
      <c r="F31">
        <f t="shared" si="1"/>
        <v>25732</v>
      </c>
      <c r="G31">
        <f t="shared" si="2"/>
        <v>-4.465999903914053E-3</v>
      </c>
      <c r="H31">
        <f t="shared" si="3"/>
        <v>-4.465999903914053E-3</v>
      </c>
      <c r="O31">
        <f t="shared" ca="1" si="4"/>
        <v>-3.5543771415261641E-3</v>
      </c>
      <c r="Q31" s="1">
        <f t="shared" si="5"/>
        <v>43997.511709999999</v>
      </c>
    </row>
    <row r="32" spans="1:18" ht="12" customHeight="1" x14ac:dyDescent="0.2">
      <c r="A32" s="30" t="s">
        <v>42</v>
      </c>
      <c r="B32" s="31" t="s">
        <v>43</v>
      </c>
      <c r="C32" s="32">
        <v>59016.011740000002</v>
      </c>
      <c r="D32" s="32">
        <v>7.2999999999999996E-4</v>
      </c>
      <c r="E32">
        <f t="shared" si="0"/>
        <v>25731.983371319282</v>
      </c>
      <c r="F32">
        <f t="shared" si="1"/>
        <v>25732</v>
      </c>
      <c r="G32">
        <f t="shared" si="2"/>
        <v>-4.4359999010339379E-3</v>
      </c>
      <c r="H32">
        <f t="shared" si="3"/>
        <v>-4.4359999010339379E-3</v>
      </c>
      <c r="O32">
        <f t="shared" ca="1" si="4"/>
        <v>-3.5543771415261641E-3</v>
      </c>
      <c r="Q32" s="1">
        <f t="shared" si="5"/>
        <v>43997.511740000002</v>
      </c>
    </row>
    <row r="33" spans="1:17" ht="12" customHeight="1" x14ac:dyDescent="0.2">
      <c r="A33" s="30" t="s">
        <v>42</v>
      </c>
      <c r="B33" s="31" t="s">
        <v>43</v>
      </c>
      <c r="C33" s="32">
        <v>59016.011879999998</v>
      </c>
      <c r="D33" s="32">
        <v>5.8E-4</v>
      </c>
      <c r="E33">
        <f t="shared" si="0"/>
        <v>25731.983896119844</v>
      </c>
      <c r="F33">
        <f t="shared" si="1"/>
        <v>25732</v>
      </c>
      <c r="G33">
        <f t="shared" si="2"/>
        <v>-4.2959999045706354E-3</v>
      </c>
      <c r="H33">
        <f t="shared" si="3"/>
        <v>-4.2959999045706354E-3</v>
      </c>
      <c r="O33">
        <f t="shared" ca="1" si="4"/>
        <v>-3.5543771415261641E-3</v>
      </c>
      <c r="Q33" s="1">
        <f t="shared" si="5"/>
        <v>43997.511879999998</v>
      </c>
    </row>
    <row r="34" spans="1:17" ht="12" customHeight="1" x14ac:dyDescent="0.2">
      <c r="A34" s="30" t="s">
        <v>42</v>
      </c>
      <c r="B34" s="31" t="s">
        <v>44</v>
      </c>
      <c r="C34" s="32">
        <v>59016.145120000001</v>
      </c>
      <c r="D34" s="32">
        <v>5.9000000000000003E-4</v>
      </c>
      <c r="E34">
        <f t="shared" si="0"/>
        <v>25732.483356324978</v>
      </c>
      <c r="F34">
        <f t="shared" si="1"/>
        <v>25732.5</v>
      </c>
      <c r="G34">
        <f t="shared" si="2"/>
        <v>-4.439999902388081E-3</v>
      </c>
      <c r="H34">
        <f t="shared" si="3"/>
        <v>-4.439999902388081E-3</v>
      </c>
      <c r="O34">
        <f t="shared" ca="1" si="4"/>
        <v>-3.5544145843884392E-3</v>
      </c>
      <c r="Q34" s="1">
        <f t="shared" si="5"/>
        <v>43997.645120000001</v>
      </c>
    </row>
    <row r="35" spans="1:17" ht="12" customHeight="1" x14ac:dyDescent="0.2">
      <c r="A35" s="30" t="s">
        <v>42</v>
      </c>
      <c r="B35" s="31" t="s">
        <v>44</v>
      </c>
      <c r="C35" s="32">
        <v>59016.145369999998</v>
      </c>
      <c r="D35" s="32">
        <v>6.6E-4</v>
      </c>
      <c r="E35">
        <f t="shared" si="0"/>
        <v>25732.484293468853</v>
      </c>
      <c r="F35">
        <f t="shared" si="1"/>
        <v>25732.5</v>
      </c>
      <c r="G35">
        <f t="shared" si="2"/>
        <v>-4.1899999050656334E-3</v>
      </c>
      <c r="H35">
        <f t="shared" si="3"/>
        <v>-4.1899999050656334E-3</v>
      </c>
      <c r="O35">
        <f t="shared" ca="1" si="4"/>
        <v>-3.5544145843884392E-3</v>
      </c>
      <c r="Q35" s="1">
        <f t="shared" si="5"/>
        <v>43997.645369999998</v>
      </c>
    </row>
    <row r="36" spans="1:17" ht="12" customHeight="1" x14ac:dyDescent="0.2">
      <c r="A36" s="30" t="s">
        <v>42</v>
      </c>
      <c r="B36" s="31" t="s">
        <v>44</v>
      </c>
      <c r="C36" s="32">
        <v>59016.145429999997</v>
      </c>
      <c r="D36" s="32">
        <v>6.7000000000000002E-4</v>
      </c>
      <c r="E36">
        <f t="shared" si="0"/>
        <v>25732.484518383379</v>
      </c>
      <c r="F36">
        <f t="shared" si="1"/>
        <v>25732.5</v>
      </c>
      <c r="G36">
        <f t="shared" si="2"/>
        <v>-4.1299999065813608E-3</v>
      </c>
      <c r="H36">
        <f t="shared" si="3"/>
        <v>-4.1299999065813608E-3</v>
      </c>
      <c r="O36">
        <f t="shared" ca="1" si="4"/>
        <v>-3.5544145843884392E-3</v>
      </c>
      <c r="Q36" s="1">
        <f t="shared" si="5"/>
        <v>43997.645429999997</v>
      </c>
    </row>
    <row r="37" spans="1:17" ht="12" customHeight="1" x14ac:dyDescent="0.2">
      <c r="A37" s="34" t="s">
        <v>47</v>
      </c>
      <c r="B37" s="35" t="s">
        <v>44</v>
      </c>
      <c r="C37" s="36">
        <v>60072.952326000202</v>
      </c>
      <c r="D37" s="34">
        <v>5.0199999999999995E-4</v>
      </c>
      <c r="E37">
        <f t="shared" ref="E37:E38" si="6">+(C37-C$7)/C$8</f>
        <v>29694.005000600908</v>
      </c>
      <c r="F37">
        <f t="shared" si="1"/>
        <v>29694</v>
      </c>
      <c r="G37">
        <f t="shared" ref="G37:G38" si="7">+C37-(C$7+F37*C$8)</f>
        <v>1.3340003060875461E-3</v>
      </c>
      <c r="H37">
        <f t="shared" si="3"/>
        <v>1.3340003060875461E-3</v>
      </c>
      <c r="O37">
        <f t="shared" ref="O37:O38" ca="1" si="8">+C$11+C$12*$F37</f>
        <v>-3.8510743821919772E-3</v>
      </c>
      <c r="Q37" s="1">
        <f t="shared" ref="Q37:Q38" si="9">+C37-15018.5</f>
        <v>45054.452326000202</v>
      </c>
    </row>
    <row r="38" spans="1:17" x14ac:dyDescent="0.2">
      <c r="A38" s="34" t="s">
        <v>47</v>
      </c>
      <c r="B38" s="35" t="s">
        <v>43</v>
      </c>
      <c r="C38" s="36">
        <v>60073.085839000065</v>
      </c>
      <c r="D38" s="34">
        <v>4.4999999999999999E-4</v>
      </c>
      <c r="E38">
        <f t="shared" si="6"/>
        <v>29694.505484166635</v>
      </c>
      <c r="F38">
        <f t="shared" si="1"/>
        <v>29694.5</v>
      </c>
      <c r="G38">
        <f t="shared" si="7"/>
        <v>1.4630001678597182E-3</v>
      </c>
      <c r="H38">
        <f t="shared" si="3"/>
        <v>1.4630001678597182E-3</v>
      </c>
      <c r="O38">
        <f t="shared" ca="1" si="8"/>
        <v>-3.8511118250542523E-3</v>
      </c>
      <c r="Q38" s="1">
        <f t="shared" si="9"/>
        <v>45054.585839000065</v>
      </c>
    </row>
    <row r="39" spans="1:17" x14ac:dyDescent="0.2">
      <c r="C39" s="9"/>
      <c r="D39" s="9"/>
    </row>
    <row r="40" spans="1:17" x14ac:dyDescent="0.2">
      <c r="C40" s="9"/>
      <c r="D40" s="9"/>
    </row>
    <row r="41" spans="1:17" x14ac:dyDescent="0.2">
      <c r="C41" s="9"/>
      <c r="D41" s="9"/>
    </row>
    <row r="42" spans="1:17" x14ac:dyDescent="0.2">
      <c r="C42" s="9"/>
      <c r="D42" s="9"/>
    </row>
    <row r="43" spans="1:17" x14ac:dyDescent="0.2">
      <c r="C43" s="9"/>
      <c r="D43" s="9"/>
    </row>
    <row r="44" spans="1:17" x14ac:dyDescent="0.2">
      <c r="C44" s="9"/>
      <c r="D44" s="9"/>
    </row>
    <row r="45" spans="1:17" x14ac:dyDescent="0.2">
      <c r="C45" s="9"/>
      <c r="D45" s="9"/>
    </row>
    <row r="46" spans="1:17" x14ac:dyDescent="0.2">
      <c r="C46" s="9"/>
      <c r="D46" s="9"/>
    </row>
    <row r="47" spans="1:17" x14ac:dyDescent="0.2">
      <c r="C47" s="9"/>
      <c r="D47" s="9"/>
    </row>
    <row r="48" spans="1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</sheetData>
  <sortState xmlns:xlrd2="http://schemas.microsoft.com/office/spreadsheetml/2017/richdata2" ref="A21:R36">
    <sortCondition ref="C21:C36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2023-05-29T04:21:44Z</dcterms:modified>
</cp:coreProperties>
</file>