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744510A-7A25-437F-8F8A-EA69EAB1517A}" xr6:coauthVersionLast="47" xr6:coauthVersionMax="47" xr10:uidLastSave="{00000000-0000-0000-0000-000000000000}"/>
  <bookViews>
    <workbookView xWindow="13335" yWindow="270" windowWidth="14535" windowHeight="14490" xr2:uid="{00000000-000D-0000-FFFF-FFFF00000000}"/>
  </bookViews>
  <sheets>
    <sheet name="Active" sheetId="1" r:id="rId1"/>
    <sheet name="BAV" sheetId="2" r:id="rId2"/>
    <sheet name="B" sheetId="3" r:id="rId3"/>
  </sheets>
  <calcPr calcId="181029"/>
</workbook>
</file>

<file path=xl/calcChain.xml><?xml version="1.0" encoding="utf-8"?>
<calcChain xmlns="http://schemas.openxmlformats.org/spreadsheetml/2006/main">
  <c r="E580" i="1" l="1"/>
  <c r="F580" i="1" s="1"/>
  <c r="G580" i="1" s="1"/>
  <c r="K580" i="1" s="1"/>
  <c r="S580" i="1"/>
  <c r="E578" i="1"/>
  <c r="F578" i="1" s="1"/>
  <c r="G578" i="1" s="1"/>
  <c r="K578" i="1" s="1"/>
  <c r="S578" i="1"/>
  <c r="E579" i="1"/>
  <c r="F579" i="1" s="1"/>
  <c r="G579" i="1" s="1"/>
  <c r="K579" i="1" s="1"/>
  <c r="S579" i="1"/>
  <c r="E573" i="1"/>
  <c r="F573" i="1" s="1"/>
  <c r="G573" i="1" s="1"/>
  <c r="K573" i="1" s="1"/>
  <c r="S573" i="1"/>
  <c r="E574" i="1"/>
  <c r="F574" i="1" s="1"/>
  <c r="G574" i="1" s="1"/>
  <c r="K574" i="1" s="1"/>
  <c r="S574" i="1"/>
  <c r="E575" i="1"/>
  <c r="F575" i="1" s="1"/>
  <c r="G575" i="1" s="1"/>
  <c r="K575" i="1" s="1"/>
  <c r="S575" i="1"/>
  <c r="E576" i="1"/>
  <c r="F576" i="1" s="1"/>
  <c r="G576" i="1" s="1"/>
  <c r="K576" i="1" s="1"/>
  <c r="S576" i="1"/>
  <c r="E577" i="1"/>
  <c r="F577" i="1" s="1"/>
  <c r="G577" i="1" s="1"/>
  <c r="K577" i="1" s="1"/>
  <c r="S577" i="1"/>
  <c r="E571" i="1"/>
  <c r="F571" i="1" s="1"/>
  <c r="G571" i="1" s="1"/>
  <c r="K571" i="1" s="1"/>
  <c r="S571" i="1"/>
  <c r="C9" i="1"/>
  <c r="D9" i="1"/>
  <c r="F16" i="1"/>
  <c r="F17" i="1" s="1"/>
  <c r="C17" i="1"/>
  <c r="E21" i="1"/>
  <c r="F21" i="1" s="1"/>
  <c r="G21" i="1" s="1"/>
  <c r="H21" i="1" s="1"/>
  <c r="S21" i="1"/>
  <c r="E22" i="1"/>
  <c r="F22" i="1" s="1"/>
  <c r="G22" i="1" s="1"/>
  <c r="H22" i="1" s="1"/>
  <c r="S22" i="1"/>
  <c r="E23" i="1"/>
  <c r="F23" i="1" s="1"/>
  <c r="G23" i="1" s="1"/>
  <c r="H23" i="1" s="1"/>
  <c r="S23" i="1"/>
  <c r="E24" i="1"/>
  <c r="F24" i="1" s="1"/>
  <c r="G24" i="1" s="1"/>
  <c r="H24" i="1" s="1"/>
  <c r="S24" i="1"/>
  <c r="E25" i="1"/>
  <c r="F25" i="1" s="1"/>
  <c r="G25" i="1" s="1"/>
  <c r="H25" i="1" s="1"/>
  <c r="S25" i="1"/>
  <c r="E26" i="1"/>
  <c r="F26" i="1" s="1"/>
  <c r="G26" i="1" s="1"/>
  <c r="H26" i="1" s="1"/>
  <c r="S26" i="1"/>
  <c r="E27" i="1"/>
  <c r="F27" i="1" s="1"/>
  <c r="G27" i="1" s="1"/>
  <c r="H27" i="1" s="1"/>
  <c r="S27" i="1"/>
  <c r="E28" i="1"/>
  <c r="F28" i="1" s="1"/>
  <c r="G28" i="1" s="1"/>
  <c r="H28" i="1" s="1"/>
  <c r="S28" i="1"/>
  <c r="E29" i="1"/>
  <c r="F29" i="1" s="1"/>
  <c r="G29" i="1" s="1"/>
  <c r="H29" i="1" s="1"/>
  <c r="S29" i="1"/>
  <c r="E30" i="1"/>
  <c r="F30" i="1" s="1"/>
  <c r="G30" i="1" s="1"/>
  <c r="H30" i="1" s="1"/>
  <c r="S30" i="1"/>
  <c r="E31" i="1"/>
  <c r="F31" i="1" s="1"/>
  <c r="G31" i="1" s="1"/>
  <c r="H31" i="1" s="1"/>
  <c r="S31" i="1"/>
  <c r="E32" i="1"/>
  <c r="F32" i="1" s="1"/>
  <c r="G32" i="1" s="1"/>
  <c r="H32" i="1" s="1"/>
  <c r="S32" i="1"/>
  <c r="E33" i="1"/>
  <c r="F33" i="1" s="1"/>
  <c r="G33" i="1" s="1"/>
  <c r="H33" i="1" s="1"/>
  <c r="S33" i="1"/>
  <c r="E34" i="1"/>
  <c r="F34" i="1" s="1"/>
  <c r="G34" i="1" s="1"/>
  <c r="H34" i="1" s="1"/>
  <c r="S34" i="1"/>
  <c r="E35" i="1"/>
  <c r="F35" i="1" s="1"/>
  <c r="G35" i="1" s="1"/>
  <c r="H35" i="1" s="1"/>
  <c r="S35" i="1"/>
  <c r="E36" i="1"/>
  <c r="F36" i="1"/>
  <c r="G36" i="1" s="1"/>
  <c r="H36" i="1" s="1"/>
  <c r="S36" i="1"/>
  <c r="E37" i="1"/>
  <c r="F37" i="1" s="1"/>
  <c r="G37" i="1" s="1"/>
  <c r="H37" i="1" s="1"/>
  <c r="S37" i="1"/>
  <c r="E38" i="1"/>
  <c r="F38" i="1" s="1"/>
  <c r="G38" i="1" s="1"/>
  <c r="H38" i="1" s="1"/>
  <c r="S38" i="1"/>
  <c r="E39" i="1"/>
  <c r="F39" i="1" s="1"/>
  <c r="G39" i="1" s="1"/>
  <c r="H39" i="1" s="1"/>
  <c r="S39" i="1"/>
  <c r="E40" i="1"/>
  <c r="F40" i="1" s="1"/>
  <c r="G40" i="1" s="1"/>
  <c r="H40" i="1" s="1"/>
  <c r="S40" i="1"/>
  <c r="E41" i="1"/>
  <c r="F41" i="1" s="1"/>
  <c r="G41" i="1" s="1"/>
  <c r="H41" i="1" s="1"/>
  <c r="S41" i="1"/>
  <c r="E42" i="1"/>
  <c r="F42" i="1" s="1"/>
  <c r="G42" i="1" s="1"/>
  <c r="H42" i="1" s="1"/>
  <c r="S42" i="1"/>
  <c r="E43" i="1"/>
  <c r="F43" i="1" s="1"/>
  <c r="G43" i="1" s="1"/>
  <c r="H43" i="1" s="1"/>
  <c r="S43" i="1"/>
  <c r="E44" i="1"/>
  <c r="F44" i="1" s="1"/>
  <c r="G44" i="1" s="1"/>
  <c r="H44" i="1" s="1"/>
  <c r="S44" i="1"/>
  <c r="E45" i="1"/>
  <c r="F45" i="1" s="1"/>
  <c r="G45" i="1" s="1"/>
  <c r="H45" i="1" s="1"/>
  <c r="S45" i="1"/>
  <c r="E46" i="1"/>
  <c r="F46" i="1" s="1"/>
  <c r="G46" i="1" s="1"/>
  <c r="H46" i="1" s="1"/>
  <c r="S46" i="1"/>
  <c r="E47" i="1"/>
  <c r="F47" i="1" s="1"/>
  <c r="G47" i="1" s="1"/>
  <c r="H47" i="1" s="1"/>
  <c r="S47" i="1"/>
  <c r="E48" i="1"/>
  <c r="F48" i="1" s="1"/>
  <c r="G48" i="1" s="1"/>
  <c r="H48" i="1" s="1"/>
  <c r="S48" i="1"/>
  <c r="E49" i="1"/>
  <c r="F49" i="1" s="1"/>
  <c r="G49" i="1" s="1"/>
  <c r="H49" i="1" s="1"/>
  <c r="S49" i="1"/>
  <c r="E50" i="1"/>
  <c r="F50" i="1" s="1"/>
  <c r="G50" i="1" s="1"/>
  <c r="H50" i="1" s="1"/>
  <c r="S50" i="1"/>
  <c r="E51" i="1"/>
  <c r="F51" i="1" s="1"/>
  <c r="G51" i="1" s="1"/>
  <c r="H51" i="1" s="1"/>
  <c r="S51" i="1"/>
  <c r="E52" i="1"/>
  <c r="E374" i="2" s="1"/>
  <c r="S52" i="1"/>
  <c r="E53" i="1"/>
  <c r="F53" i="1" s="1"/>
  <c r="G53" i="1" s="1"/>
  <c r="H53" i="1" s="1"/>
  <c r="S53" i="1"/>
  <c r="E54" i="1"/>
  <c r="F54" i="1" s="1"/>
  <c r="G54" i="1" s="1"/>
  <c r="H54" i="1" s="1"/>
  <c r="S54" i="1"/>
  <c r="E55" i="1"/>
  <c r="F55" i="1" s="1"/>
  <c r="G55" i="1" s="1"/>
  <c r="H55" i="1" s="1"/>
  <c r="S55" i="1"/>
  <c r="E56" i="1"/>
  <c r="F56" i="1" s="1"/>
  <c r="G56" i="1" s="1"/>
  <c r="H56" i="1" s="1"/>
  <c r="S56" i="1"/>
  <c r="E57" i="1"/>
  <c r="F57" i="1" s="1"/>
  <c r="G57" i="1" s="1"/>
  <c r="H57" i="1" s="1"/>
  <c r="S57" i="1"/>
  <c r="E58" i="1"/>
  <c r="F58" i="1" s="1"/>
  <c r="G58" i="1" s="1"/>
  <c r="H58" i="1" s="1"/>
  <c r="S58" i="1"/>
  <c r="E59" i="1"/>
  <c r="F59" i="1" s="1"/>
  <c r="G59" i="1" s="1"/>
  <c r="H59" i="1" s="1"/>
  <c r="S59" i="1"/>
  <c r="E60" i="1"/>
  <c r="F60" i="1" s="1"/>
  <c r="G60" i="1" s="1"/>
  <c r="H60" i="1" s="1"/>
  <c r="S60" i="1"/>
  <c r="E61" i="1"/>
  <c r="F61" i="1" s="1"/>
  <c r="G61" i="1" s="1"/>
  <c r="H61" i="1" s="1"/>
  <c r="S61" i="1"/>
  <c r="E62" i="1"/>
  <c r="F62" i="1" s="1"/>
  <c r="G62" i="1" s="1"/>
  <c r="H62" i="1" s="1"/>
  <c r="S62" i="1"/>
  <c r="E63" i="1"/>
  <c r="F63" i="1" s="1"/>
  <c r="G63" i="1" s="1"/>
  <c r="H63" i="1" s="1"/>
  <c r="S63" i="1"/>
  <c r="E64" i="1"/>
  <c r="F64" i="1" s="1"/>
  <c r="G64" i="1" s="1"/>
  <c r="H64" i="1" s="1"/>
  <c r="S64" i="1"/>
  <c r="E65" i="1"/>
  <c r="F65" i="1" s="1"/>
  <c r="G65" i="1" s="1"/>
  <c r="H65" i="1" s="1"/>
  <c r="S65" i="1"/>
  <c r="E66" i="1"/>
  <c r="F66" i="1" s="1"/>
  <c r="G66" i="1" s="1"/>
  <c r="H66" i="1" s="1"/>
  <c r="S66" i="1"/>
  <c r="E67" i="1"/>
  <c r="F67" i="1" s="1"/>
  <c r="G67" i="1" s="1"/>
  <c r="H67" i="1" s="1"/>
  <c r="S67" i="1"/>
  <c r="E68" i="1"/>
  <c r="F68" i="1" s="1"/>
  <c r="G68" i="1" s="1"/>
  <c r="H68" i="1" s="1"/>
  <c r="S68" i="1"/>
  <c r="E69" i="1"/>
  <c r="F69" i="1" s="1"/>
  <c r="G69" i="1" s="1"/>
  <c r="H69" i="1" s="1"/>
  <c r="S69" i="1"/>
  <c r="E70" i="1"/>
  <c r="F70" i="1" s="1"/>
  <c r="G70" i="1" s="1"/>
  <c r="H70" i="1" s="1"/>
  <c r="S70" i="1"/>
  <c r="E71" i="1"/>
  <c r="F71" i="1" s="1"/>
  <c r="G71" i="1" s="1"/>
  <c r="H71" i="1" s="1"/>
  <c r="S71" i="1"/>
  <c r="E72" i="1"/>
  <c r="F72" i="1" s="1"/>
  <c r="G72" i="1" s="1"/>
  <c r="H72" i="1" s="1"/>
  <c r="S72" i="1"/>
  <c r="E73" i="1"/>
  <c r="F73" i="1" s="1"/>
  <c r="G73" i="1" s="1"/>
  <c r="H73" i="1" s="1"/>
  <c r="S73" i="1"/>
  <c r="E74" i="1"/>
  <c r="F74" i="1" s="1"/>
  <c r="G74" i="1" s="1"/>
  <c r="H74" i="1" s="1"/>
  <c r="S74" i="1"/>
  <c r="E75" i="1"/>
  <c r="F75" i="1" s="1"/>
  <c r="G75" i="1" s="1"/>
  <c r="H75" i="1" s="1"/>
  <c r="S75" i="1"/>
  <c r="E76" i="1"/>
  <c r="F76" i="1"/>
  <c r="G76" i="1" s="1"/>
  <c r="H76" i="1" s="1"/>
  <c r="S76" i="1"/>
  <c r="E77" i="1"/>
  <c r="F77" i="1" s="1"/>
  <c r="G77" i="1" s="1"/>
  <c r="H77" i="1" s="1"/>
  <c r="S77" i="1"/>
  <c r="E78" i="1"/>
  <c r="F78" i="1" s="1"/>
  <c r="G78" i="1" s="1"/>
  <c r="H78" i="1" s="1"/>
  <c r="S78" i="1"/>
  <c r="E79" i="1"/>
  <c r="F79" i="1" s="1"/>
  <c r="G79" i="1" s="1"/>
  <c r="H79" i="1" s="1"/>
  <c r="S79" i="1"/>
  <c r="E80" i="1"/>
  <c r="F80" i="1" s="1"/>
  <c r="G80" i="1" s="1"/>
  <c r="H80" i="1" s="1"/>
  <c r="S80" i="1"/>
  <c r="E81" i="1"/>
  <c r="F81" i="1"/>
  <c r="G81" i="1" s="1"/>
  <c r="H81" i="1" s="1"/>
  <c r="S81" i="1"/>
  <c r="E82" i="1"/>
  <c r="F82" i="1" s="1"/>
  <c r="G82" i="1" s="1"/>
  <c r="H82" i="1" s="1"/>
  <c r="S82" i="1"/>
  <c r="E83" i="1"/>
  <c r="F83" i="1" s="1"/>
  <c r="G83" i="1" s="1"/>
  <c r="H83" i="1" s="1"/>
  <c r="S83" i="1"/>
  <c r="E84" i="1"/>
  <c r="F84" i="1" s="1"/>
  <c r="G84" i="1" s="1"/>
  <c r="H84" i="1" s="1"/>
  <c r="S84" i="1"/>
  <c r="E85" i="1"/>
  <c r="F85" i="1" s="1"/>
  <c r="G85" i="1" s="1"/>
  <c r="H85" i="1" s="1"/>
  <c r="S85" i="1"/>
  <c r="E86" i="1"/>
  <c r="F86" i="1" s="1"/>
  <c r="G86" i="1" s="1"/>
  <c r="H86" i="1" s="1"/>
  <c r="S86" i="1"/>
  <c r="E87" i="1"/>
  <c r="F87" i="1" s="1"/>
  <c r="G87" i="1" s="1"/>
  <c r="H87" i="1" s="1"/>
  <c r="S87" i="1"/>
  <c r="E88" i="1"/>
  <c r="F88" i="1" s="1"/>
  <c r="G88" i="1" s="1"/>
  <c r="H88" i="1" s="1"/>
  <c r="S88" i="1"/>
  <c r="E89" i="1"/>
  <c r="F89" i="1" s="1"/>
  <c r="G89" i="1" s="1"/>
  <c r="H89" i="1" s="1"/>
  <c r="S89" i="1"/>
  <c r="E90" i="1"/>
  <c r="F90" i="1" s="1"/>
  <c r="G90" i="1" s="1"/>
  <c r="H90" i="1" s="1"/>
  <c r="S90" i="1"/>
  <c r="E91" i="1"/>
  <c r="F91" i="1" s="1"/>
  <c r="G91" i="1" s="1"/>
  <c r="H91" i="1" s="1"/>
  <c r="S91" i="1"/>
  <c r="E92" i="1"/>
  <c r="F92" i="1" s="1"/>
  <c r="G92" i="1" s="1"/>
  <c r="H92" i="1" s="1"/>
  <c r="S92" i="1"/>
  <c r="E93" i="1"/>
  <c r="F93" i="1" s="1"/>
  <c r="G93" i="1" s="1"/>
  <c r="H93" i="1" s="1"/>
  <c r="S93" i="1"/>
  <c r="E94" i="1"/>
  <c r="F94" i="1" s="1"/>
  <c r="G94" i="1" s="1"/>
  <c r="H94" i="1" s="1"/>
  <c r="S94" i="1"/>
  <c r="E95" i="1"/>
  <c r="F95" i="1" s="1"/>
  <c r="G95" i="1" s="1"/>
  <c r="H95" i="1" s="1"/>
  <c r="S95" i="1"/>
  <c r="E96" i="1"/>
  <c r="F96" i="1" s="1"/>
  <c r="G96" i="1" s="1"/>
  <c r="H96" i="1" s="1"/>
  <c r="S96" i="1"/>
  <c r="E97" i="1"/>
  <c r="F97" i="1"/>
  <c r="G97" i="1" s="1"/>
  <c r="H97" i="1" s="1"/>
  <c r="S97" i="1"/>
  <c r="E98" i="1"/>
  <c r="F98" i="1" s="1"/>
  <c r="G98" i="1" s="1"/>
  <c r="H98" i="1" s="1"/>
  <c r="S98" i="1"/>
  <c r="E99" i="1"/>
  <c r="F99" i="1" s="1"/>
  <c r="G99" i="1" s="1"/>
  <c r="H99" i="1" s="1"/>
  <c r="S99" i="1"/>
  <c r="E100" i="1"/>
  <c r="F100" i="1" s="1"/>
  <c r="G100" i="1" s="1"/>
  <c r="H100" i="1" s="1"/>
  <c r="S100" i="1"/>
  <c r="E101" i="1"/>
  <c r="F101" i="1" s="1"/>
  <c r="G101" i="1" s="1"/>
  <c r="H101" i="1" s="1"/>
  <c r="S101" i="1"/>
  <c r="E102" i="1"/>
  <c r="F102" i="1" s="1"/>
  <c r="G102" i="1" s="1"/>
  <c r="H102" i="1" s="1"/>
  <c r="S102" i="1"/>
  <c r="E103" i="1"/>
  <c r="F103" i="1" s="1"/>
  <c r="G103" i="1" s="1"/>
  <c r="H103" i="1" s="1"/>
  <c r="S103" i="1"/>
  <c r="E104" i="1"/>
  <c r="F104" i="1" s="1"/>
  <c r="G104" i="1" s="1"/>
  <c r="H104" i="1" s="1"/>
  <c r="S104" i="1"/>
  <c r="E105" i="1"/>
  <c r="F105" i="1" s="1"/>
  <c r="G105" i="1" s="1"/>
  <c r="H105" i="1" s="1"/>
  <c r="S105" i="1"/>
  <c r="E106" i="1"/>
  <c r="F106" i="1" s="1"/>
  <c r="G106" i="1" s="1"/>
  <c r="H106" i="1" s="1"/>
  <c r="S106" i="1"/>
  <c r="E107" i="1"/>
  <c r="F107" i="1" s="1"/>
  <c r="G107" i="1" s="1"/>
  <c r="H107" i="1" s="1"/>
  <c r="S107" i="1"/>
  <c r="E108" i="1"/>
  <c r="F108" i="1" s="1"/>
  <c r="G108" i="1" s="1"/>
  <c r="H108" i="1" s="1"/>
  <c r="S108" i="1"/>
  <c r="E109" i="1"/>
  <c r="F109" i="1"/>
  <c r="G109" i="1" s="1"/>
  <c r="H109" i="1" s="1"/>
  <c r="S109" i="1"/>
  <c r="E110" i="1"/>
  <c r="F110" i="1" s="1"/>
  <c r="G110" i="1" s="1"/>
  <c r="H110" i="1" s="1"/>
  <c r="S110" i="1"/>
  <c r="E111" i="1"/>
  <c r="F111" i="1" s="1"/>
  <c r="G111" i="1" s="1"/>
  <c r="H111" i="1" s="1"/>
  <c r="S111" i="1"/>
  <c r="E112" i="1"/>
  <c r="F112" i="1" s="1"/>
  <c r="G112" i="1" s="1"/>
  <c r="H112" i="1" s="1"/>
  <c r="S112" i="1"/>
  <c r="E113" i="1"/>
  <c r="F113" i="1" s="1"/>
  <c r="G113" i="1" s="1"/>
  <c r="H113" i="1" s="1"/>
  <c r="S113" i="1"/>
  <c r="E114" i="1"/>
  <c r="F114" i="1" s="1"/>
  <c r="G114" i="1" s="1"/>
  <c r="H114" i="1" s="1"/>
  <c r="S114" i="1"/>
  <c r="E115" i="1"/>
  <c r="F115" i="1" s="1"/>
  <c r="G115" i="1" s="1"/>
  <c r="H115" i="1" s="1"/>
  <c r="S115" i="1"/>
  <c r="E116" i="1"/>
  <c r="F116" i="1" s="1"/>
  <c r="G116" i="1" s="1"/>
  <c r="H116" i="1" s="1"/>
  <c r="S116" i="1"/>
  <c r="E117" i="1"/>
  <c r="F117" i="1" s="1"/>
  <c r="G117" i="1" s="1"/>
  <c r="H117" i="1" s="1"/>
  <c r="S117" i="1"/>
  <c r="E118" i="1"/>
  <c r="F118" i="1" s="1"/>
  <c r="G118" i="1" s="1"/>
  <c r="H118" i="1" s="1"/>
  <c r="S118" i="1"/>
  <c r="E119" i="1"/>
  <c r="F119" i="1" s="1"/>
  <c r="G119" i="1" s="1"/>
  <c r="I119" i="1" s="1"/>
  <c r="S119" i="1"/>
  <c r="E120" i="1"/>
  <c r="F120" i="1" s="1"/>
  <c r="G120" i="1" s="1"/>
  <c r="I120" i="1" s="1"/>
  <c r="S120" i="1"/>
  <c r="E121" i="1"/>
  <c r="F121" i="1" s="1"/>
  <c r="G121" i="1" s="1"/>
  <c r="I121" i="1" s="1"/>
  <c r="S121" i="1"/>
  <c r="E122" i="1"/>
  <c r="F122" i="1" s="1"/>
  <c r="G122" i="1" s="1"/>
  <c r="I122" i="1" s="1"/>
  <c r="S122" i="1"/>
  <c r="E123" i="1"/>
  <c r="F123" i="1" s="1"/>
  <c r="G123" i="1" s="1"/>
  <c r="I123" i="1" s="1"/>
  <c r="S123" i="1"/>
  <c r="E124" i="1"/>
  <c r="F124" i="1"/>
  <c r="G124" i="1" s="1"/>
  <c r="I124" i="1" s="1"/>
  <c r="S124" i="1"/>
  <c r="E125" i="1"/>
  <c r="F125" i="1" s="1"/>
  <c r="G125" i="1" s="1"/>
  <c r="I125" i="1" s="1"/>
  <c r="S125" i="1"/>
  <c r="E126" i="1"/>
  <c r="F126" i="1" s="1"/>
  <c r="G126" i="1" s="1"/>
  <c r="I126" i="1" s="1"/>
  <c r="S126" i="1"/>
  <c r="E127" i="1"/>
  <c r="F127" i="1" s="1"/>
  <c r="G127" i="1" s="1"/>
  <c r="I127" i="1" s="1"/>
  <c r="S127" i="1"/>
  <c r="E128" i="1"/>
  <c r="F128" i="1" s="1"/>
  <c r="G128" i="1" s="1"/>
  <c r="I128" i="1" s="1"/>
  <c r="S128" i="1"/>
  <c r="E129" i="1"/>
  <c r="F129" i="1"/>
  <c r="G129" i="1" s="1"/>
  <c r="I129" i="1" s="1"/>
  <c r="S129" i="1"/>
  <c r="E130" i="1"/>
  <c r="F130" i="1" s="1"/>
  <c r="G130" i="1" s="1"/>
  <c r="I130" i="1" s="1"/>
  <c r="S130" i="1"/>
  <c r="E131" i="1"/>
  <c r="F131" i="1" s="1"/>
  <c r="G131" i="1" s="1"/>
  <c r="I131" i="1" s="1"/>
  <c r="S131" i="1"/>
  <c r="E132" i="1"/>
  <c r="F132" i="1" s="1"/>
  <c r="G132" i="1" s="1"/>
  <c r="I132" i="1" s="1"/>
  <c r="S132" i="1"/>
  <c r="E133" i="1"/>
  <c r="F133" i="1" s="1"/>
  <c r="G133" i="1" s="1"/>
  <c r="I133" i="1" s="1"/>
  <c r="S133" i="1"/>
  <c r="E134" i="1"/>
  <c r="F134" i="1" s="1"/>
  <c r="G134" i="1" s="1"/>
  <c r="I134" i="1" s="1"/>
  <c r="S134" i="1"/>
  <c r="E135" i="1"/>
  <c r="F135" i="1"/>
  <c r="G135" i="1" s="1"/>
  <c r="I135" i="1" s="1"/>
  <c r="S135" i="1"/>
  <c r="E136" i="1"/>
  <c r="F136" i="1" s="1"/>
  <c r="G136" i="1" s="1"/>
  <c r="I136" i="1" s="1"/>
  <c r="S136" i="1"/>
  <c r="E137" i="1"/>
  <c r="F137" i="1" s="1"/>
  <c r="G137" i="1" s="1"/>
  <c r="I137" i="1" s="1"/>
  <c r="S137" i="1"/>
  <c r="E138" i="1"/>
  <c r="F138" i="1" s="1"/>
  <c r="G138" i="1" s="1"/>
  <c r="I138" i="1" s="1"/>
  <c r="S138" i="1"/>
  <c r="E139" i="1"/>
  <c r="F139" i="1" s="1"/>
  <c r="G139" i="1" s="1"/>
  <c r="I139" i="1" s="1"/>
  <c r="S139" i="1"/>
  <c r="E140" i="1"/>
  <c r="F140" i="1" s="1"/>
  <c r="G140" i="1" s="1"/>
  <c r="I140" i="1" s="1"/>
  <c r="S140" i="1"/>
  <c r="E141" i="1"/>
  <c r="F141" i="1" s="1"/>
  <c r="G141" i="1" s="1"/>
  <c r="I141" i="1" s="1"/>
  <c r="S141" i="1"/>
  <c r="E142" i="1"/>
  <c r="F142" i="1" s="1"/>
  <c r="G142" i="1" s="1"/>
  <c r="I142" i="1" s="1"/>
  <c r="S142" i="1"/>
  <c r="E143" i="1"/>
  <c r="F143" i="1" s="1"/>
  <c r="G143" i="1" s="1"/>
  <c r="I143" i="1" s="1"/>
  <c r="S143" i="1"/>
  <c r="E144" i="1"/>
  <c r="F144" i="1" s="1"/>
  <c r="G144" i="1" s="1"/>
  <c r="I144" i="1" s="1"/>
  <c r="S144" i="1"/>
  <c r="E145" i="1"/>
  <c r="E20" i="2" s="1"/>
  <c r="S145" i="1"/>
  <c r="E146" i="1"/>
  <c r="F146" i="1" s="1"/>
  <c r="G146" i="1" s="1"/>
  <c r="I146" i="1" s="1"/>
  <c r="S146" i="1"/>
  <c r="E147" i="1"/>
  <c r="F147" i="1" s="1"/>
  <c r="G147" i="1" s="1"/>
  <c r="I147" i="1" s="1"/>
  <c r="S147" i="1"/>
  <c r="E148" i="1"/>
  <c r="F148" i="1" s="1"/>
  <c r="G148" i="1" s="1"/>
  <c r="I148" i="1" s="1"/>
  <c r="S148" i="1"/>
  <c r="E149" i="1"/>
  <c r="F149" i="1" s="1"/>
  <c r="G149" i="1" s="1"/>
  <c r="I149" i="1" s="1"/>
  <c r="S149" i="1"/>
  <c r="E150" i="1"/>
  <c r="F150" i="1" s="1"/>
  <c r="G150" i="1" s="1"/>
  <c r="I150" i="1" s="1"/>
  <c r="S150" i="1"/>
  <c r="E151" i="1"/>
  <c r="F151" i="1" s="1"/>
  <c r="G151" i="1" s="1"/>
  <c r="I151" i="1" s="1"/>
  <c r="S151" i="1"/>
  <c r="E152" i="1"/>
  <c r="F152" i="1" s="1"/>
  <c r="G152" i="1" s="1"/>
  <c r="I152" i="1" s="1"/>
  <c r="S152" i="1"/>
  <c r="E153" i="1"/>
  <c r="F153" i="1" s="1"/>
  <c r="G153" i="1" s="1"/>
  <c r="I153" i="1" s="1"/>
  <c r="S153" i="1"/>
  <c r="E154" i="1"/>
  <c r="F154" i="1" s="1"/>
  <c r="G154" i="1" s="1"/>
  <c r="I154" i="1" s="1"/>
  <c r="S154" i="1"/>
  <c r="E155" i="1"/>
  <c r="F155" i="1" s="1"/>
  <c r="G155" i="1" s="1"/>
  <c r="I155" i="1" s="1"/>
  <c r="S155" i="1"/>
  <c r="E156" i="1"/>
  <c r="F156" i="1" s="1"/>
  <c r="G156" i="1" s="1"/>
  <c r="I156" i="1" s="1"/>
  <c r="S156" i="1"/>
  <c r="E157" i="1"/>
  <c r="F157" i="1"/>
  <c r="G157" i="1" s="1"/>
  <c r="I157" i="1" s="1"/>
  <c r="S157" i="1"/>
  <c r="E158" i="1"/>
  <c r="F158" i="1" s="1"/>
  <c r="G158" i="1" s="1"/>
  <c r="I158" i="1" s="1"/>
  <c r="S158" i="1"/>
  <c r="E159" i="1"/>
  <c r="F159" i="1"/>
  <c r="G159" i="1" s="1"/>
  <c r="I159" i="1" s="1"/>
  <c r="S159" i="1"/>
  <c r="E160" i="1"/>
  <c r="F160" i="1" s="1"/>
  <c r="G160" i="1" s="1"/>
  <c r="I160" i="1" s="1"/>
  <c r="S160" i="1"/>
  <c r="E161" i="1"/>
  <c r="F161" i="1" s="1"/>
  <c r="G161" i="1" s="1"/>
  <c r="I161" i="1" s="1"/>
  <c r="S161" i="1"/>
  <c r="E162" i="1"/>
  <c r="F162" i="1" s="1"/>
  <c r="G162" i="1" s="1"/>
  <c r="I162" i="1" s="1"/>
  <c r="S162" i="1"/>
  <c r="E163" i="1"/>
  <c r="F163" i="1" s="1"/>
  <c r="G163" i="1" s="1"/>
  <c r="I163" i="1" s="1"/>
  <c r="S163" i="1"/>
  <c r="E164" i="1"/>
  <c r="F164" i="1"/>
  <c r="G164" i="1" s="1"/>
  <c r="I164" i="1" s="1"/>
  <c r="S164" i="1"/>
  <c r="E165" i="1"/>
  <c r="F165" i="1" s="1"/>
  <c r="G165" i="1" s="1"/>
  <c r="I165" i="1" s="1"/>
  <c r="S165" i="1"/>
  <c r="E166" i="1"/>
  <c r="F166" i="1" s="1"/>
  <c r="G166" i="1" s="1"/>
  <c r="I166" i="1" s="1"/>
  <c r="S166" i="1"/>
  <c r="E167" i="1"/>
  <c r="F167" i="1" s="1"/>
  <c r="G167" i="1" s="1"/>
  <c r="I167" i="1" s="1"/>
  <c r="S167" i="1"/>
  <c r="E168" i="1"/>
  <c r="F168" i="1" s="1"/>
  <c r="G168" i="1" s="1"/>
  <c r="I168" i="1" s="1"/>
  <c r="S168" i="1"/>
  <c r="E169" i="1"/>
  <c r="F169" i="1"/>
  <c r="G169" i="1" s="1"/>
  <c r="I169" i="1" s="1"/>
  <c r="S169" i="1"/>
  <c r="E170" i="1"/>
  <c r="F170" i="1" s="1"/>
  <c r="G170" i="1" s="1"/>
  <c r="I170" i="1" s="1"/>
  <c r="S170" i="1"/>
  <c r="E171" i="1"/>
  <c r="F171" i="1" s="1"/>
  <c r="G171" i="1" s="1"/>
  <c r="I171" i="1" s="1"/>
  <c r="S171" i="1"/>
  <c r="E172" i="1"/>
  <c r="F172" i="1" s="1"/>
  <c r="G172" i="1" s="1"/>
  <c r="I172" i="1" s="1"/>
  <c r="S172" i="1"/>
  <c r="E173" i="1"/>
  <c r="E40" i="2" s="1"/>
  <c r="S173" i="1"/>
  <c r="E174" i="1"/>
  <c r="F174" i="1" s="1"/>
  <c r="G174" i="1" s="1"/>
  <c r="I174" i="1" s="1"/>
  <c r="S174" i="1"/>
  <c r="E175" i="1"/>
  <c r="F175" i="1"/>
  <c r="G175" i="1" s="1"/>
  <c r="I175" i="1" s="1"/>
  <c r="S175" i="1"/>
  <c r="E176" i="1"/>
  <c r="F176" i="1" s="1"/>
  <c r="G176" i="1" s="1"/>
  <c r="I176" i="1" s="1"/>
  <c r="S176" i="1"/>
  <c r="E177" i="1"/>
  <c r="F177" i="1" s="1"/>
  <c r="G177" i="1" s="1"/>
  <c r="I177" i="1" s="1"/>
  <c r="S177" i="1"/>
  <c r="E178" i="1"/>
  <c r="F178" i="1" s="1"/>
  <c r="I178" i="1"/>
  <c r="S178" i="1"/>
  <c r="E179" i="1"/>
  <c r="F179" i="1" s="1"/>
  <c r="G179" i="1" s="1"/>
  <c r="I179" i="1" s="1"/>
  <c r="S179" i="1"/>
  <c r="E180" i="1"/>
  <c r="F180" i="1" s="1"/>
  <c r="G180" i="1" s="1"/>
  <c r="I180" i="1" s="1"/>
  <c r="S180" i="1"/>
  <c r="E181" i="1"/>
  <c r="F181" i="1" s="1"/>
  <c r="G181" i="1" s="1"/>
  <c r="I181" i="1" s="1"/>
  <c r="S181" i="1"/>
  <c r="E182" i="1"/>
  <c r="F182" i="1" s="1"/>
  <c r="G182" i="1" s="1"/>
  <c r="I182" i="1" s="1"/>
  <c r="S182" i="1"/>
  <c r="E183" i="1"/>
  <c r="F183" i="1" s="1"/>
  <c r="G183" i="1" s="1"/>
  <c r="I183" i="1" s="1"/>
  <c r="S183" i="1"/>
  <c r="E184" i="1"/>
  <c r="E50" i="2" s="1"/>
  <c r="S184" i="1"/>
  <c r="E185" i="1"/>
  <c r="F185" i="1" s="1"/>
  <c r="G185" i="1" s="1"/>
  <c r="I185" i="1" s="1"/>
  <c r="S185" i="1"/>
  <c r="E186" i="1"/>
  <c r="F186" i="1"/>
  <c r="G186" i="1" s="1"/>
  <c r="I186" i="1" s="1"/>
  <c r="S186" i="1"/>
  <c r="E187" i="1"/>
  <c r="F187" i="1" s="1"/>
  <c r="G187" i="1" s="1"/>
  <c r="I187" i="1" s="1"/>
  <c r="S187" i="1"/>
  <c r="E188" i="1"/>
  <c r="F188" i="1" s="1"/>
  <c r="G188" i="1" s="1"/>
  <c r="I188" i="1" s="1"/>
  <c r="S188" i="1"/>
  <c r="E189" i="1"/>
  <c r="F189" i="1" s="1"/>
  <c r="G189" i="1" s="1"/>
  <c r="I189" i="1" s="1"/>
  <c r="S189" i="1"/>
  <c r="E190" i="1"/>
  <c r="F190" i="1" s="1"/>
  <c r="G190" i="1" s="1"/>
  <c r="I190" i="1" s="1"/>
  <c r="S190" i="1"/>
  <c r="E191" i="1"/>
  <c r="F191" i="1" s="1"/>
  <c r="G191" i="1" s="1"/>
  <c r="I191" i="1" s="1"/>
  <c r="S191" i="1"/>
  <c r="E192" i="1"/>
  <c r="F192" i="1" s="1"/>
  <c r="G192" i="1" s="1"/>
  <c r="I192" i="1" s="1"/>
  <c r="S192" i="1"/>
  <c r="E193" i="1"/>
  <c r="F193" i="1" s="1"/>
  <c r="G193" i="1" s="1"/>
  <c r="I193" i="1" s="1"/>
  <c r="S193" i="1"/>
  <c r="E194" i="1"/>
  <c r="F194" i="1"/>
  <c r="G194" i="1" s="1"/>
  <c r="I194" i="1" s="1"/>
  <c r="S194" i="1"/>
  <c r="E195" i="1"/>
  <c r="F195" i="1" s="1"/>
  <c r="G195" i="1" s="1"/>
  <c r="I195" i="1" s="1"/>
  <c r="S195" i="1"/>
  <c r="E196" i="1"/>
  <c r="F196" i="1" s="1"/>
  <c r="G196" i="1" s="1"/>
  <c r="I196" i="1" s="1"/>
  <c r="S196" i="1"/>
  <c r="E197" i="1"/>
  <c r="F197" i="1" s="1"/>
  <c r="G197" i="1" s="1"/>
  <c r="I197" i="1" s="1"/>
  <c r="S197" i="1"/>
  <c r="E198" i="1"/>
  <c r="F198" i="1" s="1"/>
  <c r="G198" i="1" s="1"/>
  <c r="I198" i="1" s="1"/>
  <c r="S198" i="1"/>
  <c r="E199" i="1"/>
  <c r="F199" i="1" s="1"/>
  <c r="G199" i="1" s="1"/>
  <c r="I199" i="1" s="1"/>
  <c r="S199" i="1"/>
  <c r="E200" i="1"/>
  <c r="F200" i="1" s="1"/>
  <c r="G200" i="1" s="1"/>
  <c r="I200" i="1" s="1"/>
  <c r="S200" i="1"/>
  <c r="E201" i="1"/>
  <c r="F201" i="1" s="1"/>
  <c r="G201" i="1" s="1"/>
  <c r="I201" i="1" s="1"/>
  <c r="S201" i="1"/>
  <c r="E202" i="1"/>
  <c r="F202" i="1"/>
  <c r="G202" i="1" s="1"/>
  <c r="I202" i="1" s="1"/>
  <c r="S202" i="1"/>
  <c r="E203" i="1"/>
  <c r="F203" i="1" s="1"/>
  <c r="G203" i="1" s="1"/>
  <c r="I203" i="1" s="1"/>
  <c r="S203" i="1"/>
  <c r="E204" i="1"/>
  <c r="F204" i="1"/>
  <c r="G204" i="1" s="1"/>
  <c r="I204" i="1" s="1"/>
  <c r="S204" i="1"/>
  <c r="E205" i="1"/>
  <c r="F205" i="1" s="1"/>
  <c r="G205" i="1" s="1"/>
  <c r="I205" i="1" s="1"/>
  <c r="S205" i="1"/>
  <c r="E206" i="1"/>
  <c r="F206" i="1" s="1"/>
  <c r="G206" i="1" s="1"/>
  <c r="I206" i="1" s="1"/>
  <c r="S206" i="1"/>
  <c r="E207" i="1"/>
  <c r="F207" i="1" s="1"/>
  <c r="G207" i="1" s="1"/>
  <c r="I207" i="1" s="1"/>
  <c r="S207" i="1"/>
  <c r="E208" i="1"/>
  <c r="F208" i="1" s="1"/>
  <c r="G208" i="1" s="1"/>
  <c r="I208" i="1" s="1"/>
  <c r="S208" i="1"/>
  <c r="E209" i="1"/>
  <c r="F209" i="1"/>
  <c r="G209" i="1" s="1"/>
  <c r="I209" i="1" s="1"/>
  <c r="S209" i="1"/>
  <c r="E210" i="1"/>
  <c r="F210" i="1" s="1"/>
  <c r="G210" i="1" s="1"/>
  <c r="I210" i="1" s="1"/>
  <c r="S210" i="1"/>
  <c r="E211" i="1"/>
  <c r="F211" i="1"/>
  <c r="G211" i="1" s="1"/>
  <c r="I211" i="1" s="1"/>
  <c r="S211" i="1"/>
  <c r="E212" i="1"/>
  <c r="F212" i="1"/>
  <c r="G212" i="1" s="1"/>
  <c r="I212" i="1" s="1"/>
  <c r="S212" i="1"/>
  <c r="E213" i="1"/>
  <c r="F213" i="1" s="1"/>
  <c r="G213" i="1" s="1"/>
  <c r="I213" i="1" s="1"/>
  <c r="S213" i="1"/>
  <c r="E214" i="1"/>
  <c r="F214" i="1" s="1"/>
  <c r="G214" i="1" s="1"/>
  <c r="I214" i="1" s="1"/>
  <c r="S214" i="1"/>
  <c r="E215" i="1"/>
  <c r="F215" i="1" s="1"/>
  <c r="G215" i="1" s="1"/>
  <c r="I215" i="1" s="1"/>
  <c r="S215" i="1"/>
  <c r="E216" i="1"/>
  <c r="F216" i="1" s="1"/>
  <c r="G216" i="1" s="1"/>
  <c r="I216" i="1" s="1"/>
  <c r="S216" i="1"/>
  <c r="E217" i="1"/>
  <c r="F217" i="1" s="1"/>
  <c r="G217" i="1" s="1"/>
  <c r="I217" i="1" s="1"/>
  <c r="S217" i="1"/>
  <c r="E218" i="1"/>
  <c r="F218" i="1" s="1"/>
  <c r="G218" i="1" s="1"/>
  <c r="I218" i="1" s="1"/>
  <c r="S218" i="1"/>
  <c r="E219" i="1"/>
  <c r="F219" i="1" s="1"/>
  <c r="G219" i="1" s="1"/>
  <c r="I219" i="1" s="1"/>
  <c r="S219" i="1"/>
  <c r="E220" i="1"/>
  <c r="F220" i="1" s="1"/>
  <c r="G220" i="1" s="1"/>
  <c r="I220" i="1" s="1"/>
  <c r="S220" i="1"/>
  <c r="E221" i="1"/>
  <c r="F221" i="1" s="1"/>
  <c r="G221" i="1"/>
  <c r="I221" i="1" s="1"/>
  <c r="S221" i="1"/>
  <c r="E222" i="1"/>
  <c r="F222" i="1" s="1"/>
  <c r="G222" i="1" s="1"/>
  <c r="I222" i="1" s="1"/>
  <c r="S222" i="1"/>
  <c r="E223" i="1"/>
  <c r="F223" i="1" s="1"/>
  <c r="G223" i="1" s="1"/>
  <c r="I223" i="1" s="1"/>
  <c r="S223" i="1"/>
  <c r="E224" i="1"/>
  <c r="F224" i="1" s="1"/>
  <c r="G224" i="1" s="1"/>
  <c r="I224" i="1" s="1"/>
  <c r="S224" i="1"/>
  <c r="E225" i="1"/>
  <c r="F225" i="1" s="1"/>
  <c r="G225" i="1" s="1"/>
  <c r="I225" i="1" s="1"/>
  <c r="S225" i="1"/>
  <c r="E226" i="1"/>
  <c r="F226" i="1"/>
  <c r="G226" i="1" s="1"/>
  <c r="I226" i="1" s="1"/>
  <c r="S226" i="1"/>
  <c r="E227" i="1"/>
  <c r="F227" i="1" s="1"/>
  <c r="G227" i="1" s="1"/>
  <c r="I227" i="1" s="1"/>
  <c r="S227" i="1"/>
  <c r="E228" i="1"/>
  <c r="F228" i="1"/>
  <c r="G228" i="1" s="1"/>
  <c r="I228" i="1" s="1"/>
  <c r="S228" i="1"/>
  <c r="E229" i="1"/>
  <c r="F229" i="1" s="1"/>
  <c r="G229" i="1" s="1"/>
  <c r="I229" i="1" s="1"/>
  <c r="S229" i="1"/>
  <c r="E230" i="1"/>
  <c r="F230" i="1" s="1"/>
  <c r="G230" i="1" s="1"/>
  <c r="I230" i="1" s="1"/>
  <c r="S230" i="1"/>
  <c r="E231" i="1"/>
  <c r="F231" i="1" s="1"/>
  <c r="G231" i="1" s="1"/>
  <c r="I231" i="1" s="1"/>
  <c r="S231" i="1"/>
  <c r="E232" i="1"/>
  <c r="F232" i="1" s="1"/>
  <c r="G232" i="1" s="1"/>
  <c r="I232" i="1" s="1"/>
  <c r="S232" i="1"/>
  <c r="E233" i="1"/>
  <c r="F233" i="1" s="1"/>
  <c r="G233" i="1" s="1"/>
  <c r="I233" i="1" s="1"/>
  <c r="S233" i="1"/>
  <c r="E234" i="1"/>
  <c r="F234" i="1" s="1"/>
  <c r="G234" i="1" s="1"/>
  <c r="I234" i="1" s="1"/>
  <c r="S234" i="1"/>
  <c r="E235" i="1"/>
  <c r="F235" i="1" s="1"/>
  <c r="G235" i="1" s="1"/>
  <c r="I235" i="1" s="1"/>
  <c r="S235" i="1"/>
  <c r="E236" i="1"/>
  <c r="F236" i="1"/>
  <c r="G236" i="1" s="1"/>
  <c r="I236" i="1" s="1"/>
  <c r="S236" i="1"/>
  <c r="E237" i="1"/>
  <c r="F237" i="1" s="1"/>
  <c r="G237" i="1" s="1"/>
  <c r="I237" i="1" s="1"/>
  <c r="S237" i="1"/>
  <c r="E238" i="1"/>
  <c r="F238" i="1" s="1"/>
  <c r="G238" i="1" s="1"/>
  <c r="I238" i="1" s="1"/>
  <c r="S238" i="1"/>
  <c r="E239" i="1"/>
  <c r="F239" i="1" s="1"/>
  <c r="G239" i="1" s="1"/>
  <c r="I239" i="1" s="1"/>
  <c r="S239" i="1"/>
  <c r="E240" i="1"/>
  <c r="F240" i="1" s="1"/>
  <c r="G240" i="1" s="1"/>
  <c r="I240" i="1" s="1"/>
  <c r="S240" i="1"/>
  <c r="E241" i="1"/>
  <c r="F241" i="1" s="1"/>
  <c r="G241" i="1" s="1"/>
  <c r="I241" i="1" s="1"/>
  <c r="S241" i="1"/>
  <c r="E242" i="1"/>
  <c r="F242" i="1" s="1"/>
  <c r="G242" i="1" s="1"/>
  <c r="I242" i="1" s="1"/>
  <c r="S242" i="1"/>
  <c r="E243" i="1"/>
  <c r="F243" i="1" s="1"/>
  <c r="G243" i="1" s="1"/>
  <c r="I243" i="1" s="1"/>
  <c r="S243" i="1"/>
  <c r="E244" i="1"/>
  <c r="F244" i="1" s="1"/>
  <c r="G244" i="1" s="1"/>
  <c r="I244" i="1" s="1"/>
  <c r="S244" i="1"/>
  <c r="E245" i="1"/>
  <c r="F245" i="1" s="1"/>
  <c r="G245" i="1" s="1"/>
  <c r="I245" i="1" s="1"/>
  <c r="S245" i="1"/>
  <c r="E246" i="1"/>
  <c r="F246" i="1"/>
  <c r="G246" i="1" s="1"/>
  <c r="I246" i="1" s="1"/>
  <c r="S246" i="1"/>
  <c r="E247" i="1"/>
  <c r="F247" i="1"/>
  <c r="G247" i="1" s="1"/>
  <c r="I247" i="1" s="1"/>
  <c r="S247" i="1"/>
  <c r="E248" i="1"/>
  <c r="F248" i="1" s="1"/>
  <c r="G248" i="1" s="1"/>
  <c r="I248" i="1" s="1"/>
  <c r="S248" i="1"/>
  <c r="E249" i="1"/>
  <c r="F249" i="1"/>
  <c r="G249" i="1"/>
  <c r="I249" i="1" s="1"/>
  <c r="S249" i="1"/>
  <c r="E250" i="1"/>
  <c r="F250" i="1" s="1"/>
  <c r="G250" i="1" s="1"/>
  <c r="I250" i="1" s="1"/>
  <c r="S250" i="1"/>
  <c r="E251" i="1"/>
  <c r="F251" i="1" s="1"/>
  <c r="G251" i="1" s="1"/>
  <c r="I251" i="1" s="1"/>
  <c r="S251" i="1"/>
  <c r="E252" i="1"/>
  <c r="F252" i="1" s="1"/>
  <c r="G252" i="1" s="1"/>
  <c r="I252" i="1" s="1"/>
  <c r="S252" i="1"/>
  <c r="E253" i="1"/>
  <c r="F253" i="1" s="1"/>
  <c r="G253" i="1" s="1"/>
  <c r="I253" i="1" s="1"/>
  <c r="S253" i="1"/>
  <c r="E254" i="1"/>
  <c r="F254" i="1" s="1"/>
  <c r="G254" i="1" s="1"/>
  <c r="I254" i="1" s="1"/>
  <c r="S254" i="1"/>
  <c r="E255" i="1"/>
  <c r="F255" i="1" s="1"/>
  <c r="G255" i="1" s="1"/>
  <c r="I255" i="1" s="1"/>
  <c r="S255" i="1"/>
  <c r="E256" i="1"/>
  <c r="F256" i="1" s="1"/>
  <c r="G256" i="1" s="1"/>
  <c r="I256" i="1" s="1"/>
  <c r="S256" i="1"/>
  <c r="E257" i="1"/>
  <c r="F257" i="1" s="1"/>
  <c r="G257" i="1" s="1"/>
  <c r="I257" i="1" s="1"/>
  <c r="S257" i="1"/>
  <c r="E258" i="1"/>
  <c r="F258" i="1" s="1"/>
  <c r="G258" i="1" s="1"/>
  <c r="I258" i="1" s="1"/>
  <c r="S258" i="1"/>
  <c r="E259" i="1"/>
  <c r="F259" i="1" s="1"/>
  <c r="G259" i="1" s="1"/>
  <c r="I259" i="1" s="1"/>
  <c r="S259" i="1"/>
  <c r="E260" i="1"/>
  <c r="F260" i="1" s="1"/>
  <c r="G260" i="1" s="1"/>
  <c r="I260" i="1" s="1"/>
  <c r="S260" i="1"/>
  <c r="E261" i="1"/>
  <c r="F261" i="1"/>
  <c r="G261" i="1" s="1"/>
  <c r="I261" i="1" s="1"/>
  <c r="S261" i="1"/>
  <c r="E262" i="1"/>
  <c r="F262" i="1" s="1"/>
  <c r="G262" i="1" s="1"/>
  <c r="I262" i="1" s="1"/>
  <c r="S262" i="1"/>
  <c r="E263" i="1"/>
  <c r="F263" i="1" s="1"/>
  <c r="G263" i="1" s="1"/>
  <c r="I263" i="1" s="1"/>
  <c r="S263" i="1"/>
  <c r="E264" i="1"/>
  <c r="F264" i="1" s="1"/>
  <c r="G264" i="1" s="1"/>
  <c r="I264" i="1" s="1"/>
  <c r="S264" i="1"/>
  <c r="E265" i="1"/>
  <c r="E132" i="2" s="1"/>
  <c r="S265" i="1"/>
  <c r="E266" i="1"/>
  <c r="F266" i="1" s="1"/>
  <c r="G266" i="1" s="1"/>
  <c r="I266" i="1" s="1"/>
  <c r="S266" i="1"/>
  <c r="E267" i="1"/>
  <c r="F267" i="1" s="1"/>
  <c r="G267" i="1" s="1"/>
  <c r="I267" i="1" s="1"/>
  <c r="S267" i="1"/>
  <c r="E268" i="1"/>
  <c r="F268" i="1" s="1"/>
  <c r="G268" i="1" s="1"/>
  <c r="I268" i="1" s="1"/>
  <c r="S268" i="1"/>
  <c r="E269" i="1"/>
  <c r="F269" i="1"/>
  <c r="G269" i="1" s="1"/>
  <c r="I269" i="1" s="1"/>
  <c r="S269" i="1"/>
  <c r="E270" i="1"/>
  <c r="F270" i="1"/>
  <c r="G270" i="1" s="1"/>
  <c r="I270" i="1" s="1"/>
  <c r="S270" i="1"/>
  <c r="E271" i="1"/>
  <c r="F271" i="1" s="1"/>
  <c r="G271" i="1" s="1"/>
  <c r="I271" i="1" s="1"/>
  <c r="S271" i="1"/>
  <c r="E272" i="1"/>
  <c r="F272" i="1" s="1"/>
  <c r="G272" i="1" s="1"/>
  <c r="I272" i="1" s="1"/>
  <c r="S272" i="1"/>
  <c r="E273" i="1"/>
  <c r="E140" i="2" s="1"/>
  <c r="S273" i="1"/>
  <c r="E274" i="1"/>
  <c r="F274" i="1" s="1"/>
  <c r="G274" i="1"/>
  <c r="I274" i="1" s="1"/>
  <c r="S274" i="1"/>
  <c r="E275" i="1"/>
  <c r="F275" i="1" s="1"/>
  <c r="G275" i="1" s="1"/>
  <c r="I275" i="1" s="1"/>
  <c r="S275" i="1"/>
  <c r="E276" i="1"/>
  <c r="F276" i="1" s="1"/>
  <c r="G276" i="1" s="1"/>
  <c r="I276" i="1" s="1"/>
  <c r="S276" i="1"/>
  <c r="E277" i="1"/>
  <c r="F277" i="1"/>
  <c r="G277" i="1" s="1"/>
  <c r="I277" i="1" s="1"/>
  <c r="S277" i="1"/>
  <c r="E278" i="1"/>
  <c r="F278" i="1" s="1"/>
  <c r="G278" i="1" s="1"/>
  <c r="I278" i="1" s="1"/>
  <c r="S278" i="1"/>
  <c r="E279" i="1"/>
  <c r="F279" i="1" s="1"/>
  <c r="G279" i="1" s="1"/>
  <c r="I279" i="1" s="1"/>
  <c r="S279" i="1"/>
  <c r="E280" i="1"/>
  <c r="F280" i="1" s="1"/>
  <c r="G280" i="1" s="1"/>
  <c r="I280" i="1" s="1"/>
  <c r="S280" i="1"/>
  <c r="E281" i="1"/>
  <c r="F281" i="1" s="1"/>
  <c r="G281" i="1" s="1"/>
  <c r="I281" i="1" s="1"/>
  <c r="S281" i="1"/>
  <c r="E282" i="1"/>
  <c r="F282" i="1" s="1"/>
  <c r="G282" i="1" s="1"/>
  <c r="I282" i="1" s="1"/>
  <c r="S282" i="1"/>
  <c r="E283" i="1"/>
  <c r="F283" i="1" s="1"/>
  <c r="G283" i="1" s="1"/>
  <c r="I283" i="1" s="1"/>
  <c r="S283" i="1"/>
  <c r="E284" i="1"/>
  <c r="F284" i="1" s="1"/>
  <c r="G284" i="1" s="1"/>
  <c r="I284" i="1" s="1"/>
  <c r="S284" i="1"/>
  <c r="E285" i="1"/>
  <c r="F285" i="1" s="1"/>
  <c r="G285" i="1" s="1"/>
  <c r="I285" i="1" s="1"/>
  <c r="S285" i="1"/>
  <c r="E286" i="1"/>
  <c r="F286" i="1" s="1"/>
  <c r="G286" i="1" s="1"/>
  <c r="I286" i="1" s="1"/>
  <c r="S286" i="1"/>
  <c r="E287" i="1"/>
  <c r="F287" i="1" s="1"/>
  <c r="G287" i="1" s="1"/>
  <c r="I287" i="1" s="1"/>
  <c r="S287" i="1"/>
  <c r="E288" i="1"/>
  <c r="F288" i="1" s="1"/>
  <c r="G288" i="1" s="1"/>
  <c r="I288" i="1" s="1"/>
  <c r="S288" i="1"/>
  <c r="E289" i="1"/>
  <c r="F289" i="1" s="1"/>
  <c r="G289" i="1" s="1"/>
  <c r="I289" i="1" s="1"/>
  <c r="S289" i="1"/>
  <c r="E290" i="1"/>
  <c r="F290" i="1" s="1"/>
  <c r="G290" i="1" s="1"/>
  <c r="I290" i="1" s="1"/>
  <c r="S290" i="1"/>
  <c r="E291" i="1"/>
  <c r="F291" i="1" s="1"/>
  <c r="G291" i="1" s="1"/>
  <c r="I291" i="1" s="1"/>
  <c r="S291" i="1"/>
  <c r="E292" i="1"/>
  <c r="F292" i="1" s="1"/>
  <c r="G292" i="1" s="1"/>
  <c r="I292" i="1" s="1"/>
  <c r="S292" i="1"/>
  <c r="E293" i="1"/>
  <c r="F293" i="1" s="1"/>
  <c r="G293" i="1" s="1"/>
  <c r="I293" i="1" s="1"/>
  <c r="S293" i="1"/>
  <c r="E294" i="1"/>
  <c r="F294" i="1" s="1"/>
  <c r="G294" i="1" s="1"/>
  <c r="I294" i="1" s="1"/>
  <c r="S294" i="1"/>
  <c r="E295" i="1"/>
  <c r="F295" i="1" s="1"/>
  <c r="G295" i="1" s="1"/>
  <c r="I295" i="1" s="1"/>
  <c r="S295" i="1"/>
  <c r="E296" i="1"/>
  <c r="F296" i="1" s="1"/>
  <c r="G296" i="1" s="1"/>
  <c r="I296" i="1" s="1"/>
  <c r="S296" i="1"/>
  <c r="E297" i="1"/>
  <c r="F297" i="1"/>
  <c r="G297" i="1" s="1"/>
  <c r="I297" i="1" s="1"/>
  <c r="S297" i="1"/>
  <c r="E298" i="1"/>
  <c r="F298" i="1" s="1"/>
  <c r="G298" i="1" s="1"/>
  <c r="I298" i="1" s="1"/>
  <c r="S298" i="1"/>
  <c r="E299" i="1"/>
  <c r="F299" i="1"/>
  <c r="G299" i="1" s="1"/>
  <c r="I299" i="1" s="1"/>
  <c r="S299" i="1"/>
  <c r="E300" i="1"/>
  <c r="F300" i="1" s="1"/>
  <c r="G300" i="1" s="1"/>
  <c r="I300" i="1" s="1"/>
  <c r="S300" i="1"/>
  <c r="E301" i="1"/>
  <c r="F301" i="1" s="1"/>
  <c r="G301" i="1" s="1"/>
  <c r="I301" i="1" s="1"/>
  <c r="S301" i="1"/>
  <c r="E302" i="1"/>
  <c r="F302" i="1" s="1"/>
  <c r="G302" i="1" s="1"/>
  <c r="I302" i="1" s="1"/>
  <c r="S302" i="1"/>
  <c r="E303" i="1"/>
  <c r="F303" i="1" s="1"/>
  <c r="G303" i="1" s="1"/>
  <c r="I303" i="1" s="1"/>
  <c r="S303" i="1"/>
  <c r="E304" i="1"/>
  <c r="F304" i="1" s="1"/>
  <c r="G304" i="1" s="1"/>
  <c r="I304" i="1" s="1"/>
  <c r="S304" i="1"/>
  <c r="E305" i="1"/>
  <c r="F305" i="1"/>
  <c r="G305" i="1" s="1"/>
  <c r="I305" i="1" s="1"/>
  <c r="S305" i="1"/>
  <c r="E306" i="1"/>
  <c r="F306" i="1" s="1"/>
  <c r="G306" i="1" s="1"/>
  <c r="I306" i="1" s="1"/>
  <c r="S306" i="1"/>
  <c r="E307" i="1"/>
  <c r="F307" i="1" s="1"/>
  <c r="G307" i="1" s="1"/>
  <c r="I307" i="1" s="1"/>
  <c r="S307" i="1"/>
  <c r="E308" i="1"/>
  <c r="F308" i="1" s="1"/>
  <c r="G308" i="1" s="1"/>
  <c r="I308" i="1" s="1"/>
  <c r="S308" i="1"/>
  <c r="E309" i="1"/>
  <c r="F309" i="1" s="1"/>
  <c r="G309" i="1" s="1"/>
  <c r="I309" i="1" s="1"/>
  <c r="S309" i="1"/>
  <c r="E310" i="1"/>
  <c r="F310" i="1" s="1"/>
  <c r="G310" i="1" s="1"/>
  <c r="I310" i="1" s="1"/>
  <c r="S310" i="1"/>
  <c r="E311" i="1"/>
  <c r="F311" i="1" s="1"/>
  <c r="G311" i="1" s="1"/>
  <c r="I311" i="1" s="1"/>
  <c r="S311" i="1"/>
  <c r="E312" i="1"/>
  <c r="F312" i="1" s="1"/>
  <c r="G312" i="1" s="1"/>
  <c r="I312" i="1" s="1"/>
  <c r="S312" i="1"/>
  <c r="E313" i="1"/>
  <c r="F313" i="1" s="1"/>
  <c r="G313" i="1" s="1"/>
  <c r="I313" i="1" s="1"/>
  <c r="S313" i="1"/>
  <c r="E314" i="1"/>
  <c r="F314" i="1" s="1"/>
  <c r="G314" i="1"/>
  <c r="I314" i="1" s="1"/>
  <c r="S314" i="1"/>
  <c r="E315" i="1"/>
  <c r="F315" i="1" s="1"/>
  <c r="G315" i="1" s="1"/>
  <c r="I315" i="1" s="1"/>
  <c r="S315" i="1"/>
  <c r="E316" i="1"/>
  <c r="F316" i="1" s="1"/>
  <c r="G316" i="1" s="1"/>
  <c r="I316" i="1" s="1"/>
  <c r="S316" i="1"/>
  <c r="E317" i="1"/>
  <c r="F317" i="1" s="1"/>
  <c r="G317" i="1" s="1"/>
  <c r="I317" i="1" s="1"/>
  <c r="S317" i="1"/>
  <c r="E318" i="1"/>
  <c r="F318" i="1" s="1"/>
  <c r="G318" i="1" s="1"/>
  <c r="I318" i="1" s="1"/>
  <c r="S318" i="1"/>
  <c r="E319" i="1"/>
  <c r="F319" i="1" s="1"/>
  <c r="G319" i="1" s="1"/>
  <c r="I319" i="1" s="1"/>
  <c r="S319" i="1"/>
  <c r="E320" i="1"/>
  <c r="F320" i="1" s="1"/>
  <c r="G320" i="1" s="1"/>
  <c r="I320" i="1" s="1"/>
  <c r="S320" i="1"/>
  <c r="E321" i="1"/>
  <c r="E189" i="2" s="1"/>
  <c r="S321" i="1"/>
  <c r="E322" i="1"/>
  <c r="F322" i="1" s="1"/>
  <c r="G322" i="1" s="1"/>
  <c r="I322" i="1" s="1"/>
  <c r="S322" i="1"/>
  <c r="E323" i="1"/>
  <c r="F323" i="1" s="1"/>
  <c r="G323" i="1" s="1"/>
  <c r="I323" i="1" s="1"/>
  <c r="S323" i="1"/>
  <c r="E324" i="1"/>
  <c r="F324" i="1" s="1"/>
  <c r="G324" i="1" s="1"/>
  <c r="I324" i="1" s="1"/>
  <c r="S324" i="1"/>
  <c r="E325" i="1"/>
  <c r="F325" i="1" s="1"/>
  <c r="G325" i="1" s="1"/>
  <c r="I325" i="1" s="1"/>
  <c r="S325" i="1"/>
  <c r="E326" i="1"/>
  <c r="F326" i="1" s="1"/>
  <c r="G326" i="1" s="1"/>
  <c r="I326" i="1" s="1"/>
  <c r="S326" i="1"/>
  <c r="E327" i="1"/>
  <c r="F327" i="1" s="1"/>
  <c r="G327" i="1" s="1"/>
  <c r="I327" i="1" s="1"/>
  <c r="S327" i="1"/>
  <c r="E328" i="1"/>
  <c r="F328" i="1" s="1"/>
  <c r="G328" i="1" s="1"/>
  <c r="I328" i="1" s="1"/>
  <c r="S328" i="1"/>
  <c r="E329" i="1"/>
  <c r="F329" i="1" s="1"/>
  <c r="G329" i="1" s="1"/>
  <c r="I329" i="1" s="1"/>
  <c r="S329" i="1"/>
  <c r="E330" i="1"/>
  <c r="F330" i="1" s="1"/>
  <c r="G330" i="1" s="1"/>
  <c r="I330" i="1" s="1"/>
  <c r="S330" i="1"/>
  <c r="E331" i="1"/>
  <c r="F331" i="1" s="1"/>
  <c r="G331" i="1" s="1"/>
  <c r="I331" i="1" s="1"/>
  <c r="S331" i="1"/>
  <c r="E332" i="1"/>
  <c r="F332" i="1" s="1"/>
  <c r="G332" i="1" s="1"/>
  <c r="I332" i="1" s="1"/>
  <c r="S332" i="1"/>
  <c r="E333" i="1"/>
  <c r="F333" i="1" s="1"/>
  <c r="G333" i="1" s="1"/>
  <c r="I333" i="1" s="1"/>
  <c r="S333" i="1"/>
  <c r="E334" i="1"/>
  <c r="E202" i="2" s="1"/>
  <c r="S334" i="1"/>
  <c r="E335" i="1"/>
  <c r="F335" i="1" s="1"/>
  <c r="G335" i="1" s="1"/>
  <c r="I335" i="1" s="1"/>
  <c r="S335" i="1"/>
  <c r="E336" i="1"/>
  <c r="F336" i="1" s="1"/>
  <c r="G336" i="1" s="1"/>
  <c r="I336" i="1" s="1"/>
  <c r="S336" i="1"/>
  <c r="E337" i="1"/>
  <c r="F337" i="1" s="1"/>
  <c r="G337" i="1" s="1"/>
  <c r="I337" i="1" s="1"/>
  <c r="S337" i="1"/>
  <c r="E338" i="1"/>
  <c r="F338" i="1" s="1"/>
  <c r="G338" i="1" s="1"/>
  <c r="I338" i="1" s="1"/>
  <c r="S338" i="1"/>
  <c r="E339" i="1"/>
  <c r="F339" i="1"/>
  <c r="G339" i="1" s="1"/>
  <c r="I339" i="1" s="1"/>
  <c r="S339" i="1"/>
  <c r="E340" i="1"/>
  <c r="F340" i="1" s="1"/>
  <c r="G340" i="1" s="1"/>
  <c r="I340" i="1" s="1"/>
  <c r="S340" i="1"/>
  <c r="E341" i="1"/>
  <c r="F341" i="1" s="1"/>
  <c r="G341" i="1" s="1"/>
  <c r="I341" i="1" s="1"/>
  <c r="S341" i="1"/>
  <c r="E342" i="1"/>
  <c r="F342" i="1" s="1"/>
  <c r="G342" i="1" s="1"/>
  <c r="I342" i="1" s="1"/>
  <c r="S342" i="1"/>
  <c r="E343" i="1"/>
  <c r="F343" i="1" s="1"/>
  <c r="G343" i="1" s="1"/>
  <c r="I343" i="1" s="1"/>
  <c r="S343" i="1"/>
  <c r="E344" i="1"/>
  <c r="F344" i="1" s="1"/>
  <c r="G344" i="1" s="1"/>
  <c r="I344" i="1" s="1"/>
  <c r="S344" i="1"/>
  <c r="E345" i="1"/>
  <c r="F345" i="1" s="1"/>
  <c r="G345" i="1" s="1"/>
  <c r="J345" i="1" s="1"/>
  <c r="S345" i="1"/>
  <c r="E346" i="1"/>
  <c r="F346" i="1" s="1"/>
  <c r="G346" i="1" s="1"/>
  <c r="J346" i="1" s="1"/>
  <c r="S346" i="1"/>
  <c r="E347" i="1"/>
  <c r="F347" i="1" s="1"/>
  <c r="G347" i="1" s="1"/>
  <c r="J347" i="1" s="1"/>
  <c r="S347" i="1"/>
  <c r="E348" i="1"/>
  <c r="F348" i="1" s="1"/>
  <c r="G348" i="1" s="1"/>
  <c r="I348" i="1" s="1"/>
  <c r="S348" i="1"/>
  <c r="E349" i="1"/>
  <c r="F349" i="1" s="1"/>
  <c r="G349" i="1" s="1"/>
  <c r="I349" i="1" s="1"/>
  <c r="S349" i="1"/>
  <c r="E350" i="1"/>
  <c r="F350" i="1" s="1"/>
  <c r="G350" i="1" s="1"/>
  <c r="I350" i="1" s="1"/>
  <c r="S350" i="1"/>
  <c r="E351" i="1"/>
  <c r="F351" i="1" s="1"/>
  <c r="G351" i="1" s="1"/>
  <c r="I351" i="1" s="1"/>
  <c r="S351" i="1"/>
  <c r="E352" i="1"/>
  <c r="F352" i="1" s="1"/>
  <c r="G352" i="1" s="1"/>
  <c r="I352" i="1" s="1"/>
  <c r="S352" i="1"/>
  <c r="E353" i="1"/>
  <c r="F353" i="1" s="1"/>
  <c r="G353" i="1" s="1"/>
  <c r="I353" i="1" s="1"/>
  <c r="S353" i="1"/>
  <c r="E354" i="1"/>
  <c r="F354" i="1" s="1"/>
  <c r="G354" i="1" s="1"/>
  <c r="I354" i="1" s="1"/>
  <c r="S354" i="1"/>
  <c r="E355" i="1"/>
  <c r="F355" i="1" s="1"/>
  <c r="G355" i="1" s="1"/>
  <c r="I355" i="1" s="1"/>
  <c r="S355" i="1"/>
  <c r="E356" i="1"/>
  <c r="F356" i="1" s="1"/>
  <c r="G356" i="1" s="1"/>
  <c r="I356" i="1" s="1"/>
  <c r="S356" i="1"/>
  <c r="E357" i="1"/>
  <c r="F357" i="1" s="1"/>
  <c r="G357" i="1" s="1"/>
  <c r="I357" i="1" s="1"/>
  <c r="S357" i="1"/>
  <c r="E358" i="1"/>
  <c r="F358" i="1" s="1"/>
  <c r="G358" i="1" s="1"/>
  <c r="I358" i="1" s="1"/>
  <c r="S358" i="1"/>
  <c r="E359" i="1"/>
  <c r="F359" i="1"/>
  <c r="G359" i="1" s="1"/>
  <c r="I359" i="1" s="1"/>
  <c r="S359" i="1"/>
  <c r="E360" i="1"/>
  <c r="F360" i="1" s="1"/>
  <c r="G360" i="1" s="1"/>
  <c r="I360" i="1" s="1"/>
  <c r="S360" i="1"/>
  <c r="E361" i="1"/>
  <c r="E227" i="2" s="1"/>
  <c r="S361" i="1"/>
  <c r="E362" i="1"/>
  <c r="F362" i="1" s="1"/>
  <c r="G362" i="1" s="1"/>
  <c r="I362" i="1" s="1"/>
  <c r="S362" i="1"/>
  <c r="E363" i="1"/>
  <c r="F363" i="1" s="1"/>
  <c r="G363" i="1" s="1"/>
  <c r="I363" i="1" s="1"/>
  <c r="S363" i="1"/>
  <c r="E364" i="1"/>
  <c r="F364" i="1" s="1"/>
  <c r="G364" i="1" s="1"/>
  <c r="I364" i="1" s="1"/>
  <c r="S364" i="1"/>
  <c r="E365" i="1"/>
  <c r="F365" i="1" s="1"/>
  <c r="G365" i="1" s="1"/>
  <c r="I365" i="1" s="1"/>
  <c r="S365" i="1"/>
  <c r="E366" i="1"/>
  <c r="F366" i="1" s="1"/>
  <c r="G366" i="1" s="1"/>
  <c r="I366" i="1" s="1"/>
  <c r="S366" i="1"/>
  <c r="E367" i="1"/>
  <c r="F367" i="1"/>
  <c r="G367" i="1" s="1"/>
  <c r="K367" i="1" s="1"/>
  <c r="S367" i="1"/>
  <c r="E368" i="1"/>
  <c r="F368" i="1" s="1"/>
  <c r="G368" i="1" s="1"/>
  <c r="I368" i="1" s="1"/>
  <c r="S368" i="1"/>
  <c r="E369" i="1"/>
  <c r="F369" i="1" s="1"/>
  <c r="G369" i="1" s="1"/>
  <c r="I369" i="1" s="1"/>
  <c r="S369" i="1"/>
  <c r="E370" i="1"/>
  <c r="F370" i="1" s="1"/>
  <c r="G370" i="1" s="1"/>
  <c r="I370" i="1" s="1"/>
  <c r="S370" i="1"/>
  <c r="E371" i="1"/>
  <c r="F371" i="1" s="1"/>
  <c r="G371" i="1" s="1"/>
  <c r="I371" i="1" s="1"/>
  <c r="S371" i="1"/>
  <c r="E372" i="1"/>
  <c r="F372" i="1" s="1"/>
  <c r="G372" i="1" s="1"/>
  <c r="I372" i="1" s="1"/>
  <c r="S372" i="1"/>
  <c r="E373" i="1"/>
  <c r="F373" i="1" s="1"/>
  <c r="G373" i="1" s="1"/>
  <c r="I373" i="1" s="1"/>
  <c r="S373" i="1"/>
  <c r="E374" i="1"/>
  <c r="F374" i="1"/>
  <c r="G374" i="1" s="1"/>
  <c r="I374" i="1" s="1"/>
  <c r="S374" i="1"/>
  <c r="E375" i="1"/>
  <c r="F375" i="1" s="1"/>
  <c r="G375" i="1" s="1"/>
  <c r="I375" i="1" s="1"/>
  <c r="S375" i="1"/>
  <c r="E376" i="1"/>
  <c r="F376" i="1" s="1"/>
  <c r="G376" i="1" s="1"/>
  <c r="I376" i="1" s="1"/>
  <c r="S376" i="1"/>
  <c r="E377" i="1"/>
  <c r="F377" i="1" s="1"/>
  <c r="G377" i="1" s="1"/>
  <c r="I377" i="1" s="1"/>
  <c r="S377" i="1"/>
  <c r="E378" i="1"/>
  <c r="F378" i="1" s="1"/>
  <c r="G378" i="1" s="1"/>
  <c r="I378" i="1" s="1"/>
  <c r="S378" i="1"/>
  <c r="E379" i="1"/>
  <c r="F379" i="1" s="1"/>
  <c r="G379" i="1" s="1"/>
  <c r="I379" i="1" s="1"/>
  <c r="S379" i="1"/>
  <c r="E380" i="1"/>
  <c r="F380" i="1" s="1"/>
  <c r="G380" i="1" s="1"/>
  <c r="I380" i="1" s="1"/>
  <c r="S380" i="1"/>
  <c r="E381" i="1"/>
  <c r="F381" i="1"/>
  <c r="G381" i="1" s="1"/>
  <c r="I381" i="1" s="1"/>
  <c r="S381" i="1"/>
  <c r="E382" i="1"/>
  <c r="F382" i="1" s="1"/>
  <c r="G382" i="1" s="1"/>
  <c r="I382" i="1" s="1"/>
  <c r="S382" i="1"/>
  <c r="E383" i="1"/>
  <c r="F383" i="1" s="1"/>
  <c r="G383" i="1" s="1"/>
  <c r="I383" i="1" s="1"/>
  <c r="S383" i="1"/>
  <c r="E384" i="1"/>
  <c r="F384" i="1" s="1"/>
  <c r="G384" i="1" s="1"/>
  <c r="I384" i="1" s="1"/>
  <c r="S384" i="1"/>
  <c r="E385" i="1"/>
  <c r="F385" i="1" s="1"/>
  <c r="G385" i="1" s="1"/>
  <c r="K385" i="1" s="1"/>
  <c r="S385" i="1"/>
  <c r="E386" i="1"/>
  <c r="F386" i="1" s="1"/>
  <c r="G386" i="1" s="1"/>
  <c r="I386" i="1" s="1"/>
  <c r="S386" i="1"/>
  <c r="E387" i="1"/>
  <c r="F387" i="1" s="1"/>
  <c r="G387" i="1" s="1"/>
  <c r="I387" i="1" s="1"/>
  <c r="S387" i="1"/>
  <c r="E388" i="1"/>
  <c r="F388" i="1" s="1"/>
  <c r="G388" i="1" s="1"/>
  <c r="I388" i="1" s="1"/>
  <c r="S388" i="1"/>
  <c r="E389" i="1"/>
  <c r="F389" i="1" s="1"/>
  <c r="G389" i="1" s="1"/>
  <c r="I389" i="1" s="1"/>
  <c r="S389" i="1"/>
  <c r="E390" i="1"/>
  <c r="F390" i="1" s="1"/>
  <c r="G390" i="1" s="1"/>
  <c r="I390" i="1" s="1"/>
  <c r="S390" i="1"/>
  <c r="E391" i="1"/>
  <c r="F391" i="1" s="1"/>
  <c r="G391" i="1" s="1"/>
  <c r="I391" i="1" s="1"/>
  <c r="S391" i="1"/>
  <c r="E392" i="1"/>
  <c r="F392" i="1" s="1"/>
  <c r="G392" i="1" s="1"/>
  <c r="I392" i="1" s="1"/>
  <c r="S392" i="1"/>
  <c r="E393" i="1"/>
  <c r="F393" i="1"/>
  <c r="G393" i="1" s="1"/>
  <c r="I393" i="1" s="1"/>
  <c r="S393" i="1"/>
  <c r="E394" i="1"/>
  <c r="F394" i="1" s="1"/>
  <c r="G394" i="1" s="1"/>
  <c r="K394" i="1" s="1"/>
  <c r="S394" i="1"/>
  <c r="E395" i="1"/>
  <c r="F395" i="1" s="1"/>
  <c r="G395" i="1" s="1"/>
  <c r="I395" i="1" s="1"/>
  <c r="S395" i="1"/>
  <c r="E396" i="1"/>
  <c r="F396" i="1" s="1"/>
  <c r="G396" i="1" s="1"/>
  <c r="I396" i="1" s="1"/>
  <c r="S396" i="1"/>
  <c r="E397" i="1"/>
  <c r="F397" i="1" s="1"/>
  <c r="G397" i="1" s="1"/>
  <c r="I397" i="1" s="1"/>
  <c r="S397" i="1"/>
  <c r="E398" i="1"/>
  <c r="F398" i="1" s="1"/>
  <c r="G398" i="1" s="1"/>
  <c r="I398" i="1" s="1"/>
  <c r="S398" i="1"/>
  <c r="E399" i="1"/>
  <c r="F399" i="1" s="1"/>
  <c r="G399" i="1" s="1"/>
  <c r="I399" i="1" s="1"/>
  <c r="S399" i="1"/>
  <c r="E400" i="1"/>
  <c r="F400" i="1" s="1"/>
  <c r="G400" i="1" s="1"/>
  <c r="I400" i="1" s="1"/>
  <c r="S400" i="1"/>
  <c r="E401" i="1"/>
  <c r="F401" i="1"/>
  <c r="G401" i="1" s="1"/>
  <c r="I401" i="1" s="1"/>
  <c r="S401" i="1"/>
  <c r="E402" i="1"/>
  <c r="F402" i="1" s="1"/>
  <c r="G402" i="1" s="1"/>
  <c r="I402" i="1" s="1"/>
  <c r="S402" i="1"/>
  <c r="E403" i="1"/>
  <c r="F403" i="1" s="1"/>
  <c r="G403" i="1" s="1"/>
  <c r="I403" i="1" s="1"/>
  <c r="S403" i="1"/>
  <c r="E404" i="1"/>
  <c r="F404" i="1" s="1"/>
  <c r="G404" i="1" s="1"/>
  <c r="I404" i="1" s="1"/>
  <c r="S404" i="1"/>
  <c r="E405" i="1"/>
  <c r="F405" i="1" s="1"/>
  <c r="G405" i="1" s="1"/>
  <c r="I405" i="1" s="1"/>
  <c r="S405" i="1"/>
  <c r="E406" i="1"/>
  <c r="F406" i="1" s="1"/>
  <c r="G406" i="1" s="1"/>
  <c r="I406" i="1" s="1"/>
  <c r="S406" i="1"/>
  <c r="E407" i="1"/>
  <c r="F407" i="1" s="1"/>
  <c r="G407" i="1" s="1"/>
  <c r="I407" i="1" s="1"/>
  <c r="S407" i="1"/>
  <c r="E408" i="1"/>
  <c r="F408" i="1" s="1"/>
  <c r="G408" i="1" s="1"/>
  <c r="I408" i="1" s="1"/>
  <c r="S408" i="1"/>
  <c r="E409" i="1"/>
  <c r="F409" i="1" s="1"/>
  <c r="G409" i="1" s="1"/>
  <c r="I409" i="1" s="1"/>
  <c r="S409" i="1"/>
  <c r="E410" i="1"/>
  <c r="F410" i="1" s="1"/>
  <c r="G410" i="1" s="1"/>
  <c r="I410" i="1" s="1"/>
  <c r="S410" i="1"/>
  <c r="E411" i="1"/>
  <c r="F411" i="1" s="1"/>
  <c r="G411" i="1" s="1"/>
  <c r="I411" i="1" s="1"/>
  <c r="S411" i="1"/>
  <c r="E412" i="1"/>
  <c r="F412" i="1" s="1"/>
  <c r="G412" i="1" s="1"/>
  <c r="I412" i="1" s="1"/>
  <c r="S412" i="1"/>
  <c r="E413" i="1"/>
  <c r="F413" i="1" s="1"/>
  <c r="G413" i="1" s="1"/>
  <c r="I413" i="1" s="1"/>
  <c r="S413" i="1"/>
  <c r="E414" i="1"/>
  <c r="F414" i="1" s="1"/>
  <c r="G414" i="1" s="1"/>
  <c r="I414" i="1" s="1"/>
  <c r="S414" i="1"/>
  <c r="E415" i="1"/>
  <c r="F415" i="1" s="1"/>
  <c r="G415" i="1" s="1"/>
  <c r="I415" i="1" s="1"/>
  <c r="S415" i="1"/>
  <c r="E416" i="1"/>
  <c r="F416" i="1" s="1"/>
  <c r="G416" i="1" s="1"/>
  <c r="I416" i="1" s="1"/>
  <c r="S416" i="1"/>
  <c r="E417" i="1"/>
  <c r="F417" i="1" s="1"/>
  <c r="G417" i="1" s="1"/>
  <c r="I417" i="1" s="1"/>
  <c r="S417" i="1"/>
  <c r="E418" i="1"/>
  <c r="F418" i="1" s="1"/>
  <c r="G418" i="1" s="1"/>
  <c r="K418" i="1" s="1"/>
  <c r="S418" i="1"/>
  <c r="E419" i="1"/>
  <c r="F419" i="1" s="1"/>
  <c r="G419" i="1" s="1"/>
  <c r="I419" i="1" s="1"/>
  <c r="S419" i="1"/>
  <c r="E420" i="1"/>
  <c r="F420" i="1" s="1"/>
  <c r="G420" i="1" s="1"/>
  <c r="I420" i="1" s="1"/>
  <c r="S420" i="1"/>
  <c r="E421" i="1"/>
  <c r="E281" i="2" s="1"/>
  <c r="S421" i="1"/>
  <c r="E422" i="1"/>
  <c r="F422" i="1" s="1"/>
  <c r="G422" i="1" s="1"/>
  <c r="I422" i="1" s="1"/>
  <c r="S422" i="1"/>
  <c r="E423" i="1"/>
  <c r="F423" i="1" s="1"/>
  <c r="G423" i="1" s="1"/>
  <c r="K423" i="1" s="1"/>
  <c r="S423" i="1"/>
  <c r="E424" i="1"/>
  <c r="F424" i="1" s="1"/>
  <c r="G424" i="1" s="1"/>
  <c r="I424" i="1" s="1"/>
  <c r="S424" i="1"/>
  <c r="E425" i="1"/>
  <c r="F425" i="1" s="1"/>
  <c r="G425" i="1" s="1"/>
  <c r="I425" i="1" s="1"/>
  <c r="S425" i="1"/>
  <c r="E426" i="1"/>
  <c r="F426" i="1" s="1"/>
  <c r="G426" i="1" s="1"/>
  <c r="I426" i="1" s="1"/>
  <c r="S426" i="1"/>
  <c r="E427" i="1"/>
  <c r="F427" i="1" s="1"/>
  <c r="G427" i="1" s="1"/>
  <c r="I427" i="1" s="1"/>
  <c r="S427" i="1"/>
  <c r="E428" i="1"/>
  <c r="F428" i="1" s="1"/>
  <c r="G428" i="1" s="1"/>
  <c r="K428" i="1" s="1"/>
  <c r="S428" i="1"/>
  <c r="E429" i="1"/>
  <c r="F429" i="1" s="1"/>
  <c r="G429" i="1" s="1"/>
  <c r="I429" i="1" s="1"/>
  <c r="S429" i="1"/>
  <c r="E430" i="1"/>
  <c r="F430" i="1" s="1"/>
  <c r="G430" i="1" s="1"/>
  <c r="K430" i="1" s="1"/>
  <c r="S430" i="1"/>
  <c r="E431" i="1"/>
  <c r="F431" i="1" s="1"/>
  <c r="G431" i="1" s="1"/>
  <c r="I431" i="1" s="1"/>
  <c r="S431" i="1"/>
  <c r="E432" i="1"/>
  <c r="F432" i="1" s="1"/>
  <c r="G432" i="1" s="1"/>
  <c r="K432" i="1" s="1"/>
  <c r="S432" i="1"/>
  <c r="E433" i="1"/>
  <c r="F433" i="1" s="1"/>
  <c r="G433" i="1" s="1"/>
  <c r="K433" i="1" s="1"/>
  <c r="S433" i="1"/>
  <c r="E434" i="1"/>
  <c r="F434" i="1" s="1"/>
  <c r="G434" i="1" s="1"/>
  <c r="K434" i="1" s="1"/>
  <c r="S434" i="1"/>
  <c r="E435" i="1"/>
  <c r="F435" i="1" s="1"/>
  <c r="G435" i="1" s="1"/>
  <c r="K435" i="1" s="1"/>
  <c r="S435" i="1"/>
  <c r="E436" i="1"/>
  <c r="F436" i="1" s="1"/>
  <c r="G436" i="1" s="1"/>
  <c r="K436" i="1" s="1"/>
  <c r="S436" i="1"/>
  <c r="E437" i="1"/>
  <c r="F437" i="1" s="1"/>
  <c r="G437" i="1" s="1"/>
  <c r="K437" i="1" s="1"/>
  <c r="S437" i="1"/>
  <c r="E438" i="1"/>
  <c r="F438" i="1" s="1"/>
  <c r="G438" i="1" s="1"/>
  <c r="K438" i="1" s="1"/>
  <c r="S438" i="1"/>
  <c r="E439" i="1"/>
  <c r="F439" i="1" s="1"/>
  <c r="G439" i="1" s="1"/>
  <c r="K439" i="1" s="1"/>
  <c r="S439" i="1"/>
  <c r="E440" i="1"/>
  <c r="F440" i="1" s="1"/>
  <c r="G440" i="1" s="1"/>
  <c r="I440" i="1" s="1"/>
  <c r="S440" i="1"/>
  <c r="E441" i="1"/>
  <c r="F441" i="1" s="1"/>
  <c r="G441" i="1" s="1"/>
  <c r="J441" i="1" s="1"/>
  <c r="S441" i="1"/>
  <c r="E442" i="1"/>
  <c r="F442" i="1" s="1"/>
  <c r="G442" i="1" s="1"/>
  <c r="J442" i="1" s="1"/>
  <c r="S442" i="1"/>
  <c r="E443" i="1"/>
  <c r="F443" i="1" s="1"/>
  <c r="G443" i="1" s="1"/>
  <c r="K443" i="1" s="1"/>
  <c r="S443" i="1"/>
  <c r="E444" i="1"/>
  <c r="F444" i="1" s="1"/>
  <c r="G444" i="1" s="1"/>
  <c r="K444" i="1" s="1"/>
  <c r="S444" i="1"/>
  <c r="E445" i="1"/>
  <c r="F445" i="1" s="1"/>
  <c r="G445" i="1" s="1"/>
  <c r="K445" i="1" s="1"/>
  <c r="S445" i="1"/>
  <c r="E446" i="1"/>
  <c r="F446" i="1" s="1"/>
  <c r="G446" i="1" s="1"/>
  <c r="K446" i="1" s="1"/>
  <c r="S446" i="1"/>
  <c r="E447" i="1"/>
  <c r="F447" i="1" s="1"/>
  <c r="G447" i="1" s="1"/>
  <c r="K447" i="1" s="1"/>
  <c r="S447" i="1"/>
  <c r="E448" i="1"/>
  <c r="F448" i="1" s="1"/>
  <c r="G448" i="1" s="1"/>
  <c r="I448" i="1" s="1"/>
  <c r="S448" i="1"/>
  <c r="E449" i="1"/>
  <c r="F449" i="1" s="1"/>
  <c r="G449" i="1" s="1"/>
  <c r="K449" i="1" s="1"/>
  <c r="S449" i="1"/>
  <c r="E450" i="1"/>
  <c r="F450" i="1"/>
  <c r="G450" i="1" s="1"/>
  <c r="J450" i="1" s="1"/>
  <c r="S450" i="1"/>
  <c r="E451" i="1"/>
  <c r="F451" i="1" s="1"/>
  <c r="G451" i="1" s="1"/>
  <c r="J451" i="1" s="1"/>
  <c r="S451" i="1"/>
  <c r="E452" i="1"/>
  <c r="F452" i="1" s="1"/>
  <c r="G452" i="1" s="1"/>
  <c r="J452" i="1" s="1"/>
  <c r="S452" i="1"/>
  <c r="E453" i="1"/>
  <c r="F453" i="1" s="1"/>
  <c r="G453" i="1" s="1"/>
  <c r="K453" i="1" s="1"/>
  <c r="S453" i="1"/>
  <c r="E454" i="1"/>
  <c r="F454" i="1" s="1"/>
  <c r="G454" i="1" s="1"/>
  <c r="K454" i="1" s="1"/>
  <c r="S454" i="1"/>
  <c r="E455" i="1"/>
  <c r="F455" i="1" s="1"/>
  <c r="G455" i="1" s="1"/>
  <c r="K455" i="1" s="1"/>
  <c r="S455" i="1"/>
  <c r="E456" i="1"/>
  <c r="F456" i="1" s="1"/>
  <c r="G456" i="1" s="1"/>
  <c r="I456" i="1"/>
  <c r="S456" i="1"/>
  <c r="E457" i="1"/>
  <c r="F457" i="1" s="1"/>
  <c r="G457" i="1" s="1"/>
  <c r="K457" i="1" s="1"/>
  <c r="S457" i="1"/>
  <c r="E458" i="1"/>
  <c r="F458" i="1"/>
  <c r="G458" i="1" s="1"/>
  <c r="K458" i="1" s="1"/>
  <c r="S458" i="1"/>
  <c r="E459" i="1"/>
  <c r="F459" i="1" s="1"/>
  <c r="G459" i="1" s="1"/>
  <c r="K459" i="1" s="1"/>
  <c r="S459" i="1"/>
  <c r="E460" i="1"/>
  <c r="F460" i="1" s="1"/>
  <c r="G460" i="1" s="1"/>
  <c r="K460" i="1" s="1"/>
  <c r="S460" i="1"/>
  <c r="E461" i="1"/>
  <c r="F461" i="1" s="1"/>
  <c r="G461" i="1" s="1"/>
  <c r="K461" i="1" s="1"/>
  <c r="S461" i="1"/>
  <c r="E462" i="1"/>
  <c r="F462" i="1" s="1"/>
  <c r="G462" i="1" s="1"/>
  <c r="K462" i="1" s="1"/>
  <c r="S462" i="1"/>
  <c r="E463" i="1"/>
  <c r="F463" i="1" s="1"/>
  <c r="G463" i="1" s="1"/>
  <c r="J463" i="1" s="1"/>
  <c r="S463" i="1"/>
  <c r="E464" i="1"/>
  <c r="F464" i="1" s="1"/>
  <c r="G464" i="1" s="1"/>
  <c r="K464" i="1" s="1"/>
  <c r="S464" i="1"/>
  <c r="E465" i="1"/>
  <c r="F465" i="1" s="1"/>
  <c r="G465" i="1" s="1"/>
  <c r="K465" i="1" s="1"/>
  <c r="S465" i="1"/>
  <c r="E466" i="1"/>
  <c r="F466" i="1" s="1"/>
  <c r="G466" i="1" s="1"/>
  <c r="K466" i="1" s="1"/>
  <c r="S466" i="1"/>
  <c r="E467" i="1"/>
  <c r="F467" i="1" s="1"/>
  <c r="G467" i="1" s="1"/>
  <c r="K467" i="1" s="1"/>
  <c r="S467" i="1"/>
  <c r="E468" i="1"/>
  <c r="F468" i="1" s="1"/>
  <c r="G468" i="1" s="1"/>
  <c r="K468" i="1" s="1"/>
  <c r="S468" i="1"/>
  <c r="E469" i="1"/>
  <c r="F469" i="1" s="1"/>
  <c r="G469" i="1" s="1"/>
  <c r="I469" i="1" s="1"/>
  <c r="S469" i="1"/>
  <c r="E470" i="1"/>
  <c r="F470" i="1" s="1"/>
  <c r="G470" i="1" s="1"/>
  <c r="J470" i="1" s="1"/>
  <c r="S470" i="1"/>
  <c r="E471" i="1"/>
  <c r="F471" i="1" s="1"/>
  <c r="G471" i="1" s="1"/>
  <c r="J471" i="1" s="1"/>
  <c r="S471" i="1"/>
  <c r="E472" i="1"/>
  <c r="F472" i="1" s="1"/>
  <c r="G472" i="1" s="1"/>
  <c r="J472" i="1"/>
  <c r="S472" i="1"/>
  <c r="E473" i="1"/>
  <c r="F473" i="1" s="1"/>
  <c r="G473" i="1" s="1"/>
  <c r="K473" i="1" s="1"/>
  <c r="S473" i="1"/>
  <c r="E474" i="1"/>
  <c r="F474" i="1"/>
  <c r="G474" i="1" s="1"/>
  <c r="K474" i="1" s="1"/>
  <c r="S474" i="1"/>
  <c r="E475" i="1"/>
  <c r="F475" i="1" s="1"/>
  <c r="G475" i="1" s="1"/>
  <c r="K475" i="1" s="1"/>
  <c r="S475" i="1"/>
  <c r="E476" i="1"/>
  <c r="F476" i="1" s="1"/>
  <c r="G476" i="1" s="1"/>
  <c r="J476" i="1" s="1"/>
  <c r="S476" i="1"/>
  <c r="E477" i="1"/>
  <c r="F477" i="1" s="1"/>
  <c r="G477" i="1" s="1"/>
  <c r="K477" i="1" s="1"/>
  <c r="S477" i="1"/>
  <c r="E478" i="1"/>
  <c r="F478" i="1" s="1"/>
  <c r="G478" i="1" s="1"/>
  <c r="K478" i="1" s="1"/>
  <c r="S478" i="1"/>
  <c r="E479" i="1"/>
  <c r="F479" i="1" s="1"/>
  <c r="G479" i="1" s="1"/>
  <c r="K479" i="1" s="1"/>
  <c r="S479" i="1"/>
  <c r="E480" i="1"/>
  <c r="F480" i="1" s="1"/>
  <c r="G480" i="1" s="1"/>
  <c r="I480" i="1" s="1"/>
  <c r="S480" i="1"/>
  <c r="E481" i="1"/>
  <c r="F481" i="1" s="1"/>
  <c r="G481" i="1" s="1"/>
  <c r="J481" i="1" s="1"/>
  <c r="S481" i="1"/>
  <c r="E482" i="1"/>
  <c r="F482" i="1" s="1"/>
  <c r="G482" i="1" s="1"/>
  <c r="K482" i="1" s="1"/>
  <c r="S482" i="1"/>
  <c r="E483" i="1"/>
  <c r="F483" i="1" s="1"/>
  <c r="G483" i="1" s="1"/>
  <c r="K483" i="1" s="1"/>
  <c r="S483" i="1"/>
  <c r="E484" i="1"/>
  <c r="F484" i="1" s="1"/>
  <c r="G484" i="1" s="1"/>
  <c r="K484" i="1" s="1"/>
  <c r="S484" i="1"/>
  <c r="E485" i="1"/>
  <c r="F485" i="1" s="1"/>
  <c r="G485" i="1" s="1"/>
  <c r="K485" i="1" s="1"/>
  <c r="S485" i="1"/>
  <c r="E486" i="1"/>
  <c r="F486" i="1" s="1"/>
  <c r="G486" i="1" s="1"/>
  <c r="K486" i="1" s="1"/>
  <c r="S486" i="1"/>
  <c r="E487" i="1"/>
  <c r="F487" i="1" s="1"/>
  <c r="G487" i="1" s="1"/>
  <c r="K487" i="1" s="1"/>
  <c r="S487" i="1"/>
  <c r="E488" i="1"/>
  <c r="F488" i="1" s="1"/>
  <c r="G488" i="1" s="1"/>
  <c r="J488" i="1" s="1"/>
  <c r="S488" i="1"/>
  <c r="E489" i="1"/>
  <c r="F489" i="1" s="1"/>
  <c r="G489" i="1" s="1"/>
  <c r="J489" i="1" s="1"/>
  <c r="S489" i="1"/>
  <c r="E490" i="1"/>
  <c r="E315" i="2" s="1"/>
  <c r="S490" i="1"/>
  <c r="E491" i="1"/>
  <c r="F491" i="1" s="1"/>
  <c r="G491" i="1" s="1"/>
  <c r="K491" i="1" s="1"/>
  <c r="S491" i="1"/>
  <c r="E492" i="1"/>
  <c r="F492" i="1" s="1"/>
  <c r="G492" i="1" s="1"/>
  <c r="K492" i="1" s="1"/>
  <c r="S492" i="1"/>
  <c r="E493" i="1"/>
  <c r="F493" i="1" s="1"/>
  <c r="G493" i="1" s="1"/>
  <c r="K493" i="1" s="1"/>
  <c r="S493" i="1"/>
  <c r="E494" i="1"/>
  <c r="F494" i="1" s="1"/>
  <c r="G494" i="1" s="1"/>
  <c r="K494" i="1" s="1"/>
  <c r="S494" i="1"/>
  <c r="E495" i="1"/>
  <c r="F495" i="1" s="1"/>
  <c r="G495" i="1" s="1"/>
  <c r="K495" i="1" s="1"/>
  <c r="S495" i="1"/>
  <c r="E496" i="1"/>
  <c r="F496" i="1" s="1"/>
  <c r="G496" i="1" s="1"/>
  <c r="K496" i="1" s="1"/>
  <c r="S496" i="1"/>
  <c r="E497" i="1"/>
  <c r="F497" i="1"/>
  <c r="G497" i="1" s="1"/>
  <c r="K497" i="1" s="1"/>
  <c r="S497" i="1"/>
  <c r="E498" i="1"/>
  <c r="E321" i="2" s="1"/>
  <c r="S498" i="1"/>
  <c r="E499" i="1"/>
  <c r="F499" i="1" s="1"/>
  <c r="G499" i="1" s="1"/>
  <c r="K499" i="1" s="1"/>
  <c r="S499" i="1"/>
  <c r="E500" i="1"/>
  <c r="F500" i="1" s="1"/>
  <c r="G500" i="1" s="1"/>
  <c r="K500" i="1" s="1"/>
  <c r="S500" i="1"/>
  <c r="E501" i="1"/>
  <c r="F501" i="1" s="1"/>
  <c r="G501" i="1" s="1"/>
  <c r="K501" i="1" s="1"/>
  <c r="S501" i="1"/>
  <c r="E502" i="1"/>
  <c r="F502" i="1" s="1"/>
  <c r="G502" i="1" s="1"/>
  <c r="K502" i="1" s="1"/>
  <c r="S502" i="1"/>
  <c r="E503" i="1"/>
  <c r="F503" i="1" s="1"/>
  <c r="G503" i="1" s="1"/>
  <c r="K503" i="1" s="1"/>
  <c r="S503" i="1"/>
  <c r="E504" i="1"/>
  <c r="F504" i="1" s="1"/>
  <c r="G504" i="1" s="1"/>
  <c r="K504" i="1" s="1"/>
  <c r="S504" i="1"/>
  <c r="E505" i="1"/>
  <c r="F505" i="1" s="1"/>
  <c r="G505" i="1" s="1"/>
  <c r="K505" i="1" s="1"/>
  <c r="S505" i="1"/>
  <c r="E506" i="1"/>
  <c r="F506" i="1" s="1"/>
  <c r="G506" i="1" s="1"/>
  <c r="K506" i="1" s="1"/>
  <c r="S506" i="1"/>
  <c r="E507" i="1"/>
  <c r="E325" i="2" s="1"/>
  <c r="S507" i="1"/>
  <c r="E508" i="1"/>
  <c r="F508" i="1" s="1"/>
  <c r="G508" i="1" s="1"/>
  <c r="K508" i="1" s="1"/>
  <c r="S508" i="1"/>
  <c r="E509" i="1"/>
  <c r="F509" i="1" s="1"/>
  <c r="G509" i="1" s="1"/>
  <c r="K509" i="1" s="1"/>
  <c r="S509" i="1"/>
  <c r="E510" i="1"/>
  <c r="F510" i="1" s="1"/>
  <c r="G510" i="1" s="1"/>
  <c r="K510" i="1" s="1"/>
  <c r="S510" i="1"/>
  <c r="E511" i="1"/>
  <c r="F511" i="1" s="1"/>
  <c r="G511" i="1" s="1"/>
  <c r="J511" i="1" s="1"/>
  <c r="S511" i="1"/>
  <c r="E512" i="1"/>
  <c r="F512" i="1" s="1"/>
  <c r="G512" i="1" s="1"/>
  <c r="K512" i="1" s="1"/>
  <c r="S512" i="1"/>
  <c r="E513" i="1"/>
  <c r="F513" i="1" s="1"/>
  <c r="G513" i="1" s="1"/>
  <c r="K513" i="1" s="1"/>
  <c r="S513" i="1"/>
  <c r="E514" i="1"/>
  <c r="F514" i="1" s="1"/>
  <c r="G514" i="1" s="1"/>
  <c r="K514" i="1" s="1"/>
  <c r="S514" i="1"/>
  <c r="E515" i="1"/>
  <c r="F515" i="1" s="1"/>
  <c r="G515" i="1" s="1"/>
  <c r="K515" i="1" s="1"/>
  <c r="S515" i="1"/>
  <c r="E516" i="1"/>
  <c r="F516" i="1" s="1"/>
  <c r="G516" i="1" s="1"/>
  <c r="K516" i="1" s="1"/>
  <c r="S516" i="1"/>
  <c r="E517" i="1"/>
  <c r="F517" i="1" s="1"/>
  <c r="G517" i="1" s="1"/>
  <c r="K517" i="1" s="1"/>
  <c r="S517" i="1"/>
  <c r="E518" i="1"/>
  <c r="F518" i="1" s="1"/>
  <c r="G518" i="1" s="1"/>
  <c r="K518" i="1" s="1"/>
  <c r="S518" i="1"/>
  <c r="E519" i="1"/>
  <c r="F519" i="1" s="1"/>
  <c r="G519" i="1" s="1"/>
  <c r="K519" i="1" s="1"/>
  <c r="S519" i="1"/>
  <c r="E520" i="1"/>
  <c r="F520" i="1" s="1"/>
  <c r="G520" i="1" s="1"/>
  <c r="K520" i="1" s="1"/>
  <c r="S520" i="1"/>
  <c r="E521" i="1"/>
  <c r="F521" i="1" s="1"/>
  <c r="G521" i="1" s="1"/>
  <c r="K521" i="1" s="1"/>
  <c r="S521" i="1"/>
  <c r="E522" i="1"/>
  <c r="E519" i="2" s="1"/>
  <c r="S522" i="1"/>
  <c r="E523" i="1"/>
  <c r="F523" i="1"/>
  <c r="G523" i="1" s="1"/>
  <c r="K523" i="1" s="1"/>
  <c r="S523" i="1"/>
  <c r="E524" i="1"/>
  <c r="F524" i="1" s="1"/>
  <c r="G524" i="1" s="1"/>
  <c r="K524" i="1" s="1"/>
  <c r="S524" i="1"/>
  <c r="E525" i="1"/>
  <c r="F525" i="1" s="1"/>
  <c r="G525" i="1" s="1"/>
  <c r="K525" i="1" s="1"/>
  <c r="S525" i="1"/>
  <c r="E526" i="1"/>
  <c r="F526" i="1" s="1"/>
  <c r="G526" i="1" s="1"/>
  <c r="K526" i="1" s="1"/>
  <c r="S526" i="1"/>
  <c r="E527" i="1"/>
  <c r="F527" i="1" s="1"/>
  <c r="G527" i="1" s="1"/>
  <c r="K527" i="1" s="1"/>
  <c r="S527" i="1"/>
  <c r="E528" i="1"/>
  <c r="F528" i="1" s="1"/>
  <c r="G528" i="1" s="1"/>
  <c r="K528" i="1" s="1"/>
  <c r="S528" i="1"/>
  <c r="E529" i="1"/>
  <c r="F529" i="1" s="1"/>
  <c r="G529" i="1" s="1"/>
  <c r="K529" i="1" s="1"/>
  <c r="S529" i="1"/>
  <c r="E530" i="1"/>
  <c r="F530" i="1" s="1"/>
  <c r="G530" i="1" s="1"/>
  <c r="K530" i="1" s="1"/>
  <c r="S530" i="1"/>
  <c r="E531" i="1"/>
  <c r="F531" i="1"/>
  <c r="G531" i="1" s="1"/>
  <c r="K531" i="1" s="1"/>
  <c r="S531" i="1"/>
  <c r="E532" i="1"/>
  <c r="F532" i="1" s="1"/>
  <c r="G532" i="1" s="1"/>
  <c r="K532" i="1" s="1"/>
  <c r="S532" i="1"/>
  <c r="E533" i="1"/>
  <c r="F533" i="1" s="1"/>
  <c r="G533" i="1" s="1"/>
  <c r="K533" i="1" s="1"/>
  <c r="S533" i="1"/>
  <c r="B534" i="1"/>
  <c r="E534" i="1"/>
  <c r="F534" i="1" s="1"/>
  <c r="G534" i="1" s="1"/>
  <c r="J534" i="1" s="1"/>
  <c r="S534" i="1"/>
  <c r="B535" i="1"/>
  <c r="E535" i="1"/>
  <c r="F535" i="1" s="1"/>
  <c r="G535" i="1" s="1"/>
  <c r="J535" i="1" s="1"/>
  <c r="S535" i="1"/>
  <c r="E536" i="1"/>
  <c r="F536" i="1" s="1"/>
  <c r="G536" i="1" s="1"/>
  <c r="K536" i="1" s="1"/>
  <c r="S536" i="1"/>
  <c r="E537" i="1"/>
  <c r="F537" i="1" s="1"/>
  <c r="G537" i="1" s="1"/>
  <c r="K537" i="1" s="1"/>
  <c r="S537" i="1"/>
  <c r="E538" i="1"/>
  <c r="F538" i="1" s="1"/>
  <c r="G538" i="1" s="1"/>
  <c r="J538" i="1" s="1"/>
  <c r="S538" i="1"/>
  <c r="E539" i="1"/>
  <c r="F539" i="1" s="1"/>
  <c r="G539" i="1" s="1"/>
  <c r="J539" i="1" s="1"/>
  <c r="S539" i="1"/>
  <c r="E540" i="1"/>
  <c r="F540" i="1" s="1"/>
  <c r="G540" i="1" s="1"/>
  <c r="K540" i="1" s="1"/>
  <c r="S540" i="1"/>
  <c r="E541" i="1"/>
  <c r="F541" i="1" s="1"/>
  <c r="G541" i="1" s="1"/>
  <c r="K541" i="1" s="1"/>
  <c r="S541" i="1"/>
  <c r="E542" i="1"/>
  <c r="F542" i="1" s="1"/>
  <c r="G542" i="1"/>
  <c r="K542" i="1" s="1"/>
  <c r="S542" i="1"/>
  <c r="E543" i="1"/>
  <c r="F543" i="1" s="1"/>
  <c r="G543" i="1" s="1"/>
  <c r="K543" i="1" s="1"/>
  <c r="S543" i="1"/>
  <c r="E544" i="1"/>
  <c r="F544" i="1" s="1"/>
  <c r="G544" i="1" s="1"/>
  <c r="K544" i="1" s="1"/>
  <c r="S544" i="1"/>
  <c r="E545" i="1"/>
  <c r="F545" i="1" s="1"/>
  <c r="G545" i="1" s="1"/>
  <c r="K545" i="1" s="1"/>
  <c r="S545" i="1"/>
  <c r="E546" i="1"/>
  <c r="F546" i="1" s="1"/>
  <c r="G546" i="1" s="1"/>
  <c r="K546" i="1" s="1"/>
  <c r="S546" i="1"/>
  <c r="E547" i="1"/>
  <c r="F547" i="1" s="1"/>
  <c r="G547" i="1" s="1"/>
  <c r="K547" i="1" s="1"/>
  <c r="S547" i="1"/>
  <c r="E548" i="1"/>
  <c r="F548" i="1" s="1"/>
  <c r="G548" i="1" s="1"/>
  <c r="K548" i="1" s="1"/>
  <c r="S548" i="1"/>
  <c r="E549" i="1"/>
  <c r="F549" i="1" s="1"/>
  <c r="G549" i="1" s="1"/>
  <c r="K549" i="1" s="1"/>
  <c r="S549" i="1"/>
  <c r="E550" i="1"/>
  <c r="F550" i="1" s="1"/>
  <c r="G550" i="1" s="1"/>
  <c r="K550" i="1" s="1"/>
  <c r="S550" i="1"/>
  <c r="E551" i="1"/>
  <c r="F551" i="1" s="1"/>
  <c r="G551" i="1" s="1"/>
  <c r="K551" i="1" s="1"/>
  <c r="S551" i="1"/>
  <c r="E552" i="1"/>
  <c r="F552" i="1"/>
  <c r="G552" i="1" s="1"/>
  <c r="K552" i="1" s="1"/>
  <c r="S552" i="1"/>
  <c r="E553" i="1"/>
  <c r="F553" i="1" s="1"/>
  <c r="G553" i="1" s="1"/>
  <c r="K553" i="1" s="1"/>
  <c r="S553" i="1"/>
  <c r="E554" i="1"/>
  <c r="F554" i="1" s="1"/>
  <c r="G554" i="1" s="1"/>
  <c r="K554" i="1" s="1"/>
  <c r="S554" i="1"/>
  <c r="E555" i="1"/>
  <c r="F555" i="1" s="1"/>
  <c r="G555" i="1" s="1"/>
  <c r="K555" i="1" s="1"/>
  <c r="S555" i="1"/>
  <c r="E558" i="1"/>
  <c r="F558" i="1" s="1"/>
  <c r="G558" i="1" s="1"/>
  <c r="K558" i="1" s="1"/>
  <c r="S558" i="1"/>
  <c r="E559" i="1"/>
  <c r="F559" i="1" s="1"/>
  <c r="G559" i="1" s="1"/>
  <c r="K559" i="1" s="1"/>
  <c r="S559" i="1"/>
  <c r="E560" i="1"/>
  <c r="F560" i="1" s="1"/>
  <c r="G560" i="1" s="1"/>
  <c r="K560" i="1" s="1"/>
  <c r="S560" i="1"/>
  <c r="E563" i="1"/>
  <c r="F563" i="1" s="1"/>
  <c r="G563" i="1" s="1"/>
  <c r="K563" i="1" s="1"/>
  <c r="S563" i="1"/>
  <c r="E564" i="1"/>
  <c r="F564" i="1" s="1"/>
  <c r="G564" i="1" s="1"/>
  <c r="K564" i="1" s="1"/>
  <c r="S564" i="1"/>
  <c r="E565" i="1"/>
  <c r="F565" i="1" s="1"/>
  <c r="G565" i="1" s="1"/>
  <c r="K565" i="1" s="1"/>
  <c r="S565" i="1"/>
  <c r="E566" i="1"/>
  <c r="F566" i="1" s="1"/>
  <c r="G566" i="1" s="1"/>
  <c r="K566" i="1" s="1"/>
  <c r="S566" i="1"/>
  <c r="E568" i="1"/>
  <c r="F568" i="1"/>
  <c r="G568" i="1" s="1"/>
  <c r="K568" i="1" s="1"/>
  <c r="S568" i="1"/>
  <c r="E556" i="1"/>
  <c r="F556" i="1" s="1"/>
  <c r="G556" i="1" s="1"/>
  <c r="K556" i="1" s="1"/>
  <c r="S556" i="1"/>
  <c r="E557" i="1"/>
  <c r="F557" i="1"/>
  <c r="G557" i="1" s="1"/>
  <c r="K557" i="1" s="1"/>
  <c r="S557" i="1"/>
  <c r="E561" i="1"/>
  <c r="F561" i="1" s="1"/>
  <c r="G561" i="1" s="1"/>
  <c r="K561" i="1" s="1"/>
  <c r="S561" i="1"/>
  <c r="E562" i="1"/>
  <c r="F562" i="1" s="1"/>
  <c r="G562" i="1" s="1"/>
  <c r="K562" i="1" s="1"/>
  <c r="S562" i="1"/>
  <c r="E567" i="1"/>
  <c r="F567" i="1" s="1"/>
  <c r="G567" i="1" s="1"/>
  <c r="K567" i="1" s="1"/>
  <c r="S567" i="1"/>
  <c r="E570" i="1"/>
  <c r="F570" i="1" s="1"/>
  <c r="G570" i="1" s="1"/>
  <c r="K570" i="1" s="1"/>
  <c r="S570" i="1"/>
  <c r="E572" i="1"/>
  <c r="F572" i="1" s="1"/>
  <c r="G572" i="1" s="1"/>
  <c r="K572" i="1" s="1"/>
  <c r="S572" i="1"/>
  <c r="E569" i="1"/>
  <c r="F569" i="1"/>
  <c r="G569" i="1" s="1"/>
  <c r="K569" i="1" s="1"/>
  <c r="S569" i="1"/>
  <c r="A11" i="2"/>
  <c r="B11" i="2"/>
  <c r="D11" i="2"/>
  <c r="G11" i="2"/>
  <c r="C11" i="2"/>
  <c r="E11" i="2"/>
  <c r="H11" i="2"/>
  <c r="A12" i="2"/>
  <c r="B12" i="2"/>
  <c r="C12" i="2"/>
  <c r="E12" i="2"/>
  <c r="D12" i="2"/>
  <c r="G12" i="2"/>
  <c r="H12" i="2"/>
  <c r="A13" i="2"/>
  <c r="B13" i="2"/>
  <c r="C13" i="2"/>
  <c r="E13" i="2"/>
  <c r="D13" i="2"/>
  <c r="G13" i="2"/>
  <c r="H13" i="2"/>
  <c r="A14" i="2"/>
  <c r="D14" i="2"/>
  <c r="G14" i="2"/>
  <c r="C14" i="2"/>
  <c r="E14" i="2"/>
  <c r="H14" i="2"/>
  <c r="B14" i="2"/>
  <c r="A15" i="2"/>
  <c r="B15" i="2"/>
  <c r="D15" i="2"/>
  <c r="G15" i="2"/>
  <c r="C15" i="2"/>
  <c r="E15" i="2"/>
  <c r="H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C18" i="2"/>
  <c r="D18" i="2"/>
  <c r="E18" i="2"/>
  <c r="G18" i="2"/>
  <c r="H18" i="2"/>
  <c r="A19" i="2"/>
  <c r="B19" i="2"/>
  <c r="D19" i="2"/>
  <c r="G19" i="2"/>
  <c r="C19" i="2"/>
  <c r="E19" i="2"/>
  <c r="H19" i="2"/>
  <c r="A20" i="2"/>
  <c r="C20" i="2"/>
  <c r="D20" i="2"/>
  <c r="G20" i="2"/>
  <c r="H20" i="2"/>
  <c r="B20" i="2"/>
  <c r="A21" i="2"/>
  <c r="B21" i="2"/>
  <c r="C21" i="2"/>
  <c r="E21" i="2"/>
  <c r="D21" i="2"/>
  <c r="G21" i="2"/>
  <c r="H21" i="2"/>
  <c r="A22" i="2"/>
  <c r="D22" i="2"/>
  <c r="G22" i="2"/>
  <c r="C22" i="2"/>
  <c r="E22" i="2"/>
  <c r="H22" i="2"/>
  <c r="B22" i="2"/>
  <c r="A23" i="2"/>
  <c r="B23" i="2"/>
  <c r="D23" i="2"/>
  <c r="G23" i="2"/>
  <c r="C23" i="2"/>
  <c r="E23" i="2"/>
  <c r="H23" i="2"/>
  <c r="A24" i="2"/>
  <c r="D24" i="2"/>
  <c r="G24" i="2"/>
  <c r="C24" i="2"/>
  <c r="E24" i="2"/>
  <c r="H24" i="2"/>
  <c r="B24" i="2"/>
  <c r="A25" i="2"/>
  <c r="D25" i="2"/>
  <c r="G25" i="2"/>
  <c r="C25" i="2"/>
  <c r="H25" i="2"/>
  <c r="B25" i="2"/>
  <c r="A26" i="2"/>
  <c r="B26" i="2"/>
  <c r="C26" i="2"/>
  <c r="D26" i="2"/>
  <c r="E26" i="2"/>
  <c r="G26" i="2"/>
  <c r="H26" i="2"/>
  <c r="A27" i="2"/>
  <c r="B27" i="2"/>
  <c r="D27" i="2"/>
  <c r="G27" i="2"/>
  <c r="C27" i="2"/>
  <c r="E27" i="2"/>
  <c r="H27" i="2"/>
  <c r="A28" i="2"/>
  <c r="C28" i="2"/>
  <c r="E28" i="2"/>
  <c r="D28" i="2"/>
  <c r="G28" i="2"/>
  <c r="H28" i="2"/>
  <c r="B28" i="2"/>
  <c r="A29" i="2"/>
  <c r="B29" i="2"/>
  <c r="C29" i="2"/>
  <c r="E29" i="2"/>
  <c r="D29" i="2"/>
  <c r="G29" i="2"/>
  <c r="H29" i="2"/>
  <c r="A30" i="2"/>
  <c r="D30" i="2"/>
  <c r="E30" i="2"/>
  <c r="G30" i="2"/>
  <c r="C30" i="2"/>
  <c r="H30" i="2"/>
  <c r="B30" i="2"/>
  <c r="A31" i="2"/>
  <c r="B31" i="2"/>
  <c r="D31" i="2"/>
  <c r="G31" i="2"/>
  <c r="C31" i="2"/>
  <c r="H31" i="2"/>
  <c r="A32" i="2"/>
  <c r="C32" i="2"/>
  <c r="E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C34" i="2"/>
  <c r="D34" i="2"/>
  <c r="E34" i="2"/>
  <c r="G34" i="2"/>
  <c r="H34" i="2"/>
  <c r="A35" i="2"/>
  <c r="B35" i="2"/>
  <c r="D35" i="2"/>
  <c r="G35" i="2"/>
  <c r="C35" i="2"/>
  <c r="E35" i="2"/>
  <c r="H35" i="2"/>
  <c r="A36" i="2"/>
  <c r="C36" i="2"/>
  <c r="E36" i="2"/>
  <c r="D36" i="2"/>
  <c r="G36" i="2"/>
  <c r="H36" i="2"/>
  <c r="B36" i="2"/>
  <c r="A37" i="2"/>
  <c r="B37" i="2"/>
  <c r="C37" i="2"/>
  <c r="E37" i="2"/>
  <c r="D37" i="2"/>
  <c r="G37" i="2"/>
  <c r="H37" i="2"/>
  <c r="A38" i="2"/>
  <c r="D38" i="2"/>
  <c r="E38" i="2"/>
  <c r="G38" i="2"/>
  <c r="C38" i="2"/>
  <c r="H38" i="2"/>
  <c r="B38" i="2"/>
  <c r="A39" i="2"/>
  <c r="B39" i="2"/>
  <c r="D39" i="2"/>
  <c r="G39" i="2"/>
  <c r="C39" i="2"/>
  <c r="E39" i="2"/>
  <c r="H39" i="2"/>
  <c r="A40" i="2"/>
  <c r="C40" i="2"/>
  <c r="D40" i="2"/>
  <c r="G40" i="2"/>
  <c r="H40" i="2"/>
  <c r="B40" i="2"/>
  <c r="A41" i="2"/>
  <c r="D41" i="2"/>
  <c r="G41" i="2"/>
  <c r="C41" i="2"/>
  <c r="H41" i="2"/>
  <c r="B41" i="2"/>
  <c r="A42" i="2"/>
  <c r="B42" i="2"/>
  <c r="C42" i="2"/>
  <c r="D42" i="2"/>
  <c r="E42" i="2"/>
  <c r="G42" i="2"/>
  <c r="H42" i="2"/>
  <c r="A43" i="2"/>
  <c r="B43" i="2"/>
  <c r="D43" i="2"/>
  <c r="G43" i="2"/>
  <c r="C43" i="2"/>
  <c r="E43" i="2"/>
  <c r="H43" i="2"/>
  <c r="A44" i="2"/>
  <c r="C44" i="2"/>
  <c r="E44" i="2"/>
  <c r="D44" i="2"/>
  <c r="G44" i="2"/>
  <c r="H44" i="2"/>
  <c r="B44" i="2"/>
  <c r="A45" i="2"/>
  <c r="B45" i="2"/>
  <c r="C45" i="2"/>
  <c r="E45" i="2"/>
  <c r="D45" i="2"/>
  <c r="G45" i="2"/>
  <c r="H45" i="2"/>
  <c r="A46" i="2"/>
  <c r="D46" i="2"/>
  <c r="E46" i="2"/>
  <c r="G46" i="2"/>
  <c r="C46" i="2"/>
  <c r="H46" i="2"/>
  <c r="B46" i="2"/>
  <c r="A47" i="2"/>
  <c r="B47" i="2"/>
  <c r="D47" i="2"/>
  <c r="G47" i="2"/>
  <c r="C47" i="2"/>
  <c r="H47" i="2"/>
  <c r="A48" i="2"/>
  <c r="C48" i="2"/>
  <c r="E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C50" i="2"/>
  <c r="D50" i="2"/>
  <c r="G50" i="2"/>
  <c r="H50" i="2"/>
  <c r="A51" i="2"/>
  <c r="B51" i="2"/>
  <c r="D51" i="2"/>
  <c r="G51" i="2"/>
  <c r="C51" i="2"/>
  <c r="E51" i="2"/>
  <c r="H51" i="2"/>
  <c r="A52" i="2"/>
  <c r="C52" i="2"/>
  <c r="E52" i="2"/>
  <c r="D52" i="2"/>
  <c r="G52" i="2"/>
  <c r="H52" i="2"/>
  <c r="B52" i="2"/>
  <c r="A53" i="2"/>
  <c r="B53" i="2"/>
  <c r="C53" i="2"/>
  <c r="E53" i="2"/>
  <c r="D53" i="2"/>
  <c r="G53" i="2"/>
  <c r="H53" i="2"/>
  <c r="A54" i="2"/>
  <c r="D54" i="2"/>
  <c r="E54" i="2"/>
  <c r="G54" i="2"/>
  <c r="C54" i="2"/>
  <c r="H54" i="2"/>
  <c r="B54" i="2"/>
  <c r="A55" i="2"/>
  <c r="B55" i="2"/>
  <c r="D55" i="2"/>
  <c r="G55" i="2"/>
  <c r="C55" i="2"/>
  <c r="E55" i="2"/>
  <c r="H55" i="2"/>
  <c r="A56" i="2"/>
  <c r="C56" i="2"/>
  <c r="E56" i="2"/>
  <c r="D56" i="2"/>
  <c r="G56" i="2"/>
  <c r="H56" i="2"/>
  <c r="B56" i="2"/>
  <c r="A57" i="2"/>
  <c r="D57" i="2"/>
  <c r="G57" i="2"/>
  <c r="C57" i="2"/>
  <c r="E57" i="2"/>
  <c r="H57" i="2"/>
  <c r="B57" i="2"/>
  <c r="A58" i="2"/>
  <c r="B58" i="2"/>
  <c r="C58" i="2"/>
  <c r="D58" i="2"/>
  <c r="G58" i="2"/>
  <c r="H58" i="2"/>
  <c r="A59" i="2"/>
  <c r="B59" i="2"/>
  <c r="D59" i="2"/>
  <c r="G59" i="2"/>
  <c r="C59" i="2"/>
  <c r="E59" i="2"/>
  <c r="H59" i="2"/>
  <c r="A60" i="2"/>
  <c r="C60" i="2"/>
  <c r="E60" i="2"/>
  <c r="D60" i="2"/>
  <c r="G60" i="2"/>
  <c r="H60" i="2"/>
  <c r="B60" i="2"/>
  <c r="A61" i="2"/>
  <c r="B61" i="2"/>
  <c r="C61" i="2"/>
  <c r="E61" i="2"/>
  <c r="D61" i="2"/>
  <c r="G61" i="2"/>
  <c r="H61" i="2"/>
  <c r="A62" i="2"/>
  <c r="D62" i="2"/>
  <c r="G62" i="2"/>
  <c r="C62" i="2"/>
  <c r="H62" i="2"/>
  <c r="B62" i="2"/>
  <c r="A63" i="2"/>
  <c r="B63" i="2"/>
  <c r="D63" i="2"/>
  <c r="G63" i="2"/>
  <c r="C63" i="2"/>
  <c r="E63" i="2"/>
  <c r="H63" i="2"/>
  <c r="A64" i="2"/>
  <c r="C64" i="2"/>
  <c r="E64" i="2"/>
  <c r="D64" i="2"/>
  <c r="G64" i="2"/>
  <c r="H64" i="2"/>
  <c r="B64" i="2"/>
  <c r="A65" i="2"/>
  <c r="D65" i="2"/>
  <c r="G65" i="2"/>
  <c r="C65" i="2"/>
  <c r="E65" i="2"/>
  <c r="H65" i="2"/>
  <c r="B65" i="2"/>
  <c r="A66" i="2"/>
  <c r="B66" i="2"/>
  <c r="C66" i="2"/>
  <c r="D66" i="2"/>
  <c r="E66" i="2"/>
  <c r="G66" i="2"/>
  <c r="H66" i="2"/>
  <c r="A67" i="2"/>
  <c r="B67" i="2"/>
  <c r="D67" i="2"/>
  <c r="G67" i="2"/>
  <c r="C67" i="2"/>
  <c r="E67" i="2"/>
  <c r="H67" i="2"/>
  <c r="A68" i="2"/>
  <c r="C68" i="2"/>
  <c r="E68" i="2"/>
  <c r="D68" i="2"/>
  <c r="G68" i="2"/>
  <c r="H68" i="2"/>
  <c r="B68" i="2"/>
  <c r="A69" i="2"/>
  <c r="B69" i="2"/>
  <c r="C69" i="2"/>
  <c r="D69" i="2"/>
  <c r="G69" i="2"/>
  <c r="H69" i="2"/>
  <c r="A70" i="2"/>
  <c r="D70" i="2"/>
  <c r="E70" i="2"/>
  <c r="G70" i="2"/>
  <c r="C70" i="2"/>
  <c r="H70" i="2"/>
  <c r="B70" i="2"/>
  <c r="A71" i="2"/>
  <c r="B71" i="2"/>
  <c r="D71" i="2"/>
  <c r="G71" i="2"/>
  <c r="C71" i="2"/>
  <c r="E71" i="2"/>
  <c r="H71" i="2"/>
  <c r="A72" i="2"/>
  <c r="C72" i="2"/>
  <c r="E72" i="2"/>
  <c r="D72" i="2"/>
  <c r="G72" i="2"/>
  <c r="H72" i="2"/>
  <c r="B72" i="2"/>
  <c r="A73" i="2"/>
  <c r="D73" i="2"/>
  <c r="G73" i="2"/>
  <c r="C73" i="2"/>
  <c r="E73" i="2"/>
  <c r="H73" i="2"/>
  <c r="B73" i="2"/>
  <c r="A74" i="2"/>
  <c r="B74" i="2"/>
  <c r="C74" i="2"/>
  <c r="D74" i="2"/>
  <c r="E74" i="2"/>
  <c r="G74" i="2"/>
  <c r="H74" i="2"/>
  <c r="A75" i="2"/>
  <c r="B75" i="2"/>
  <c r="D75" i="2"/>
  <c r="G75" i="2"/>
  <c r="C75" i="2"/>
  <c r="E75" i="2"/>
  <c r="H75" i="2"/>
  <c r="A76" i="2"/>
  <c r="C76" i="2"/>
  <c r="D76" i="2"/>
  <c r="G76" i="2"/>
  <c r="H76" i="2"/>
  <c r="B76" i="2"/>
  <c r="A77" i="2"/>
  <c r="B77" i="2"/>
  <c r="C77" i="2"/>
  <c r="E77" i="2"/>
  <c r="D77" i="2"/>
  <c r="G77" i="2"/>
  <c r="H77" i="2"/>
  <c r="A78" i="2"/>
  <c r="D78" i="2"/>
  <c r="E78" i="2"/>
  <c r="G78" i="2"/>
  <c r="C78" i="2"/>
  <c r="H78" i="2"/>
  <c r="B78" i="2"/>
  <c r="A79" i="2"/>
  <c r="B79" i="2"/>
  <c r="D79" i="2"/>
  <c r="G79" i="2"/>
  <c r="C79" i="2"/>
  <c r="H79" i="2"/>
  <c r="A80" i="2"/>
  <c r="C80" i="2"/>
  <c r="E80" i="2"/>
  <c r="D80" i="2"/>
  <c r="G80" i="2"/>
  <c r="H80" i="2"/>
  <c r="B80" i="2"/>
  <c r="A81" i="2"/>
  <c r="D81" i="2"/>
  <c r="G81" i="2"/>
  <c r="C81" i="2"/>
  <c r="E81" i="2"/>
  <c r="H81" i="2"/>
  <c r="B81" i="2"/>
  <c r="A82" i="2"/>
  <c r="B82" i="2"/>
  <c r="C82" i="2"/>
  <c r="D82" i="2"/>
  <c r="E82" i="2"/>
  <c r="G82" i="2"/>
  <c r="H82" i="2"/>
  <c r="A83" i="2"/>
  <c r="B83" i="2"/>
  <c r="D83" i="2"/>
  <c r="G83" i="2"/>
  <c r="C83" i="2"/>
  <c r="H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D86" i="2"/>
  <c r="E86" i="2"/>
  <c r="G86" i="2"/>
  <c r="C86" i="2"/>
  <c r="H86" i="2"/>
  <c r="B86" i="2"/>
  <c r="A87" i="2"/>
  <c r="B87" i="2"/>
  <c r="D87" i="2"/>
  <c r="G87" i="2"/>
  <c r="C87" i="2"/>
  <c r="E87" i="2"/>
  <c r="H87" i="2"/>
  <c r="A88" i="2"/>
  <c r="C88" i="2"/>
  <c r="E88" i="2"/>
  <c r="D88" i="2"/>
  <c r="G88" i="2"/>
  <c r="H88" i="2"/>
  <c r="B88" i="2"/>
  <c r="A89" i="2"/>
  <c r="D89" i="2"/>
  <c r="G89" i="2"/>
  <c r="C89" i="2"/>
  <c r="E89" i="2"/>
  <c r="H89" i="2"/>
  <c r="B89" i="2"/>
  <c r="A90" i="2"/>
  <c r="B90" i="2"/>
  <c r="C90" i="2"/>
  <c r="D90" i="2"/>
  <c r="G90" i="2"/>
  <c r="H90" i="2"/>
  <c r="A91" i="2"/>
  <c r="B91" i="2"/>
  <c r="D91" i="2"/>
  <c r="G91" i="2"/>
  <c r="C91" i="2"/>
  <c r="E91" i="2"/>
  <c r="H91" i="2"/>
  <c r="A92" i="2"/>
  <c r="C92" i="2"/>
  <c r="E92" i="2"/>
  <c r="D92" i="2"/>
  <c r="G92" i="2"/>
  <c r="H92" i="2"/>
  <c r="B92" i="2"/>
  <c r="A93" i="2"/>
  <c r="B93" i="2"/>
  <c r="C93" i="2"/>
  <c r="D93" i="2"/>
  <c r="G93" i="2"/>
  <c r="H93" i="2"/>
  <c r="A94" i="2"/>
  <c r="D94" i="2"/>
  <c r="E94" i="2"/>
  <c r="G94" i="2"/>
  <c r="C94" i="2"/>
  <c r="H94" i="2"/>
  <c r="B94" i="2"/>
  <c r="A95" i="2"/>
  <c r="B95" i="2"/>
  <c r="D95" i="2"/>
  <c r="G95" i="2"/>
  <c r="C95" i="2"/>
  <c r="E95" i="2"/>
  <c r="H95" i="2"/>
  <c r="A96" i="2"/>
  <c r="C96" i="2"/>
  <c r="E96" i="2"/>
  <c r="D96" i="2"/>
  <c r="G96" i="2"/>
  <c r="H96" i="2"/>
  <c r="B96" i="2"/>
  <c r="A97" i="2"/>
  <c r="D97" i="2"/>
  <c r="G97" i="2"/>
  <c r="C97" i="2"/>
  <c r="E97" i="2"/>
  <c r="H97" i="2"/>
  <c r="B97" i="2"/>
  <c r="A98" i="2"/>
  <c r="B98" i="2"/>
  <c r="C98" i="2"/>
  <c r="D98" i="2"/>
  <c r="E98" i="2"/>
  <c r="G98" i="2"/>
  <c r="H98" i="2"/>
  <c r="A99" i="2"/>
  <c r="B99" i="2"/>
  <c r="D99" i="2"/>
  <c r="G99" i="2"/>
  <c r="C99" i="2"/>
  <c r="E99" i="2"/>
  <c r="H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D102" i="2"/>
  <c r="E102" i="2"/>
  <c r="G102" i="2"/>
  <c r="C102" i="2"/>
  <c r="H102" i="2"/>
  <c r="B102" i="2"/>
  <c r="A103" i="2"/>
  <c r="B103" i="2"/>
  <c r="D103" i="2"/>
  <c r="G103" i="2"/>
  <c r="C103" i="2"/>
  <c r="E103" i="2"/>
  <c r="H103" i="2"/>
  <c r="A104" i="2"/>
  <c r="C104" i="2"/>
  <c r="D104" i="2"/>
  <c r="G104" i="2"/>
  <c r="H104" i="2"/>
  <c r="B104" i="2"/>
  <c r="A105" i="2"/>
  <c r="D105" i="2"/>
  <c r="G105" i="2"/>
  <c r="C105" i="2"/>
  <c r="E105" i="2"/>
  <c r="H105" i="2"/>
  <c r="B105" i="2"/>
  <c r="A106" i="2"/>
  <c r="B106" i="2"/>
  <c r="C106" i="2"/>
  <c r="D106" i="2"/>
  <c r="E106" i="2"/>
  <c r="G106" i="2"/>
  <c r="H106" i="2"/>
  <c r="A107" i="2"/>
  <c r="B107" i="2"/>
  <c r="D107" i="2"/>
  <c r="G107" i="2"/>
  <c r="C107" i="2"/>
  <c r="E107" i="2"/>
  <c r="H107" i="2"/>
  <c r="A108" i="2"/>
  <c r="C108" i="2"/>
  <c r="E108" i="2"/>
  <c r="D108" i="2"/>
  <c r="G108" i="2"/>
  <c r="H108" i="2"/>
  <c r="B108" i="2"/>
  <c r="A109" i="2"/>
  <c r="B109" i="2"/>
  <c r="C109" i="2"/>
  <c r="E109" i="2"/>
  <c r="D109" i="2"/>
  <c r="G109" i="2"/>
  <c r="H109" i="2"/>
  <c r="A110" i="2"/>
  <c r="D110" i="2"/>
  <c r="E110" i="2"/>
  <c r="G110" i="2"/>
  <c r="C110" i="2"/>
  <c r="H110" i="2"/>
  <c r="B110" i="2"/>
  <c r="A111" i="2"/>
  <c r="B111" i="2"/>
  <c r="D111" i="2"/>
  <c r="G111" i="2"/>
  <c r="C111" i="2"/>
  <c r="H111" i="2"/>
  <c r="A112" i="2"/>
  <c r="C112" i="2"/>
  <c r="E112" i="2"/>
  <c r="D112" i="2"/>
  <c r="G112" i="2"/>
  <c r="H112" i="2"/>
  <c r="B112" i="2"/>
  <c r="A113" i="2"/>
  <c r="D113" i="2"/>
  <c r="G113" i="2"/>
  <c r="C113" i="2"/>
  <c r="E113" i="2"/>
  <c r="H113" i="2"/>
  <c r="B113" i="2"/>
  <c r="A114" i="2"/>
  <c r="B114" i="2"/>
  <c r="C114" i="2"/>
  <c r="D114" i="2"/>
  <c r="G114" i="2"/>
  <c r="H114" i="2"/>
  <c r="A115" i="2"/>
  <c r="B115" i="2"/>
  <c r="D115" i="2"/>
  <c r="G115" i="2"/>
  <c r="C115" i="2"/>
  <c r="E115" i="2"/>
  <c r="H115" i="2"/>
  <c r="A116" i="2"/>
  <c r="C116" i="2"/>
  <c r="D116" i="2"/>
  <c r="G116" i="2"/>
  <c r="H116" i="2"/>
  <c r="B116" i="2"/>
  <c r="A117" i="2"/>
  <c r="B117" i="2"/>
  <c r="C117" i="2"/>
  <c r="D117" i="2"/>
  <c r="G117" i="2"/>
  <c r="H117" i="2"/>
  <c r="A118" i="2"/>
  <c r="D118" i="2"/>
  <c r="E118" i="2"/>
  <c r="G118" i="2"/>
  <c r="C118" i="2"/>
  <c r="H118" i="2"/>
  <c r="B118" i="2"/>
  <c r="A119" i="2"/>
  <c r="B119" i="2"/>
  <c r="D119" i="2"/>
  <c r="G119" i="2"/>
  <c r="C119" i="2"/>
  <c r="E119" i="2"/>
  <c r="H119" i="2"/>
  <c r="A120" i="2"/>
  <c r="C120" i="2"/>
  <c r="E120" i="2"/>
  <c r="D120" i="2"/>
  <c r="G120" i="2"/>
  <c r="H120" i="2"/>
  <c r="B120" i="2"/>
  <c r="A121" i="2"/>
  <c r="D121" i="2"/>
  <c r="G121" i="2"/>
  <c r="C121" i="2"/>
  <c r="H121" i="2"/>
  <c r="B121" i="2"/>
  <c r="A122" i="2"/>
  <c r="B122" i="2"/>
  <c r="C122" i="2"/>
  <c r="D122" i="2"/>
  <c r="E122" i="2"/>
  <c r="G122" i="2"/>
  <c r="H122" i="2"/>
  <c r="A123" i="2"/>
  <c r="B123" i="2"/>
  <c r="D123" i="2"/>
  <c r="G123" i="2"/>
  <c r="C123" i="2"/>
  <c r="E123" i="2"/>
  <c r="H123" i="2"/>
  <c r="A124" i="2"/>
  <c r="C124" i="2"/>
  <c r="E124" i="2"/>
  <c r="D124" i="2"/>
  <c r="G124" i="2"/>
  <c r="H124" i="2"/>
  <c r="B124" i="2"/>
  <c r="A125" i="2"/>
  <c r="B125" i="2"/>
  <c r="C125" i="2"/>
  <c r="E125" i="2"/>
  <c r="D125" i="2"/>
  <c r="G125" i="2"/>
  <c r="H125" i="2"/>
  <c r="A126" i="2"/>
  <c r="D126" i="2"/>
  <c r="E126" i="2"/>
  <c r="G126" i="2"/>
  <c r="C126" i="2"/>
  <c r="H126" i="2"/>
  <c r="B126" i="2"/>
  <c r="A127" i="2"/>
  <c r="B127" i="2"/>
  <c r="D127" i="2"/>
  <c r="G127" i="2"/>
  <c r="C127" i="2"/>
  <c r="E127" i="2"/>
  <c r="H127" i="2"/>
  <c r="A128" i="2"/>
  <c r="C128" i="2"/>
  <c r="E128" i="2"/>
  <c r="D128" i="2"/>
  <c r="G128" i="2"/>
  <c r="H128" i="2"/>
  <c r="B128" i="2"/>
  <c r="A129" i="2"/>
  <c r="D129" i="2"/>
  <c r="G129" i="2"/>
  <c r="C129" i="2"/>
  <c r="H129" i="2"/>
  <c r="B129" i="2"/>
  <c r="A130" i="2"/>
  <c r="B130" i="2"/>
  <c r="C130" i="2"/>
  <c r="D130" i="2"/>
  <c r="E130" i="2"/>
  <c r="G130" i="2"/>
  <c r="H130" i="2"/>
  <c r="A131" i="2"/>
  <c r="B131" i="2"/>
  <c r="D131" i="2"/>
  <c r="G131" i="2"/>
  <c r="C131" i="2"/>
  <c r="E131" i="2"/>
  <c r="H131" i="2"/>
  <c r="A132" i="2"/>
  <c r="C132" i="2"/>
  <c r="D132" i="2"/>
  <c r="G132" i="2"/>
  <c r="H132" i="2"/>
  <c r="B132" i="2"/>
  <c r="A133" i="2"/>
  <c r="B133" i="2"/>
  <c r="C133" i="2"/>
  <c r="E133" i="2"/>
  <c r="D133" i="2"/>
  <c r="G133" i="2"/>
  <c r="H133" i="2"/>
  <c r="A134" i="2"/>
  <c r="D134" i="2"/>
  <c r="E134" i="2"/>
  <c r="G134" i="2"/>
  <c r="C134" i="2"/>
  <c r="H134" i="2"/>
  <c r="B134" i="2"/>
  <c r="A135" i="2"/>
  <c r="B135" i="2"/>
  <c r="D135" i="2"/>
  <c r="G135" i="2"/>
  <c r="C135" i="2"/>
  <c r="E135" i="2"/>
  <c r="H135" i="2"/>
  <c r="A136" i="2"/>
  <c r="C136" i="2"/>
  <c r="E136" i="2"/>
  <c r="D136" i="2"/>
  <c r="G136" i="2"/>
  <c r="H136" i="2"/>
  <c r="B136" i="2"/>
  <c r="A137" i="2"/>
  <c r="D137" i="2"/>
  <c r="G137" i="2"/>
  <c r="C137" i="2"/>
  <c r="E137" i="2"/>
  <c r="H137" i="2"/>
  <c r="B137" i="2"/>
  <c r="A138" i="2"/>
  <c r="B138" i="2"/>
  <c r="C138" i="2"/>
  <c r="D138" i="2"/>
  <c r="E138" i="2"/>
  <c r="G138" i="2"/>
  <c r="H138" i="2"/>
  <c r="A139" i="2"/>
  <c r="B139" i="2"/>
  <c r="D139" i="2"/>
  <c r="G139" i="2"/>
  <c r="C139" i="2"/>
  <c r="E139" i="2"/>
  <c r="H139" i="2"/>
  <c r="A140" i="2"/>
  <c r="C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D142" i="2"/>
  <c r="E142" i="2"/>
  <c r="G142" i="2"/>
  <c r="C142" i="2"/>
  <c r="H142" i="2"/>
  <c r="B142" i="2"/>
  <c r="A143" i="2"/>
  <c r="B143" i="2"/>
  <c r="D143" i="2"/>
  <c r="G143" i="2"/>
  <c r="C143" i="2"/>
  <c r="E143" i="2"/>
  <c r="H143" i="2"/>
  <c r="A144" i="2"/>
  <c r="C144" i="2"/>
  <c r="E144" i="2"/>
  <c r="D144" i="2"/>
  <c r="G144" i="2"/>
  <c r="H144" i="2"/>
  <c r="B144" i="2"/>
  <c r="A145" i="2"/>
  <c r="D145" i="2"/>
  <c r="G145" i="2"/>
  <c r="C145" i="2"/>
  <c r="E145" i="2"/>
  <c r="H145" i="2"/>
  <c r="B145" i="2"/>
  <c r="A146" i="2"/>
  <c r="B146" i="2"/>
  <c r="C146" i="2"/>
  <c r="D146" i="2"/>
  <c r="G146" i="2"/>
  <c r="H146" i="2"/>
  <c r="A147" i="2"/>
  <c r="B147" i="2"/>
  <c r="D147" i="2"/>
  <c r="G147" i="2"/>
  <c r="C147" i="2"/>
  <c r="E147" i="2"/>
  <c r="H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D150" i="2"/>
  <c r="E150" i="2"/>
  <c r="G150" i="2"/>
  <c r="C150" i="2"/>
  <c r="H150" i="2"/>
  <c r="B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D153" i="2"/>
  <c r="G153" i="2"/>
  <c r="C153" i="2"/>
  <c r="E153" i="2"/>
  <c r="H153" i="2"/>
  <c r="B153" i="2"/>
  <c r="A154" i="2"/>
  <c r="B154" i="2"/>
  <c r="C154" i="2"/>
  <c r="D154" i="2"/>
  <c r="E154" i="2"/>
  <c r="G154" i="2"/>
  <c r="H154" i="2"/>
  <c r="A155" i="2"/>
  <c r="B155" i="2"/>
  <c r="D155" i="2"/>
  <c r="G155" i="2"/>
  <c r="C155" i="2"/>
  <c r="H155" i="2"/>
  <c r="A156" i="2"/>
  <c r="C156" i="2"/>
  <c r="E156" i="2"/>
  <c r="D156" i="2"/>
  <c r="G156" i="2"/>
  <c r="H156" i="2"/>
  <c r="B156" i="2"/>
  <c r="A157" i="2"/>
  <c r="B157" i="2"/>
  <c r="C157" i="2"/>
  <c r="E157" i="2"/>
  <c r="D157" i="2"/>
  <c r="G157" i="2"/>
  <c r="H157" i="2"/>
  <c r="A158" i="2"/>
  <c r="D158" i="2"/>
  <c r="E158" i="2"/>
  <c r="G158" i="2"/>
  <c r="C158" i="2"/>
  <c r="H158" i="2"/>
  <c r="B158" i="2"/>
  <c r="A159" i="2"/>
  <c r="B159" i="2"/>
  <c r="D159" i="2"/>
  <c r="G159" i="2"/>
  <c r="C159" i="2"/>
  <c r="H159" i="2"/>
  <c r="A160" i="2"/>
  <c r="D160" i="2"/>
  <c r="G160" i="2"/>
  <c r="C160" i="2"/>
  <c r="E160" i="2"/>
  <c r="H160" i="2"/>
  <c r="B160" i="2"/>
  <c r="A161" i="2"/>
  <c r="D161" i="2"/>
  <c r="G161" i="2"/>
  <c r="C161" i="2"/>
  <c r="E161" i="2"/>
  <c r="H161" i="2"/>
  <c r="B161" i="2"/>
  <c r="A162" i="2"/>
  <c r="B162" i="2"/>
  <c r="C162" i="2"/>
  <c r="D162" i="2"/>
  <c r="G162" i="2"/>
  <c r="H162" i="2"/>
  <c r="A163" i="2"/>
  <c r="B163" i="2"/>
  <c r="D163" i="2"/>
  <c r="G163" i="2"/>
  <c r="C163" i="2"/>
  <c r="E163" i="2"/>
  <c r="H163" i="2"/>
  <c r="A164" i="2"/>
  <c r="B164" i="2"/>
  <c r="C164" i="2"/>
  <c r="E164" i="2"/>
  <c r="D164" i="2"/>
  <c r="G164" i="2"/>
  <c r="H164" i="2"/>
  <c r="A165" i="2"/>
  <c r="B165" i="2"/>
  <c r="C165" i="2"/>
  <c r="E165" i="2"/>
  <c r="D165" i="2"/>
  <c r="G165" i="2"/>
  <c r="H165" i="2"/>
  <c r="A166" i="2"/>
  <c r="D166" i="2"/>
  <c r="G166" i="2"/>
  <c r="C166" i="2"/>
  <c r="H166" i="2"/>
  <c r="B166" i="2"/>
  <c r="A167" i="2"/>
  <c r="B167" i="2"/>
  <c r="D167" i="2"/>
  <c r="E167" i="2"/>
  <c r="G167" i="2"/>
  <c r="C167" i="2"/>
  <c r="H167" i="2"/>
  <c r="A168" i="2"/>
  <c r="D168" i="2"/>
  <c r="G168" i="2"/>
  <c r="C168" i="2"/>
  <c r="E168" i="2"/>
  <c r="H168" i="2"/>
  <c r="B168" i="2"/>
  <c r="A169" i="2"/>
  <c r="D169" i="2"/>
  <c r="G169" i="2"/>
  <c r="C169" i="2"/>
  <c r="E169" i="2"/>
  <c r="H169" i="2"/>
  <c r="B169" i="2"/>
  <c r="A170" i="2"/>
  <c r="B170" i="2"/>
  <c r="C170" i="2"/>
  <c r="D170" i="2"/>
  <c r="G170" i="2"/>
  <c r="H170" i="2"/>
  <c r="A171" i="2"/>
  <c r="B171" i="2"/>
  <c r="D171" i="2"/>
  <c r="G171" i="2"/>
  <c r="C171" i="2"/>
  <c r="E171" i="2"/>
  <c r="H171" i="2"/>
  <c r="A172" i="2"/>
  <c r="C172" i="2"/>
  <c r="E172" i="2"/>
  <c r="D172" i="2"/>
  <c r="G172" i="2"/>
  <c r="H172" i="2"/>
  <c r="B172" i="2"/>
  <c r="A173" i="2"/>
  <c r="B173" i="2"/>
  <c r="C173" i="2"/>
  <c r="E173" i="2"/>
  <c r="D173" i="2"/>
  <c r="G173" i="2"/>
  <c r="H173" i="2"/>
  <c r="A174" i="2"/>
  <c r="D174" i="2"/>
  <c r="E174" i="2"/>
  <c r="G174" i="2"/>
  <c r="C174" i="2"/>
  <c r="H174" i="2"/>
  <c r="B174" i="2"/>
  <c r="A175" i="2"/>
  <c r="D175" i="2"/>
  <c r="E175" i="2"/>
  <c r="G175" i="2"/>
  <c r="C175" i="2"/>
  <c r="H175" i="2"/>
  <c r="B175" i="2"/>
  <c r="A176" i="2"/>
  <c r="D176" i="2"/>
  <c r="G176" i="2"/>
  <c r="C176" i="2"/>
  <c r="E176" i="2"/>
  <c r="H176" i="2"/>
  <c r="B176" i="2"/>
  <c r="A177" i="2"/>
  <c r="D177" i="2"/>
  <c r="G177" i="2"/>
  <c r="C177" i="2"/>
  <c r="E177" i="2"/>
  <c r="H177" i="2"/>
  <c r="B177" i="2"/>
  <c r="A178" i="2"/>
  <c r="B178" i="2"/>
  <c r="C178" i="2"/>
  <c r="D178" i="2"/>
  <c r="E178" i="2"/>
  <c r="G178" i="2"/>
  <c r="H178" i="2"/>
  <c r="A179" i="2"/>
  <c r="B179" i="2"/>
  <c r="C179" i="2"/>
  <c r="E179" i="2"/>
  <c r="D179" i="2"/>
  <c r="G179" i="2"/>
  <c r="H179" i="2"/>
  <c r="A180" i="2"/>
  <c r="B180" i="2"/>
  <c r="C180" i="2"/>
  <c r="D180" i="2"/>
  <c r="E180" i="2"/>
  <c r="G180" i="2"/>
  <c r="H180" i="2"/>
  <c r="A181" i="2"/>
  <c r="B181" i="2"/>
  <c r="D181" i="2"/>
  <c r="G181" i="2"/>
  <c r="C181" i="2"/>
  <c r="E181" i="2"/>
  <c r="H181" i="2"/>
  <c r="A182" i="2"/>
  <c r="D182" i="2"/>
  <c r="E182" i="2"/>
  <c r="G182" i="2"/>
  <c r="C182" i="2"/>
  <c r="H182" i="2"/>
  <c r="B182" i="2"/>
  <c r="A183" i="2"/>
  <c r="D183" i="2"/>
  <c r="E183" i="2"/>
  <c r="G183" i="2"/>
  <c r="C183" i="2"/>
  <c r="H183" i="2"/>
  <c r="B183" i="2"/>
  <c r="A184" i="2"/>
  <c r="D184" i="2"/>
  <c r="G184" i="2"/>
  <c r="C184" i="2"/>
  <c r="H184" i="2"/>
  <c r="B184" i="2"/>
  <c r="A185" i="2"/>
  <c r="D185" i="2"/>
  <c r="G185" i="2"/>
  <c r="C185" i="2"/>
  <c r="E185" i="2"/>
  <c r="H185" i="2"/>
  <c r="B185" i="2"/>
  <c r="A186" i="2"/>
  <c r="B186" i="2"/>
  <c r="C186" i="2"/>
  <c r="D186" i="2"/>
  <c r="E186" i="2"/>
  <c r="G186" i="2"/>
  <c r="H186" i="2"/>
  <c r="A187" i="2"/>
  <c r="B187" i="2"/>
  <c r="C187" i="2"/>
  <c r="E187" i="2"/>
  <c r="D187" i="2"/>
  <c r="G187" i="2"/>
  <c r="H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H189" i="2"/>
  <c r="A190" i="2"/>
  <c r="D190" i="2"/>
  <c r="G190" i="2"/>
  <c r="C190" i="2"/>
  <c r="E190" i="2"/>
  <c r="H190" i="2"/>
  <c r="B190" i="2"/>
  <c r="A191" i="2"/>
  <c r="D191" i="2"/>
  <c r="G191" i="2"/>
  <c r="C191" i="2"/>
  <c r="E191" i="2"/>
  <c r="H191" i="2"/>
  <c r="B191" i="2"/>
  <c r="A192" i="2"/>
  <c r="D192" i="2"/>
  <c r="G192" i="2"/>
  <c r="C192" i="2"/>
  <c r="E192" i="2"/>
  <c r="H192" i="2"/>
  <c r="B192" i="2"/>
  <c r="A193" i="2"/>
  <c r="D193" i="2"/>
  <c r="G193" i="2"/>
  <c r="C193" i="2"/>
  <c r="E193" i="2"/>
  <c r="H193" i="2"/>
  <c r="B193" i="2"/>
  <c r="A194" i="2"/>
  <c r="B194" i="2"/>
  <c r="C194" i="2"/>
  <c r="D194" i="2"/>
  <c r="E194" i="2"/>
  <c r="G194" i="2"/>
  <c r="H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B197" i="2"/>
  <c r="D197" i="2"/>
  <c r="G197" i="2"/>
  <c r="C197" i="2"/>
  <c r="E197" i="2"/>
  <c r="H197" i="2"/>
  <c r="A198" i="2"/>
  <c r="D198" i="2"/>
  <c r="G198" i="2"/>
  <c r="C198" i="2"/>
  <c r="E198" i="2"/>
  <c r="H198" i="2"/>
  <c r="B198" i="2"/>
  <c r="A199" i="2"/>
  <c r="B199" i="2"/>
  <c r="D199" i="2"/>
  <c r="G199" i="2"/>
  <c r="C199" i="2"/>
  <c r="H199" i="2"/>
  <c r="A200" i="2"/>
  <c r="D200" i="2"/>
  <c r="G200" i="2"/>
  <c r="C200" i="2"/>
  <c r="E200" i="2"/>
  <c r="H200" i="2"/>
  <c r="B200" i="2"/>
  <c r="A201" i="2"/>
  <c r="D201" i="2"/>
  <c r="G201" i="2"/>
  <c r="C201" i="2"/>
  <c r="E201" i="2"/>
  <c r="H201" i="2"/>
  <c r="B201" i="2"/>
  <c r="A202" i="2"/>
  <c r="B202" i="2"/>
  <c r="C202" i="2"/>
  <c r="D202" i="2"/>
  <c r="G202" i="2"/>
  <c r="H202" i="2"/>
  <c r="A203" i="2"/>
  <c r="B203" i="2"/>
  <c r="C203" i="2"/>
  <c r="E203" i="2"/>
  <c r="D203" i="2"/>
  <c r="G203" i="2"/>
  <c r="H203" i="2"/>
  <c r="A204" i="2"/>
  <c r="C204" i="2"/>
  <c r="D204" i="2"/>
  <c r="E204" i="2"/>
  <c r="G204" i="2"/>
  <c r="H204" i="2"/>
  <c r="B204" i="2"/>
  <c r="A205" i="2"/>
  <c r="B205" i="2"/>
  <c r="D205" i="2"/>
  <c r="G205" i="2"/>
  <c r="C205" i="2"/>
  <c r="E205" i="2"/>
  <c r="H205" i="2"/>
  <c r="A206" i="2"/>
  <c r="C206" i="2"/>
  <c r="D206" i="2"/>
  <c r="G206" i="2"/>
  <c r="H206" i="2"/>
  <c r="B206" i="2"/>
  <c r="A207" i="2"/>
  <c r="B207" i="2"/>
  <c r="D207" i="2"/>
  <c r="G207" i="2"/>
  <c r="C207" i="2"/>
  <c r="E207" i="2"/>
  <c r="H207" i="2"/>
  <c r="A208" i="2"/>
  <c r="B208" i="2"/>
  <c r="C208" i="2"/>
  <c r="D208" i="2"/>
  <c r="E208" i="2"/>
  <c r="G208" i="2"/>
  <c r="H208" i="2"/>
  <c r="A209" i="2"/>
  <c r="B209" i="2"/>
  <c r="D209" i="2"/>
  <c r="G209" i="2"/>
  <c r="C209" i="2"/>
  <c r="E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E211" i="2"/>
  <c r="H211" i="2"/>
  <c r="A212" i="2"/>
  <c r="D212" i="2"/>
  <c r="G212" i="2"/>
  <c r="C212" i="2"/>
  <c r="E212" i="2"/>
  <c r="H212" i="2"/>
  <c r="B212" i="2"/>
  <c r="A213" i="2"/>
  <c r="B213" i="2"/>
  <c r="D213" i="2"/>
  <c r="G213" i="2"/>
  <c r="C213" i="2"/>
  <c r="E213" i="2"/>
  <c r="H213" i="2"/>
  <c r="A214" i="2"/>
  <c r="C214" i="2"/>
  <c r="E214" i="2"/>
  <c r="D214" i="2"/>
  <c r="G214" i="2"/>
  <c r="H214" i="2"/>
  <c r="B214" i="2"/>
  <c r="A215" i="2"/>
  <c r="B215" i="2"/>
  <c r="D215" i="2"/>
  <c r="G215" i="2"/>
  <c r="C215" i="2"/>
  <c r="E215" i="2"/>
  <c r="H215" i="2"/>
  <c r="A216" i="2"/>
  <c r="B216" i="2"/>
  <c r="C216" i="2"/>
  <c r="D216" i="2"/>
  <c r="E216" i="2"/>
  <c r="G216" i="2"/>
  <c r="H216" i="2"/>
  <c r="A217" i="2"/>
  <c r="B217" i="2"/>
  <c r="D217" i="2"/>
  <c r="G217" i="2"/>
  <c r="C217" i="2"/>
  <c r="E217" i="2"/>
  <c r="H217" i="2"/>
  <c r="A218" i="2"/>
  <c r="C218" i="2"/>
  <c r="E218" i="2"/>
  <c r="D218" i="2"/>
  <c r="G218" i="2"/>
  <c r="H218" i="2"/>
  <c r="B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B221" i="2"/>
  <c r="D221" i="2"/>
  <c r="G221" i="2"/>
  <c r="C221" i="2"/>
  <c r="E221" i="2"/>
  <c r="H221" i="2"/>
  <c r="A222" i="2"/>
  <c r="C222" i="2"/>
  <c r="E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B224" i="2"/>
  <c r="C224" i="2"/>
  <c r="D224" i="2"/>
  <c r="E224" i="2"/>
  <c r="G224" i="2"/>
  <c r="H224" i="2"/>
  <c r="A225" i="2"/>
  <c r="B225" i="2"/>
  <c r="D225" i="2"/>
  <c r="G225" i="2"/>
  <c r="C225" i="2"/>
  <c r="E225" i="2"/>
  <c r="H225" i="2"/>
  <c r="A226" i="2"/>
  <c r="C226" i="2"/>
  <c r="D226" i="2"/>
  <c r="G226" i="2"/>
  <c r="H226" i="2"/>
  <c r="B226" i="2"/>
  <c r="A227" i="2"/>
  <c r="B227" i="2"/>
  <c r="D227" i="2"/>
  <c r="G227" i="2"/>
  <c r="C227" i="2"/>
  <c r="H227" i="2"/>
  <c r="A228" i="2"/>
  <c r="D228" i="2"/>
  <c r="G228" i="2"/>
  <c r="C228" i="2"/>
  <c r="E228" i="2"/>
  <c r="H228" i="2"/>
  <c r="B228" i="2"/>
  <c r="A229" i="2"/>
  <c r="B229" i="2"/>
  <c r="D229" i="2"/>
  <c r="G229" i="2"/>
  <c r="C229" i="2"/>
  <c r="E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E231" i="2"/>
  <c r="H231" i="2"/>
  <c r="A232" i="2"/>
  <c r="B232" i="2"/>
  <c r="C232" i="2"/>
  <c r="D232" i="2"/>
  <c r="E232" i="2"/>
  <c r="G232" i="2"/>
  <c r="H232" i="2"/>
  <c r="A233" i="2"/>
  <c r="B233" i="2"/>
  <c r="D233" i="2"/>
  <c r="G233" i="2"/>
  <c r="C233" i="2"/>
  <c r="E233" i="2"/>
  <c r="H233" i="2"/>
  <c r="A234" i="2"/>
  <c r="C234" i="2"/>
  <c r="E234" i="2"/>
  <c r="D234" i="2"/>
  <c r="G234" i="2"/>
  <c r="H234" i="2"/>
  <c r="B234" i="2"/>
  <c r="A235" i="2"/>
  <c r="B235" i="2"/>
  <c r="D235" i="2"/>
  <c r="G235" i="2"/>
  <c r="C235" i="2"/>
  <c r="H235" i="2"/>
  <c r="A236" i="2"/>
  <c r="D236" i="2"/>
  <c r="G236" i="2"/>
  <c r="C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B240" i="2"/>
  <c r="C240" i="2"/>
  <c r="D240" i="2"/>
  <c r="E240" i="2"/>
  <c r="G240" i="2"/>
  <c r="H240" i="2"/>
  <c r="A241" i="2"/>
  <c r="B241" i="2"/>
  <c r="D241" i="2"/>
  <c r="G241" i="2"/>
  <c r="C241" i="2"/>
  <c r="E241" i="2"/>
  <c r="H241" i="2"/>
  <c r="A242" i="2"/>
  <c r="C242" i="2"/>
  <c r="E242" i="2"/>
  <c r="D242" i="2"/>
  <c r="G242" i="2"/>
  <c r="H242" i="2"/>
  <c r="B242" i="2"/>
  <c r="A243" i="2"/>
  <c r="B243" i="2"/>
  <c r="D243" i="2"/>
  <c r="G243" i="2"/>
  <c r="C243" i="2"/>
  <c r="E243" i="2"/>
  <c r="H243" i="2"/>
  <c r="A244" i="2"/>
  <c r="D244" i="2"/>
  <c r="G244" i="2"/>
  <c r="C244" i="2"/>
  <c r="E244" i="2"/>
  <c r="H244" i="2"/>
  <c r="B244" i="2"/>
  <c r="A245" i="2"/>
  <c r="B245" i="2"/>
  <c r="D245" i="2"/>
  <c r="G245" i="2"/>
  <c r="C245" i="2"/>
  <c r="E245" i="2"/>
  <c r="H245" i="2"/>
  <c r="A246" i="2"/>
  <c r="C246" i="2"/>
  <c r="E246" i="2"/>
  <c r="D246" i="2"/>
  <c r="G246" i="2"/>
  <c r="H246" i="2"/>
  <c r="B246" i="2"/>
  <c r="A247" i="2"/>
  <c r="B247" i="2"/>
  <c r="D247" i="2"/>
  <c r="G247" i="2"/>
  <c r="C247" i="2"/>
  <c r="E247" i="2"/>
  <c r="H247" i="2"/>
  <c r="A248" i="2"/>
  <c r="B248" i="2"/>
  <c r="C248" i="2"/>
  <c r="D248" i="2"/>
  <c r="E248" i="2"/>
  <c r="G248" i="2"/>
  <c r="H248" i="2"/>
  <c r="A249" i="2"/>
  <c r="B249" i="2"/>
  <c r="D249" i="2"/>
  <c r="G249" i="2"/>
  <c r="C249" i="2"/>
  <c r="E249" i="2"/>
  <c r="H249" i="2"/>
  <c r="A250" i="2"/>
  <c r="C250" i="2"/>
  <c r="E250" i="2"/>
  <c r="D250" i="2"/>
  <c r="G250" i="2"/>
  <c r="H250" i="2"/>
  <c r="B250" i="2"/>
  <c r="A251" i="2"/>
  <c r="B251" i="2"/>
  <c r="D251" i="2"/>
  <c r="G251" i="2"/>
  <c r="C251" i="2"/>
  <c r="E251" i="2"/>
  <c r="H251" i="2"/>
  <c r="A252" i="2"/>
  <c r="D252" i="2"/>
  <c r="E252" i="2"/>
  <c r="G252" i="2"/>
  <c r="C252" i="2"/>
  <c r="H252" i="2"/>
  <c r="B252" i="2"/>
  <c r="A253" i="2"/>
  <c r="B253" i="2"/>
  <c r="D253" i="2"/>
  <c r="G253" i="2"/>
  <c r="C253" i="2"/>
  <c r="E253" i="2"/>
  <c r="H253" i="2"/>
  <c r="A254" i="2"/>
  <c r="C254" i="2"/>
  <c r="E254" i="2"/>
  <c r="D254" i="2"/>
  <c r="G254" i="2"/>
  <c r="H254" i="2"/>
  <c r="B254" i="2"/>
  <c r="A255" i="2"/>
  <c r="B255" i="2"/>
  <c r="D255" i="2"/>
  <c r="G255" i="2"/>
  <c r="C255" i="2"/>
  <c r="E255" i="2"/>
  <c r="H255" i="2"/>
  <c r="A256" i="2"/>
  <c r="B256" i="2"/>
  <c r="C256" i="2"/>
  <c r="D256" i="2"/>
  <c r="E256" i="2"/>
  <c r="G256" i="2"/>
  <c r="H256" i="2"/>
  <c r="A257" i="2"/>
  <c r="B257" i="2"/>
  <c r="D257" i="2"/>
  <c r="G257" i="2"/>
  <c r="C257" i="2"/>
  <c r="E257" i="2"/>
  <c r="H257" i="2"/>
  <c r="A258" i="2"/>
  <c r="C258" i="2"/>
  <c r="E258" i="2"/>
  <c r="D258" i="2"/>
  <c r="G258" i="2"/>
  <c r="H258" i="2"/>
  <c r="B258" i="2"/>
  <c r="A259" i="2"/>
  <c r="B259" i="2"/>
  <c r="D259" i="2"/>
  <c r="G259" i="2"/>
  <c r="C259" i="2"/>
  <c r="E259" i="2"/>
  <c r="H259" i="2"/>
  <c r="A260" i="2"/>
  <c r="D260" i="2"/>
  <c r="G260" i="2"/>
  <c r="C260" i="2"/>
  <c r="E260" i="2"/>
  <c r="H260" i="2"/>
  <c r="B260" i="2"/>
  <c r="A261" i="2"/>
  <c r="B261" i="2"/>
  <c r="D261" i="2"/>
  <c r="G261" i="2"/>
  <c r="C261" i="2"/>
  <c r="H261" i="2"/>
  <c r="A262" i="2"/>
  <c r="C262" i="2"/>
  <c r="E262" i="2"/>
  <c r="D262" i="2"/>
  <c r="G262" i="2"/>
  <c r="H262" i="2"/>
  <c r="B262" i="2"/>
  <c r="A263" i="2"/>
  <c r="B263" i="2"/>
  <c r="D263" i="2"/>
  <c r="G263" i="2"/>
  <c r="C263" i="2"/>
  <c r="E263" i="2"/>
  <c r="H263" i="2"/>
  <c r="A264" i="2"/>
  <c r="B264" i="2"/>
  <c r="C264" i="2"/>
  <c r="D264" i="2"/>
  <c r="G264" i="2"/>
  <c r="H264" i="2"/>
  <c r="A265" i="2"/>
  <c r="B265" i="2"/>
  <c r="D265" i="2"/>
  <c r="G265" i="2"/>
  <c r="C265" i="2"/>
  <c r="E265" i="2"/>
  <c r="H265" i="2"/>
  <c r="A266" i="2"/>
  <c r="C266" i="2"/>
  <c r="E266" i="2"/>
  <c r="D266" i="2"/>
  <c r="G266" i="2"/>
  <c r="H266" i="2"/>
  <c r="B266" i="2"/>
  <c r="A267" i="2"/>
  <c r="B267" i="2"/>
  <c r="D267" i="2"/>
  <c r="G267" i="2"/>
  <c r="C267" i="2"/>
  <c r="E267" i="2"/>
  <c r="H267" i="2"/>
  <c r="A268" i="2"/>
  <c r="D268" i="2"/>
  <c r="G268" i="2"/>
  <c r="C268" i="2"/>
  <c r="H268" i="2"/>
  <c r="B268" i="2"/>
  <c r="A269" i="2"/>
  <c r="B269" i="2"/>
  <c r="D269" i="2"/>
  <c r="G269" i="2"/>
  <c r="C269" i="2"/>
  <c r="E269" i="2"/>
  <c r="H269" i="2"/>
  <c r="A270" i="2"/>
  <c r="C270" i="2"/>
  <c r="E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B272" i="2"/>
  <c r="C272" i="2"/>
  <c r="D272" i="2"/>
  <c r="E272" i="2"/>
  <c r="G272" i="2"/>
  <c r="H272" i="2"/>
  <c r="A273" i="2"/>
  <c r="B273" i="2"/>
  <c r="D273" i="2"/>
  <c r="G273" i="2"/>
  <c r="C273" i="2"/>
  <c r="H273" i="2"/>
  <c r="A274" i="2"/>
  <c r="C274" i="2"/>
  <c r="E274" i="2"/>
  <c r="D274" i="2"/>
  <c r="G274" i="2"/>
  <c r="H274" i="2"/>
  <c r="B274" i="2"/>
  <c r="A275" i="2"/>
  <c r="B275" i="2"/>
  <c r="D275" i="2"/>
  <c r="G275" i="2"/>
  <c r="C275" i="2"/>
  <c r="H275" i="2"/>
  <c r="A276" i="2"/>
  <c r="D276" i="2"/>
  <c r="G276" i="2"/>
  <c r="C276" i="2"/>
  <c r="H276" i="2"/>
  <c r="B276" i="2"/>
  <c r="A277" i="2"/>
  <c r="B277" i="2"/>
  <c r="D277" i="2"/>
  <c r="G277" i="2"/>
  <c r="C277" i="2"/>
  <c r="E277" i="2"/>
  <c r="H277" i="2"/>
  <c r="A278" i="2"/>
  <c r="C278" i="2"/>
  <c r="E278" i="2"/>
  <c r="D278" i="2"/>
  <c r="G278" i="2"/>
  <c r="H278" i="2"/>
  <c r="B278" i="2"/>
  <c r="A279" i="2"/>
  <c r="B279" i="2"/>
  <c r="D279" i="2"/>
  <c r="G279" i="2"/>
  <c r="C279" i="2"/>
  <c r="E279" i="2"/>
  <c r="H279" i="2"/>
  <c r="A280" i="2"/>
  <c r="B280" i="2"/>
  <c r="C280" i="2"/>
  <c r="D280" i="2"/>
  <c r="E280" i="2"/>
  <c r="G280" i="2"/>
  <c r="H280" i="2"/>
  <c r="A281" i="2"/>
  <c r="B281" i="2"/>
  <c r="D281" i="2"/>
  <c r="G281" i="2"/>
  <c r="C281" i="2"/>
  <c r="H281" i="2"/>
  <c r="A282" i="2"/>
  <c r="C282" i="2"/>
  <c r="E282" i="2"/>
  <c r="D282" i="2"/>
  <c r="G282" i="2"/>
  <c r="H282" i="2"/>
  <c r="B282" i="2"/>
  <c r="A283" i="2"/>
  <c r="B283" i="2"/>
  <c r="D283" i="2"/>
  <c r="G283" i="2"/>
  <c r="C283" i="2"/>
  <c r="E283" i="2"/>
  <c r="H283" i="2"/>
  <c r="A284" i="2"/>
  <c r="D284" i="2"/>
  <c r="E284" i="2"/>
  <c r="G284" i="2"/>
  <c r="C284" i="2"/>
  <c r="H284" i="2"/>
  <c r="B284" i="2"/>
  <c r="A285" i="2"/>
  <c r="B285" i="2"/>
  <c r="D285" i="2"/>
  <c r="G285" i="2"/>
  <c r="C285" i="2"/>
  <c r="E285" i="2"/>
  <c r="H285" i="2"/>
  <c r="A286" i="2"/>
  <c r="C286" i="2"/>
  <c r="D286" i="2"/>
  <c r="G286" i="2"/>
  <c r="H286" i="2"/>
  <c r="B286" i="2"/>
  <c r="A287" i="2"/>
  <c r="B287" i="2"/>
  <c r="D287" i="2"/>
  <c r="G287" i="2"/>
  <c r="C287" i="2"/>
  <c r="E287" i="2"/>
  <c r="H287" i="2"/>
  <c r="A288" i="2"/>
  <c r="B288" i="2"/>
  <c r="C288" i="2"/>
  <c r="D288" i="2"/>
  <c r="E288" i="2"/>
  <c r="G288" i="2"/>
  <c r="H288" i="2"/>
  <c r="A289" i="2"/>
  <c r="B289" i="2"/>
  <c r="D289" i="2"/>
  <c r="G289" i="2"/>
  <c r="C289" i="2"/>
  <c r="E289" i="2"/>
  <c r="H289" i="2"/>
  <c r="A290" i="2"/>
  <c r="C290" i="2"/>
  <c r="E290" i="2"/>
  <c r="D290" i="2"/>
  <c r="G290" i="2"/>
  <c r="H290" i="2"/>
  <c r="B290" i="2"/>
  <c r="A291" i="2"/>
  <c r="B291" i="2"/>
  <c r="D291" i="2"/>
  <c r="G291" i="2"/>
  <c r="C291" i="2"/>
  <c r="E291" i="2"/>
  <c r="H291" i="2"/>
  <c r="A292" i="2"/>
  <c r="D292" i="2"/>
  <c r="G292" i="2"/>
  <c r="C292" i="2"/>
  <c r="E292" i="2"/>
  <c r="H292" i="2"/>
  <c r="B292" i="2"/>
  <c r="A293" i="2"/>
  <c r="B293" i="2"/>
  <c r="D293" i="2"/>
  <c r="G293" i="2"/>
  <c r="C293" i="2"/>
  <c r="H293" i="2"/>
  <c r="A294" i="2"/>
  <c r="C294" i="2"/>
  <c r="E294" i="2"/>
  <c r="D294" i="2"/>
  <c r="G294" i="2"/>
  <c r="H294" i="2"/>
  <c r="B294" i="2"/>
  <c r="A295" i="2"/>
  <c r="B295" i="2"/>
  <c r="D295" i="2"/>
  <c r="G295" i="2"/>
  <c r="C295" i="2"/>
  <c r="E295" i="2"/>
  <c r="H295" i="2"/>
  <c r="A296" i="2"/>
  <c r="B296" i="2"/>
  <c r="C296" i="2"/>
  <c r="D296" i="2"/>
  <c r="G296" i="2"/>
  <c r="H296" i="2"/>
  <c r="A297" i="2"/>
  <c r="B297" i="2"/>
  <c r="D297" i="2"/>
  <c r="G297" i="2"/>
  <c r="C297" i="2"/>
  <c r="E297" i="2"/>
  <c r="H297" i="2"/>
  <c r="A298" i="2"/>
  <c r="C298" i="2"/>
  <c r="E298" i="2"/>
  <c r="D298" i="2"/>
  <c r="G298" i="2"/>
  <c r="H298" i="2"/>
  <c r="B298" i="2"/>
  <c r="A299" i="2"/>
  <c r="B299" i="2"/>
  <c r="D299" i="2"/>
  <c r="G299" i="2"/>
  <c r="C299" i="2"/>
  <c r="E299" i="2"/>
  <c r="H299" i="2"/>
  <c r="A300" i="2"/>
  <c r="D300" i="2"/>
  <c r="G300" i="2"/>
  <c r="C300" i="2"/>
  <c r="E300" i="2"/>
  <c r="H300" i="2"/>
  <c r="B300" i="2"/>
  <c r="A301" i="2"/>
  <c r="B301" i="2"/>
  <c r="D301" i="2"/>
  <c r="G301" i="2"/>
  <c r="C301" i="2"/>
  <c r="E301" i="2"/>
  <c r="H301" i="2"/>
  <c r="A302" i="2"/>
  <c r="C302" i="2"/>
  <c r="D302" i="2"/>
  <c r="G302" i="2"/>
  <c r="H302" i="2"/>
  <c r="B302" i="2"/>
  <c r="A303" i="2"/>
  <c r="B303" i="2"/>
  <c r="D303" i="2"/>
  <c r="G303" i="2"/>
  <c r="C303" i="2"/>
  <c r="E303" i="2"/>
  <c r="H303" i="2"/>
  <c r="A304" i="2"/>
  <c r="B304" i="2"/>
  <c r="C304" i="2"/>
  <c r="D304" i="2"/>
  <c r="E304" i="2"/>
  <c r="G304" i="2"/>
  <c r="H304" i="2"/>
  <c r="A305" i="2"/>
  <c r="B305" i="2"/>
  <c r="D305" i="2"/>
  <c r="G305" i="2"/>
  <c r="C305" i="2"/>
  <c r="E305" i="2"/>
  <c r="H305" i="2"/>
  <c r="A306" i="2"/>
  <c r="C306" i="2"/>
  <c r="E306" i="2"/>
  <c r="D306" i="2"/>
  <c r="G306" i="2"/>
  <c r="H306" i="2"/>
  <c r="B306" i="2"/>
  <c r="A307" i="2"/>
  <c r="B307" i="2"/>
  <c r="D307" i="2"/>
  <c r="G307" i="2"/>
  <c r="C307" i="2"/>
  <c r="H307" i="2"/>
  <c r="A308" i="2"/>
  <c r="D308" i="2"/>
  <c r="E308" i="2"/>
  <c r="G308" i="2"/>
  <c r="C308" i="2"/>
  <c r="H308" i="2"/>
  <c r="B308" i="2"/>
  <c r="A309" i="2"/>
  <c r="D309" i="2"/>
  <c r="G309" i="2"/>
  <c r="C309" i="2"/>
  <c r="H309" i="2"/>
  <c r="B309" i="2"/>
  <c r="A310" i="2"/>
  <c r="C310" i="2"/>
  <c r="E310" i="2"/>
  <c r="D310" i="2"/>
  <c r="G310" i="2"/>
  <c r="H310" i="2"/>
  <c r="B310" i="2"/>
  <c r="A311" i="2"/>
  <c r="B311" i="2"/>
  <c r="D311" i="2"/>
  <c r="G311" i="2"/>
  <c r="C311" i="2"/>
  <c r="E311" i="2"/>
  <c r="H311" i="2"/>
  <c r="A312" i="2"/>
  <c r="B312" i="2"/>
  <c r="C312" i="2"/>
  <c r="D312" i="2"/>
  <c r="G312" i="2"/>
  <c r="H312" i="2"/>
  <c r="A313" i="2"/>
  <c r="B313" i="2"/>
  <c r="D313" i="2"/>
  <c r="G313" i="2"/>
  <c r="C313" i="2"/>
  <c r="E313" i="2"/>
  <c r="H313" i="2"/>
  <c r="A314" i="2"/>
  <c r="C314" i="2"/>
  <c r="E314" i="2"/>
  <c r="D314" i="2"/>
  <c r="G314" i="2"/>
  <c r="H314" i="2"/>
  <c r="B314" i="2"/>
  <c r="A315" i="2"/>
  <c r="B315" i="2"/>
  <c r="D315" i="2"/>
  <c r="G315" i="2"/>
  <c r="C315" i="2"/>
  <c r="H315" i="2"/>
  <c r="A316" i="2"/>
  <c r="D316" i="2"/>
  <c r="G316" i="2"/>
  <c r="C316" i="2"/>
  <c r="H316" i="2"/>
  <c r="B316" i="2"/>
  <c r="A317" i="2"/>
  <c r="B317" i="2"/>
  <c r="D317" i="2"/>
  <c r="G317" i="2"/>
  <c r="C317" i="2"/>
  <c r="H317" i="2"/>
  <c r="A318" i="2"/>
  <c r="C318" i="2"/>
  <c r="D318" i="2"/>
  <c r="G318" i="2"/>
  <c r="H318" i="2"/>
  <c r="B318" i="2"/>
  <c r="A319" i="2"/>
  <c r="B319" i="2"/>
  <c r="D319" i="2"/>
  <c r="G319" i="2"/>
  <c r="C319" i="2"/>
  <c r="E319" i="2"/>
  <c r="H319" i="2"/>
  <c r="A320" i="2"/>
  <c r="B320" i="2"/>
  <c r="C320" i="2"/>
  <c r="D320" i="2"/>
  <c r="E320" i="2"/>
  <c r="G320" i="2"/>
  <c r="H320" i="2"/>
  <c r="A321" i="2"/>
  <c r="B321" i="2"/>
  <c r="C321" i="2"/>
  <c r="D321" i="2"/>
  <c r="G321" i="2"/>
  <c r="H321" i="2"/>
  <c r="A322" i="2"/>
  <c r="C322" i="2"/>
  <c r="D322" i="2"/>
  <c r="E322" i="2"/>
  <c r="G322" i="2"/>
  <c r="H322" i="2"/>
  <c r="B322" i="2"/>
  <c r="A323" i="2"/>
  <c r="B323" i="2"/>
  <c r="D323" i="2"/>
  <c r="G323" i="2"/>
  <c r="C323" i="2"/>
  <c r="E323" i="2"/>
  <c r="H323" i="2"/>
  <c r="A324" i="2"/>
  <c r="D324" i="2"/>
  <c r="G324" i="2"/>
  <c r="C324" i="2"/>
  <c r="E324" i="2"/>
  <c r="H324" i="2"/>
  <c r="B324" i="2"/>
  <c r="A325" i="2"/>
  <c r="B325" i="2"/>
  <c r="D325" i="2"/>
  <c r="G325" i="2"/>
  <c r="C325" i="2"/>
  <c r="H325" i="2"/>
  <c r="A326" i="2"/>
  <c r="C326" i="2"/>
  <c r="E326" i="2"/>
  <c r="D326" i="2"/>
  <c r="G326" i="2"/>
  <c r="H326" i="2"/>
  <c r="B326" i="2"/>
  <c r="A327" i="2"/>
  <c r="B327" i="2"/>
  <c r="D327" i="2"/>
  <c r="G327" i="2"/>
  <c r="C327" i="2"/>
  <c r="E327" i="2"/>
  <c r="H327" i="2"/>
  <c r="A328" i="2"/>
  <c r="B328" i="2"/>
  <c r="C328" i="2"/>
  <c r="E328" i="2"/>
  <c r="D328" i="2"/>
  <c r="G328" i="2"/>
  <c r="H328" i="2"/>
  <c r="A329" i="2"/>
  <c r="B329" i="2"/>
  <c r="D329" i="2"/>
  <c r="G329" i="2"/>
  <c r="C329" i="2"/>
  <c r="H329" i="2"/>
  <c r="A330" i="2"/>
  <c r="C330" i="2"/>
  <c r="E330" i="2"/>
  <c r="D330" i="2"/>
  <c r="G330" i="2"/>
  <c r="H330" i="2"/>
  <c r="B330" i="2"/>
  <c r="A331" i="2"/>
  <c r="B331" i="2"/>
  <c r="D331" i="2"/>
  <c r="G331" i="2"/>
  <c r="C331" i="2"/>
  <c r="E331" i="2"/>
  <c r="H331" i="2"/>
  <c r="A332" i="2"/>
  <c r="D332" i="2"/>
  <c r="G332" i="2"/>
  <c r="C332" i="2"/>
  <c r="E332" i="2"/>
  <c r="H332" i="2"/>
  <c r="B332" i="2"/>
  <c r="A333" i="2"/>
  <c r="D333" i="2"/>
  <c r="G333" i="2"/>
  <c r="C333" i="2"/>
  <c r="E333" i="2"/>
  <c r="H333" i="2"/>
  <c r="B333" i="2"/>
  <c r="A334" i="2"/>
  <c r="C334" i="2"/>
  <c r="E334" i="2"/>
  <c r="D334" i="2"/>
  <c r="G334" i="2"/>
  <c r="H334" i="2"/>
  <c r="B334" i="2"/>
  <c r="A335" i="2"/>
  <c r="B335" i="2"/>
  <c r="D335" i="2"/>
  <c r="G335" i="2"/>
  <c r="C335" i="2"/>
  <c r="E335" i="2"/>
  <c r="H335" i="2"/>
  <c r="A336" i="2"/>
  <c r="B336" i="2"/>
  <c r="C336" i="2"/>
  <c r="E336" i="2"/>
  <c r="D336" i="2"/>
  <c r="G336" i="2"/>
  <c r="H336" i="2"/>
  <c r="A337" i="2"/>
  <c r="B337" i="2"/>
  <c r="C337" i="2"/>
  <c r="E337" i="2"/>
  <c r="D337" i="2"/>
  <c r="G337" i="2"/>
  <c r="H337" i="2"/>
  <c r="A338" i="2"/>
  <c r="C338" i="2"/>
  <c r="D338" i="2"/>
  <c r="G338" i="2"/>
  <c r="H338" i="2"/>
  <c r="B338" i="2"/>
  <c r="A339" i="2"/>
  <c r="B339" i="2"/>
  <c r="D339" i="2"/>
  <c r="G339" i="2"/>
  <c r="C339" i="2"/>
  <c r="E339" i="2"/>
  <c r="H339" i="2"/>
  <c r="A340" i="2"/>
  <c r="D340" i="2"/>
  <c r="G340" i="2"/>
  <c r="C340" i="2"/>
  <c r="E340" i="2"/>
  <c r="H340" i="2"/>
  <c r="B340" i="2"/>
  <c r="A341" i="2"/>
  <c r="D341" i="2"/>
  <c r="G341" i="2"/>
  <c r="C341" i="2"/>
  <c r="E341" i="2"/>
  <c r="H341" i="2"/>
  <c r="B341" i="2"/>
  <c r="A342" i="2"/>
  <c r="C342" i="2"/>
  <c r="D342" i="2"/>
  <c r="E342" i="2"/>
  <c r="G342" i="2"/>
  <c r="H342" i="2"/>
  <c r="B342" i="2"/>
  <c r="A343" i="2"/>
  <c r="B343" i="2"/>
  <c r="D343" i="2"/>
  <c r="G343" i="2"/>
  <c r="C343" i="2"/>
  <c r="E343" i="2"/>
  <c r="H343" i="2"/>
  <c r="A344" i="2"/>
  <c r="C344" i="2"/>
  <c r="D344" i="2"/>
  <c r="E344" i="2"/>
  <c r="G344" i="2"/>
  <c r="H344" i="2"/>
  <c r="B344" i="2"/>
  <c r="A345" i="2"/>
  <c r="B345" i="2"/>
  <c r="D345" i="2"/>
  <c r="G345" i="2"/>
  <c r="C345" i="2"/>
  <c r="E345" i="2"/>
  <c r="H345" i="2"/>
  <c r="A346" i="2"/>
  <c r="C346" i="2"/>
  <c r="D346" i="2"/>
  <c r="E346" i="2"/>
  <c r="G346" i="2"/>
  <c r="H346" i="2"/>
  <c r="B346" i="2"/>
  <c r="A347" i="2"/>
  <c r="B347" i="2"/>
  <c r="D347" i="2"/>
  <c r="G347" i="2"/>
  <c r="C347" i="2"/>
  <c r="E347" i="2"/>
  <c r="H347" i="2"/>
  <c r="A348" i="2"/>
  <c r="C348" i="2"/>
  <c r="D348" i="2"/>
  <c r="E348" i="2"/>
  <c r="G348" i="2"/>
  <c r="H348" i="2"/>
  <c r="B348" i="2"/>
  <c r="A349" i="2"/>
  <c r="B349" i="2"/>
  <c r="D349" i="2"/>
  <c r="G349" i="2"/>
  <c r="C349" i="2"/>
  <c r="H349" i="2"/>
  <c r="A350" i="2"/>
  <c r="C350" i="2"/>
  <c r="D350" i="2"/>
  <c r="E350" i="2"/>
  <c r="G350" i="2"/>
  <c r="H350" i="2"/>
  <c r="B350" i="2"/>
  <c r="A351" i="2"/>
  <c r="B351" i="2"/>
  <c r="D351" i="2"/>
  <c r="G351" i="2"/>
  <c r="C351" i="2"/>
  <c r="E351" i="2"/>
  <c r="H351" i="2"/>
  <c r="A352" i="2"/>
  <c r="B352" i="2"/>
  <c r="C352" i="2"/>
  <c r="D352" i="2"/>
  <c r="E352" i="2"/>
  <c r="G352" i="2"/>
  <c r="H352" i="2"/>
  <c r="A353" i="2"/>
  <c r="B353" i="2"/>
  <c r="C353" i="2"/>
  <c r="E353" i="2"/>
  <c r="D353" i="2"/>
  <c r="G353" i="2"/>
  <c r="H353" i="2"/>
  <c r="A354" i="2"/>
  <c r="C354" i="2"/>
  <c r="D354" i="2"/>
  <c r="E354" i="2"/>
  <c r="G354" i="2"/>
  <c r="H354" i="2"/>
  <c r="B354" i="2"/>
  <c r="A355" i="2"/>
  <c r="B355" i="2"/>
  <c r="D355" i="2"/>
  <c r="G355" i="2"/>
  <c r="C355" i="2"/>
  <c r="E355" i="2"/>
  <c r="H355" i="2"/>
  <c r="A356" i="2"/>
  <c r="D356" i="2"/>
  <c r="G356" i="2"/>
  <c r="C356" i="2"/>
  <c r="E356" i="2"/>
  <c r="H356" i="2"/>
  <c r="B356" i="2"/>
  <c r="A357" i="2"/>
  <c r="B357" i="2"/>
  <c r="D357" i="2"/>
  <c r="G357" i="2"/>
  <c r="C357" i="2"/>
  <c r="E357" i="2"/>
  <c r="H357" i="2"/>
  <c r="A358" i="2"/>
  <c r="C358" i="2"/>
  <c r="E358" i="2"/>
  <c r="D358" i="2"/>
  <c r="G358" i="2"/>
  <c r="H358" i="2"/>
  <c r="B358" i="2"/>
  <c r="A359" i="2"/>
  <c r="B359" i="2"/>
  <c r="D359" i="2"/>
  <c r="G359" i="2"/>
  <c r="C359" i="2"/>
  <c r="E359" i="2"/>
  <c r="H359" i="2"/>
  <c r="A360" i="2"/>
  <c r="B360" i="2"/>
  <c r="C360" i="2"/>
  <c r="D360" i="2"/>
  <c r="G360" i="2"/>
  <c r="H360" i="2"/>
  <c r="A361" i="2"/>
  <c r="B361" i="2"/>
  <c r="C361" i="2"/>
  <c r="E361" i="2"/>
  <c r="D361" i="2"/>
  <c r="G361" i="2"/>
  <c r="H361" i="2"/>
  <c r="A362" i="2"/>
  <c r="C362" i="2"/>
  <c r="E362" i="2"/>
  <c r="D362" i="2"/>
  <c r="G362" i="2"/>
  <c r="H362" i="2"/>
  <c r="B362" i="2"/>
  <c r="A363" i="2"/>
  <c r="B363" i="2"/>
  <c r="D363" i="2"/>
  <c r="E363" i="2"/>
  <c r="G363" i="2"/>
  <c r="C363" i="2"/>
  <c r="H363" i="2"/>
  <c r="A364" i="2"/>
  <c r="C364" i="2"/>
  <c r="D364" i="2"/>
  <c r="G364" i="2"/>
  <c r="H364" i="2"/>
  <c r="B364" i="2"/>
  <c r="A365" i="2"/>
  <c r="B365" i="2"/>
  <c r="D365" i="2"/>
  <c r="G365" i="2"/>
  <c r="C365" i="2"/>
  <c r="E365" i="2"/>
  <c r="H365" i="2"/>
  <c r="A366" i="2"/>
  <c r="C366" i="2"/>
  <c r="E366" i="2"/>
  <c r="D366" i="2"/>
  <c r="G366" i="2"/>
  <c r="H366" i="2"/>
  <c r="B366" i="2"/>
  <c r="A367" i="2"/>
  <c r="B367" i="2"/>
  <c r="D367" i="2"/>
  <c r="G367" i="2"/>
  <c r="C367" i="2"/>
  <c r="E367" i="2"/>
  <c r="H367" i="2"/>
  <c r="A368" i="2"/>
  <c r="C368" i="2"/>
  <c r="E368" i="2"/>
  <c r="D368" i="2"/>
  <c r="G368" i="2"/>
  <c r="H368" i="2"/>
  <c r="B368" i="2"/>
  <c r="A369" i="2"/>
  <c r="B369" i="2"/>
  <c r="D369" i="2"/>
  <c r="G369" i="2"/>
  <c r="C369" i="2"/>
  <c r="E369" i="2"/>
  <c r="H369" i="2"/>
  <c r="A370" i="2"/>
  <c r="C370" i="2"/>
  <c r="E370" i="2"/>
  <c r="D370" i="2"/>
  <c r="G370" i="2"/>
  <c r="H370" i="2"/>
  <c r="B370" i="2"/>
  <c r="A371" i="2"/>
  <c r="B371" i="2"/>
  <c r="C371" i="2"/>
  <c r="E371" i="2"/>
  <c r="D371" i="2"/>
  <c r="G371" i="2"/>
  <c r="H371" i="2"/>
  <c r="A372" i="2"/>
  <c r="D372" i="2"/>
  <c r="G372" i="2"/>
  <c r="C372" i="2"/>
  <c r="E372" i="2"/>
  <c r="H372" i="2"/>
  <c r="B372" i="2"/>
  <c r="A373" i="2"/>
  <c r="B373" i="2"/>
  <c r="D373" i="2"/>
  <c r="E373" i="2"/>
  <c r="G373" i="2"/>
  <c r="C373" i="2"/>
  <c r="H373" i="2"/>
  <c r="A374" i="2"/>
  <c r="D374" i="2"/>
  <c r="G374" i="2"/>
  <c r="C374" i="2"/>
  <c r="H374" i="2"/>
  <c r="B374" i="2"/>
  <c r="A375" i="2"/>
  <c r="B375" i="2"/>
  <c r="D375" i="2"/>
  <c r="G375" i="2"/>
  <c r="C375" i="2"/>
  <c r="E375" i="2"/>
  <c r="H375" i="2"/>
  <c r="A376" i="2"/>
  <c r="B376" i="2"/>
  <c r="C376" i="2"/>
  <c r="D376" i="2"/>
  <c r="E376" i="2"/>
  <c r="G376" i="2"/>
  <c r="H376" i="2"/>
  <c r="A377" i="2"/>
  <c r="B377" i="2"/>
  <c r="C377" i="2"/>
  <c r="E377" i="2"/>
  <c r="D377" i="2"/>
  <c r="G377" i="2"/>
  <c r="H377" i="2"/>
  <c r="A378" i="2"/>
  <c r="C378" i="2"/>
  <c r="D378" i="2"/>
  <c r="G378" i="2"/>
  <c r="H378" i="2"/>
  <c r="B378" i="2"/>
  <c r="A379" i="2"/>
  <c r="B379" i="2"/>
  <c r="D379" i="2"/>
  <c r="G379" i="2"/>
  <c r="C379" i="2"/>
  <c r="E379" i="2"/>
  <c r="H379" i="2"/>
  <c r="A380" i="2"/>
  <c r="C380" i="2"/>
  <c r="E380" i="2"/>
  <c r="D380" i="2"/>
  <c r="G380" i="2"/>
  <c r="H380" i="2"/>
  <c r="B380" i="2"/>
  <c r="A381" i="2"/>
  <c r="B381" i="2"/>
  <c r="D381" i="2"/>
  <c r="G381" i="2"/>
  <c r="C381" i="2"/>
  <c r="E381" i="2"/>
  <c r="H381" i="2"/>
  <c r="A382" i="2"/>
  <c r="C382" i="2"/>
  <c r="D382" i="2"/>
  <c r="G382" i="2"/>
  <c r="H382" i="2"/>
  <c r="B382" i="2"/>
  <c r="A383" i="2"/>
  <c r="D383" i="2"/>
  <c r="G383" i="2"/>
  <c r="C383" i="2"/>
  <c r="E383" i="2"/>
  <c r="H383" i="2"/>
  <c r="B383" i="2"/>
  <c r="A384" i="2"/>
  <c r="C384" i="2"/>
  <c r="E384" i="2"/>
  <c r="D384" i="2"/>
  <c r="G384" i="2"/>
  <c r="H384" i="2"/>
  <c r="B384" i="2"/>
  <c r="A385" i="2"/>
  <c r="B385" i="2"/>
  <c r="D385" i="2"/>
  <c r="G385" i="2"/>
  <c r="C385" i="2"/>
  <c r="H385" i="2"/>
  <c r="A386" i="2"/>
  <c r="B386" i="2"/>
  <c r="C386" i="2"/>
  <c r="E386" i="2"/>
  <c r="D386" i="2"/>
  <c r="G386" i="2"/>
  <c r="H386" i="2"/>
  <c r="A387" i="2"/>
  <c r="B387" i="2"/>
  <c r="C387" i="2"/>
  <c r="E387" i="2"/>
  <c r="D387" i="2"/>
  <c r="G387" i="2"/>
  <c r="H387" i="2"/>
  <c r="A388" i="2"/>
  <c r="C388" i="2"/>
  <c r="D388" i="2"/>
  <c r="E388" i="2"/>
  <c r="G388" i="2"/>
  <c r="H388" i="2"/>
  <c r="B388" i="2"/>
  <c r="A389" i="2"/>
  <c r="B389" i="2"/>
  <c r="D389" i="2"/>
  <c r="G389" i="2"/>
  <c r="C389" i="2"/>
  <c r="H389" i="2"/>
  <c r="A390" i="2"/>
  <c r="D390" i="2"/>
  <c r="G390" i="2"/>
  <c r="C390" i="2"/>
  <c r="E390" i="2"/>
  <c r="H390" i="2"/>
  <c r="B390" i="2"/>
  <c r="A391" i="2"/>
  <c r="B391" i="2"/>
  <c r="D391" i="2"/>
  <c r="G391" i="2"/>
  <c r="C391" i="2"/>
  <c r="E391" i="2"/>
  <c r="H391" i="2"/>
  <c r="A392" i="2"/>
  <c r="C392" i="2"/>
  <c r="E392" i="2"/>
  <c r="D392" i="2"/>
  <c r="G392" i="2"/>
  <c r="H392" i="2"/>
  <c r="B392" i="2"/>
  <c r="A393" i="2"/>
  <c r="B393" i="2"/>
  <c r="C393" i="2"/>
  <c r="E393" i="2"/>
  <c r="D393" i="2"/>
  <c r="G393" i="2"/>
  <c r="H393" i="2"/>
  <c r="A394" i="2"/>
  <c r="B394" i="2"/>
  <c r="C394" i="2"/>
  <c r="D394" i="2"/>
  <c r="E394" i="2"/>
  <c r="G394" i="2"/>
  <c r="H394" i="2"/>
  <c r="A395" i="2"/>
  <c r="B395" i="2"/>
  <c r="C395" i="2"/>
  <c r="E395" i="2"/>
  <c r="D395" i="2"/>
  <c r="G395" i="2"/>
  <c r="H395" i="2"/>
  <c r="A396" i="2"/>
  <c r="D396" i="2"/>
  <c r="G396" i="2"/>
  <c r="C396" i="2"/>
  <c r="E396" i="2"/>
  <c r="H396" i="2"/>
  <c r="B396" i="2"/>
  <c r="A397" i="2"/>
  <c r="C397" i="2"/>
  <c r="D397" i="2"/>
  <c r="G397" i="2"/>
  <c r="H397" i="2"/>
  <c r="B397" i="2"/>
  <c r="A398" i="2"/>
  <c r="C398" i="2"/>
  <c r="E398" i="2"/>
  <c r="D398" i="2"/>
  <c r="G398" i="2"/>
  <c r="H398" i="2"/>
  <c r="B398" i="2"/>
  <c r="A399" i="2"/>
  <c r="B399" i="2"/>
  <c r="D399" i="2"/>
  <c r="E399" i="2"/>
  <c r="G399" i="2"/>
  <c r="C399" i="2"/>
  <c r="H399" i="2"/>
  <c r="A400" i="2"/>
  <c r="B400" i="2"/>
  <c r="D400" i="2"/>
  <c r="E400" i="2"/>
  <c r="G400" i="2"/>
  <c r="C400" i="2"/>
  <c r="H400" i="2"/>
  <c r="A401" i="2"/>
  <c r="C401" i="2"/>
  <c r="D401" i="2"/>
  <c r="G401" i="2"/>
  <c r="H401" i="2"/>
  <c r="B401" i="2"/>
  <c r="A402" i="2"/>
  <c r="D402" i="2"/>
  <c r="G402" i="2"/>
  <c r="C402" i="2"/>
  <c r="E402" i="2"/>
  <c r="H402" i="2"/>
  <c r="B402" i="2"/>
  <c r="A403" i="2"/>
  <c r="C403" i="2"/>
  <c r="D403" i="2"/>
  <c r="E403" i="2"/>
  <c r="G403" i="2"/>
  <c r="H403" i="2"/>
  <c r="B403" i="2"/>
  <c r="A404" i="2"/>
  <c r="B404" i="2"/>
  <c r="D404" i="2"/>
  <c r="G404" i="2"/>
  <c r="C404" i="2"/>
  <c r="H404" i="2"/>
  <c r="A405" i="2"/>
  <c r="C405" i="2"/>
  <c r="E405" i="2"/>
  <c r="D405" i="2"/>
  <c r="G405" i="2"/>
  <c r="H405" i="2"/>
  <c r="B405" i="2"/>
  <c r="A406" i="2"/>
  <c r="C406" i="2"/>
  <c r="E406" i="2"/>
  <c r="D406" i="2"/>
  <c r="G406" i="2"/>
  <c r="H406" i="2"/>
  <c r="B406" i="2"/>
  <c r="A407" i="2"/>
  <c r="C407" i="2"/>
  <c r="D407" i="2"/>
  <c r="E407" i="2"/>
  <c r="G407" i="2"/>
  <c r="H407" i="2"/>
  <c r="B407" i="2"/>
  <c r="A408" i="2"/>
  <c r="B408" i="2"/>
  <c r="D408" i="2"/>
  <c r="G408" i="2"/>
  <c r="C408" i="2"/>
  <c r="E408" i="2"/>
  <c r="H408" i="2"/>
  <c r="A409" i="2"/>
  <c r="C409" i="2"/>
  <c r="E409" i="2"/>
  <c r="D409" i="2"/>
  <c r="G409" i="2"/>
  <c r="H409" i="2"/>
  <c r="B409" i="2"/>
  <c r="A410" i="2"/>
  <c r="D410" i="2"/>
  <c r="G410" i="2"/>
  <c r="C410" i="2"/>
  <c r="E410" i="2"/>
  <c r="H410" i="2"/>
  <c r="B410" i="2"/>
  <c r="A411" i="2"/>
  <c r="D411" i="2"/>
  <c r="E411" i="2"/>
  <c r="F411" i="2"/>
  <c r="G411" i="2"/>
  <c r="C411" i="2"/>
  <c r="H411" i="2"/>
  <c r="B411" i="2"/>
  <c r="A412" i="2"/>
  <c r="D412" i="2"/>
  <c r="E412" i="2"/>
  <c r="F412" i="2"/>
  <c r="G412" i="2"/>
  <c r="C412" i="2"/>
  <c r="H412" i="2"/>
  <c r="B412" i="2"/>
  <c r="A413" i="2"/>
  <c r="D413" i="2"/>
  <c r="F413" i="2"/>
  <c r="G413" i="2"/>
  <c r="C413" i="2"/>
  <c r="E413" i="2"/>
  <c r="H413" i="2"/>
  <c r="B413" i="2"/>
  <c r="A414" i="2"/>
  <c r="D414" i="2"/>
  <c r="F414" i="2"/>
  <c r="G414" i="2"/>
  <c r="C414" i="2"/>
  <c r="E414" i="2"/>
  <c r="H414" i="2"/>
  <c r="B414" i="2"/>
  <c r="A415" i="2"/>
  <c r="D415" i="2"/>
  <c r="E415" i="2"/>
  <c r="F415" i="2"/>
  <c r="G415" i="2"/>
  <c r="C415" i="2"/>
  <c r="H415" i="2"/>
  <c r="B415" i="2"/>
  <c r="A416" i="2"/>
  <c r="C416" i="2"/>
  <c r="D416" i="2"/>
  <c r="E416" i="2"/>
  <c r="G416" i="2"/>
  <c r="H416" i="2"/>
  <c r="B416" i="2"/>
  <c r="A417" i="2"/>
  <c r="B417" i="2"/>
  <c r="D417" i="2"/>
  <c r="G417" i="2"/>
  <c r="C417" i="2"/>
  <c r="E417" i="2"/>
  <c r="H417" i="2"/>
  <c r="A418" i="2"/>
  <c r="B418" i="2"/>
  <c r="C418" i="2"/>
  <c r="E418" i="2"/>
  <c r="D418" i="2"/>
  <c r="G418" i="2"/>
  <c r="H418" i="2"/>
  <c r="A419" i="2"/>
  <c r="C419" i="2"/>
  <c r="E419" i="2"/>
  <c r="D419" i="2"/>
  <c r="G419" i="2"/>
  <c r="H419" i="2"/>
  <c r="B419" i="2"/>
  <c r="A420" i="2"/>
  <c r="C420" i="2"/>
  <c r="D420" i="2"/>
  <c r="G420" i="2"/>
  <c r="H420" i="2"/>
  <c r="B420" i="2"/>
  <c r="A421" i="2"/>
  <c r="B421" i="2"/>
  <c r="D421" i="2"/>
  <c r="E421" i="2"/>
  <c r="G421" i="2"/>
  <c r="C421" i="2"/>
  <c r="H421" i="2"/>
  <c r="A422" i="2"/>
  <c r="C422" i="2"/>
  <c r="E422" i="2"/>
  <c r="D422" i="2"/>
  <c r="G422" i="2"/>
  <c r="H422" i="2"/>
  <c r="B422" i="2"/>
  <c r="A423" i="2"/>
  <c r="C423" i="2"/>
  <c r="D423" i="2"/>
  <c r="G423" i="2"/>
  <c r="H423" i="2"/>
  <c r="B423" i="2"/>
  <c r="A424" i="2"/>
  <c r="C424" i="2"/>
  <c r="D424" i="2"/>
  <c r="E424" i="2"/>
  <c r="G424" i="2"/>
  <c r="H424" i="2"/>
  <c r="B424" i="2"/>
  <c r="A425" i="2"/>
  <c r="B425" i="2"/>
  <c r="D425" i="2"/>
  <c r="G425" i="2"/>
  <c r="C425" i="2"/>
  <c r="E425" i="2"/>
  <c r="H425" i="2"/>
  <c r="A426" i="2"/>
  <c r="C426" i="2"/>
  <c r="D426" i="2"/>
  <c r="G426" i="2"/>
  <c r="H426" i="2"/>
  <c r="B426" i="2"/>
  <c r="A427" i="2"/>
  <c r="C427" i="2"/>
  <c r="E427" i="2"/>
  <c r="D427" i="2"/>
  <c r="G427" i="2"/>
  <c r="H427" i="2"/>
  <c r="B427" i="2"/>
  <c r="A428" i="2"/>
  <c r="C428" i="2"/>
  <c r="D428" i="2"/>
  <c r="E428" i="2"/>
  <c r="G428" i="2"/>
  <c r="H428" i="2"/>
  <c r="B428" i="2"/>
  <c r="A429" i="2"/>
  <c r="B429" i="2"/>
  <c r="D429" i="2"/>
  <c r="E429" i="2"/>
  <c r="G429" i="2"/>
  <c r="C429" i="2"/>
  <c r="H429" i="2"/>
  <c r="A430" i="2"/>
  <c r="C430" i="2"/>
  <c r="D430" i="2"/>
  <c r="G430" i="2"/>
  <c r="H430" i="2"/>
  <c r="B430" i="2"/>
  <c r="A431" i="2"/>
  <c r="C431" i="2"/>
  <c r="E431" i="2"/>
  <c r="D431" i="2"/>
  <c r="G431" i="2"/>
  <c r="H431" i="2"/>
  <c r="B431" i="2"/>
  <c r="A432" i="2"/>
  <c r="C432" i="2"/>
  <c r="D432" i="2"/>
  <c r="E432" i="2"/>
  <c r="G432" i="2"/>
  <c r="H432" i="2"/>
  <c r="B432" i="2"/>
  <c r="A433" i="2"/>
  <c r="B433" i="2"/>
  <c r="D433" i="2"/>
  <c r="G433" i="2"/>
  <c r="C433" i="2"/>
  <c r="E433" i="2"/>
  <c r="H433" i="2"/>
  <c r="A434" i="2"/>
  <c r="B434" i="2"/>
  <c r="C434" i="2"/>
  <c r="E434" i="2"/>
  <c r="D434" i="2"/>
  <c r="G434" i="2"/>
  <c r="H434" i="2"/>
  <c r="A435" i="2"/>
  <c r="C435" i="2"/>
  <c r="E435" i="2"/>
  <c r="D435" i="2"/>
  <c r="G435" i="2"/>
  <c r="H435" i="2"/>
  <c r="B435" i="2"/>
  <c r="A436" i="2"/>
  <c r="C436" i="2"/>
  <c r="D436" i="2"/>
  <c r="E436" i="2"/>
  <c r="G436" i="2"/>
  <c r="H436" i="2"/>
  <c r="B436" i="2"/>
  <c r="A437" i="2"/>
  <c r="B437" i="2"/>
  <c r="D437" i="2"/>
  <c r="E437" i="2"/>
  <c r="G437" i="2"/>
  <c r="C437" i="2"/>
  <c r="H437" i="2"/>
  <c r="A438" i="2"/>
  <c r="C438" i="2"/>
  <c r="E438" i="2"/>
  <c r="D438" i="2"/>
  <c r="G438" i="2"/>
  <c r="H438" i="2"/>
  <c r="B438" i="2"/>
  <c r="A439" i="2"/>
  <c r="C439" i="2"/>
  <c r="E439" i="2"/>
  <c r="D439" i="2"/>
  <c r="G439" i="2"/>
  <c r="H439" i="2"/>
  <c r="B439" i="2"/>
  <c r="A440" i="2"/>
  <c r="C440" i="2"/>
  <c r="D440" i="2"/>
  <c r="E440" i="2"/>
  <c r="G440" i="2"/>
  <c r="H440" i="2"/>
  <c r="B440" i="2"/>
  <c r="A441" i="2"/>
  <c r="B441" i="2"/>
  <c r="D441" i="2"/>
  <c r="G441" i="2"/>
  <c r="C441" i="2"/>
  <c r="H441" i="2"/>
  <c r="A442" i="2"/>
  <c r="C442" i="2"/>
  <c r="E442" i="2"/>
  <c r="D442" i="2"/>
  <c r="G442" i="2"/>
  <c r="H442" i="2"/>
  <c r="B442" i="2"/>
  <c r="A443" i="2"/>
  <c r="C443" i="2"/>
  <c r="E443" i="2"/>
  <c r="D443" i="2"/>
  <c r="G443" i="2"/>
  <c r="H443" i="2"/>
  <c r="B443" i="2"/>
  <c r="A444" i="2"/>
  <c r="C444" i="2"/>
  <c r="D444" i="2"/>
  <c r="E444" i="2"/>
  <c r="G444" i="2"/>
  <c r="H444" i="2"/>
  <c r="B444" i="2"/>
  <c r="A445" i="2"/>
  <c r="B445" i="2"/>
  <c r="D445" i="2"/>
  <c r="G445" i="2"/>
  <c r="C445" i="2"/>
  <c r="H445" i="2"/>
  <c r="A446" i="2"/>
  <c r="C446" i="2"/>
  <c r="E446" i="2"/>
  <c r="D446" i="2"/>
  <c r="G446" i="2"/>
  <c r="H446" i="2"/>
  <c r="B446" i="2"/>
  <c r="A447" i="2"/>
  <c r="C447" i="2"/>
  <c r="E447" i="2"/>
  <c r="D447" i="2"/>
  <c r="G447" i="2"/>
  <c r="H447" i="2"/>
  <c r="B447" i="2"/>
  <c r="A448" i="2"/>
  <c r="C448" i="2"/>
  <c r="D448" i="2"/>
  <c r="E448" i="2"/>
  <c r="G448" i="2"/>
  <c r="H448" i="2"/>
  <c r="B448" i="2"/>
  <c r="A449" i="2"/>
  <c r="B449" i="2"/>
  <c r="D449" i="2"/>
  <c r="G449" i="2"/>
  <c r="C449" i="2"/>
  <c r="E449" i="2"/>
  <c r="H449" i="2"/>
  <c r="A450" i="2"/>
  <c r="B450" i="2"/>
  <c r="C450" i="2"/>
  <c r="D450" i="2"/>
  <c r="G450" i="2"/>
  <c r="H450" i="2"/>
  <c r="A451" i="2"/>
  <c r="C451" i="2"/>
  <c r="E451" i="2"/>
  <c r="D451" i="2"/>
  <c r="G451" i="2"/>
  <c r="H451" i="2"/>
  <c r="B451" i="2"/>
  <c r="A452" i="2"/>
  <c r="C452" i="2"/>
  <c r="D452" i="2"/>
  <c r="G452" i="2"/>
  <c r="H452" i="2"/>
  <c r="B452" i="2"/>
  <c r="A453" i="2"/>
  <c r="B453" i="2"/>
  <c r="D453" i="2"/>
  <c r="E453" i="2"/>
  <c r="G453" i="2"/>
  <c r="C453" i="2"/>
  <c r="H453" i="2"/>
  <c r="A454" i="2"/>
  <c r="C454" i="2"/>
  <c r="E454" i="2"/>
  <c r="D454" i="2"/>
  <c r="G454" i="2"/>
  <c r="H454" i="2"/>
  <c r="B454" i="2"/>
  <c r="A455" i="2"/>
  <c r="C455" i="2"/>
  <c r="E455" i="2"/>
  <c r="D455" i="2"/>
  <c r="G455" i="2"/>
  <c r="H455" i="2"/>
  <c r="B455" i="2"/>
  <c r="A456" i="2"/>
  <c r="C456" i="2"/>
  <c r="D456" i="2"/>
  <c r="E456" i="2"/>
  <c r="G456" i="2"/>
  <c r="H456" i="2"/>
  <c r="B456" i="2"/>
  <c r="A457" i="2"/>
  <c r="B457" i="2"/>
  <c r="D457" i="2"/>
  <c r="G457" i="2"/>
  <c r="C457" i="2"/>
  <c r="E457" i="2"/>
  <c r="H457" i="2"/>
  <c r="A458" i="2"/>
  <c r="C458" i="2"/>
  <c r="E458" i="2"/>
  <c r="D458" i="2"/>
  <c r="G458" i="2"/>
  <c r="H458" i="2"/>
  <c r="B458" i="2"/>
  <c r="A459" i="2"/>
  <c r="C459" i="2"/>
  <c r="E459" i="2"/>
  <c r="D459" i="2"/>
  <c r="G459" i="2"/>
  <c r="H459" i="2"/>
  <c r="B459" i="2"/>
  <c r="A460" i="2"/>
  <c r="C460" i="2"/>
  <c r="D460" i="2"/>
  <c r="E460" i="2"/>
  <c r="G460" i="2"/>
  <c r="H460" i="2"/>
  <c r="B460" i="2"/>
  <c r="A461" i="2"/>
  <c r="B461" i="2"/>
  <c r="D461" i="2"/>
  <c r="E461" i="2"/>
  <c r="G461" i="2"/>
  <c r="C461" i="2"/>
  <c r="H461" i="2"/>
  <c r="A462" i="2"/>
  <c r="C462" i="2"/>
  <c r="D462" i="2"/>
  <c r="G462" i="2"/>
  <c r="H462" i="2"/>
  <c r="B462" i="2"/>
  <c r="A463" i="2"/>
  <c r="C463" i="2"/>
  <c r="E463" i="2"/>
  <c r="D463" i="2"/>
  <c r="G463" i="2"/>
  <c r="H463" i="2"/>
  <c r="B463" i="2"/>
  <c r="A464" i="2"/>
  <c r="C464" i="2"/>
  <c r="D464" i="2"/>
  <c r="E464" i="2"/>
  <c r="G464" i="2"/>
  <c r="H464" i="2"/>
  <c r="B464" i="2"/>
  <c r="A465" i="2"/>
  <c r="B465" i="2"/>
  <c r="D465" i="2"/>
  <c r="G465" i="2"/>
  <c r="C465" i="2"/>
  <c r="H465" i="2"/>
  <c r="A466" i="2"/>
  <c r="B466" i="2"/>
  <c r="C466" i="2"/>
  <c r="E466" i="2"/>
  <c r="D466" i="2"/>
  <c r="G466" i="2"/>
  <c r="H466" i="2"/>
  <c r="A467" i="2"/>
  <c r="C467" i="2"/>
  <c r="E467" i="2"/>
  <c r="D467" i="2"/>
  <c r="G467" i="2"/>
  <c r="H467" i="2"/>
  <c r="B467" i="2"/>
  <c r="A468" i="2"/>
  <c r="C468" i="2"/>
  <c r="D468" i="2"/>
  <c r="E468" i="2"/>
  <c r="G468" i="2"/>
  <c r="H468" i="2"/>
  <c r="B468" i="2"/>
  <c r="A469" i="2"/>
  <c r="B469" i="2"/>
  <c r="D469" i="2"/>
  <c r="E469" i="2"/>
  <c r="G469" i="2"/>
  <c r="C469" i="2"/>
  <c r="H469" i="2"/>
  <c r="A470" i="2"/>
  <c r="C470" i="2"/>
  <c r="E470" i="2"/>
  <c r="D470" i="2"/>
  <c r="G470" i="2"/>
  <c r="H470" i="2"/>
  <c r="B470" i="2"/>
  <c r="A471" i="2"/>
  <c r="C471" i="2"/>
  <c r="E471" i="2"/>
  <c r="D471" i="2"/>
  <c r="G471" i="2"/>
  <c r="H471" i="2"/>
  <c r="B471" i="2"/>
  <c r="A472" i="2"/>
  <c r="C472" i="2"/>
  <c r="D472" i="2"/>
  <c r="E472" i="2"/>
  <c r="G472" i="2"/>
  <c r="H472" i="2"/>
  <c r="B472" i="2"/>
  <c r="A473" i="2"/>
  <c r="B473" i="2"/>
  <c r="D473" i="2"/>
  <c r="G473" i="2"/>
  <c r="C473" i="2"/>
  <c r="E473" i="2"/>
  <c r="H473" i="2"/>
  <c r="A474" i="2"/>
  <c r="C474" i="2"/>
  <c r="E474" i="2"/>
  <c r="D474" i="2"/>
  <c r="G474" i="2"/>
  <c r="H474" i="2"/>
  <c r="B474" i="2"/>
  <c r="A475" i="2"/>
  <c r="C475" i="2"/>
  <c r="E475" i="2"/>
  <c r="D475" i="2"/>
  <c r="G475" i="2"/>
  <c r="H475" i="2"/>
  <c r="B475" i="2"/>
  <c r="A476" i="2"/>
  <c r="C476" i="2"/>
  <c r="D476" i="2"/>
  <c r="E476" i="2"/>
  <c r="G476" i="2"/>
  <c r="H476" i="2"/>
  <c r="B476" i="2"/>
  <c r="A477" i="2"/>
  <c r="B477" i="2"/>
  <c r="D477" i="2"/>
  <c r="G477" i="2"/>
  <c r="C477" i="2"/>
  <c r="H477" i="2"/>
  <c r="A478" i="2"/>
  <c r="C478" i="2"/>
  <c r="D478" i="2"/>
  <c r="G478" i="2"/>
  <c r="H478" i="2"/>
  <c r="B478" i="2"/>
  <c r="A479" i="2"/>
  <c r="C479" i="2"/>
  <c r="E479" i="2"/>
  <c r="D479" i="2"/>
  <c r="G479" i="2"/>
  <c r="H479" i="2"/>
  <c r="B479" i="2"/>
  <c r="A480" i="2"/>
  <c r="C480" i="2"/>
  <c r="D480" i="2"/>
  <c r="E480" i="2"/>
  <c r="G480" i="2"/>
  <c r="H480" i="2"/>
  <c r="B480" i="2"/>
  <c r="A481" i="2"/>
  <c r="B481" i="2"/>
  <c r="D481" i="2"/>
  <c r="G481" i="2"/>
  <c r="C481" i="2"/>
  <c r="H481" i="2"/>
  <c r="A482" i="2"/>
  <c r="B482" i="2"/>
  <c r="C482" i="2"/>
  <c r="E482" i="2"/>
  <c r="D482" i="2"/>
  <c r="G482" i="2"/>
  <c r="H482" i="2"/>
  <c r="A483" i="2"/>
  <c r="C483" i="2"/>
  <c r="E483" i="2"/>
  <c r="D483" i="2"/>
  <c r="G483" i="2"/>
  <c r="H483" i="2"/>
  <c r="B483" i="2"/>
  <c r="A484" i="2"/>
  <c r="C484" i="2"/>
  <c r="D484" i="2"/>
  <c r="G484" i="2"/>
  <c r="H484" i="2"/>
  <c r="B484" i="2"/>
  <c r="A485" i="2"/>
  <c r="B485" i="2"/>
  <c r="D485" i="2"/>
  <c r="E485" i="2"/>
  <c r="G485" i="2"/>
  <c r="C485" i="2"/>
  <c r="H485" i="2"/>
  <c r="A486" i="2"/>
  <c r="D486" i="2"/>
  <c r="G486" i="2"/>
  <c r="C486" i="2"/>
  <c r="E486" i="2"/>
  <c r="H486" i="2"/>
  <c r="B486" i="2"/>
  <c r="A487" i="2"/>
  <c r="C487" i="2"/>
  <c r="E487" i="2"/>
  <c r="D487" i="2"/>
  <c r="G487" i="2"/>
  <c r="H487" i="2"/>
  <c r="B487" i="2"/>
  <c r="A488" i="2"/>
  <c r="C488" i="2"/>
  <c r="D488" i="2"/>
  <c r="G488" i="2"/>
  <c r="H488" i="2"/>
  <c r="B488" i="2"/>
  <c r="A489" i="2"/>
  <c r="B489" i="2"/>
  <c r="D489" i="2"/>
  <c r="G489" i="2"/>
  <c r="C489" i="2"/>
  <c r="E489" i="2"/>
  <c r="H489" i="2"/>
  <c r="A490" i="2"/>
  <c r="B490" i="2"/>
  <c r="C490" i="2"/>
  <c r="E490" i="2"/>
  <c r="D490" i="2"/>
  <c r="G490" i="2"/>
  <c r="H490" i="2"/>
  <c r="A491" i="2"/>
  <c r="C491" i="2"/>
  <c r="E491" i="2"/>
  <c r="D491" i="2"/>
  <c r="G491" i="2"/>
  <c r="H491" i="2"/>
  <c r="B491" i="2"/>
  <c r="A492" i="2"/>
  <c r="C492" i="2"/>
  <c r="D492" i="2"/>
  <c r="E492" i="2"/>
  <c r="G492" i="2"/>
  <c r="H492" i="2"/>
  <c r="B492" i="2"/>
  <c r="A493" i="2"/>
  <c r="B493" i="2"/>
  <c r="D493" i="2"/>
  <c r="E493" i="2"/>
  <c r="G493" i="2"/>
  <c r="C493" i="2"/>
  <c r="H493" i="2"/>
  <c r="A494" i="2"/>
  <c r="C494" i="2"/>
  <c r="E494" i="2"/>
  <c r="D494" i="2"/>
  <c r="G494" i="2"/>
  <c r="H494" i="2"/>
  <c r="B494" i="2"/>
  <c r="A495" i="2"/>
  <c r="C495" i="2"/>
  <c r="E495" i="2"/>
  <c r="D495" i="2"/>
  <c r="G495" i="2"/>
  <c r="H495" i="2"/>
  <c r="B495" i="2"/>
  <c r="A496" i="2"/>
  <c r="C496" i="2"/>
  <c r="D496" i="2"/>
  <c r="G496" i="2"/>
  <c r="H496" i="2"/>
  <c r="B496" i="2"/>
  <c r="A497" i="2"/>
  <c r="B497" i="2"/>
  <c r="D497" i="2"/>
  <c r="G497" i="2"/>
  <c r="C497" i="2"/>
  <c r="H497" i="2"/>
  <c r="A498" i="2"/>
  <c r="C498" i="2"/>
  <c r="E498" i="2"/>
  <c r="D498" i="2"/>
  <c r="G498" i="2"/>
  <c r="H498" i="2"/>
  <c r="B498" i="2"/>
  <c r="A499" i="2"/>
  <c r="C499" i="2"/>
  <c r="E499" i="2"/>
  <c r="D499" i="2"/>
  <c r="G499" i="2"/>
  <c r="H499" i="2"/>
  <c r="B499" i="2"/>
  <c r="A500" i="2"/>
  <c r="C500" i="2"/>
  <c r="D500" i="2"/>
  <c r="G500" i="2"/>
  <c r="H500" i="2"/>
  <c r="B500" i="2"/>
  <c r="A501" i="2"/>
  <c r="B501" i="2"/>
  <c r="D501" i="2"/>
  <c r="E501" i="2"/>
  <c r="G501" i="2"/>
  <c r="C501" i="2"/>
  <c r="H501" i="2"/>
  <c r="A502" i="2"/>
  <c r="D502" i="2"/>
  <c r="G502" i="2"/>
  <c r="C502" i="2"/>
  <c r="E502" i="2"/>
  <c r="H502" i="2"/>
  <c r="B502" i="2"/>
  <c r="A503" i="2"/>
  <c r="C503" i="2"/>
  <c r="D503" i="2"/>
  <c r="G503" i="2"/>
  <c r="H503" i="2"/>
  <c r="B503" i="2"/>
  <c r="A504" i="2"/>
  <c r="C504" i="2"/>
  <c r="D504" i="2"/>
  <c r="G504" i="2"/>
  <c r="H504" i="2"/>
  <c r="B504" i="2"/>
  <c r="A505" i="2"/>
  <c r="B505" i="2"/>
  <c r="D505" i="2"/>
  <c r="G505" i="2"/>
  <c r="C505" i="2"/>
  <c r="E505" i="2"/>
  <c r="H505" i="2"/>
  <c r="A506" i="2"/>
  <c r="B506" i="2"/>
  <c r="C506" i="2"/>
  <c r="E506" i="2"/>
  <c r="D506" i="2"/>
  <c r="G506" i="2"/>
  <c r="H506" i="2"/>
  <c r="A507" i="2"/>
  <c r="C507" i="2"/>
  <c r="E507" i="2"/>
  <c r="D507" i="2"/>
  <c r="G507" i="2"/>
  <c r="H507" i="2"/>
  <c r="B507" i="2"/>
  <c r="A508" i="2"/>
  <c r="C508" i="2"/>
  <c r="D508" i="2"/>
  <c r="E508" i="2"/>
  <c r="G508" i="2"/>
  <c r="H508" i="2"/>
  <c r="B508" i="2"/>
  <c r="A509" i="2"/>
  <c r="B509" i="2"/>
  <c r="D509" i="2"/>
  <c r="E509" i="2"/>
  <c r="G509" i="2"/>
  <c r="C509" i="2"/>
  <c r="H509" i="2"/>
  <c r="A510" i="2"/>
  <c r="C510" i="2"/>
  <c r="E510" i="2"/>
  <c r="D510" i="2"/>
  <c r="G510" i="2"/>
  <c r="H510" i="2"/>
  <c r="B510" i="2"/>
  <c r="A511" i="2"/>
  <c r="C511" i="2"/>
  <c r="E511" i="2"/>
  <c r="D511" i="2"/>
  <c r="G511" i="2"/>
  <c r="H511" i="2"/>
  <c r="B511" i="2"/>
  <c r="A512" i="2"/>
  <c r="C512" i="2"/>
  <c r="D512" i="2"/>
  <c r="E512" i="2"/>
  <c r="G512" i="2"/>
  <c r="H512" i="2"/>
  <c r="B512" i="2"/>
  <c r="A513" i="2"/>
  <c r="B513" i="2"/>
  <c r="D513" i="2"/>
  <c r="G513" i="2"/>
  <c r="C513" i="2"/>
  <c r="E513" i="2"/>
  <c r="H513" i="2"/>
  <c r="A514" i="2"/>
  <c r="C514" i="2"/>
  <c r="E514" i="2"/>
  <c r="D514" i="2"/>
  <c r="G514" i="2"/>
  <c r="H514" i="2"/>
  <c r="B514" i="2"/>
  <c r="A515" i="2"/>
  <c r="C515" i="2"/>
  <c r="E515" i="2"/>
  <c r="D515" i="2"/>
  <c r="G515" i="2"/>
  <c r="H515" i="2"/>
  <c r="B515" i="2"/>
  <c r="A516" i="2"/>
  <c r="C516" i="2"/>
  <c r="D516" i="2"/>
  <c r="G516" i="2"/>
  <c r="H516" i="2"/>
  <c r="B516" i="2"/>
  <c r="A517" i="2"/>
  <c r="B517" i="2"/>
  <c r="D517" i="2"/>
  <c r="E517" i="2"/>
  <c r="G517" i="2"/>
  <c r="C517" i="2"/>
  <c r="H517" i="2"/>
  <c r="A518" i="2"/>
  <c r="D518" i="2"/>
  <c r="G518" i="2"/>
  <c r="C518" i="2"/>
  <c r="E518" i="2"/>
  <c r="H518" i="2"/>
  <c r="B518" i="2"/>
  <c r="A519" i="2"/>
  <c r="C519" i="2"/>
  <c r="D519" i="2"/>
  <c r="G519" i="2"/>
  <c r="H519" i="2"/>
  <c r="B519" i="2"/>
  <c r="A520" i="2"/>
  <c r="C520" i="2"/>
  <c r="D520" i="2"/>
  <c r="E520" i="2"/>
  <c r="G520" i="2"/>
  <c r="H520" i="2"/>
  <c r="B520" i="2"/>
  <c r="A521" i="2"/>
  <c r="B521" i="2"/>
  <c r="D521" i="2"/>
  <c r="G521" i="2"/>
  <c r="C521" i="2"/>
  <c r="E521" i="2"/>
  <c r="H521" i="2"/>
  <c r="A522" i="2"/>
  <c r="B522" i="2"/>
  <c r="C522" i="2"/>
  <c r="D522" i="2"/>
  <c r="G522" i="2"/>
  <c r="H522" i="2"/>
  <c r="A523" i="2"/>
  <c r="C523" i="2"/>
  <c r="E523" i="2"/>
  <c r="D523" i="2"/>
  <c r="G523" i="2"/>
  <c r="H523" i="2"/>
  <c r="B523" i="2"/>
  <c r="A524" i="2"/>
  <c r="C524" i="2"/>
  <c r="D524" i="2"/>
  <c r="E524" i="2"/>
  <c r="G524" i="2"/>
  <c r="H524" i="2"/>
  <c r="B524" i="2"/>
  <c r="A525" i="2"/>
  <c r="B525" i="2"/>
  <c r="D525" i="2"/>
  <c r="G525" i="2"/>
  <c r="C525" i="2"/>
  <c r="H525" i="2"/>
  <c r="A526" i="2"/>
  <c r="D526" i="2"/>
  <c r="G526" i="2"/>
  <c r="C526" i="2"/>
  <c r="H526" i="2"/>
  <c r="B526" i="2"/>
  <c r="A527" i="2"/>
  <c r="C527" i="2"/>
  <c r="D527" i="2"/>
  <c r="G527" i="2"/>
  <c r="H527" i="2"/>
  <c r="B527" i="2"/>
  <c r="E378" i="2" l="1"/>
  <c r="E349" i="2"/>
  <c r="E338" i="2"/>
  <c r="E219" i="2"/>
  <c r="E159" i="2"/>
  <c r="E151" i="2"/>
  <c r="E83" i="2"/>
  <c r="E293" i="2"/>
  <c r="E264" i="2"/>
  <c r="E129" i="2"/>
  <c r="E121" i="2"/>
  <c r="E114" i="2"/>
  <c r="E104" i="2"/>
  <c r="E90" i="2"/>
  <c r="E31" i="2"/>
  <c r="E452" i="2"/>
  <c r="E364" i="2"/>
  <c r="E47" i="2"/>
  <c r="E404" i="2"/>
  <c r="E389" i="2"/>
  <c r="E516" i="2"/>
  <c r="E497" i="2"/>
  <c r="E441" i="2"/>
  <c r="E430" i="2"/>
  <c r="E423" i="2"/>
  <c r="E397" i="2"/>
  <c r="E309" i="2"/>
  <c r="E226" i="2"/>
  <c r="E166" i="2"/>
  <c r="E17" i="2"/>
  <c r="E317" i="2"/>
  <c r="E275" i="2"/>
  <c r="E184" i="2"/>
  <c r="E155" i="2"/>
  <c r="E146" i="2"/>
  <c r="E79" i="2"/>
  <c r="E76" i="2"/>
  <c r="E69" i="2"/>
  <c r="E25" i="2"/>
  <c r="E477" i="2"/>
  <c r="E385" i="2"/>
  <c r="E382" i="2"/>
  <c r="E360" i="2"/>
  <c r="E302" i="2"/>
  <c r="E296" i="2"/>
  <c r="E268" i="2"/>
  <c r="E261" i="2"/>
  <c r="E236" i="2"/>
  <c r="E199" i="2"/>
  <c r="E111" i="2"/>
  <c r="E93" i="2"/>
  <c r="E41" i="2"/>
  <c r="E500" i="2"/>
  <c r="E484" i="2"/>
  <c r="E312" i="2"/>
  <c r="E206" i="2"/>
  <c r="E117" i="2"/>
  <c r="E62" i="2"/>
  <c r="E526" i="2"/>
  <c r="E525" i="2"/>
  <c r="E481" i="2"/>
  <c r="E478" i="2"/>
  <c r="E465" i="2"/>
  <c r="E462" i="2"/>
  <c r="E401" i="2"/>
  <c r="E16" i="2"/>
  <c r="F522" i="1"/>
  <c r="G522" i="1" s="1"/>
  <c r="K522" i="1" s="1"/>
  <c r="F498" i="1"/>
  <c r="G498" i="1" s="1"/>
  <c r="J498" i="1" s="1"/>
  <c r="F490" i="1"/>
  <c r="G490" i="1" s="1"/>
  <c r="K490" i="1" s="1"/>
  <c r="F421" i="1"/>
  <c r="G421" i="1" s="1"/>
  <c r="I421" i="1" s="1"/>
  <c r="F361" i="1"/>
  <c r="G361" i="1" s="1"/>
  <c r="I361" i="1" s="1"/>
  <c r="F334" i="1"/>
  <c r="G334" i="1" s="1"/>
  <c r="I334" i="1" s="1"/>
  <c r="F321" i="1"/>
  <c r="G321" i="1" s="1"/>
  <c r="I321" i="1" s="1"/>
  <c r="F273" i="1"/>
  <c r="G273" i="1" s="1"/>
  <c r="I273" i="1" s="1"/>
  <c r="F265" i="1"/>
  <c r="G265" i="1" s="1"/>
  <c r="I265" i="1" s="1"/>
  <c r="F184" i="1"/>
  <c r="G184" i="1" s="1"/>
  <c r="I184" i="1" s="1"/>
  <c r="F173" i="1"/>
  <c r="G173" i="1" s="1"/>
  <c r="I173" i="1" s="1"/>
  <c r="F145" i="1"/>
  <c r="G145" i="1" s="1"/>
  <c r="I145" i="1" s="1"/>
  <c r="F52" i="1"/>
  <c r="G52" i="1" s="1"/>
  <c r="H52" i="1" s="1"/>
  <c r="E162" i="2"/>
  <c r="E58" i="2"/>
  <c r="E286" i="2"/>
  <c r="E235" i="2"/>
  <c r="E496" i="2"/>
  <c r="E504" i="2"/>
  <c r="E450" i="2"/>
  <c r="E426" i="2"/>
  <c r="E318" i="2"/>
  <c r="E522" i="2"/>
  <c r="E420" i="2"/>
  <c r="E329" i="2"/>
  <c r="E307" i="2"/>
  <c r="E445" i="2"/>
  <c r="E116" i="2"/>
  <c r="E85" i="2"/>
  <c r="E220" i="2"/>
  <c r="E170" i="2"/>
  <c r="F507" i="1"/>
  <c r="G507" i="1" s="1"/>
  <c r="E316" i="2"/>
  <c r="E503" i="2"/>
  <c r="E488" i="2"/>
  <c r="E276" i="2"/>
  <c r="E527" i="2"/>
  <c r="E273" i="2"/>
  <c r="C12" i="1"/>
  <c r="C11" i="1"/>
  <c r="P580" i="1" l="1"/>
  <c r="P578" i="1"/>
  <c r="P579" i="1"/>
  <c r="P576" i="1"/>
  <c r="P494" i="1"/>
  <c r="P233" i="1"/>
  <c r="P211" i="1"/>
  <c r="P39" i="1"/>
  <c r="P457" i="1"/>
  <c r="P575" i="1"/>
  <c r="P393" i="1"/>
  <c r="P421" i="1"/>
  <c r="P164" i="1"/>
  <c r="P238" i="1"/>
  <c r="P53" i="1"/>
  <c r="P207" i="1"/>
  <c r="P28" i="1"/>
  <c r="P447" i="1"/>
  <c r="P442" i="1"/>
  <c r="P334" i="1"/>
  <c r="P377" i="1"/>
  <c r="P496" i="1"/>
  <c r="P194" i="1"/>
  <c r="P507" i="1"/>
  <c r="P370" i="1"/>
  <c r="P84" i="1"/>
  <c r="P455" i="1"/>
  <c r="P183" i="1"/>
  <c r="P252" i="1"/>
  <c r="P548" i="1"/>
  <c r="P528" i="1"/>
  <c r="P209" i="1"/>
  <c r="P488" i="1"/>
  <c r="P498" i="1"/>
  <c r="P170" i="1"/>
  <c r="P68" i="1"/>
  <c r="P549" i="1"/>
  <c r="P220" i="1"/>
  <c r="P346" i="1"/>
  <c r="P414" i="1"/>
  <c r="P85" i="1"/>
  <c r="P199" i="1"/>
  <c r="P24" i="1"/>
  <c r="P243" i="1"/>
  <c r="P175" i="1"/>
  <c r="P454" i="1"/>
  <c r="P342" i="1"/>
  <c r="P300" i="1"/>
  <c r="P81" i="1"/>
  <c r="P35" i="1"/>
  <c r="P284" i="1"/>
  <c r="P40" i="1"/>
  <c r="P537" i="1"/>
  <c r="P77" i="1"/>
  <c r="P343" i="1"/>
  <c r="P404" i="1"/>
  <c r="P465" i="1"/>
  <c r="P206" i="1"/>
  <c r="P153" i="1"/>
  <c r="P26" i="1"/>
  <c r="P543" i="1"/>
  <c r="P196" i="1"/>
  <c r="P30" i="1"/>
  <c r="P195" i="1"/>
  <c r="P424" i="1"/>
  <c r="P139" i="1"/>
  <c r="P419" i="1"/>
  <c r="P376" i="1"/>
  <c r="P23" i="1"/>
  <c r="P304" i="1"/>
  <c r="P517" i="1"/>
  <c r="P303" i="1"/>
  <c r="P227" i="1"/>
  <c r="P384" i="1"/>
  <c r="P437" i="1"/>
  <c r="P484" i="1"/>
  <c r="P59" i="1"/>
  <c r="P535" i="1"/>
  <c r="P265" i="1"/>
  <c r="P204" i="1"/>
  <c r="P290" i="1"/>
  <c r="P168" i="1"/>
  <c r="P425" i="1"/>
  <c r="P257" i="1"/>
  <c r="P412" i="1"/>
  <c r="P193" i="1"/>
  <c r="P80" i="1"/>
  <c r="P89" i="1"/>
  <c r="P512" i="1"/>
  <c r="P282" i="1"/>
  <c r="P54" i="1"/>
  <c r="P298" i="1"/>
  <c r="P545" i="1"/>
  <c r="P491" i="1"/>
  <c r="P374" i="1"/>
  <c r="P426" i="1"/>
  <c r="P323" i="1"/>
  <c r="P91" i="1"/>
  <c r="P202" i="1"/>
  <c r="P253" i="1"/>
  <c r="P291" i="1"/>
  <c r="P391" i="1"/>
  <c r="P436" i="1"/>
  <c r="P162" i="1"/>
  <c r="P364" i="1"/>
  <c r="P532" i="1"/>
  <c r="P445" i="1"/>
  <c r="P574" i="1"/>
  <c r="P149" i="1"/>
  <c r="P51" i="1"/>
  <c r="P181" i="1"/>
  <c r="P352" i="1"/>
  <c r="P47" i="1"/>
  <c r="P427" i="1"/>
  <c r="P299" i="1"/>
  <c r="P296" i="1"/>
  <c r="P403" i="1"/>
  <c r="P198" i="1"/>
  <c r="P273" i="1"/>
  <c r="P38" i="1"/>
  <c r="P349" i="1"/>
  <c r="P308" i="1"/>
  <c r="P226" i="1"/>
  <c r="P462" i="1"/>
  <c r="P463" i="1"/>
  <c r="P117" i="1"/>
  <c r="P347" i="1"/>
  <c r="P45" i="1"/>
  <c r="P169" i="1"/>
  <c r="P378" i="1"/>
  <c r="P536" i="1"/>
  <c r="P405" i="1"/>
  <c r="P332" i="1"/>
  <c r="P368" i="1"/>
  <c r="P67" i="1"/>
  <c r="P94" i="1"/>
  <c r="P127" i="1"/>
  <c r="P264" i="1"/>
  <c r="P278" i="1"/>
  <c r="P438" i="1"/>
  <c r="P32" i="1"/>
  <c r="P369" i="1"/>
  <c r="P505" i="1"/>
  <c r="P228" i="1"/>
  <c r="P43" i="1"/>
  <c r="P108" i="1"/>
  <c r="P472" i="1"/>
  <c r="P525" i="1"/>
  <c r="P310" i="1"/>
  <c r="P395" i="1"/>
  <c r="P258" i="1"/>
  <c r="P534" i="1"/>
  <c r="P322" i="1"/>
  <c r="P283" i="1"/>
  <c r="P163" i="1"/>
  <c r="P504" i="1"/>
  <c r="P102" i="1"/>
  <c r="P501" i="1"/>
  <c r="P446" i="1"/>
  <c r="P78" i="1"/>
  <c r="P166" i="1"/>
  <c r="P328" i="1"/>
  <c r="P148" i="1"/>
  <c r="P144" i="1"/>
  <c r="P448" i="1"/>
  <c r="P558" i="1"/>
  <c r="P357" i="1"/>
  <c r="P481" i="1"/>
  <c r="P230" i="1"/>
  <c r="P302" i="1"/>
  <c r="P336" i="1"/>
  <c r="P231" i="1"/>
  <c r="P555" i="1"/>
  <c r="P268" i="1"/>
  <c r="P214" i="1"/>
  <c r="P98" i="1"/>
  <c r="P176" i="1"/>
  <c r="P44" i="1"/>
  <c r="P190" i="1"/>
  <c r="P271" i="1"/>
  <c r="P400" i="1"/>
  <c r="P497" i="1"/>
  <c r="P186" i="1"/>
  <c r="P459" i="1"/>
  <c r="P468" i="1"/>
  <c r="P477" i="1"/>
  <c r="P34" i="1"/>
  <c r="P215" i="1"/>
  <c r="P212" i="1"/>
  <c r="P571" i="1"/>
  <c r="P62" i="1"/>
  <c r="P177" i="1"/>
  <c r="P381" i="1"/>
  <c r="P338" i="1"/>
  <c r="P573" i="1"/>
  <c r="P474" i="1"/>
  <c r="P225" i="1"/>
  <c r="P158" i="1"/>
  <c r="P49" i="1"/>
  <c r="P439" i="1"/>
  <c r="P557" i="1"/>
  <c r="P213" i="1"/>
  <c r="P235" i="1"/>
  <c r="P553" i="1"/>
  <c r="P509" i="1"/>
  <c r="P560" i="1"/>
  <c r="P142" i="1"/>
  <c r="P417" i="1"/>
  <c r="P173" i="1"/>
  <c r="P577" i="1"/>
  <c r="P261" i="1"/>
  <c r="P542" i="1"/>
  <c r="P156" i="1"/>
  <c r="P538" i="1"/>
  <c r="P418" i="1"/>
  <c r="P250" i="1"/>
  <c r="P315" i="1"/>
  <c r="P508" i="1"/>
  <c r="P550" i="1"/>
  <c r="P453" i="1"/>
  <c r="P185" i="1"/>
  <c r="P87" i="1"/>
  <c r="P217" i="1"/>
  <c r="P559" i="1"/>
  <c r="P234" i="1"/>
  <c r="P561" i="1"/>
  <c r="P544" i="1"/>
  <c r="P245" i="1"/>
  <c r="P200" i="1"/>
  <c r="P286" i="1"/>
  <c r="P223" i="1"/>
  <c r="P138" i="1"/>
  <c r="P386" i="1"/>
  <c r="P413" i="1"/>
  <c r="P353" i="1"/>
  <c r="P248" i="1"/>
  <c r="P562" i="1"/>
  <c r="P92" i="1"/>
  <c r="P236" i="1"/>
  <c r="P490" i="1"/>
  <c r="P314" i="1"/>
  <c r="P239" i="1"/>
  <c r="P224" i="1"/>
  <c r="P506" i="1"/>
  <c r="P470" i="1"/>
  <c r="P495" i="1"/>
  <c r="P52" i="1"/>
  <c r="P394" i="1"/>
  <c r="P483" i="1"/>
  <c r="P565" i="1"/>
  <c r="P406" i="1"/>
  <c r="P64" i="1"/>
  <c r="P113" i="1"/>
  <c r="P423" i="1"/>
  <c r="P93" i="1"/>
  <c r="P119" i="1"/>
  <c r="P351" i="1"/>
  <c r="P216" i="1"/>
  <c r="P154" i="1"/>
  <c r="P126" i="1"/>
  <c r="P110" i="1"/>
  <c r="P180" i="1"/>
  <c r="P301" i="1"/>
  <c r="P367" i="1"/>
  <c r="P178" i="1"/>
  <c r="P60" i="1"/>
  <c r="P444" i="1"/>
  <c r="P502" i="1"/>
  <c r="P433" i="1"/>
  <c r="P48" i="1"/>
  <c r="P359" i="1"/>
  <c r="P320" i="1"/>
  <c r="P348" i="1"/>
  <c r="P415" i="1"/>
  <c r="P167" i="1"/>
  <c r="P458" i="1"/>
  <c r="P70" i="1"/>
  <c r="P135" i="1"/>
  <c r="P155" i="1"/>
  <c r="P452" i="1"/>
  <c r="P539" i="1"/>
  <c r="P345" i="1"/>
  <c r="P407" i="1"/>
  <c r="P55" i="1"/>
  <c r="P318" i="1"/>
  <c r="P527" i="1"/>
  <c r="P365" i="1"/>
  <c r="P325" i="1"/>
  <c r="P526" i="1"/>
  <c r="P500" i="1"/>
  <c r="P567" i="1"/>
  <c r="P42" i="1"/>
  <c r="P566" i="1"/>
  <c r="P90" i="1"/>
  <c r="P396" i="1"/>
  <c r="P21" i="1"/>
  <c r="P443" i="1"/>
  <c r="P564" i="1"/>
  <c r="P128" i="1"/>
  <c r="P469" i="1"/>
  <c r="P366" i="1"/>
  <c r="P33" i="1"/>
  <c r="P46" i="1"/>
  <c r="P270" i="1"/>
  <c r="P218" i="1"/>
  <c r="P401" i="1"/>
  <c r="P219" i="1"/>
  <c r="P371" i="1"/>
  <c r="P232" i="1"/>
  <c r="P428" i="1"/>
  <c r="P316" i="1"/>
  <c r="P556" i="1"/>
  <c r="P244" i="1"/>
  <c r="P160" i="1"/>
  <c r="P187" i="1"/>
  <c r="P461" i="1"/>
  <c r="P363" i="1"/>
  <c r="P263" i="1"/>
  <c r="P456" i="1"/>
  <c r="P529" i="1"/>
  <c r="P511" i="1"/>
  <c r="P392" i="1"/>
  <c r="P410" i="1"/>
  <c r="P479" i="1"/>
  <c r="P99" i="1"/>
  <c r="P114" i="1"/>
  <c r="P327" i="1"/>
  <c r="P50" i="1"/>
  <c r="P241" i="1"/>
  <c r="P324" i="1"/>
  <c r="P203" i="1"/>
  <c r="P422" i="1"/>
  <c r="P358" i="1"/>
  <c r="P69" i="1"/>
  <c r="P398" i="1"/>
  <c r="P274" i="1"/>
  <c r="P475" i="1"/>
  <c r="P222" i="1"/>
  <c r="P72" i="1"/>
  <c r="P487" i="1"/>
  <c r="P279" i="1"/>
  <c r="P350" i="1"/>
  <c r="P541" i="1"/>
  <c r="P379" i="1"/>
  <c r="P466" i="1"/>
  <c r="P361" i="1"/>
  <c r="P147" i="1"/>
  <c r="P182" i="1"/>
  <c r="P136" i="1"/>
  <c r="P533" i="1"/>
  <c r="P116" i="1"/>
  <c r="P524" i="1"/>
  <c r="P105" i="1"/>
  <c r="P431" i="1"/>
  <c r="P382" i="1"/>
  <c r="P121" i="1"/>
  <c r="P118" i="1"/>
  <c r="P356" i="1"/>
  <c r="P387" i="1"/>
  <c r="P272" i="1"/>
  <c r="P408" i="1"/>
  <c r="P157" i="1"/>
  <c r="P31" i="1"/>
  <c r="P275" i="1"/>
  <c r="P229" i="1"/>
  <c r="P499" i="1"/>
  <c r="P355" i="1"/>
  <c r="P103" i="1"/>
  <c r="P247" i="1"/>
  <c r="P262" i="1"/>
  <c r="P569" i="1"/>
  <c r="P305" i="1"/>
  <c r="P450" i="1"/>
  <c r="P385" i="1"/>
  <c r="P152" i="1"/>
  <c r="P124" i="1"/>
  <c r="P409" i="1"/>
  <c r="P399" i="1"/>
  <c r="P402" i="1"/>
  <c r="P95" i="1"/>
  <c r="P337" i="1"/>
  <c r="P390" i="1"/>
  <c r="P179" i="1"/>
  <c r="P112" i="1"/>
  <c r="P104" i="1"/>
  <c r="P260" i="1"/>
  <c r="P246" i="1"/>
  <c r="P125" i="1"/>
  <c r="P460" i="1"/>
  <c r="P295" i="1"/>
  <c r="P66" i="1"/>
  <c r="P192" i="1"/>
  <c r="P58" i="1"/>
  <c r="P317" i="1"/>
  <c r="P292" i="1"/>
  <c r="P339" i="1"/>
  <c r="P372" i="1"/>
  <c r="P111" i="1"/>
  <c r="P344" i="1"/>
  <c r="P503" i="1"/>
  <c r="P380" i="1"/>
  <c r="P388" i="1"/>
  <c r="P145" i="1"/>
  <c r="P256" i="1"/>
  <c r="P311" i="1"/>
  <c r="P255" i="1"/>
  <c r="P201" i="1"/>
  <c r="P129" i="1"/>
  <c r="P441" i="1"/>
  <c r="P140" i="1"/>
  <c r="P297" i="1"/>
  <c r="P432" i="1"/>
  <c r="P330" i="1"/>
  <c r="P341" i="1"/>
  <c r="P319" i="1"/>
  <c r="P362" i="1"/>
  <c r="P146" i="1"/>
  <c r="P266" i="1"/>
  <c r="P510" i="1"/>
  <c r="P522" i="1"/>
  <c r="P242" i="1"/>
  <c r="P73" i="1"/>
  <c r="P159" i="1"/>
  <c r="P251" i="1"/>
  <c r="P572" i="1"/>
  <c r="P82" i="1"/>
  <c r="P520" i="1"/>
  <c r="P61" i="1"/>
  <c r="P276" i="1"/>
  <c r="P120" i="1"/>
  <c r="P79" i="1"/>
  <c r="P568" i="1"/>
  <c r="P109" i="1"/>
  <c r="P122" i="1"/>
  <c r="P57" i="1"/>
  <c r="P205" i="1"/>
  <c r="P429" i="1"/>
  <c r="P254" i="1"/>
  <c r="P184" i="1"/>
  <c r="P514" i="1"/>
  <c r="P132" i="1"/>
  <c r="P464" i="1"/>
  <c r="P482" i="1"/>
  <c r="P191" i="1"/>
  <c r="P416" i="1"/>
  <c r="P197" i="1"/>
  <c r="P540" i="1"/>
  <c r="P476" i="1"/>
  <c r="P71" i="1"/>
  <c r="P74" i="1"/>
  <c r="P75" i="1"/>
  <c r="P449" i="1"/>
  <c r="P523" i="1"/>
  <c r="P309" i="1"/>
  <c r="P150" i="1"/>
  <c r="P107" i="1"/>
  <c r="P281" i="1"/>
  <c r="P489" i="1"/>
  <c r="P554" i="1"/>
  <c r="P88" i="1"/>
  <c r="P485" i="1"/>
  <c r="P63" i="1"/>
  <c r="P383" i="1"/>
  <c r="P516" i="1"/>
  <c r="P131" i="1"/>
  <c r="P546" i="1"/>
  <c r="P478" i="1"/>
  <c r="P96" i="1"/>
  <c r="P551" i="1"/>
  <c r="P289" i="1"/>
  <c r="P360" i="1"/>
  <c r="P451" i="1"/>
  <c r="P570" i="1"/>
  <c r="P340" i="1"/>
  <c r="P249" i="1"/>
  <c r="P329" i="1"/>
  <c r="P133" i="1"/>
  <c r="P373" i="1"/>
  <c r="P335" i="1"/>
  <c r="P513" i="1"/>
  <c r="P307" i="1"/>
  <c r="P467" i="1"/>
  <c r="P285" i="1"/>
  <c r="P530" i="1"/>
  <c r="P27" i="1"/>
  <c r="P492" i="1"/>
  <c r="P519" i="1"/>
  <c r="P326" i="1"/>
  <c r="P277" i="1"/>
  <c r="P130" i="1"/>
  <c r="P208" i="1"/>
  <c r="P321" i="1"/>
  <c r="P101" i="1"/>
  <c r="P141" i="1"/>
  <c r="P293" i="1"/>
  <c r="P280" i="1"/>
  <c r="P375" i="1"/>
  <c r="P100" i="1"/>
  <c r="P221" i="1"/>
  <c r="P331" i="1"/>
  <c r="P237" i="1"/>
  <c r="P294" i="1"/>
  <c r="P189" i="1"/>
  <c r="P210" i="1"/>
  <c r="P354" i="1"/>
  <c r="P471" i="1"/>
  <c r="P440" i="1"/>
  <c r="P123" i="1"/>
  <c r="P411" i="1"/>
  <c r="P188" i="1"/>
  <c r="P547" i="1"/>
  <c r="P37" i="1"/>
  <c r="P259" i="1"/>
  <c r="P552" i="1"/>
  <c r="P56" i="1"/>
  <c r="P515" i="1"/>
  <c r="P306" i="1"/>
  <c r="P288" i="1"/>
  <c r="P137" i="1"/>
  <c r="P563" i="1"/>
  <c r="P312" i="1"/>
  <c r="C15" i="1"/>
  <c r="C18" i="1" s="1"/>
  <c r="P29" i="1"/>
  <c r="P134" i="1"/>
  <c r="P41" i="1"/>
  <c r="P313" i="1"/>
  <c r="P269" i="1"/>
  <c r="P106" i="1"/>
  <c r="P97" i="1"/>
  <c r="P86" i="1"/>
  <c r="P434" i="1"/>
  <c r="P397" i="1"/>
  <c r="P65" i="1"/>
  <c r="P143" i="1"/>
  <c r="P165" i="1"/>
  <c r="P493" i="1"/>
  <c r="P435" i="1"/>
  <c r="P174" i="1"/>
  <c r="P22" i="1"/>
  <c r="P480" i="1"/>
  <c r="P333" i="1"/>
  <c r="P473" i="1"/>
  <c r="P161" i="1"/>
  <c r="P115" i="1"/>
  <c r="P83" i="1"/>
  <c r="P287" i="1"/>
  <c r="P420" i="1"/>
  <c r="P36" i="1"/>
  <c r="P25" i="1"/>
  <c r="P389" i="1"/>
  <c r="P486" i="1"/>
  <c r="P76" i="1"/>
  <c r="P151" i="1"/>
  <c r="P531" i="1"/>
  <c r="P267" i="1"/>
  <c r="P240" i="1"/>
  <c r="P521" i="1"/>
  <c r="P172" i="1"/>
  <c r="P518" i="1"/>
  <c r="P430" i="1"/>
  <c r="P171" i="1"/>
  <c r="C16" i="1"/>
  <c r="D18" i="1" s="1"/>
  <c r="K507" i="1"/>
  <c r="F18" i="1" l="1"/>
  <c r="F19" i="1" s="1"/>
</calcChain>
</file>

<file path=xl/sharedStrings.xml><?xml version="1.0" encoding="utf-8"?>
<sst xmlns="http://schemas.openxmlformats.org/spreadsheetml/2006/main" count="5197" uniqueCount="1645">
  <si>
    <t>V Tri / GSC 02293-01403</t>
  </si>
  <si>
    <t>System Type:</t>
  </si>
  <si>
    <t>EB</t>
  </si>
  <si>
    <t>OMT = "Observed Minima Timings" - see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</si>
  <si>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</si>
  <si>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</si>
  <si>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</si>
  <si>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</si>
  <si>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</si>
  <si>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</si>
  <si>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</si>
  <si>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</si>
  <si>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</si>
  <si>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</si>
  <si>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</si>
  <si>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</si>
  <si>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</si>
  <si>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</si>
  <si>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</si>
  <si>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</si>
  <si>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</si>
  <si>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</si>
  <si>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</si>
  <si>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</si>
  <si>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</si>
  <si>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</si>
  <si>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</si>
  <si>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</si>
  <si>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</si>
  <si>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</si>
  <si>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</si>
  <si>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</si>
  <si>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</si>
  <si>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</si>
  <si>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</si>
  <si>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</si>
  <si>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</si>
  <si>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</si>
  <si>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BBSAG</t>
  </si>
  <si>
    <t>OEJV</t>
  </si>
  <si>
    <t>Misc</t>
  </si>
  <si>
    <t>Lin. Fit</t>
  </si>
  <si>
    <t>Q. fit</t>
  </si>
  <si>
    <t>Date</t>
  </si>
  <si>
    <t> IAPP 58.4 </t>
  </si>
  <si>
    <t>I</t>
  </si>
  <si>
    <t> AN 208.252 </t>
  </si>
  <si>
    <t> PALL 7.158 </t>
  </si>
  <si>
    <t> BAN 6.117 </t>
  </si>
  <si>
    <t>GCVS 4</t>
  </si>
  <si>
    <t> AAC 4.54 </t>
  </si>
  <si>
    <t> AAC 5.78 </t>
  </si>
  <si>
    <t> AA 6.145 </t>
  </si>
  <si>
    <t> STBB 1962.111 </t>
  </si>
  <si>
    <t> AA 9.475 </t>
  </si>
  <si>
    <t> MVS 2.127 </t>
  </si>
  <si>
    <t>II</t>
  </si>
  <si>
    <t> BRNO 6 </t>
  </si>
  <si>
    <t> AA 17.62 </t>
  </si>
  <si>
    <t> HABZ 83 </t>
  </si>
  <si>
    <t> BRNO 9 </t>
  </si>
  <si>
    <t>BBSAG Bull.11</t>
  </si>
  <si>
    <t>Diethelm R</t>
  </si>
  <si>
    <t>B</t>
  </si>
  <si>
    <t>BBSAG Bull.17</t>
  </si>
  <si>
    <t>Locher K</t>
  </si>
  <si>
    <t>BBSAG Bull.18</t>
  </si>
  <si>
    <t>BBSAG Bull.19</t>
  </si>
  <si>
    <t>BBSAG Bull.20</t>
  </si>
  <si>
    <t>BBSAG Bull.21</t>
  </si>
  <si>
    <t>Peter H</t>
  </si>
  <si>
    <t>BBSAG Bull.23</t>
  </si>
  <si>
    <t> AVSJ 7.40 </t>
  </si>
  <si>
    <t>BBSAG Bull.24</t>
  </si>
  <si>
    <t>BBSAG Bull.25</t>
  </si>
  <si>
    <t>BBSAG Bull.26</t>
  </si>
  <si>
    <t>BBSAG Bull.28</t>
  </si>
  <si>
    <t>OMT #1</t>
  </si>
  <si>
    <t> AN 301.328 </t>
  </si>
  <si>
    <t>BRNO 21</t>
  </si>
  <si>
    <t>v</t>
  </si>
  <si>
    <t>K</t>
  </si>
  <si>
    <t>BBSAG Bull.30</t>
  </si>
  <si>
    <t>BBSAG Bull.31</t>
  </si>
  <si>
    <t>Germann R</t>
  </si>
  <si>
    <t>BBSAG Bull.32</t>
  </si>
  <si>
    <t>BBSAG Bull.34</t>
  </si>
  <si>
    <t>BBSAG Bull.35</t>
  </si>
  <si>
    <t>BBSAG 36</t>
  </si>
  <si>
    <t>BBSAG Bull.36</t>
  </si>
  <si>
    <t>BBSAG Bull.38</t>
  </si>
  <si>
    <t>BBSAG Bull.39</t>
  </si>
  <si>
    <t>BBSAG Bull.40</t>
  </si>
  <si>
    <t>BBSAG Bull.41</t>
  </si>
  <si>
    <t>BBSAG Bull.45</t>
  </si>
  <si>
    <t>BBSAG Bull.46</t>
  </si>
  <si>
    <t>BRNO 26</t>
  </si>
  <si>
    <t>BBSAG Bull.51</t>
  </si>
  <si>
    <t>BBSAG Bull.52</t>
  </si>
  <si>
    <t>BBSAG Bull.53</t>
  </si>
  <si>
    <t>BBSAG Bull.56</t>
  </si>
  <si>
    <t>BBSAG Bull.58</t>
  </si>
  <si>
    <t>BBSAG Bull.59</t>
  </si>
  <si>
    <t>BBSAG Bull.62</t>
  </si>
  <si>
    <t>BBSAG Bull.63</t>
  </si>
  <si>
    <t>BBSAG Bull.64</t>
  </si>
  <si>
    <t>BBSAG Bull.65</t>
  </si>
  <si>
    <t>Wils P</t>
  </si>
  <si>
    <t>BBSAG Bull.68</t>
  </si>
  <si>
    <t>BBSAG Bull.69</t>
  </si>
  <si>
    <t>Kohl M</t>
  </si>
  <si>
    <t>Stoikidis N</t>
  </si>
  <si>
    <t>BBSAG Bull.70</t>
  </si>
  <si>
    <t>BBSAG Bull.73</t>
  </si>
  <si>
    <t>BBSAG Bull.74</t>
  </si>
  <si>
    <t>BBSAG Bull.75</t>
  </si>
  <si>
    <t>BBSAG Bull.76</t>
  </si>
  <si>
    <t>BRNO 27</t>
  </si>
  <si>
    <t>BBSAG Bull.78</t>
  </si>
  <si>
    <t>BBSAG Bull.81</t>
  </si>
  <si>
    <t>BBSAG Bull.82</t>
  </si>
  <si>
    <t>BBSAG Bull.83</t>
  </si>
  <si>
    <t>BBSAG Bull.85</t>
  </si>
  <si>
    <t>BBSAG Bull.87</t>
  </si>
  <si>
    <t>BBSAG Bull.86</t>
  </si>
  <si>
    <t>BRNO 30</t>
  </si>
  <si>
    <t>Blaettler E</t>
  </si>
  <si>
    <t>BBSAG Bull.89</t>
  </si>
  <si>
    <t>BBSAG Bull.90</t>
  </si>
  <si>
    <t>S</t>
  </si>
  <si>
    <t>BBSAG Bull.91</t>
  </si>
  <si>
    <t>BBSAG Bull.92</t>
  </si>
  <si>
    <t>BBSAG Bull.93</t>
  </si>
  <si>
    <t>BBSAG Bull.94</t>
  </si>
  <si>
    <t>BBSAG Bull.96</t>
  </si>
  <si>
    <t>BBSAG Bull.97</t>
  </si>
  <si>
    <t>BBSAG Bull.98</t>
  </si>
  <si>
    <t>BBSAG Bull.99</t>
  </si>
  <si>
    <t>BBSAG Bull.100</t>
  </si>
  <si>
    <t>OMT #4</t>
  </si>
  <si>
    <t>BRNO 31</t>
  </si>
  <si>
    <t>BBSAG Bull.102</t>
  </si>
  <si>
    <t>BBSAG Bull.103</t>
  </si>
  <si>
    <t>BBSAG Bull.104</t>
  </si>
  <si>
    <t>BBSAG Bull.105</t>
  </si>
  <si>
    <t>BBSAG Bull.106</t>
  </si>
  <si>
    <t>BBSAG Bull.107</t>
  </si>
  <si>
    <t>VSB 47 </t>
  </si>
  <si>
    <t>BBSAG Bull.108</t>
  </si>
  <si>
    <t>BBSAG Bull.109</t>
  </si>
  <si>
    <t>BBSAG Bull.110</t>
  </si>
  <si>
    <t>BBSAG Bull.111</t>
  </si>
  <si>
    <t>BBSAG Bull.112</t>
  </si>
  <si>
    <t>BBSAG Bull.113</t>
  </si>
  <si>
    <t> AOEB 4 </t>
  </si>
  <si>
    <t>BBSAG Bull.114</t>
  </si>
  <si>
    <t>BBSAG Bull.115</t>
  </si>
  <si>
    <t>OMT #6</t>
  </si>
  <si>
    <t>BBSAG Bull.116</t>
  </si>
  <si>
    <t>BBSAG Bull.117</t>
  </si>
  <si>
    <t>BBSAG 119</t>
  </si>
  <si>
    <t>K.Locher</t>
  </si>
  <si>
    <t>M.Kohl</t>
  </si>
  <si>
    <t> BBS 121 </t>
  </si>
  <si>
    <t>IBVS 4840</t>
  </si>
  <si>
    <t>Nelson 2000</t>
  </si>
  <si>
    <t>IBVS 5287</t>
  </si>
  <si>
    <t> BBS 123 </t>
  </si>
  <si>
    <t> AOEB 8 </t>
  </si>
  <si>
    <t> BBS 124 </t>
  </si>
  <si>
    <t>OEJV 0074</t>
  </si>
  <si>
    <t> BBS 126 </t>
  </si>
  <si>
    <t>IBVS 5463</t>
  </si>
  <si>
    <t> BBS 127 </t>
  </si>
  <si>
    <t>IBVS 5364</t>
  </si>
  <si>
    <t>IBVS 5371</t>
  </si>
  <si>
    <t>IBVS 5438</t>
  </si>
  <si>
    <t>IBVS 5543</t>
  </si>
  <si>
    <t> AOEB 11 </t>
  </si>
  <si>
    <t>IBVS 5643</t>
  </si>
  <si>
    <t>IBVS 5494</t>
  </si>
  <si>
    <t>OEJV 0003</t>
  </si>
  <si>
    <t>IBVS 5657</t>
  </si>
  <si>
    <t>IBVS 5731</t>
  </si>
  <si>
    <t>IBVS 5741</t>
  </si>
  <si>
    <t> AOEB 12 </t>
  </si>
  <si>
    <t>IBVS 5761</t>
  </si>
  <si>
    <t>IBVS 5746</t>
  </si>
  <si>
    <t>IBVS 5893</t>
  </si>
  <si>
    <t>BAVM 193 </t>
  </si>
  <si>
    <t>JAVSO..36..171</t>
  </si>
  <si>
    <t>JAVSO..36..186</t>
  </si>
  <si>
    <t>IBVS 5871</t>
  </si>
  <si>
    <t>IBVS 5918</t>
  </si>
  <si>
    <t>.0011</t>
  </si>
  <si>
    <t>IBVS 5938</t>
  </si>
  <si>
    <t>OEJV 0137</t>
  </si>
  <si>
    <t>IBVS 5920</t>
  </si>
  <si>
    <t>JAVSO..38..183</t>
  </si>
  <si>
    <t>IBVS 6039</t>
  </si>
  <si>
    <t>IBVS 5984</t>
  </si>
  <si>
    <t>VSB 51 </t>
  </si>
  <si>
    <t>OEJV 0160</t>
  </si>
  <si>
    <t>JAVSO..40....1</t>
  </si>
  <si>
    <t>JAVSO..40..975</t>
  </si>
  <si>
    <t>VSB 53 </t>
  </si>
  <si>
    <t>BAVM 225 </t>
  </si>
  <si>
    <t>IBVS 6196</t>
  </si>
  <si>
    <t>IBVS 6011</t>
  </si>
  <si>
    <t> JAAVSO 43-1 </t>
  </si>
  <si>
    <t>JAVSO..43...77</t>
  </si>
  <si>
    <t>VSB 55 </t>
  </si>
  <si>
    <t>JAVSO..41..122</t>
  </si>
  <si>
    <t>OEJV 0165</t>
  </si>
  <si>
    <t>JAVSO..41..328</t>
  </si>
  <si>
    <t>IBVS 6118</t>
  </si>
  <si>
    <t>IBVS 6152</t>
  </si>
  <si>
    <t>JAVSO..43..238</t>
  </si>
  <si>
    <t>JAVSO..45..121</t>
  </si>
  <si>
    <t>VSB-063</t>
  </si>
  <si>
    <t>JAVSO..45..215</t>
  </si>
  <si>
    <t>JAVSO..46…79 (2018)</t>
  </si>
  <si>
    <t>JAVSO..47..105</t>
  </si>
  <si>
    <t>RHN 2018</t>
  </si>
  <si>
    <t>JAVSO..48…87</t>
  </si>
  <si>
    <t>OEJV 0211</t>
  </si>
  <si>
    <t>VSB 067</t>
  </si>
  <si>
    <t>VSB 069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</si>
  <si>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</si>
  <si>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</si>
  <si>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</si>
  <si>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</si>
  <si>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</si>
  <si>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</si>
  <si>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</si>
  <si>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2441931.570 </t>
  </si>
  <si>
    <t> 06.09.1973 01:40 </t>
  </si>
  <si>
    <t> -0.006 </t>
  </si>
  <si>
    <t>V </t>
  </si>
  <si>
    <t> R.Diethelm </t>
  </si>
  <si>
    <t> BBS 11 </t>
  </si>
  <si>
    <t>2442299.670 </t>
  </si>
  <si>
    <t> 09.09.1974 04:04 </t>
  </si>
  <si>
    <t> -0.001 </t>
  </si>
  <si>
    <t> K.Locher </t>
  </si>
  <si>
    <t> BBS 17 </t>
  </si>
  <si>
    <t>2442318.409 </t>
  </si>
  <si>
    <t> 27.09.1974 21:48 </t>
  </si>
  <si>
    <t> 0.012 </t>
  </si>
  <si>
    <t>2442369.304 </t>
  </si>
  <si>
    <t> 17.11.1974 19:17 </t>
  </si>
  <si>
    <t> BBS 18 </t>
  </si>
  <si>
    <t>2442369.318 </t>
  </si>
  <si>
    <t> 17.11.1974 19:37 </t>
  </si>
  <si>
    <t> 0.008 </t>
  </si>
  <si>
    <t>2442373.408 </t>
  </si>
  <si>
    <t> 21.11.1974 21:47 </t>
  </si>
  <si>
    <t> 0.001 </t>
  </si>
  <si>
    <t>2442396.239 </t>
  </si>
  <si>
    <t> 14.12.1974 17:44 </t>
  </si>
  <si>
    <t> 0.009 </t>
  </si>
  <si>
    <t> BBS 19 </t>
  </si>
  <si>
    <t>2442414.367 </t>
  </si>
  <si>
    <t> 01.01.1975 20:48 </t>
  </si>
  <si>
    <t> -0.004 </t>
  </si>
  <si>
    <t> BBS 20 </t>
  </si>
  <si>
    <t>2442414.376 </t>
  </si>
  <si>
    <t> 01.01.1975 21:01 </t>
  </si>
  <si>
    <t> 0.005 </t>
  </si>
  <si>
    <t>2442448.310 </t>
  </si>
  <si>
    <t> 04.02.1975 19:26 </t>
  </si>
  <si>
    <t> -0.003 </t>
  </si>
  <si>
    <t> H.Peter </t>
  </si>
  <si>
    <t> BBS 21 </t>
  </si>
  <si>
    <t>2442638.507 </t>
  </si>
  <si>
    <t> 14.08.1975 00:10 </t>
  </si>
  <si>
    <t> 0.002 </t>
  </si>
  <si>
    <t> BBS 23 </t>
  </si>
  <si>
    <t>2442740.327 </t>
  </si>
  <si>
    <t> 23.11.1975 19:50 </t>
  </si>
  <si>
    <t> BBS 24 </t>
  </si>
  <si>
    <t>2442754.376 </t>
  </si>
  <si>
    <t> 07.12.1975 21:01 </t>
  </si>
  <si>
    <t> BBS 25 </t>
  </si>
  <si>
    <t>2442768.418 </t>
  </si>
  <si>
    <t> 21.12.1975 22:01 </t>
  </si>
  <si>
    <t> -0.002 </t>
  </si>
  <si>
    <t>2442768.422 </t>
  </si>
  <si>
    <t> 21.12.1975 22:07 </t>
  </si>
  <si>
    <t>2442778.374 </t>
  </si>
  <si>
    <t> 31.12.1975 20:58 </t>
  </si>
  <si>
    <t>2442809.382 </t>
  </si>
  <si>
    <t> 31.01.1976 21:10 </t>
  </si>
  <si>
    <t> BBS 26 </t>
  </si>
  <si>
    <t>2442944.568 </t>
  </si>
  <si>
    <t> 15.06.1976 01:37 </t>
  </si>
  <si>
    <t> BBS 28 </t>
  </si>
  <si>
    <t>2442997.820 </t>
  </si>
  <si>
    <t> 07.08.1976 07:40 </t>
  </si>
  <si>
    <t> D.Ruokonen </t>
  </si>
  <si>
    <t> AOEB 1 </t>
  </si>
  <si>
    <t>2442997.825 </t>
  </si>
  <si>
    <t> 07.08.1976 07:48 </t>
  </si>
  <si>
    <t> 0.004 </t>
  </si>
  <si>
    <t> G.Samolyk </t>
  </si>
  <si>
    <t>2443034.689 </t>
  </si>
  <si>
    <t> 13.09.1976 04:32 </t>
  </si>
  <si>
    <t> 0.000 </t>
  </si>
  <si>
    <t> M.Baldwin </t>
  </si>
  <si>
    <t>2443036.449 </t>
  </si>
  <si>
    <t> 14.09.1976 22:46 </t>
  </si>
  <si>
    <t> J.Silhan </t>
  </si>
  <si>
    <t> BRNO 21 </t>
  </si>
  <si>
    <t>2443043.465 </t>
  </si>
  <si>
    <t> 21.09.1976 23:09 </t>
  </si>
  <si>
    <t> BBS 30 </t>
  </si>
  <si>
    <t>2443043.473 </t>
  </si>
  <si>
    <t> 21.09.1976 23:21 </t>
  </si>
  <si>
    <t> 0.006 </t>
  </si>
  <si>
    <t>2443099.652 </t>
  </si>
  <si>
    <t> 17.11.1976 03:38 </t>
  </si>
  <si>
    <t>2443135.353 </t>
  </si>
  <si>
    <t> 22.12.1976 20:28 </t>
  </si>
  <si>
    <t> R.Germann </t>
  </si>
  <si>
    <t> BBS 31 </t>
  </si>
  <si>
    <t>2443154.658 </t>
  </si>
  <si>
    <t> 11.01.1977 03:47 </t>
  </si>
  <si>
    <t>2443186.254 </t>
  </si>
  <si>
    <t> 11.02.1977 18:05 </t>
  </si>
  <si>
    <t> BBS 32 </t>
  </si>
  <si>
    <t>2443346.602 </t>
  </si>
  <si>
    <t> 22.07.1977 02:26 </t>
  </si>
  <si>
    <t> BBS 34 </t>
  </si>
  <si>
    <t>2443446.673 </t>
  </si>
  <si>
    <t> 30.10.1977 04:09 </t>
  </si>
  <si>
    <t>2443458.378 </t>
  </si>
  <si>
    <t> 10.11.1977 21:04 </t>
  </si>
  <si>
    <t> BBS 35 </t>
  </si>
  <si>
    <t>2443458.382 </t>
  </si>
  <si>
    <t> 10.11.1977 21:10 </t>
  </si>
  <si>
    <t>2443466.577 </t>
  </si>
  <si>
    <t> 19.11.1977 01:50 </t>
  </si>
  <si>
    <t>2443485.302 </t>
  </si>
  <si>
    <t> 07.12.1977 19:14 </t>
  </si>
  <si>
    <t> BBS 36 </t>
  </si>
  <si>
    <t>2443492.325 </t>
  </si>
  <si>
    <t> 14.12.1977 19:48 </t>
  </si>
  <si>
    <t>2443494.665 </t>
  </si>
  <si>
    <t> 17.12.1977 03:57 </t>
  </si>
  <si>
    <t>2443510.454 </t>
  </si>
  <si>
    <t> 01.01.1978 22:53 </t>
  </si>
  <si>
    <t> -0.007 </t>
  </si>
  <si>
    <t>2443718.802 </t>
  </si>
  <si>
    <t> 29.07.1978 07:14 </t>
  </si>
  <si>
    <t>2443723.482 </t>
  </si>
  <si>
    <t> 02.08.1978 23:34 </t>
  </si>
  <si>
    <t> BBS 38 </t>
  </si>
  <si>
    <t>2443747.475 </t>
  </si>
  <si>
    <t> 26.08.1978 23:24 </t>
  </si>
  <si>
    <t>2443752.738 </t>
  </si>
  <si>
    <t> 01.09.1978 05:42 </t>
  </si>
  <si>
    <t>2443755.660 </t>
  </si>
  <si>
    <t> 04.09.1978 03:50 </t>
  </si>
  <si>
    <t> BBS 39 </t>
  </si>
  <si>
    <t>2443776.730 </t>
  </si>
  <si>
    <t> 25.09.1978 05:31 </t>
  </si>
  <si>
    <t>2443780.835 </t>
  </si>
  <si>
    <t> 29.09.1978 08:02 </t>
  </si>
  <si>
    <t>2443786.680 </t>
  </si>
  <si>
    <t> 05.10.1978 04:19 </t>
  </si>
  <si>
    <t>2443791.362 </t>
  </si>
  <si>
    <t> 09.10.1978 20:41 </t>
  </si>
  <si>
    <t>2443815.347 </t>
  </si>
  <si>
    <t> 02.11.1978 20:19 </t>
  </si>
  <si>
    <t> BBS 40 </t>
  </si>
  <si>
    <t>2443820.619 </t>
  </si>
  <si>
    <t> 08.11.1978 02:51 </t>
  </si>
  <si>
    <t>2443832.334 </t>
  </si>
  <si>
    <t> 19.11.1978 20:00 </t>
  </si>
  <si>
    <t> 0.010 </t>
  </si>
  <si>
    <t> BBS 41 </t>
  </si>
  <si>
    <t>2443841.690 </t>
  </si>
  <si>
    <t> 29.11.1978 04:33 </t>
  </si>
  <si>
    <t>2443848.714 </t>
  </si>
  <si>
    <t> 06.12.1978 05:08 </t>
  </si>
  <si>
    <t>2444133.714 </t>
  </si>
  <si>
    <t> 17.09.1979 05:08 </t>
  </si>
  <si>
    <t>2444135.454 </t>
  </si>
  <si>
    <t> 18.09.1979 22:53 </t>
  </si>
  <si>
    <t> BBS 45 </t>
  </si>
  <si>
    <t>2444136.635 </t>
  </si>
  <si>
    <t> 20.09.1979 03:14 </t>
  </si>
  <si>
    <t>2444140.730 </t>
  </si>
  <si>
    <t> 24.09.1979 05:31 </t>
  </si>
  <si>
    <t>2444165.299 </t>
  </si>
  <si>
    <t> 18.10.1979 19:10 </t>
  </si>
  <si>
    <t>2444177.591 </t>
  </si>
  <si>
    <t> 31.10.1979 02:11 </t>
  </si>
  <si>
    <t> -0.005 </t>
  </si>
  <si>
    <t>2444181.701 </t>
  </si>
  <si>
    <t> 04.11.1979 04:49 </t>
  </si>
  <si>
    <t>2444189.296 </t>
  </si>
  <si>
    <t> 11.11.1979 19:06 </t>
  </si>
  <si>
    <t>2444191.653 </t>
  </si>
  <si>
    <t> 14.11.1979 03:40 </t>
  </si>
  <si>
    <t>2444194.572 </t>
  </si>
  <si>
    <t> 17.11.1979 01:43 </t>
  </si>
  <si>
    <t>2444218.558 </t>
  </si>
  <si>
    <t> 11.12.1979 01:23 </t>
  </si>
  <si>
    <t>2444222.660 </t>
  </si>
  <si>
    <t> 15.12.1979 03:50 </t>
  </si>
  <si>
    <t> 0.003 </t>
  </si>
  <si>
    <t>2444224.409 </t>
  </si>
  <si>
    <t> 16.12.1979 21:48 </t>
  </si>
  <si>
    <t> BBS 46 </t>
  </si>
  <si>
    <t>2444228.512 </t>
  </si>
  <si>
    <t> 21.12.1979 00:17 </t>
  </si>
  <si>
    <t>2444268.299 </t>
  </si>
  <si>
    <t> 29.01.1980 19:10 </t>
  </si>
  <si>
    <t>2444496.537 </t>
  </si>
  <si>
    <t> 14.09.1980 00:53 </t>
  </si>
  <si>
    <t> BRNO 26 </t>
  </si>
  <si>
    <t>2444533.398 </t>
  </si>
  <si>
    <t> 20.10.1980 21:33 </t>
  </si>
  <si>
    <t> BBS 51 </t>
  </si>
  <si>
    <t>2444543.355 </t>
  </si>
  <si>
    <t> 30.10.1980 20:31 </t>
  </si>
  <si>
    <t>2444562.666 </t>
  </si>
  <si>
    <t> 19.11.1980 03:59 </t>
  </si>
  <si>
    <t>2444567.347 </t>
  </si>
  <si>
    <t> 23.11.1980 20:19 </t>
  </si>
  <si>
    <t>2444581.386 </t>
  </si>
  <si>
    <t> 07.12.1980 21:15 </t>
  </si>
  <si>
    <t> BBS 52 </t>
  </si>
  <si>
    <t>2444591.341 </t>
  </si>
  <si>
    <t> 17.12.1980 20:11 </t>
  </si>
  <si>
    <t>2444601.289 </t>
  </si>
  <si>
    <t> 27.12.1980 18:56 </t>
  </si>
  <si>
    <t>2444605.382 </t>
  </si>
  <si>
    <t> 31.12.1980 21:10 </t>
  </si>
  <si>
    <t>2444649.272 </t>
  </si>
  <si>
    <t> 13.02.1981 18:31 </t>
  </si>
  <si>
    <t> BBS 53 </t>
  </si>
  <si>
    <t>2444812.539 </t>
  </si>
  <si>
    <t> 27.07.1981 00:56 </t>
  </si>
  <si>
    <t> BBS 56 </t>
  </si>
  <si>
    <t>2444815.480 </t>
  </si>
  <si>
    <t> 29.07.1981 23:31 </t>
  </si>
  <si>
    <t>2444822.492 </t>
  </si>
  <si>
    <t> 05.08.1981 23:48 </t>
  </si>
  <si>
    <t> -0.000 </t>
  </si>
  <si>
    <t> J.Sochorova </t>
  </si>
  <si>
    <t>2444822.501 </t>
  </si>
  <si>
    <t> 06.08.1981 00:01 </t>
  </si>
  <si>
    <t>2444822.504 </t>
  </si>
  <si>
    <t> 06.08.1981 00:05 </t>
  </si>
  <si>
    <t> V.Wagner </t>
  </si>
  <si>
    <t> K.Zavodsky </t>
  </si>
  <si>
    <t>2444822.508 </t>
  </si>
  <si>
    <t> 06.08.1981 00:11 </t>
  </si>
  <si>
    <t> 0.016 </t>
  </si>
  <si>
    <t> N.Kesslerova </t>
  </si>
  <si>
    <t>2444842.389 </t>
  </si>
  <si>
    <t> 25.08.1981 21:20 </t>
  </si>
  <si>
    <t>2444871.654 </t>
  </si>
  <si>
    <t> 24.09.1981 03:41 </t>
  </si>
  <si>
    <t>2444875.743 </t>
  </si>
  <si>
    <t> 28.09.1981 05:49 </t>
  </si>
  <si>
    <t>2444898.570 </t>
  </si>
  <si>
    <t> 21.10.1981 01:40 </t>
  </si>
  <si>
    <t>2444958.262 </t>
  </si>
  <si>
    <t> 19.12.1981 18:17 </t>
  </si>
  <si>
    <t> BBS 58 </t>
  </si>
  <si>
    <t>2444965.287 </t>
  </si>
  <si>
    <t> 26.12.1981 18:53 </t>
  </si>
  <si>
    <t>2445013.268 </t>
  </si>
  <si>
    <t> 12.02.1982 18:25 </t>
  </si>
  <si>
    <t> BBS 59 </t>
  </si>
  <si>
    <t>2445203.468 </t>
  </si>
  <si>
    <t> 21.08.1982 23:13 </t>
  </si>
  <si>
    <t> 0.007 </t>
  </si>
  <si>
    <t> BBS 62 </t>
  </si>
  <si>
    <t>2445235.643 </t>
  </si>
  <si>
    <t> 23.09.1982 03:25 </t>
  </si>
  <si>
    <t>2445240.329 </t>
  </si>
  <si>
    <t> 27.09.1982 19:53 </t>
  </si>
  <si>
    <t>2445250.277 </t>
  </si>
  <si>
    <t> 07.10.1982 18:38 </t>
  </si>
  <si>
    <t> BBS 63 </t>
  </si>
  <si>
    <t>2445252.615 </t>
  </si>
  <si>
    <t> 10.10.1982 02:45 </t>
  </si>
  <si>
    <t>2445255.544 </t>
  </si>
  <si>
    <t> 13.10.1982 01:03 </t>
  </si>
  <si>
    <t>2445258.469 </t>
  </si>
  <si>
    <t> 15.10.1982 23:15 </t>
  </si>
  <si>
    <t>2445264.325 </t>
  </si>
  <si>
    <t> 21.10.1982 19:48 </t>
  </si>
  <si>
    <t>2445346.249 </t>
  </si>
  <si>
    <t> 11.01.1983 17:58 </t>
  </si>
  <si>
    <t> BBS 64 </t>
  </si>
  <si>
    <t>2445346.252 </t>
  </si>
  <si>
    <t> 11.01.1983 18:02 </t>
  </si>
  <si>
    <t>2445353.273 </t>
  </si>
  <si>
    <t> 18.01.1983 18:33 </t>
  </si>
  <si>
    <t>2445353.276 </t>
  </si>
  <si>
    <t> 18.01.1983 18:37 </t>
  </si>
  <si>
    <t>2445381.362 </t>
  </si>
  <si>
    <t> 15.02.1983 20:41 </t>
  </si>
  <si>
    <t> P.Wils </t>
  </si>
  <si>
    <t> BBS 65 </t>
  </si>
  <si>
    <t>2445384.285 </t>
  </si>
  <si>
    <t> 18.02.1983 18:50 </t>
  </si>
  <si>
    <t>2445384.286 </t>
  </si>
  <si>
    <t> 18.02.1983 18:51 </t>
  </si>
  <si>
    <t>2445604.328 </t>
  </si>
  <si>
    <t> 26.09.1983 19:52 </t>
  </si>
  <si>
    <t> BBS 68 </t>
  </si>
  <si>
    <t>2445609.592 </t>
  </si>
  <si>
    <t> 02.10.1983 02:12 </t>
  </si>
  <si>
    <t>2445611.348 </t>
  </si>
  <si>
    <t> 03.10.1983 20:21 </t>
  </si>
  <si>
    <t> M.Kohl </t>
  </si>
  <si>
    <t> BBS 69 </t>
  </si>
  <si>
    <t>2445618.368 </t>
  </si>
  <si>
    <t> 10.10.1983 20:49 </t>
  </si>
  <si>
    <t>2445618.380 </t>
  </si>
  <si>
    <t> 10.10.1983 21:07 </t>
  </si>
  <si>
    <t> N.Stoikidis </t>
  </si>
  <si>
    <t>2445621.298 </t>
  </si>
  <si>
    <t> 13.10.1983 19:09 </t>
  </si>
  <si>
    <t>2445635.339 </t>
  </si>
  <si>
    <t> 27.10.1983 20:08 </t>
  </si>
  <si>
    <t>2445635.340 </t>
  </si>
  <si>
    <t> 27.10.1983 20:09 </t>
  </si>
  <si>
    <t>2445636.511 </t>
  </si>
  <si>
    <t> 29.10.1983 00:15 </t>
  </si>
  <si>
    <t>2445646.462 </t>
  </si>
  <si>
    <t> 07.11.1983 23:05 </t>
  </si>
  <si>
    <t>2445654.657 </t>
  </si>
  <si>
    <t> 16.11.1983 03:46 </t>
  </si>
  <si>
    <t> P.Goodwin </t>
  </si>
  <si>
    <t>2445673.380 </t>
  </si>
  <si>
    <t> 04.12.1983 21:07 </t>
  </si>
  <si>
    <t> BBS 70 </t>
  </si>
  <si>
    <t>2445697.371 </t>
  </si>
  <si>
    <t> 28.12.1983 20:54 </t>
  </si>
  <si>
    <t>2445697.374 </t>
  </si>
  <si>
    <t> 28.12.1983 20:58 </t>
  </si>
  <si>
    <t>2445911.555 </t>
  </si>
  <si>
    <t> 30.07.1984 01:19 </t>
  </si>
  <si>
    <t> BBS 73 </t>
  </si>
  <si>
    <t>2445945.501 </t>
  </si>
  <si>
    <t> 02.09.1984 00:01 </t>
  </si>
  <si>
    <t> BBS 74 </t>
  </si>
  <si>
    <t>2445947.850 </t>
  </si>
  <si>
    <t> 04.09.1984 08:24 </t>
  </si>
  <si>
    <t> S.Cook </t>
  </si>
  <si>
    <t>2446005.782 </t>
  </si>
  <si>
    <t> 01.11.1984 06:46 </t>
  </si>
  <si>
    <t>2446018.650 </t>
  </si>
  <si>
    <t> 14.11.1984 03:36 </t>
  </si>
  <si>
    <t>2446018.655 </t>
  </si>
  <si>
    <t> 14.11.1984 03:43 </t>
  </si>
  <si>
    <t>2446021.576 </t>
  </si>
  <si>
    <t> 17.11.1984 01:49 </t>
  </si>
  <si>
    <t>2446021.577 </t>
  </si>
  <si>
    <t> 17.11.1984 01:50 </t>
  </si>
  <si>
    <t> D.Williams </t>
  </si>
  <si>
    <t>2446021.584 </t>
  </si>
  <si>
    <t> 17.11.1984 02:00 </t>
  </si>
  <si>
    <t>2446025.669 </t>
  </si>
  <si>
    <t> 21.11.1984 04:03 </t>
  </si>
  <si>
    <t>2446025.674 </t>
  </si>
  <si>
    <t> 21.11.1984 04:10 </t>
  </si>
  <si>
    <t>2446028.599 </t>
  </si>
  <si>
    <t> 24.11.1984 02:22 </t>
  </si>
  <si>
    <t>2446028.601 </t>
  </si>
  <si>
    <t> 24.11.1984 02:25 </t>
  </si>
  <si>
    <t>2446033.272 </t>
  </si>
  <si>
    <t> 28.11.1984 18:31 </t>
  </si>
  <si>
    <t> -0.011 </t>
  </si>
  <si>
    <t>2446033.282 </t>
  </si>
  <si>
    <t> 28.11.1984 18:46 </t>
  </si>
  <si>
    <t>2446035.621 </t>
  </si>
  <si>
    <t> 01.12.1984 02:54 </t>
  </si>
  <si>
    <t>2446045.578 </t>
  </si>
  <si>
    <t> 11.12.1984 01:52 </t>
  </si>
  <si>
    <t>2446052.595 </t>
  </si>
  <si>
    <t> 18.12.1984 02:16 </t>
  </si>
  <si>
    <t>2446057.277 </t>
  </si>
  <si>
    <t> 22.12.1984 18:38 </t>
  </si>
  <si>
    <t> BBS 75 </t>
  </si>
  <si>
    <t>2446114.619 </t>
  </si>
  <si>
    <t> 18.02.1985 02:51 </t>
  </si>
  <si>
    <t> -0.008 </t>
  </si>
  <si>
    <t>2446119.308 </t>
  </si>
  <si>
    <t> 22.02.1985 19:23 </t>
  </si>
  <si>
    <t> BBS 76 </t>
  </si>
  <si>
    <t>2446292.524 </t>
  </si>
  <si>
    <t> 15.08.1985 00:34 </t>
  </si>
  <si>
    <t> P.Novak </t>
  </si>
  <si>
    <t> BRNO 27 </t>
  </si>
  <si>
    <t>2446302.480 </t>
  </si>
  <si>
    <t> 24.08.1985 23:31 </t>
  </si>
  <si>
    <t>2446319.444 </t>
  </si>
  <si>
    <t> 10.09.1985 22:39 </t>
  </si>
  <si>
    <t> BBS 78 </t>
  </si>
  <si>
    <t>2446324.710 </t>
  </si>
  <si>
    <t> 16.09.1985 05:02 </t>
  </si>
  <si>
    <t>2446350.463 </t>
  </si>
  <si>
    <t> 11.10.1985 23:06 </t>
  </si>
  <si>
    <t>2446372.700 </t>
  </si>
  <si>
    <t> 03.11.1985 04:48 </t>
  </si>
  <si>
    <t> P.Atwood </t>
  </si>
  <si>
    <t>2446413.669 </t>
  </si>
  <si>
    <t> 14.12.1985 04:03 </t>
  </si>
  <si>
    <t>2446671.738 </t>
  </si>
  <si>
    <t> 29.08.1986 05:42 </t>
  </si>
  <si>
    <t>2446696.317 </t>
  </si>
  <si>
    <t> 22.09.1986 19:36 </t>
  </si>
  <si>
    <t> BBS 81 </t>
  </si>
  <si>
    <t>2446702.756 </t>
  </si>
  <si>
    <t> 29.09.1986 06:08 </t>
  </si>
  <si>
    <t>2446712.704 </t>
  </si>
  <si>
    <t> 09.10.1986 04:53 </t>
  </si>
  <si>
    <t>2446725.575 </t>
  </si>
  <si>
    <t> 22.10.1986 01:48 </t>
  </si>
  <si>
    <t>2446736.699 </t>
  </si>
  <si>
    <t> 02.11.1986 04:46 </t>
  </si>
  <si>
    <t>2446762.446 </t>
  </si>
  <si>
    <t> 27.11.1986 22:42 </t>
  </si>
  <si>
    <t> BBS 82 </t>
  </si>
  <si>
    <t>2446770.636 </t>
  </si>
  <si>
    <t> 06.12.1986 03:15 </t>
  </si>
  <si>
    <t>2446809.254 </t>
  </si>
  <si>
    <t> 13.01.1987 18:05 </t>
  </si>
  <si>
    <t> -0.012 </t>
  </si>
  <si>
    <t>2446816.290 </t>
  </si>
  <si>
    <t> 20.01.1987 18:57 </t>
  </si>
  <si>
    <t> BBS 83 </t>
  </si>
  <si>
    <t>2446835.595 </t>
  </si>
  <si>
    <t> 09.02.1987 02:16 </t>
  </si>
  <si>
    <t>2447030.475 </t>
  </si>
  <si>
    <t> 22.08.1987 23:24 </t>
  </si>
  <si>
    <t> BBS 85 </t>
  </si>
  <si>
    <t>2447037.500 </t>
  </si>
  <si>
    <t> 30.08.1987 00:00 </t>
  </si>
  <si>
    <t>2447054.467 </t>
  </si>
  <si>
    <t> 15.09.1987 23:12 </t>
  </si>
  <si>
    <t> BBS 87 </t>
  </si>
  <si>
    <t>2447062.651 </t>
  </si>
  <si>
    <t> 24.09.1987 03:37 </t>
  </si>
  <si>
    <t> -0.009 </t>
  </si>
  <si>
    <t>2447083.721 </t>
  </si>
  <si>
    <t> 15.10.1987 05:18 </t>
  </si>
  <si>
    <t>2447114.738 </t>
  </si>
  <si>
    <t> 15.11.1987 05:42 </t>
  </si>
  <si>
    <t>2447116.491 </t>
  </si>
  <si>
    <t> 16.11.1987 23:47 </t>
  </si>
  <si>
    <t> BBS 86 </t>
  </si>
  <si>
    <t>2447139.315 </t>
  </si>
  <si>
    <t> 09.12.1987 19:33 </t>
  </si>
  <si>
    <t> A.Dedoch </t>
  </si>
  <si>
    <t> BRNO 30 </t>
  </si>
  <si>
    <t>2447149.266 </t>
  </si>
  <si>
    <t> 19.12.1987 18:23 </t>
  </si>
  <si>
    <t>2447149.271 </t>
  </si>
  <si>
    <t> 19.12.1987 18:30 </t>
  </si>
  <si>
    <t>2447151.613 </t>
  </si>
  <si>
    <t> 22.12.1987 02:42 </t>
  </si>
  <si>
    <t>2447156.294 </t>
  </si>
  <si>
    <t> 26.12.1987 19:03 </t>
  </si>
  <si>
    <t>2447161.559 </t>
  </si>
  <si>
    <t> 01.01.1988 01:24 </t>
  </si>
  <si>
    <t>2447170.356 </t>
  </si>
  <si>
    <t> 09.01.1988 20:32 </t>
  </si>
  <si>
    <t> 0.018 </t>
  </si>
  <si>
    <t> E.Blättler </t>
  </si>
  <si>
    <t>2447391.541 </t>
  </si>
  <si>
    <t> 18.08.1988 00:59 </t>
  </si>
  <si>
    <t> BBS 89 </t>
  </si>
  <si>
    <t>2447447.724 </t>
  </si>
  <si>
    <t> 13.10.1988 05:22 </t>
  </si>
  <si>
    <t>2447469.371 </t>
  </si>
  <si>
    <t> 03.11.1988 20:54 </t>
  </si>
  <si>
    <t> BBS 90 </t>
  </si>
  <si>
    <t>2447471.415 </t>
  </si>
  <si>
    <t> 05.11.1988 21:57 </t>
  </si>
  <si>
    <t>2447477.571 </t>
  </si>
  <si>
    <t> 12.11.1988 01:42 </t>
  </si>
  <si>
    <t>2447495.708 </t>
  </si>
  <si>
    <t> 30.11.1988 04:59 </t>
  </si>
  <si>
    <t>2447524.384 </t>
  </si>
  <si>
    <t> 28.12.1988 21:12 </t>
  </si>
  <si>
    <t>2447527.312 </t>
  </si>
  <si>
    <t> 31.12.1988 19:29 </t>
  </si>
  <si>
    <t>2447551.303 </t>
  </si>
  <si>
    <t> 24.01.1989 19:16 </t>
  </si>
  <si>
    <t> BBS 91 </t>
  </si>
  <si>
    <t>2447558.328 </t>
  </si>
  <si>
    <t> 31.01.1989 19:52 </t>
  </si>
  <si>
    <t>2447565.339 </t>
  </si>
  <si>
    <t> 07.02.1989 20:08 </t>
  </si>
  <si>
    <t> -0.013 </t>
  </si>
  <si>
    <t>2447741.494 </t>
  </si>
  <si>
    <t> 02.08.1989 23:51 </t>
  </si>
  <si>
    <t> BBS 92 </t>
  </si>
  <si>
    <t>2447823.423 </t>
  </si>
  <si>
    <t> 23.10.1989 22:09 </t>
  </si>
  <si>
    <t> BBS 93 </t>
  </si>
  <si>
    <t>2447850.347 </t>
  </si>
  <si>
    <t> 19.11.1989 20:19 </t>
  </si>
  <si>
    <t> BBS 94 </t>
  </si>
  <si>
    <t>2447857.367 </t>
  </si>
  <si>
    <t> 26.11.1989 20:48 </t>
  </si>
  <si>
    <t>2447886.623 </t>
  </si>
  <si>
    <t> 26.12.1989 02:57 </t>
  </si>
  <si>
    <t> P.Sventek </t>
  </si>
  <si>
    <t>2447929.351 </t>
  </si>
  <si>
    <t> 06.02.1990 20:25 </t>
  </si>
  <si>
    <t>2448146.452 </t>
  </si>
  <si>
    <t> 11.09.1990 22:50 </t>
  </si>
  <si>
    <t> BBS 96 </t>
  </si>
  <si>
    <t>2448158.746 </t>
  </si>
  <si>
    <t> 24.09.1990 05:54 </t>
  </si>
  <si>
    <t>2448188.596 </t>
  </si>
  <si>
    <t> 24.10.1990 02:18 </t>
  </si>
  <si>
    <t>2448219.607 </t>
  </si>
  <si>
    <t> 24.11.1990 02:34 </t>
  </si>
  <si>
    <t>2448219.608 </t>
  </si>
  <si>
    <t> 24.11.1990 02:35 </t>
  </si>
  <si>
    <t>2448236.579 </t>
  </si>
  <si>
    <t> 11.12.1990 01:53 </t>
  </si>
  <si>
    <t>2448255.306 </t>
  </si>
  <si>
    <t> 29.12.1990 19:20 </t>
  </si>
  <si>
    <t> BBS 97 </t>
  </si>
  <si>
    <t>2448466.571 </t>
  </si>
  <si>
    <t> 29.07.1991 01:42 </t>
  </si>
  <si>
    <t> BBS 98 </t>
  </si>
  <si>
    <t>2448534.440 </t>
  </si>
  <si>
    <t> 04.10.1991 22:33 </t>
  </si>
  <si>
    <t> BBS 99 </t>
  </si>
  <si>
    <t>2448564.291 </t>
  </si>
  <si>
    <t> 03.11.1991 18:59 </t>
  </si>
  <si>
    <t> BBS 100 </t>
  </si>
  <si>
    <t>2448564.308 </t>
  </si>
  <si>
    <t> 03.11.1991 19:23 </t>
  </si>
  <si>
    <t>2448598.236 </t>
  </si>
  <si>
    <t> 07.12.1991 17:39 </t>
  </si>
  <si>
    <t>2448653.248 </t>
  </si>
  <si>
    <t> 31.01.1992 17:57 </t>
  </si>
  <si>
    <t>2448655.584 </t>
  </si>
  <si>
    <t> 03.02.1992 02:00 </t>
  </si>
  <si>
    <t>2448833.498 </t>
  </si>
  <si>
    <t> 29.07.1992 23:57 </t>
  </si>
  <si>
    <t> P.Stepan </t>
  </si>
  <si>
    <t> BRNO 31 </t>
  </si>
  <si>
    <t>2448837.583 </t>
  </si>
  <si>
    <t> 03.08.1992 01:59 </t>
  </si>
  <si>
    <t> BBS 102 </t>
  </si>
  <si>
    <t>2448891.422 </t>
  </si>
  <si>
    <t> 25.09.1992 22:07 </t>
  </si>
  <si>
    <t>2448893.766 </t>
  </si>
  <si>
    <t> 28.09.1992 06:23 </t>
  </si>
  <si>
    <t>2448896.692 </t>
  </si>
  <si>
    <t> 01.10.1992 04:36 </t>
  </si>
  <si>
    <t>2448954.630 </t>
  </si>
  <si>
    <t> 28.11.1992 03:07 </t>
  </si>
  <si>
    <t>2449021.352 </t>
  </si>
  <si>
    <t> 02.02.1993 20:26 </t>
  </si>
  <si>
    <t> BBS 103 </t>
  </si>
  <si>
    <t>2449024.273 </t>
  </si>
  <si>
    <t> 05.02.1993 18:33 </t>
  </si>
  <si>
    <t>2449211.530 </t>
  </si>
  <si>
    <t> 12.08.1993 00:43 </t>
  </si>
  <si>
    <t> BBS 104 </t>
  </si>
  <si>
    <t>2449326.228 </t>
  </si>
  <si>
    <t> 04.12.1993 17:28 </t>
  </si>
  <si>
    <t> BBS 105 </t>
  </si>
  <si>
    <t>2449371.283 </t>
  </si>
  <si>
    <t> 18.01.1994 18:47 </t>
  </si>
  <si>
    <t> BBS 106 </t>
  </si>
  <si>
    <t>2449397.624 </t>
  </si>
  <si>
    <t> 14.02.1994 02:58 </t>
  </si>
  <si>
    <t>2449632.304 </t>
  </si>
  <si>
    <t> 06.10.1994 19:17 </t>
  </si>
  <si>
    <t> BBS 107 </t>
  </si>
  <si>
    <t>2449713.647 </t>
  </si>
  <si>
    <t> 27.12.1994 03:31 </t>
  </si>
  <si>
    <t>2449716.573 </t>
  </si>
  <si>
    <t> 30.12.1994 01:45 </t>
  </si>
  <si>
    <t> C.Stephan </t>
  </si>
  <si>
    <t>2449723.589 </t>
  </si>
  <si>
    <t> 06.01.1995 02:08 </t>
  </si>
  <si>
    <t>2449749.328 </t>
  </si>
  <si>
    <t> 31.01.1995 19:52 </t>
  </si>
  <si>
    <t> BBS 108 </t>
  </si>
  <si>
    <t>2449898.564 </t>
  </si>
  <si>
    <t> 30.06.1995 01:32 </t>
  </si>
  <si>
    <t> BBS 109 </t>
  </si>
  <si>
    <t>2449954.746 </t>
  </si>
  <si>
    <t> 25.08.1995 05:54 </t>
  </si>
  <si>
    <t>2449978.740 </t>
  </si>
  <si>
    <t> 18.09.1995 05:45 </t>
  </si>
  <si>
    <t>2449979.337 </t>
  </si>
  <si>
    <t> 18.09.1995 20:05 </t>
  </si>
  <si>
    <t> BBS 110 </t>
  </si>
  <si>
    <t>2449993.379 </t>
  </si>
  <si>
    <t> 02.10.1995 21:05 </t>
  </si>
  <si>
    <t>2450017.369 </t>
  </si>
  <si>
    <t> 26.10.1995 20:51 </t>
  </si>
  <si>
    <t>2450094.614 </t>
  </si>
  <si>
    <t> 12.01.1996 02:44 </t>
  </si>
  <si>
    <t>C </t>
  </si>
  <si>
    <t>2450096.368 </t>
  </si>
  <si>
    <t> 13.01.1996 20:49 </t>
  </si>
  <si>
    <t> BBS 111 </t>
  </si>
  <si>
    <t>2450097.534 </t>
  </si>
  <si>
    <t> 15.01.1996 00:48 </t>
  </si>
  <si>
    <t>2450104.557 </t>
  </si>
  <si>
    <t> 22.01.1996 01:22 </t>
  </si>
  <si>
    <t>2450123.290 </t>
  </si>
  <si>
    <t> 09.02.1996 18:57 </t>
  </si>
  <si>
    <t>2450262.568 </t>
  </si>
  <si>
    <t> 28.06.1996 01:37 </t>
  </si>
  <si>
    <t> BBS 112 </t>
  </si>
  <si>
    <t>2450308.796 </t>
  </si>
  <si>
    <t> 13.08.1996 07:06 </t>
  </si>
  <si>
    <t>2450343.324 </t>
  </si>
  <si>
    <t> 16.09.1996 19:46 </t>
  </si>
  <si>
    <t> BBS 113 </t>
  </si>
  <si>
    <t>2450357.365 </t>
  </si>
  <si>
    <t> 30.09.1996 20:45 </t>
  </si>
  <si>
    <t>2450363.808 </t>
  </si>
  <si>
    <t> 07.10.1996 07:23 </t>
  </si>
  <si>
    <t>2450372.588 </t>
  </si>
  <si>
    <t> 16.10.1996 02:06 </t>
  </si>
  <si>
    <t>2450373.753 </t>
  </si>
  <si>
    <t> 17.10.1996 06:04 </t>
  </si>
  <si>
    <t>2450376.683 </t>
  </si>
  <si>
    <t> 20.10.1996 04:23 </t>
  </si>
  <si>
    <t>2450420.571 </t>
  </si>
  <si>
    <t> 03.12.1996 01:42 </t>
  </si>
  <si>
    <t>2450422.337 </t>
  </si>
  <si>
    <t> 04.12.1996 20:05 </t>
  </si>
  <si>
    <t> 0.011 </t>
  </si>
  <si>
    <t> BBS 114 </t>
  </si>
  <si>
    <t>2450436.371 </t>
  </si>
  <si>
    <t> 18.12.1996 20:54 </t>
  </si>
  <si>
    <t>2450643.532 </t>
  </si>
  <si>
    <t> 14.07.1997 00:46 </t>
  </si>
  <si>
    <t> BBS 115 </t>
  </si>
  <si>
    <t>2450668.698 </t>
  </si>
  <si>
    <t> 08.08.1997 04:45 </t>
  </si>
  <si>
    <t> AOEB 6 </t>
  </si>
  <si>
    <t>2450696.789 </t>
  </si>
  <si>
    <t> 05.09.1997 06:56 </t>
  </si>
  <si>
    <t>2450719.610 </t>
  </si>
  <si>
    <t> 28.09.1997 02:38 </t>
  </si>
  <si>
    <t>2450726.633 </t>
  </si>
  <si>
    <t> 05.10.1997 03:11 </t>
  </si>
  <si>
    <t>2450729.561 </t>
  </si>
  <si>
    <t> 08.10.1997 01:27 </t>
  </si>
  <si>
    <t>2450743.609 </t>
  </si>
  <si>
    <t> 22.10.1997 02:36 </t>
  </si>
  <si>
    <t>2450752.386 </t>
  </si>
  <si>
    <t> 30.10.1997 21:15 </t>
  </si>
  <si>
    <t> BBS 116 </t>
  </si>
  <si>
    <t>2450755.308 </t>
  </si>
  <si>
    <t> 02.11.1997 19:23 </t>
  </si>
  <si>
    <t>2450755.322 </t>
  </si>
  <si>
    <t> 02.11.1997 19:43 </t>
  </si>
  <si>
    <t> 0.014 </t>
  </si>
  <si>
    <t>2450824.349 </t>
  </si>
  <si>
    <t> 10.01.1998 20:22 </t>
  </si>
  <si>
    <t> BBS 117 </t>
  </si>
  <si>
    <t>2451046.744 </t>
  </si>
  <si>
    <t> 21.08.1998 05:51 </t>
  </si>
  <si>
    <t>2451076.594 </t>
  </si>
  <si>
    <t> 20.09.1998 02:15 </t>
  </si>
  <si>
    <t> BBS 119 </t>
  </si>
  <si>
    <t>2451083.612 </t>
  </si>
  <si>
    <t> 27.09.1998 02:41 </t>
  </si>
  <si>
    <t>2451100.583 </t>
  </si>
  <si>
    <t> 14.10.1998 01:59 </t>
  </si>
  <si>
    <t>2451138.613 </t>
  </si>
  <si>
    <t> 21.11.1998 02:42 </t>
  </si>
  <si>
    <t>2451139.792 </t>
  </si>
  <si>
    <t> 22.11.1998 07:00 </t>
  </si>
  <si>
    <t>2451145.638 </t>
  </si>
  <si>
    <t> 28.11.1998 03:18 </t>
  </si>
  <si>
    <t> R.Berg </t>
  </si>
  <si>
    <t>2451185.442 </t>
  </si>
  <si>
    <t> 06.01.1999 22:36 </t>
  </si>
  <si>
    <t>2451193.625 </t>
  </si>
  <si>
    <t> 15.01.1999 03:00 </t>
  </si>
  <si>
    <t>2451224.639 </t>
  </si>
  <si>
    <t> 15.02.1999 03:20 </t>
  </si>
  <si>
    <t>2451407.810 </t>
  </si>
  <si>
    <t> 17.08.1999 07:26 </t>
  </si>
  <si>
    <t>2451438.828 </t>
  </si>
  <si>
    <t> 17.09.1999 07:52 </t>
  </si>
  <si>
    <t>2451457.556 </t>
  </si>
  <si>
    <t> 06.10.1999 01:20 </t>
  </si>
  <si>
    <t>2451461.648 </t>
  </si>
  <si>
    <t> 10.10.1999 03:33 </t>
  </si>
  <si>
    <t>2451462.8213 </t>
  </si>
  <si>
    <t> 11.10.1999 07:42 </t>
  </si>
  <si>
    <t> -0.0002 </t>
  </si>
  <si>
    <t>E </t>
  </si>
  <si>
    <t>?</t>
  </si>
  <si>
    <t> R.H.Nelson </t>
  </si>
  <si>
    <t>IBVS 4840 </t>
  </si>
  <si>
    <t>2451488.573 </t>
  </si>
  <si>
    <t> 06.11.1999 01:45 </t>
  </si>
  <si>
    <t>2451492.669 </t>
  </si>
  <si>
    <t> 10.11.1999 04:03 </t>
  </si>
  <si>
    <t>2451553.535 </t>
  </si>
  <si>
    <t> 10.01.2000 00:50 </t>
  </si>
  <si>
    <t>2451567.582 </t>
  </si>
  <si>
    <t> 24.01.2000 01:58 </t>
  </si>
  <si>
    <t>2451752.4989 </t>
  </si>
  <si>
    <t> 26.07.2000 23:58 </t>
  </si>
  <si>
    <t> 0.0006 </t>
  </si>
  <si>
    <t> M.Zejda </t>
  </si>
  <si>
    <t>IBVS 5287 </t>
  </si>
  <si>
    <t>2451899.38547 </t>
  </si>
  <si>
    <t> 20.12.2000 21:15 </t>
  </si>
  <si>
    <t> 0.00055 </t>
  </si>
  <si>
    <t>o</t>
  </si>
  <si>
    <t> J.Šafár </t>
  </si>
  <si>
    <t>OEJV 0074 </t>
  </si>
  <si>
    <t>2452190.5292 </t>
  </si>
  <si>
    <t> 08.10.2001 00:42 </t>
  </si>
  <si>
    <t> 0.0044 </t>
  </si>
  <si>
    <t> Z.Müyesseroglu et al. </t>
  </si>
  <si>
    <t>IBVS 5463 </t>
  </si>
  <si>
    <t>2452201.3504 </t>
  </si>
  <si>
    <t> 18.10.2001 20:24 </t>
  </si>
  <si>
    <t> -0.0007 </t>
  </si>
  <si>
    <t>2452485.4720 </t>
  </si>
  <si>
    <t> 29.07.2002 23:19 </t>
  </si>
  <si>
    <t> 0.0036 </t>
  </si>
  <si>
    <t>2452490.4437 </t>
  </si>
  <si>
    <t> 03.08.2002 22:38 </t>
  </si>
  <si>
    <t> 0.0010 </t>
  </si>
  <si>
    <t>2452497.4679 </t>
  </si>
  <si>
    <t> 10.08.2002 23:13 </t>
  </si>
  <si>
    <t> 0.0027 </t>
  </si>
  <si>
    <t> O.Demrican et al. </t>
  </si>
  <si>
    <t>IBVS 5364 </t>
  </si>
  <si>
    <t>2452528.7718 </t>
  </si>
  <si>
    <t> 11.09.2002 06:31 </t>
  </si>
  <si>
    <t> -0.0019 </t>
  </si>
  <si>
    <t> R.Nelson </t>
  </si>
  <si>
    <t>IBVS 5371 </t>
  </si>
  <si>
    <t>2452554.8155 </t>
  </si>
  <si>
    <t> 07.10.2002 07:34 </t>
  </si>
  <si>
    <t> 0.0002 </t>
  </si>
  <si>
    <t>2452555.405 </t>
  </si>
  <si>
    <t> 07.10.2002 21:43 </t>
  </si>
  <si>
    <t> BBS 129 </t>
  </si>
  <si>
    <t>2452858.534 </t>
  </si>
  <si>
    <t> 07.08.2003 00:48 </t>
  </si>
  <si>
    <t> BBS 130 </t>
  </si>
  <si>
    <t>2452902.4272 </t>
  </si>
  <si>
    <t> 19.09.2003 22:15 </t>
  </si>
  <si>
    <t> -0.0003 </t>
  </si>
  <si>
    <t>-I</t>
  </si>
  <si>
    <t> K. &amp; M. Rätz </t>
  </si>
  <si>
    <t>BAVM 172 </t>
  </si>
  <si>
    <t>2452940.46587 </t>
  </si>
  <si>
    <t> 27.10.2003 23:10 </t>
  </si>
  <si>
    <t>48643</t>
  </si>
  <si>
    <t> 0.00000 </t>
  </si>
  <si>
    <t> R.Ehrenberger </t>
  </si>
  <si>
    <t>2452944.2703 </t>
  </si>
  <si>
    <t> 31.10.2003 18:29 </t>
  </si>
  <si>
    <t>48649.5</t>
  </si>
  <si>
    <t> Karska&amp;Maciejewski </t>
  </si>
  <si>
    <t>IBVS 5494 </t>
  </si>
  <si>
    <t>2452944.5625 </t>
  </si>
  <si>
    <t> 01.11.2003 01:30 </t>
  </si>
  <si>
    <t>48650</t>
  </si>
  <si>
    <t>2453253.557 </t>
  </si>
  <si>
    <t> 05.09.2004 01:22 </t>
  </si>
  <si>
    <t>49178</t>
  </si>
  <si>
    <t>OEJV 0003 </t>
  </si>
  <si>
    <t>2453266.4247 </t>
  </si>
  <si>
    <t> 17.09.2004 22:11 </t>
  </si>
  <si>
    <t>49200</t>
  </si>
  <si>
    <t>BAVM 173 </t>
  </si>
  <si>
    <t>2453300.3674 </t>
  </si>
  <si>
    <t> 21.10.2004 20:49 </t>
  </si>
  <si>
    <t>49258</t>
  </si>
  <si>
    <t> 0.0000 </t>
  </si>
  <si>
    <t>2453303.5809 </t>
  </si>
  <si>
    <t> 25.10.2004 01:56 </t>
  </si>
  <si>
    <t>49263.5</t>
  </si>
  <si>
    <t> -0.0051 </t>
  </si>
  <si>
    <t> F.Agerer </t>
  </si>
  <si>
    <t>2453349.2321 </t>
  </si>
  <si>
    <t> 09.12.2004 17:34 </t>
  </si>
  <si>
    <t>49341.5</t>
  </si>
  <si>
    <t> 0.0001 </t>
  </si>
  <si>
    <t>2453361.23017 </t>
  </si>
  <si>
    <t> 21.12.2004 17:31 </t>
  </si>
  <si>
    <t>49362</t>
  </si>
  <si>
    <t> 0.00141 </t>
  </si>
  <si>
    <t>2453569.563 </t>
  </si>
  <si>
    <t> 18.07.2005 01:30 </t>
  </si>
  <si>
    <t>49718</t>
  </si>
  <si>
    <t>2453662.6093 </t>
  </si>
  <si>
    <t> 19.10.2005 02:37 </t>
  </si>
  <si>
    <t>49877</t>
  </si>
  <si>
    <t> -0.0004 </t>
  </si>
  <si>
    <t> Agerer </t>
  </si>
  <si>
    <t>BAVM 178 </t>
  </si>
  <si>
    <t>2453763.26560 </t>
  </si>
  <si>
    <t> 27.01.2006 18:22 </t>
  </si>
  <si>
    <t>50049</t>
  </si>
  <si>
    <t> 0.00052 </t>
  </si>
  <si>
    <t>R</t>
  </si>
  <si>
    <t>2454000.56663 </t>
  </si>
  <si>
    <t> 22.09.2006 01:35 </t>
  </si>
  <si>
    <t>50454.5</t>
  </si>
  <si>
    <t> 0.00064 </t>
  </si>
  <si>
    <t> L.Brát </t>
  </si>
  <si>
    <t>2454026.3146 </t>
  </si>
  <si>
    <t> 17.10.2006 19:33 </t>
  </si>
  <si>
    <t>50498.5</t>
  </si>
  <si>
    <t> P. Frank </t>
  </si>
  <si>
    <t>BAVM 183 </t>
  </si>
  <si>
    <t>2454026.6067 </t>
  </si>
  <si>
    <t> 18.10.2006 02:33 </t>
  </si>
  <si>
    <t>50499</t>
  </si>
  <si>
    <t> -0.0009 </t>
  </si>
  <si>
    <t>2454055.280 </t>
  </si>
  <si>
    <t> 15.11.2006 18:43 </t>
  </si>
  <si>
    <t>50548</t>
  </si>
  <si>
    <t> S. Dogru et al. </t>
  </si>
  <si>
    <t>IBVS 5746 </t>
  </si>
  <si>
    <t>2454117.3124 </t>
  </si>
  <si>
    <t> 16.01.2007 19:29 </t>
  </si>
  <si>
    <t>50654</t>
  </si>
  <si>
    <t> -0.0021 </t>
  </si>
  <si>
    <t> S.Dogru et al. </t>
  </si>
  <si>
    <t>IBVS 5893 </t>
  </si>
  <si>
    <t>2454435.6628 </t>
  </si>
  <si>
    <t> 01.12.2007 03:54 </t>
  </si>
  <si>
    <t>51198</t>
  </si>
  <si>
    <t> -0.0036 </t>
  </si>
  <si>
    <t>ns</t>
  </si>
  <si>
    <t> K.Menzies </t>
  </si>
  <si>
    <t>JAAVSO 36(2);171 </t>
  </si>
  <si>
    <t>2454435.6641 </t>
  </si>
  <si>
    <t> 01.12.2007 03:56 </t>
  </si>
  <si>
    <t> -0.0023 </t>
  </si>
  <si>
    <t>2454707.7832 </t>
  </si>
  <si>
    <t> 29.08.2008 06:47 </t>
  </si>
  <si>
    <t>51663</t>
  </si>
  <si>
    <t> -0.0039 </t>
  </si>
  <si>
    <t>JAAVSO 36(2);186 </t>
  </si>
  <si>
    <t>2454792.6348 </t>
  </si>
  <si>
    <t> 22.11.2008 03:14 </t>
  </si>
  <si>
    <t>51808</t>
  </si>
  <si>
    <t> -0.0071 </t>
  </si>
  <si>
    <t>IBVS 5871 </t>
  </si>
  <si>
    <t>2454857.3034 </t>
  </si>
  <si>
    <t> 25.01.2009 19:16 </t>
  </si>
  <si>
    <t>51918.5</t>
  </si>
  <si>
    <t> -0.0037 </t>
  </si>
  <si>
    <t> P.Frank </t>
  </si>
  <si>
    <t>BAVM 209 </t>
  </si>
  <si>
    <t>2454867.5444 </t>
  </si>
  <si>
    <t> 05.02.2009 01:03 </t>
  </si>
  <si>
    <t>51936</t>
  </si>
  <si>
    <t> -0.0038 </t>
  </si>
  <si>
    <t> S.Dvorak </t>
  </si>
  <si>
    <t>IBVS 5938 </t>
  </si>
  <si>
    <t>2455106.8932 </t>
  </si>
  <si>
    <t> 02.10.2009 09:26 </t>
  </si>
  <si>
    <t>52345</t>
  </si>
  <si>
    <t> -0.0042 </t>
  </si>
  <si>
    <t>IBVS 5920 </t>
  </si>
  <si>
    <t>2455115.6713 </t>
  </si>
  <si>
    <t> 11.10.2009 04:06 </t>
  </si>
  <si>
    <t>52360</t>
  </si>
  <si>
    <t> JAAVSO 38;120 </t>
  </si>
  <si>
    <t>2455120.9374 </t>
  </si>
  <si>
    <t> 16.10.2009 10:29 </t>
  </si>
  <si>
    <t>52369</t>
  </si>
  <si>
    <t> -0.0049 </t>
  </si>
  <si>
    <t> R.Sabo </t>
  </si>
  <si>
    <t>2455139.6633 </t>
  </si>
  <si>
    <t> 04.11.2009 03:55 </t>
  </si>
  <si>
    <t>52401</t>
  </si>
  <si>
    <t> -0.0056 </t>
  </si>
  <si>
    <t>2455207.2586 </t>
  </si>
  <si>
    <t> 10.01.2010 18:12 </t>
  </si>
  <si>
    <t>52516.5</t>
  </si>
  <si>
    <t> -0.0015 </t>
  </si>
  <si>
    <t>m</t>
  </si>
  <si>
    <t> U.Dermirhan </t>
  </si>
  <si>
    <t>IBVS 6039 </t>
  </si>
  <si>
    <t>2455231.5420 </t>
  </si>
  <si>
    <t> 04.02.2010 01:00 </t>
  </si>
  <si>
    <t>52558</t>
  </si>
  <si>
    <t>2455461.5283 </t>
  </si>
  <si>
    <t> 22.09.2010 00:40 </t>
  </si>
  <si>
    <t>52951</t>
  </si>
  <si>
    <t>BAVM 215 </t>
  </si>
  <si>
    <t>2455514.4850 </t>
  </si>
  <si>
    <t> 13.11.2010 23:38 </t>
  </si>
  <si>
    <t> -0.0081 </t>
  </si>
  <si>
    <t> F.Lomoz </t>
  </si>
  <si>
    <t>OEJV 0137 </t>
  </si>
  <si>
    <t>2455834.3033 </t>
  </si>
  <si>
    <t> 29.09.2011 19:16 </t>
  </si>
  <si>
    <t> -0.0048 </t>
  </si>
  <si>
    <t> L.Šmelcer </t>
  </si>
  <si>
    <t>OEJV 0160 </t>
  </si>
  <si>
    <t>2455834.3043 </t>
  </si>
  <si>
    <t> 29.09.2011 19:18 </t>
  </si>
  <si>
    <t>2455837.8148 </t>
  </si>
  <si>
    <t> 03.10.2011 07:33 </t>
  </si>
  <si>
    <t> -0.0045 </t>
  </si>
  <si>
    <t> JAAVSO 40;975 </t>
  </si>
  <si>
    <t>2455905.7014 </t>
  </si>
  <si>
    <t> 10.12.2011 04:50 </t>
  </si>
  <si>
    <t> -0.0017 </t>
  </si>
  <si>
    <t>IBVS 6011 </t>
  </si>
  <si>
    <t>2456258.5768 </t>
  </si>
  <si>
    <t> 27.11.2012 01:50 </t>
  </si>
  <si>
    <t> -0.0054 </t>
  </si>
  <si>
    <t> JAAVSO 41;122 </t>
  </si>
  <si>
    <t>2456291.3493 </t>
  </si>
  <si>
    <t> 29.12.2012 20:22 </t>
  </si>
  <si>
    <t> -0.0044 </t>
  </si>
  <si>
    <t> M.Magris </t>
  </si>
  <si>
    <t>2456523.9654 </t>
  </si>
  <si>
    <t> 19.08.2013 11:10 </t>
  </si>
  <si>
    <t> -0.0076 </t>
  </si>
  <si>
    <t> JAAVSO 41;328 </t>
  </si>
  <si>
    <t>2456558.7864 </t>
  </si>
  <si>
    <t> 23.09.2013 06:52 </t>
  </si>
  <si>
    <t> -0.0063 </t>
  </si>
  <si>
    <t>2456592.4372 </t>
  </si>
  <si>
    <t> 26.10.2013 22:29 </t>
  </si>
  <si>
    <t>BAVM 234 </t>
  </si>
  <si>
    <t>2456596.5329 </t>
  </si>
  <si>
    <t> 31.10.2013 00:47 </t>
  </si>
  <si>
    <t>2456943.5574 </t>
  </si>
  <si>
    <t> 13.10.2014 01:22 </t>
  </si>
  <si>
    <t>BAVM 239 </t>
  </si>
  <si>
    <t>2456949.4112 </t>
  </si>
  <si>
    <t> 18.10.2014 21:52 </t>
  </si>
  <si>
    <t>2416090.660 </t>
  </si>
  <si>
    <t> 07.12.1902 03:50 </t>
  </si>
  <si>
    <t>P </t>
  </si>
  <si>
    <t>2416447.660 </t>
  </si>
  <si>
    <t> 29.11.1903 03:50 </t>
  </si>
  <si>
    <t> 0.036 </t>
  </si>
  <si>
    <t>2417529.684 </t>
  </si>
  <si>
    <t> 15.11.1906 04:24 </t>
  </si>
  <si>
    <t> 0.015 </t>
  </si>
  <si>
    <t>2418288.682 </t>
  </si>
  <si>
    <t> 13.12.1908 04:22 </t>
  </si>
  <si>
    <t>2420782.834 </t>
  </si>
  <si>
    <t> 12.10.1915 08:00 </t>
  </si>
  <si>
    <t>2420830.240 </t>
  </si>
  <si>
    <t> 28.11.1915 17:45 </t>
  </si>
  <si>
    <t> C.Hoffmeister </t>
  </si>
  <si>
    <t>2420845.445 </t>
  </si>
  <si>
    <t> 13.12.1915 22:40 </t>
  </si>
  <si>
    <t>2420902.227 </t>
  </si>
  <si>
    <t> 08.02.1916 17:26 </t>
  </si>
  <si>
    <t>2420920.365 </t>
  </si>
  <si>
    <t> 26.02.1916 20:45 </t>
  </si>
  <si>
    <t>2421106.450 </t>
  </si>
  <si>
    <t> 30.08.1916 22:48 </t>
  </si>
  <si>
    <t>2421116.395 </t>
  </si>
  <si>
    <t> 09.09.1916 21:28 </t>
  </si>
  <si>
    <t>2421117.568 </t>
  </si>
  <si>
    <t> 11.09.1916 01:37 </t>
  </si>
  <si>
    <t>2421119.326 </t>
  </si>
  <si>
    <t> 12.09.1916 19:49 </t>
  </si>
  <si>
    <t>2421130.446 </t>
  </si>
  <si>
    <t> 23.09.1916 22:42 </t>
  </si>
  <si>
    <t>2421133.365 </t>
  </si>
  <si>
    <t> 26.09.1916 20:45 </t>
  </si>
  <si>
    <t>2421250.407 </t>
  </si>
  <si>
    <t> 21.01.1917 21:46 </t>
  </si>
  <si>
    <t>2421280.267 </t>
  </si>
  <si>
    <t> 20.02.1917 18:24 </t>
  </si>
  <si>
    <t>2421429.484 </t>
  </si>
  <si>
    <t> 19.07.1917 23:36 </t>
  </si>
  <si>
    <t>2421488.592 </t>
  </si>
  <si>
    <t> 17.09.1917 02:12 </t>
  </si>
  <si>
    <t>2421665.312 </t>
  </si>
  <si>
    <t> 12.03.1918 19:29 </t>
  </si>
  <si>
    <t>2422986.711 </t>
  </si>
  <si>
    <t> 24.10.1921 05:03 </t>
  </si>
  <si>
    <t>F </t>
  </si>
  <si>
    <t> F.C.Jordan [Lkn.] </t>
  </si>
  <si>
    <t>2423287.501 </t>
  </si>
  <si>
    <t> 21.08.1922 00:01 </t>
  </si>
  <si>
    <t> A.A.Nijland </t>
  </si>
  <si>
    <t>2423294.534 </t>
  </si>
  <si>
    <t> 28.08.1922 00:48 </t>
  </si>
  <si>
    <t>2423805.418 </t>
  </si>
  <si>
    <t> 20.01.1924 22:01 </t>
  </si>
  <si>
    <t>2424083.376 </t>
  </si>
  <si>
    <t> 24.10.1924 21:01 </t>
  </si>
  <si>
    <t>2424196.320 </t>
  </si>
  <si>
    <t> 14.02.1925 19:40 </t>
  </si>
  <si>
    <t>2424433.342 </t>
  </si>
  <si>
    <t> 09.10.1925 20:12 </t>
  </si>
  <si>
    <t>2424474.302 </t>
  </si>
  <si>
    <t> 19.11.1925 19:14 </t>
  </si>
  <si>
    <t>2424774.510 </t>
  </si>
  <si>
    <t> 16.09.1926 00:14 </t>
  </si>
  <si>
    <t>2424829.530 </t>
  </si>
  <si>
    <t> 10.11.1926 00:43 </t>
  </si>
  <si>
    <t>2425234.484 </t>
  </si>
  <si>
    <t> 19.12.1927 23:36 </t>
  </si>
  <si>
    <t>2425244.426 </t>
  </si>
  <si>
    <t> 29.12.1927 22:13 </t>
  </si>
  <si>
    <t> -0.010 </t>
  </si>
  <si>
    <t>2425275.445 </t>
  </si>
  <si>
    <t> 29.01.1928 22:40 </t>
  </si>
  <si>
    <t>2425508.360 </t>
  </si>
  <si>
    <t> 18.09.1928 20:38 </t>
  </si>
  <si>
    <t>2425515.381 </t>
  </si>
  <si>
    <t> 25.09.1928 21:08 </t>
  </si>
  <si>
    <t>2425532.364 </t>
  </si>
  <si>
    <t> 12.10.1928 20:44 </t>
  </si>
  <si>
    <t>2425571.550 </t>
  </si>
  <si>
    <t> 21.11.1928 01:12 </t>
  </si>
  <si>
    <t> -0.016 </t>
  </si>
  <si>
    <t>2425590.296 </t>
  </si>
  <si>
    <t> 09.12.1928 19:06 </t>
  </si>
  <si>
    <t>2425949.623 </t>
  </si>
  <si>
    <t> 04.12.1929 02:57 </t>
  </si>
  <si>
    <t>2426242.783 </t>
  </si>
  <si>
    <t> 23.09.1930 06:47 </t>
  </si>
  <si>
    <t> -0.014 </t>
  </si>
  <si>
    <t>2426656.540 </t>
  </si>
  <si>
    <t> 11.11.1931 00:57 </t>
  </si>
  <si>
    <t>2426711.529 </t>
  </si>
  <si>
    <t> 05.01.1932 00:41 </t>
  </si>
  <si>
    <t> -0.017 </t>
  </si>
  <si>
    <t>2426735.547 </t>
  </si>
  <si>
    <t> 29.01.1932 01:07 </t>
  </si>
  <si>
    <t>2427658.402 </t>
  </si>
  <si>
    <t> 08.08.1934 21:38 </t>
  </si>
  <si>
    <t> S.Szczyrbak </t>
  </si>
  <si>
    <t>2427696.444 </t>
  </si>
  <si>
    <t> 15.09.1934 22:39 </t>
  </si>
  <si>
    <t>2428531.510 </t>
  </si>
  <si>
    <t> 29.12.1936 00:14 </t>
  </si>
  <si>
    <t> -0.026 </t>
  </si>
  <si>
    <t>2429217.378 </t>
  </si>
  <si>
    <t> 14.11.1938 21:04 </t>
  </si>
  <si>
    <t> -0.019 </t>
  </si>
  <si>
    <t>2429633.478 </t>
  </si>
  <si>
    <t> 04.01.1940 23:28 </t>
  </si>
  <si>
    <t>2429953.602 </t>
  </si>
  <si>
    <t> 20.11.1940 02:26 </t>
  </si>
  <si>
    <t>2430280.728 </t>
  </si>
  <si>
    <t> 13.10.1941 05:28 </t>
  </si>
  <si>
    <t>2430389.545 </t>
  </si>
  <si>
    <t> 30.01.1942 01:04 </t>
  </si>
  <si>
    <t>2430664.618 </t>
  </si>
  <si>
    <t> 01.11.1942 02:49 </t>
  </si>
  <si>
    <t>2431110.529 </t>
  </si>
  <si>
    <t> 21.01.1944 00:41 </t>
  </si>
  <si>
    <t>2433187.424 </t>
  </si>
  <si>
    <t> 27.09.1949 22:10 </t>
  </si>
  <si>
    <t> A.Szczepanowska </t>
  </si>
  <si>
    <t>2433190.349 </t>
  </si>
  <si>
    <t> 30.09.1949 20:22 </t>
  </si>
  <si>
    <t>2433517.481 </t>
  </si>
  <si>
    <t> 23.08.1950 23:32 </t>
  </si>
  <si>
    <t>2433900.780 </t>
  </si>
  <si>
    <t> 11.09.1951 06:43 </t>
  </si>
  <si>
    <t> -0.018 </t>
  </si>
  <si>
    <t>2433949.361 </t>
  </si>
  <si>
    <t> 29.10.1951 20:39 </t>
  </si>
  <si>
    <t>2434250.755 </t>
  </si>
  <si>
    <t> 26.08.1952 06:07 </t>
  </si>
  <si>
    <t>2434328.589 </t>
  </si>
  <si>
    <t> 12.11.1952 02:08 </t>
  </si>
  <si>
    <t>2434335.589 </t>
  </si>
  <si>
    <t> 19.11.1952 02:08 </t>
  </si>
  <si>
    <t>2434606.534 </t>
  </si>
  <si>
    <t> 17.08.1953 00:48 </t>
  </si>
  <si>
    <t> -0.022 </t>
  </si>
  <si>
    <t>2434623.529 </t>
  </si>
  <si>
    <t> 03.09.1953 00:41 </t>
  </si>
  <si>
    <t> Chis &amp; Ureche </t>
  </si>
  <si>
    <t>2435048.374 </t>
  </si>
  <si>
    <t> 01.11.1954 20:58 </t>
  </si>
  <si>
    <t>2435367.304 </t>
  </si>
  <si>
    <t> 16.09.1955 19:17 </t>
  </si>
  <si>
    <t> -0.020 </t>
  </si>
  <si>
    <t>2435742.431 </t>
  </si>
  <si>
    <t> 25.09.1956 22:20 </t>
  </si>
  <si>
    <t>2435749.457 </t>
  </si>
  <si>
    <t> 02.10.1956 22:58 </t>
  </si>
  <si>
    <t>2435759.404 </t>
  </si>
  <si>
    <t> 12.10.1956 21:41 </t>
  </si>
  <si>
    <t>2435763.502 </t>
  </si>
  <si>
    <t> 17.10.1956 00:02 </t>
  </si>
  <si>
    <t>2435773.447 </t>
  </si>
  <si>
    <t> 26.10.1956 22:43 </t>
  </si>
  <si>
    <t>2435779.311 </t>
  </si>
  <si>
    <t> 01.11.1956 19:27 </t>
  </si>
  <si>
    <t>2435790.421 </t>
  </si>
  <si>
    <t> 12.11.1956 22:06 </t>
  </si>
  <si>
    <t>2435868.271 </t>
  </si>
  <si>
    <t> 29.01.1957 18:30 </t>
  </si>
  <si>
    <t> H.Huth </t>
  </si>
  <si>
    <t>2436093.557 </t>
  </si>
  <si>
    <t> 12.09.1957 01:22 </t>
  </si>
  <si>
    <t>2436119.303 </t>
  </si>
  <si>
    <t> 07.10.1957 19:16 </t>
  </si>
  <si>
    <t>2436130.416 </t>
  </si>
  <si>
    <t> 18.10.1957 21:59 </t>
  </si>
  <si>
    <t>2436137.443 </t>
  </si>
  <si>
    <t> 25.10.1957 22:37 </t>
  </si>
  <si>
    <t>2436143.296 </t>
  </si>
  <si>
    <t> 31.10.1957 19:06 </t>
  </si>
  <si>
    <t>2436157.341 </t>
  </si>
  <si>
    <t> 14.11.1957 20:11 </t>
  </si>
  <si>
    <t>2436158.512 </t>
  </si>
  <si>
    <t> 16.11.1957 00:17 </t>
  </si>
  <si>
    <t>2436165.535 </t>
  </si>
  <si>
    <t> 23.11.1957 00:50 </t>
  </si>
  <si>
    <t>2436219.384 </t>
  </si>
  <si>
    <t> 15.01.1958 21:12 </t>
  </si>
  <si>
    <t>2436220.256 </t>
  </si>
  <si>
    <t> 16.01.1958 18:08 </t>
  </si>
  <si>
    <t>2436232.249 </t>
  </si>
  <si>
    <t> 28.01.1958 17:58 </t>
  </si>
  <si>
    <t>2436234.296 </t>
  </si>
  <si>
    <t> 30.01.1958 19:06 </t>
  </si>
  <si>
    <t>2436484.474 </t>
  </si>
  <si>
    <t> 07.10.1958 23:22 </t>
  </si>
  <si>
    <t>2436490.327 </t>
  </si>
  <si>
    <t> 13.10.1958 19:50 </t>
  </si>
  <si>
    <t>2436500.273 </t>
  </si>
  <si>
    <t> 23.10.1958 18:33 </t>
  </si>
  <si>
    <t>2436501.445 </t>
  </si>
  <si>
    <t> 24.10.1958 22:40 </t>
  </si>
  <si>
    <t>2436507.298 </t>
  </si>
  <si>
    <t> 30.10.1958 19:09 </t>
  </si>
  <si>
    <t>2436513.434 </t>
  </si>
  <si>
    <t> 05.11.1958 22:24 </t>
  </si>
  <si>
    <t> -0.015 </t>
  </si>
  <si>
    <t>2436540.357 </t>
  </si>
  <si>
    <t> 02.12.1958 20:34 </t>
  </si>
  <si>
    <t>2436589.223 </t>
  </si>
  <si>
    <t> 20.01.1959 17:21 </t>
  </si>
  <si>
    <t>2436595.368 </t>
  </si>
  <si>
    <t> 26.01.1959 20:49 </t>
  </si>
  <si>
    <t>2436610.295 </t>
  </si>
  <si>
    <t> 10.02.1959 19:04 </t>
  </si>
  <si>
    <t>2436620.242 </t>
  </si>
  <si>
    <t> 20.02.1959 17:48 </t>
  </si>
  <si>
    <t>2436814.547 </t>
  </si>
  <si>
    <t> 03.09.1959 01:07 </t>
  </si>
  <si>
    <t>2437253.436 </t>
  </si>
  <si>
    <t> 14.11.1960 22:27 </t>
  </si>
  <si>
    <t> A.Vratnik </t>
  </si>
  <si>
    <t>2437545.442 </t>
  </si>
  <si>
    <t> 02.09.1961 22:36 </t>
  </si>
  <si>
    <t>2437545.454 </t>
  </si>
  <si>
    <t> 02.09.1961 22:53 </t>
  </si>
  <si>
    <t> A.Slowik </t>
  </si>
  <si>
    <t>2437545.460 </t>
  </si>
  <si>
    <t> 02.09.1961 23:02 </t>
  </si>
  <si>
    <t> B.Kubica </t>
  </si>
  <si>
    <t>2437559.492 </t>
  </si>
  <si>
    <t> 16.09.1961 23:48 </t>
  </si>
  <si>
    <t>2437902.432 </t>
  </si>
  <si>
    <t> 25.08.1962 22:22 </t>
  </si>
  <si>
    <t> E.Szeligiewicz </t>
  </si>
  <si>
    <t>2437905.357 </t>
  </si>
  <si>
    <t> 28.08.1962 20:34 </t>
  </si>
  <si>
    <t>2437905.359 </t>
  </si>
  <si>
    <t> 28.08.1962 20:36 </t>
  </si>
  <si>
    <t>2439052.365 </t>
  </si>
  <si>
    <t> 18.10.1965 20:45 </t>
  </si>
  <si>
    <t> K.Häussler </t>
  </si>
  <si>
    <t>2439056.456 </t>
  </si>
  <si>
    <t> 22.10.1965 22:56 </t>
  </si>
  <si>
    <t>2439443.274 </t>
  </si>
  <si>
    <t> 13.11.1966 18:34 </t>
  </si>
  <si>
    <t>2439536.322 </t>
  </si>
  <si>
    <t> 14.02.1967 19:43 </t>
  </si>
  <si>
    <t> J.Zidu </t>
  </si>
  <si>
    <t>2440151.381 </t>
  </si>
  <si>
    <t> 21.10.1968 21:08 </t>
  </si>
  <si>
    <t>2441597.426 </t>
  </si>
  <si>
    <t> 06.10.1972 22:13 </t>
  </si>
  <si>
    <t>2442009.408 </t>
  </si>
  <si>
    <t> 22.11.1973 21:47 </t>
  </si>
  <si>
    <t>2442036.321 </t>
  </si>
  <si>
    <t> 19.12.1973 19:42 </t>
  </si>
  <si>
    <t>2442427.231 </t>
  </si>
  <si>
    <t> 14.01.1975 17:32 </t>
  </si>
  <si>
    <t>2442684.738 </t>
  </si>
  <si>
    <t> 29.09.1975 05:42 </t>
  </si>
  <si>
    <t>2442688.835 </t>
  </si>
  <si>
    <t> 03.10.1975 08:02 </t>
  </si>
  <si>
    <t>2442715.754 </t>
  </si>
  <si>
    <t> 30.10.1975 06:05 </t>
  </si>
  <si>
    <t>2442722.777 </t>
  </si>
  <si>
    <t> 06.11.1975 06:38 </t>
  </si>
  <si>
    <t>2442728.631 </t>
  </si>
  <si>
    <t> 12.11.1975 03:08 </t>
  </si>
  <si>
    <t>2442745.599 </t>
  </si>
  <si>
    <t> 29.11.1975 02:22 </t>
  </si>
  <si>
    <t>2443019.475 </t>
  </si>
  <si>
    <t> 28.08.1976 23:24 </t>
  </si>
  <si>
    <t> M.Winiarski </t>
  </si>
  <si>
    <t>2443162.266 </t>
  </si>
  <si>
    <t> 18.01.1977 18:23 </t>
  </si>
  <si>
    <t>2448567.8091 </t>
  </si>
  <si>
    <t> 07.11.1991 07:25 </t>
  </si>
  <si>
    <t> G.Samec </t>
  </si>
  <si>
    <t>2448568.6880 </t>
  </si>
  <si>
    <t> 08.11.1991 04:30 </t>
  </si>
  <si>
    <t> 0.0013 </t>
  </si>
  <si>
    <t>2448573.6578 </t>
  </si>
  <si>
    <t> 13.11.1991 03:47 </t>
  </si>
  <si>
    <t> -0.0031 </t>
  </si>
  <si>
    <t>2449730.022 </t>
  </si>
  <si>
    <t> 12.01.1995 12:31 </t>
  </si>
  <si>
    <t> Y.Sekino </t>
  </si>
  <si>
    <t>2450349.760 </t>
  </si>
  <si>
    <t> 23.09.1996 06:14 </t>
  </si>
  <si>
    <t>2450461.542 </t>
  </si>
  <si>
    <t> 13.01.1997 01:00 </t>
  </si>
  <si>
    <t> G.Chaple </t>
  </si>
  <si>
    <t>2451433.5624 </t>
  </si>
  <si>
    <t> 12.09.1999 01:29 </t>
  </si>
  <si>
    <t> 0.0012 </t>
  </si>
  <si>
    <t>2451435.324 </t>
  </si>
  <si>
    <t> 13.09.1999 19:46 </t>
  </si>
  <si>
    <t>2451796.391 </t>
  </si>
  <si>
    <t> 08.09.2000 21:23 </t>
  </si>
  <si>
    <t>2451835.5974 </t>
  </si>
  <si>
    <t> 18.10.2000 02:20 </t>
  </si>
  <si>
    <t> -0.0001 </t>
  </si>
  <si>
    <t>2451840.278 </t>
  </si>
  <si>
    <t> 22.10.2000 18:40 </t>
  </si>
  <si>
    <t>2451869.5414 </t>
  </si>
  <si>
    <t> 21.11.2000 00:59 </t>
  </si>
  <si>
    <t> 0.0020 </t>
  </si>
  <si>
    <t> J.A.Howell </t>
  </si>
  <si>
    <t>2451870.7109 </t>
  </si>
  <si>
    <t> 22.11.2000 05:03 </t>
  </si>
  <si>
    <t> 0.0011 </t>
  </si>
  <si>
    <t>2451873.637 </t>
  </si>
  <si>
    <t> 25.11.2000 03:17 </t>
  </si>
  <si>
    <t>2451876.570 </t>
  </si>
  <si>
    <t> 28.11.2000 01:40 </t>
  </si>
  <si>
    <t>2451897.629 </t>
  </si>
  <si>
    <t> 19.12.2000 03:05 </t>
  </si>
  <si>
    <t>2451897.6312 </t>
  </si>
  <si>
    <t> 19.12.2000 03:08 </t>
  </si>
  <si>
    <t> 0.0019 </t>
  </si>
  <si>
    <t>2451948.5432 </t>
  </si>
  <si>
    <t> 08.02.2001 01:02 </t>
  </si>
  <si>
    <t>2452171.513 </t>
  </si>
  <si>
    <t> 19.09.2001 00:18 </t>
  </si>
  <si>
    <t>2452207.786 </t>
  </si>
  <si>
    <t> 25.10.2001 06:51 </t>
  </si>
  <si>
    <t> R.Hill </t>
  </si>
  <si>
    <t>2452223.591 </t>
  </si>
  <si>
    <t> 10.11.2001 02:11 </t>
  </si>
  <si>
    <t>2452230.610 </t>
  </si>
  <si>
    <t> 17.11.2001 02:38 </t>
  </si>
  <si>
    <t>2452230.6117 </t>
  </si>
  <si>
    <t> 17.11.2001 02:40 </t>
  </si>
  <si>
    <t> 0.0003 </t>
  </si>
  <si>
    <t>2452230.613 </t>
  </si>
  <si>
    <t> 17.11.2001 02:42 </t>
  </si>
  <si>
    <t>2452252.264 </t>
  </si>
  <si>
    <t> 08.12.2001 18:20 </t>
  </si>
  <si>
    <t>2452305.5171 </t>
  </si>
  <si>
    <t> 31.01.2002 00:24 </t>
  </si>
  <si>
    <t> -0.0006 </t>
  </si>
  <si>
    <t>2452547.792 </t>
  </si>
  <si>
    <t> 30.09.2002 07:00 </t>
  </si>
  <si>
    <t>2452587.590 </t>
  </si>
  <si>
    <t> 09.11.2002 02:09 </t>
  </si>
  <si>
    <t>2452618.6029 </t>
  </si>
  <si>
    <t> 10.12.2002 02:28 </t>
  </si>
  <si>
    <t>2452628.5515 </t>
  </si>
  <si>
    <t> 20.12.2002 01:14 </t>
  </si>
  <si>
    <t>2452635.574 </t>
  </si>
  <si>
    <t> 27.12.2002 01:46 </t>
  </si>
  <si>
    <t>2452900.674 </t>
  </si>
  <si>
    <t> 18.09.2003 04:10 </t>
  </si>
  <si>
    <t>2452986.6965 </t>
  </si>
  <si>
    <t> 13.12.2003 04:42 </t>
  </si>
  <si>
    <t>48722</t>
  </si>
  <si>
    <t>2453001.334 </t>
  </si>
  <si>
    <t> 27.12.2003 20:00 </t>
  </si>
  <si>
    <t>48747</t>
  </si>
  <si>
    <t> M.Csukas </t>
  </si>
  <si>
    <t>2453315.5830 </t>
  </si>
  <si>
    <t> 06.11.2004 01:59 </t>
  </si>
  <si>
    <t>49284</t>
  </si>
  <si>
    <t>2453315.592 </t>
  </si>
  <si>
    <t> 06.11.2004 02:12 </t>
  </si>
  <si>
    <t>2453339.5759 </t>
  </si>
  <si>
    <t> 30.11.2004 01:49 </t>
  </si>
  <si>
    <t>49325</t>
  </si>
  <si>
    <t>2453374.689 </t>
  </si>
  <si>
    <t> 04.01.2005 04:32 </t>
  </si>
  <si>
    <t>49385</t>
  </si>
  <si>
    <t>2453384.635 </t>
  </si>
  <si>
    <t> 14.01.2005 03:14 </t>
  </si>
  <si>
    <t>49402</t>
  </si>
  <si>
    <t>2453683.677 </t>
  </si>
  <si>
    <t> 09.11.2005 04:14 </t>
  </si>
  <si>
    <t>49913</t>
  </si>
  <si>
    <t>2453684.2617 </t>
  </si>
  <si>
    <t> 09.11.2005 18:16 </t>
  </si>
  <si>
    <t>49914</t>
  </si>
  <si>
    <t> M. Zejda et al. </t>
  </si>
  <si>
    <t>IBVS 5741 </t>
  </si>
  <si>
    <t>2453714.6914 </t>
  </si>
  <si>
    <t> 10.12.2005 04:35 </t>
  </si>
  <si>
    <t>49966</t>
  </si>
  <si>
    <t> -0.0016 </t>
  </si>
  <si>
    <t>2453997.9310 </t>
  </si>
  <si>
    <t> 19.09.2006 10:20 </t>
  </si>
  <si>
    <t>50450</t>
  </si>
  <si>
    <t> V.Petriew </t>
  </si>
  <si>
    <t>2454302.8215 </t>
  </si>
  <si>
    <t> 21.07.2007 07:42 </t>
  </si>
  <si>
    <t>50971</t>
  </si>
  <si>
    <t> -0.0032 </t>
  </si>
  <si>
    <t>2454381.5324 </t>
  </si>
  <si>
    <t> 08.10.2007 00:46 </t>
  </si>
  <si>
    <t>51105.5</t>
  </si>
  <si>
    <t> -0.0025 </t>
  </si>
  <si>
    <t>2455069.4400 </t>
  </si>
  <si>
    <t> 25.08.2009 22:33 </t>
  </si>
  <si>
    <t>52281</t>
  </si>
  <si>
    <t>2455069.4403 </t>
  </si>
  <si>
    <t> 25.08.2009 22:34 </t>
  </si>
  <si>
    <t>2455102.5040 </t>
  </si>
  <si>
    <t> 28.09.2009 00:05 </t>
  </si>
  <si>
    <t>52337.5</t>
  </si>
  <si>
    <t> -0.0043 </t>
  </si>
  <si>
    <t>2455102.5047 </t>
  </si>
  <si>
    <t> 28.09.2009 00:06 </t>
  </si>
  <si>
    <t>2455496.0554 </t>
  </si>
  <si>
    <t> 26.10.2010 13:19 </t>
  </si>
  <si>
    <t>Rc</t>
  </si>
  <si>
    <t> K.Shiokawa </t>
  </si>
  <si>
    <t>2455856.544 </t>
  </si>
  <si>
    <t> 22.10.2011 01:03 </t>
  </si>
  <si>
    <t>2455889.2774 </t>
  </si>
  <si>
    <t> 23.11.2011 18:39 </t>
  </si>
  <si>
    <t> -0.0400 </t>
  </si>
  <si>
    <t> D.Böhme </t>
  </si>
  <si>
    <t>2455896.3357 </t>
  </si>
  <si>
    <t> 30.11.2011 20:03 </t>
  </si>
  <si>
    <t>2456205.9088 </t>
  </si>
  <si>
    <t> 05.10.2012 09:48 </t>
  </si>
  <si>
    <t>2456221.1243 </t>
  </si>
  <si>
    <t> 20.10.2012 14:58 </t>
  </si>
  <si>
    <t> -0.0047 </t>
  </si>
  <si>
    <t> H.Itoh </t>
  </si>
  <si>
    <t>2456241.612 </t>
  </si>
  <si>
    <t> 10.11.2012 02:41 </t>
  </si>
  <si>
    <t>2456578.6839 </t>
  </si>
  <si>
    <t> 13.10.2013 04:24 </t>
  </si>
  <si>
    <t> -0.0058 </t>
  </si>
  <si>
    <t> B.Manske </t>
  </si>
  <si>
    <t>2456902.8873 </t>
  </si>
  <si>
    <t> 02.09.2014 09:17 </t>
  </si>
  <si>
    <t> -0.0064 </t>
  </si>
  <si>
    <t>2456949.7038 </t>
  </si>
  <si>
    <t> 19.10.2014 04:53 </t>
  </si>
  <si>
    <t>2456952.6297 </t>
  </si>
  <si>
    <t> 22.10.2014 03:06 </t>
  </si>
  <si>
    <t> N.Simmons </t>
  </si>
  <si>
    <t>2456966.6747 </t>
  </si>
  <si>
    <t> 05.11.2014 04:11 </t>
  </si>
  <si>
    <t>4l32l</t>
  </si>
  <si>
    <t xml:space="preserve">l9 </t>
  </si>
  <si>
    <t>M.</t>
  </si>
  <si>
    <t>Baldwin</t>
  </si>
  <si>
    <t>4l728</t>
  </si>
  <si>
    <t xml:space="preserve">l3 </t>
  </si>
  <si>
    <t>4l733</t>
  </si>
  <si>
    <t xml:space="preserve">l2 </t>
  </si>
  <si>
    <t>4l832</t>
  </si>
  <si>
    <t xml:space="preserve">l6 </t>
  </si>
  <si>
    <t>G.</t>
  </si>
  <si>
    <t>Samolyk</t>
  </si>
  <si>
    <t xml:space="preserve">I6 </t>
  </si>
  <si>
    <t xml:space="preserve">9 </t>
  </si>
  <si>
    <t>43l34</t>
  </si>
  <si>
    <t xml:space="preserve">l7 </t>
  </si>
  <si>
    <t>C.</t>
  </si>
  <si>
    <t>Stephan</t>
  </si>
  <si>
    <t>43l46</t>
  </si>
  <si>
    <t>-O.OÐl</t>
  </si>
  <si>
    <t>4354l</t>
  </si>
  <si>
    <t>-O.OÐO</t>
  </si>
  <si>
    <t xml:space="preserve">l4 </t>
  </si>
  <si>
    <t>Baldwzn</t>
  </si>
  <si>
    <t xml:space="preserve">ll </t>
  </si>
  <si>
    <t>S.</t>
  </si>
  <si>
    <t>Cook {CCD)</t>
  </si>
  <si>
    <t xml:space="preserve">lÐ </t>
  </si>
  <si>
    <t>44l45</t>
  </si>
  <si>
    <t xml:space="preserve">15 </t>
  </si>
  <si>
    <t>442l6</t>
  </si>
  <si>
    <t xml:space="preserve">13 </t>
  </si>
  <si>
    <t xml:space="preserve">lû </t>
  </si>
  <si>
    <t>-O.OOl</t>
  </si>
  <si>
    <t>0.Ð03</t>
  </si>
  <si>
    <t xml:space="preserve">l8 </t>
  </si>
  <si>
    <t>4433'7</t>
  </si>
  <si>
    <t>O.OOl</t>
  </si>
  <si>
    <t>Chaple</t>
  </si>
  <si>
    <t>R.</t>
  </si>
  <si>
    <t>Berg</t>
  </si>
  <si>
    <t>JAVSO 49, 108</t>
  </si>
  <si>
    <t>JBAV, 60</t>
  </si>
  <si>
    <t>JAVSO, 50, 133</t>
  </si>
  <si>
    <t>JBAV, 63</t>
  </si>
  <si>
    <t>JAAVSO 51, 134</t>
  </si>
  <si>
    <t>JBAV, 79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</si>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</sst>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"/>
    <numFmt numFmtId="167" formatCode="d/mm/yyyy;@"/>
    <numFmt numFmtId="168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4" fontId="17" fillId="2" borderId="0"/>
    <xf numFmtId="3" fontId="17" fillId="2" borderId="0"/>
    <xf numFmtId="164" fontId="17" fillId="2" borderId="0"/>
    <xf numFmtId="0" fontId="17" fillId="2" borderId="0"/>
    <xf numFmtId="2" fontId="17" fillId="2" borderId="0"/>
    <xf numFmtId="0" fontId="16" fillId="0" borderId="0" applyNumberFormat="0" applyFill="0" applyBorder="0" applyAlignment="0" applyProtection="0"/>
    <xf numFmtId="0" fontId="1" fillId="0" borderId="0"/>
    <xf numFmtId="0" fontId="17" fillId="0" borderId="0"/>
  </cellStyleXfs>
  <cellXfs count="121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2" xfId="0" applyFill="1" applyBorder="1"/>
    <xf numFmtId="0" fontId="3" fillId="0" borderId="0" xfId="0" applyFont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0" fillId="0" borderId="8" xfId="0" applyBorder="1"/>
    <xf numFmtId="0" fontId="0" fillId="0" borderId="9" xfId="0" applyBorder="1"/>
    <xf numFmtId="165" fontId="7" fillId="0" borderId="0" xfId="0" applyNumberFormat="1" applyFont="1"/>
    <xf numFmtId="0" fontId="0" fillId="2" borderId="10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9" fillId="2" borderId="11" xfId="0" applyFont="1" applyFill="1" applyBorder="1"/>
    <xf numFmtId="0" fontId="0" fillId="2" borderId="11" xfId="0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2" borderId="1" xfId="0" applyFont="1" applyFill="1" applyBorder="1"/>
    <xf numFmtId="166" fontId="0" fillId="2" borderId="1" xfId="0" applyNumberForma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10" fillId="2" borderId="1" xfId="0" applyFont="1" applyFill="1" applyBorder="1"/>
    <xf numFmtId="0" fontId="0" fillId="2" borderId="0" xfId="0" applyFill="1"/>
    <xf numFmtId="0" fontId="0" fillId="2" borderId="0" xfId="0" applyFill="1" applyAlignment="1">
      <alignment horizontal="left"/>
    </xf>
    <xf numFmtId="166" fontId="0" fillId="2" borderId="0" xfId="0" applyNumberForma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2" fontId="0" fillId="2" borderId="1" xfId="0" applyNumberFormat="1" applyFill="1" applyBorder="1" applyAlignment="1">
      <alignment horizontal="left"/>
    </xf>
    <xf numFmtId="0" fontId="3" fillId="2" borderId="1" xfId="0" applyFont="1" applyFill="1" applyBorder="1"/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2" borderId="1" xfId="0" applyFont="1" applyFill="1" applyBorder="1"/>
    <xf numFmtId="0" fontId="12" fillId="2" borderId="1" xfId="1" applyNumberFormat="1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9" fillId="0" borderId="1" xfId="7" applyFont="1" applyBorder="1" applyAlignment="1">
      <alignment wrapText="1"/>
    </xf>
    <xf numFmtId="0" fontId="9" fillId="0" borderId="1" xfId="7" applyFont="1" applyBorder="1" applyAlignment="1">
      <alignment horizontal="center" wrapText="1"/>
    </xf>
    <xf numFmtId="0" fontId="9" fillId="0" borderId="1" xfId="7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9" fillId="0" borderId="0" xfId="7" applyFont="1" applyAlignment="1">
      <alignment wrapText="1"/>
    </xf>
    <xf numFmtId="0" fontId="9" fillId="0" borderId="0" xfId="7" applyFont="1" applyAlignment="1">
      <alignment horizontal="center" wrapText="1"/>
    </xf>
    <xf numFmtId="0" fontId="9" fillId="0" borderId="0" xfId="7" applyFont="1" applyAlignment="1">
      <alignment horizontal="left" wrapText="1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16" fillId="0" borderId="0" xfId="6" applyNumberFormat="1" applyFill="1" applyBorder="1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/>
    <xf numFmtId="0" fontId="9" fillId="2" borderId="19" xfId="0" applyFont="1" applyFill="1" applyBorder="1" applyAlignment="1">
      <alignment horizontal="left" vertical="top" wrapText="1" indent="1"/>
    </xf>
    <xf numFmtId="0" fontId="9" fillId="2" borderId="19" xfId="0" applyFont="1" applyFill="1" applyBorder="1" applyAlignment="1">
      <alignment horizontal="center" vertical="top" wrapText="1"/>
    </xf>
    <xf numFmtId="0" fontId="9" fillId="2" borderId="19" xfId="0" applyFont="1" applyFill="1" applyBorder="1" applyAlignment="1">
      <alignment horizontal="right" vertical="top" wrapText="1"/>
    </xf>
    <xf numFmtId="0" fontId="16" fillId="2" borderId="19" xfId="6" applyNumberFormat="1" applyFill="1" applyBorder="1" applyAlignment="1" applyProtection="1">
      <alignment horizontal="right" vertical="top" wrapText="1"/>
    </xf>
    <xf numFmtId="167" fontId="0" fillId="2" borderId="11" xfId="0" applyNumberFormat="1" applyFill="1" applyBorder="1"/>
    <xf numFmtId="167" fontId="0" fillId="2" borderId="1" xfId="0" applyNumberFormat="1" applyFill="1" applyBorder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8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7" fillId="2" borderId="1" xfId="0" applyFont="1" applyFill="1" applyBorder="1"/>
    <xf numFmtId="167" fontId="17" fillId="2" borderId="1" xfId="0" applyNumberFormat="1" applyFont="1" applyFill="1" applyBorder="1"/>
    <xf numFmtId="4" fontId="18" fillId="2" borderId="0" xfId="1" applyFont="1"/>
    <xf numFmtId="168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 Tri - O-C Diagr.</a:t>
            </a:r>
          </a:p>
        </c:rich>
      </c:tx>
      <c:layout>
        <c:manualLayout>
          <c:xMode val="edge"/>
          <c:yMode val="edge"/>
          <c:x val="0.40954800247958956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01513856829225"/>
          <c:y val="0.23333402383411408"/>
          <c:w val="0.84170905903360738"/>
          <c:h val="0.5484864716100603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Active!$H$49:$H$568</c:f>
              <c:numCache>
                <c:formatCode>General</c:formatCode>
                <c:ptCount val="520"/>
                <c:pt idx="0">
                  <c:v>0</c:v>
                </c:pt>
                <c:pt idx="1">
                  <c:v>-5.5241000009118579E-3</c:v>
                </c:pt>
                <c:pt idx="2">
                  <c:v>5.1400999982433859E-3</c:v>
                </c:pt>
                <c:pt idx="3">
                  <c:v>-3.2042999991972465E-3</c:v>
                </c:pt>
                <c:pt idx="4">
                  <c:v>-9.7012000005634036E-3</c:v>
                </c:pt>
                <c:pt idx="5">
                  <c:v>-6.6033000002789777E-3</c:v>
                </c:pt>
                <c:pt idx="6">
                  <c:v>-3.4718999995675404E-3</c:v>
                </c:pt>
                <c:pt idx="7">
                  <c:v>-4.940299997542752E-3</c:v>
                </c:pt>
                <c:pt idx="8">
                  <c:v>7.094399999914458E-3</c:v>
                </c:pt>
                <c:pt idx="9">
                  <c:v>-1.5687499999330612E-2</c:v>
                </c:pt>
                <c:pt idx="10">
                  <c:v>3.7300999974831939E-3</c:v>
                </c:pt>
                <c:pt idx="11">
                  <c:v>1.4430299997911789E-2</c:v>
                </c:pt>
                <c:pt idx="12">
                  <c:v>-1.3625400002638344E-2</c:v>
                </c:pt>
                <c:pt idx="13">
                  <c:v>2.9447000015352387E-3</c:v>
                </c:pt>
                <c:pt idx="14">
                  <c:v>-1.739110000198707E-2</c:v>
                </c:pt>
                <c:pt idx="15">
                  <c:v>7.1751999967091251E-3</c:v>
                </c:pt>
                <c:pt idx="16">
                  <c:v>-7.2137000024667941E-3</c:v>
                </c:pt>
                <c:pt idx="17">
                  <c:v>-3.5841999997501262E-3</c:v>
                </c:pt>
                <c:pt idx="18">
                  <c:v>-2.611810000234982E-2</c:v>
                </c:pt>
                <c:pt idx="19">
                  <c:v>-1.919850000194856E-2</c:v>
                </c:pt>
                <c:pt idx="20">
                  <c:v>-4.5120000140741467E-4</c:v>
                </c:pt>
                <c:pt idx="21">
                  <c:v>1.6030899998440873E-2</c:v>
                </c:pt>
                <c:pt idx="22">
                  <c:v>1.2044599996443139E-2</c:v>
                </c:pt>
                <c:pt idx="23">
                  <c:v>-1.9215600001189159E-2</c:v>
                </c:pt>
                <c:pt idx="24">
                  <c:v>7.1053999963623937E-3</c:v>
                </c:pt>
                <c:pt idx="25">
                  <c:v>-8.6380000029748771E-3</c:v>
                </c:pt>
                <c:pt idx="26">
                  <c:v>-8.6673000041628256E-3</c:v>
                </c:pt>
                <c:pt idx="27">
                  <c:v>-9.6957999994629063E-3</c:v>
                </c:pt>
                <c:pt idx="28">
                  <c:v>-7.6821000038762577E-3</c:v>
                </c:pt>
                <c:pt idx="29">
                  <c:v>-1.8415600003208965E-2</c:v>
                </c:pt>
                <c:pt idx="30">
                  <c:v>-9.4887000013841316E-3</c:v>
                </c:pt>
                <c:pt idx="31">
                  <c:v>3.5757999939960428E-3</c:v>
                </c:pt>
                <c:pt idx="32">
                  <c:v>5.2176999961375259E-3</c:v>
                </c:pt>
                <c:pt idx="33">
                  <c:v>-1.725070000247797E-2</c:v>
                </c:pt>
                <c:pt idx="34">
                  <c:v>-2.2489800001494586E-2</c:v>
                </c:pt>
                <c:pt idx="35">
                  <c:v>1.5448999984073453E-3</c:v>
                </c:pt>
                <c:pt idx="36">
                  <c:v>-1.2793299996701535E-2</c:v>
                </c:pt>
                <c:pt idx="37">
                  <c:v>-1.989980000507785E-2</c:v>
                </c:pt>
                <c:pt idx="38">
                  <c:v>-9.7535000022617169E-3</c:v>
                </c:pt>
                <c:pt idx="39">
                  <c:v>-6.2219000028562732E-3</c:v>
                </c:pt>
                <c:pt idx="40">
                  <c:v>-7.7187999995658174E-3</c:v>
                </c:pt>
                <c:pt idx="41">
                  <c:v>-6.1587000018334948E-3</c:v>
                </c:pt>
                <c:pt idx="42">
                  <c:v>-9.6555999989504926E-3</c:v>
                </c:pt>
                <c:pt idx="43">
                  <c:v>2.2873999987496063E-3</c:v>
                </c:pt>
                <c:pt idx="44">
                  <c:v>-6.6208999996888451E-3</c:v>
                </c:pt>
                <c:pt idx="45">
                  <c:v>1.1020999998436309E-2</c:v>
                </c:pt>
                <c:pt idx="46">
                  <c:v>-7.1735000019543804E-3</c:v>
                </c:pt>
                <c:pt idx="47">
                  <c:v>-1.0224300000118092E-2</c:v>
                </c:pt>
                <c:pt idx="48">
                  <c:v>-1.6132600001583342E-2</c:v>
                </c:pt>
                <c:pt idx="49">
                  <c:v>-1.160100000561215E-2</c:v>
                </c:pt>
                <c:pt idx="50">
                  <c:v>-1.0657999999239109E-2</c:v>
                </c:pt>
                <c:pt idx="51">
                  <c:v>-1.0594799998216331E-2</c:v>
                </c:pt>
                <c:pt idx="52">
                  <c:v>-1.0006199998315424E-2</c:v>
                </c:pt>
                <c:pt idx="53">
                  <c:v>-9.4745999958831817E-3</c:v>
                </c:pt>
                <c:pt idx="54">
                  <c:v>6.0099999973317608E-4</c:v>
                </c:pt>
                <c:pt idx="55">
                  <c:v>-5.2075499988859519E-3</c:v>
                </c:pt>
                <c:pt idx="56">
                  <c:v>-8.9243999973405153E-3</c:v>
                </c:pt>
                <c:pt idx="57">
                  <c:v>-1.0144350002519786E-2</c:v>
                </c:pt>
                <c:pt idx="58">
                  <c:v>-7.5810999987879768E-3</c:v>
                </c:pt>
                <c:pt idx="59">
                  <c:v>-6.638099999690894E-3</c:v>
                </c:pt>
                <c:pt idx="60">
                  <c:v>-9.1350000002421439E-3</c:v>
                </c:pt>
                <c:pt idx="61">
                  <c:v>-7.5464000037754886E-3</c:v>
                </c:pt>
                <c:pt idx="62">
                  <c:v>-6.6033999974024482E-3</c:v>
                </c:pt>
                <c:pt idx="63">
                  <c:v>-1.5263250003044959E-2</c:v>
                </c:pt>
                <c:pt idx="64">
                  <c:v>-1.1725450000085402E-2</c:v>
                </c:pt>
                <c:pt idx="65">
                  <c:v>-1.0401400002592709E-2</c:v>
                </c:pt>
                <c:pt idx="66">
                  <c:v>-1.0061249995487742E-2</c:v>
                </c:pt>
                <c:pt idx="67">
                  <c:v>-5.8066000055987388E-3</c:v>
                </c:pt>
                <c:pt idx="68">
                  <c:v>-7.303500002308283E-3</c:v>
                </c:pt>
                <c:pt idx="69">
                  <c:v>9.4040999974822626E-3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25-4015-B344-77C42AA1243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Active!$I$22:$I$568</c:f>
              <c:numCache>
                <c:formatCode>General</c:formatCode>
                <c:ptCount val="547"/>
                <c:pt idx="97">
                  <c:v>-5.8709000004455447E-3</c:v>
                </c:pt>
                <c:pt idx="98">
                  <c:v>-1.7515200001071207E-2</c:v>
                </c:pt>
                <c:pt idx="99">
                  <c:v>-5.5152000059024431E-3</c:v>
                </c:pt>
                <c:pt idx="100">
                  <c:v>4.847999953199178E-4</c:v>
                </c:pt>
                <c:pt idx="101">
                  <c:v>-1.2452000002667774E-2</c:v>
                </c:pt>
                <c:pt idx="102">
                  <c:v>-2.9922000030637719E-3</c:v>
                </c:pt>
                <c:pt idx="103">
                  <c:v>-4.0206999983638525E-3</c:v>
                </c:pt>
                <c:pt idx="104">
                  <c:v>-2.0207000052323565E-3</c:v>
                </c:pt>
                <c:pt idx="105">
                  <c:v>8.0729999899631366E-4</c:v>
                </c:pt>
                <c:pt idx="106">
                  <c:v>-4.6326000010594726E-3</c:v>
                </c:pt>
                <c:pt idx="107">
                  <c:v>-7.6003000067430548E-3</c:v>
                </c:pt>
                <c:pt idx="108">
                  <c:v>-7.3066000040853396E-3</c:v>
                </c:pt>
                <c:pt idx="109">
                  <c:v>5.0270000065211207E-4</c:v>
                </c:pt>
                <c:pt idx="110">
                  <c:v>2.2180000014486723E-3</c:v>
                </c:pt>
                <c:pt idx="111">
                  <c:v>-6.2366999991354533E-3</c:v>
                </c:pt>
                <c:pt idx="112">
                  <c:v>-5.9479999617906287E-4</c:v>
                </c:pt>
                <c:pt idx="113">
                  <c:v>-7.0570000025327317E-3</c:v>
                </c:pt>
                <c:pt idx="114">
                  <c:v>-6.2200000684242696E-4</c:v>
                </c:pt>
                <c:pt idx="115">
                  <c:v>1.1795600003097206E-2</c:v>
                </c:pt>
                <c:pt idx="116">
                  <c:v>-6.100300008256454E-3</c:v>
                </c:pt>
                <c:pt idx="117">
                  <c:v>7.8996999945957214E-3</c:v>
                </c:pt>
                <c:pt idx="118">
                  <c:v>1.4598000052501447E-3</c:v>
                </c:pt>
                <c:pt idx="119">
                  <c:v>9.4375000044237822E-3</c:v>
                </c:pt>
                <c:pt idx="120">
                  <c:v>-3.9392000035149977E-3</c:v>
                </c:pt>
                <c:pt idx="121">
                  <c:v>5.0607999946805649E-3</c:v>
                </c:pt>
                <c:pt idx="122">
                  <c:v>-1.4464599997154437E-2</c:v>
                </c:pt>
                <c:pt idx="123">
                  <c:v>-2.869800002372358E-3</c:v>
                </c:pt>
                <c:pt idx="124">
                  <c:v>2.2776999976485968E-3</c:v>
                </c:pt>
                <c:pt idx="125">
                  <c:v>2.0273999980418012E-3</c:v>
                </c:pt>
                <c:pt idx="126">
                  <c:v>2.5874999919324182E-3</c:v>
                </c:pt>
                <c:pt idx="127">
                  <c:v>2.1253000013530254E-3</c:v>
                </c:pt>
                <c:pt idx="128">
                  <c:v>2.6569000037852675E-3</c:v>
                </c:pt>
                <c:pt idx="129">
                  <c:v>4.5998999994480982E-3</c:v>
                </c:pt>
                <c:pt idx="130">
                  <c:v>-3.5141000043950044E-3</c:v>
                </c:pt>
                <c:pt idx="131">
                  <c:v>1.6346000047633424E-3</c:v>
                </c:pt>
                <c:pt idx="132">
                  <c:v>5.4909999744268134E-4</c:v>
                </c:pt>
                <c:pt idx="133">
                  <c:v>-2.3877000057836995E-3</c:v>
                </c:pt>
                <c:pt idx="134">
                  <c:v>1.6122999950312078E-3</c:v>
                </c:pt>
                <c:pt idx="135">
                  <c:v>5.1154000029782765E-3</c:v>
                </c:pt>
                <c:pt idx="136">
                  <c:v>-2.7867000026162714E-3</c:v>
                </c:pt>
                <c:pt idx="137">
                  <c:v>6.9659999280702323E-4</c:v>
                </c:pt>
                <c:pt idx="138">
                  <c:v>-1.022100004774984E-3</c:v>
                </c:pt>
                <c:pt idx="139">
                  <c:v>3.9778999926056713E-3</c:v>
                </c:pt>
                <c:pt idx="140">
                  <c:v>1.366999997117091E-3</c:v>
                </c:pt>
                <c:pt idx="141">
                  <c:v>1.8799997633323073E-5</c:v>
                </c:pt>
                <c:pt idx="142">
                  <c:v>4.4016999963787384E-3</c:v>
                </c:pt>
                <c:pt idx="143">
                  <c:v>-2.066700006253086E-3</c:v>
                </c:pt>
                <c:pt idx="144">
                  <c:v>5.9332999953767285E-3</c:v>
                </c:pt>
                <c:pt idx="145">
                  <c:v>5.1860999956261367E-3</c:v>
                </c:pt>
                <c:pt idx="146">
                  <c:v>8.6384000023826957E-3</c:v>
                </c:pt>
                <c:pt idx="147">
                  <c:v>1.8503000028431416E-3</c:v>
                </c:pt>
                <c:pt idx="148">
                  <c:v>2.1761999960290268E-3</c:v>
                </c:pt>
                <c:pt idx="149">
                  <c:v>-3.2575000004726462E-3</c:v>
                </c:pt>
                <c:pt idx="150">
                  <c:v>-1.6193000046769157E-3</c:v>
                </c:pt>
                <c:pt idx="151">
                  <c:v>-7.9399999958695844E-4</c:v>
                </c:pt>
                <c:pt idx="152">
                  <c:v>9.1999994765501469E-5</c:v>
                </c:pt>
                <c:pt idx="153">
                  <c:v>4.0919999955804087E-3</c:v>
                </c:pt>
                <c:pt idx="154">
                  <c:v>6.212199994479306E-3</c:v>
                </c:pt>
                <c:pt idx="155">
                  <c:v>4.629800001566764E-3</c:v>
                </c:pt>
                <c:pt idx="156">
                  <c:v>0</c:v>
                </c:pt>
                <c:pt idx="157">
                  <c:v>5.1613999967230484E-3</c:v>
                </c:pt>
                <c:pt idx="158">
                  <c:v>4.3385999961174093E-3</c:v>
                </c:pt>
                <c:pt idx="159">
                  <c:v>-7.2153000073740259E-3</c:v>
                </c:pt>
                <c:pt idx="160">
                  <c:v>7.5555000003078021E-3</c:v>
                </c:pt>
                <c:pt idx="161">
                  <c:v>5.9099000063724816E-3</c:v>
                </c:pt>
                <c:pt idx="162">
                  <c:v>5.4761999999755062E-3</c:v>
                </c:pt>
                <c:pt idx="163">
                  <c:v>1.6248999963863753E-3</c:v>
                </c:pt>
                <c:pt idx="164">
                  <c:v>-2.403599995886907E-3</c:v>
                </c:pt>
                <c:pt idx="165">
                  <c:v>1.9120000069960952E-4</c:v>
                </c:pt>
                <c:pt idx="166">
                  <c:v>8.7512999962200411E-3</c:v>
                </c:pt>
                <c:pt idx="167">
                  <c:v>1.6943000009632669E-3</c:v>
                </c:pt>
                <c:pt idx="168">
                  <c:v>2.0487000001594424E-3</c:v>
                </c:pt>
                <c:pt idx="169">
                  <c:v>-6.3850000005913898E-3</c:v>
                </c:pt>
                <c:pt idx="170">
                  <c:v>-1.2363000059849583E-3</c:v>
                </c:pt>
                <c:pt idx="171">
                  <c:v>9.649700004956685E-3</c:v>
                </c:pt>
                <c:pt idx="172">
                  <c:v>2.3585000017192215E-3</c:v>
                </c:pt>
                <c:pt idx="173">
                  <c:v>3.8901000007172115E-3</c:v>
                </c:pt>
                <c:pt idx="174">
                  <c:v>8.714199997484684E-3</c:v>
                </c:pt>
                <c:pt idx="175">
                  <c:v>-6.9029000005684793E-3</c:v>
                </c:pt>
                <c:pt idx="176">
                  <c:v>3.6857000013696961E-3</c:v>
                </c:pt>
                <c:pt idx="177">
                  <c:v>2.2458000021288171E-3</c:v>
                </c:pt>
                <c:pt idx="178">
                  <c:v>-7.3936000044341199E-3</c:v>
                </c:pt>
                <c:pt idx="179">
                  <c:v>-4.7133000043686479E-3</c:v>
                </c:pt>
                <c:pt idx="180">
                  <c:v>8.8468000030843541E-3</c:v>
                </c:pt>
                <c:pt idx="181">
                  <c:v>-3.8272999954642728E-3</c:v>
                </c:pt>
                <c:pt idx="182">
                  <c:v>1.2349899996479508E-2</c:v>
                </c:pt>
                <c:pt idx="183">
                  <c:v>5.3213999926811084E-3</c:v>
                </c:pt>
                <c:pt idx="184">
                  <c:v>-2.1123000042280182E-3</c:v>
                </c:pt>
                <c:pt idx="185">
                  <c:v>3.4478000015951693E-3</c:v>
                </c:pt>
                <c:pt idx="186">
                  <c:v>-3.1693000055383891E-3</c:v>
                </c:pt>
                <c:pt idx="187">
                  <c:v>3.3908000041265041E-3</c:v>
                </c:pt>
                <c:pt idx="188">
                  <c:v>-3.5968000011052936E-3</c:v>
                </c:pt>
                <c:pt idx="189">
                  <c:v>4.1801999905146658E-3</c:v>
                </c:pt>
                <c:pt idx="190">
                  <c:v>-2.778900001430884E-3</c:v>
                </c:pt>
                <c:pt idx="191">
                  <c:v>5.7241999966208823E-3</c:v>
                </c:pt>
                <c:pt idx="192">
                  <c:v>4.9360999983036891E-3</c:v>
                </c:pt>
                <c:pt idx="193">
                  <c:v>4.2905000009341165E-3</c:v>
                </c:pt>
                <c:pt idx="194">
                  <c:v>-1.6463000065414235E-3</c:v>
                </c:pt>
                <c:pt idx="195">
                  <c:v>4.8567999983788468E-3</c:v>
                </c:pt>
                <c:pt idx="196">
                  <c:v>4.3598999982350506E-3</c:v>
                </c:pt>
                <c:pt idx="197">
                  <c:v>9.1999999131076038E-4</c:v>
                </c:pt>
                <c:pt idx="198">
                  <c:v>4.9249999574385583E-4</c:v>
                </c:pt>
                <c:pt idx="199">
                  <c:v>-4.8978000049828552E-3</c:v>
                </c:pt>
                <c:pt idx="200">
                  <c:v>1.0073699995700736E-2</c:v>
                </c:pt>
                <c:pt idx="201">
                  <c:v>-3.9470000774599612E-4</c:v>
                </c:pt>
                <c:pt idx="202">
                  <c:v>8.6052999904495664E-3</c:v>
                </c:pt>
                <c:pt idx="203">
                  <c:v>1.1605299994698726E-2</c:v>
                </c:pt>
                <c:pt idx="204">
                  <c:v>1.1605299994698726E-2</c:v>
                </c:pt>
                <c:pt idx="205">
                  <c:v>1.5605299995513633E-2</c:v>
                </c:pt>
                <c:pt idx="206">
                  <c:v>-3.8849999691592529E-4</c:v>
                </c:pt>
                <c:pt idx="207">
                  <c:v>4.3264999985694885E-3</c:v>
                </c:pt>
                <c:pt idx="208">
                  <c:v>-3.1134000018937513E-3</c:v>
                </c:pt>
                <c:pt idx="209">
                  <c:v>8.642999964649789E-4</c:v>
                </c:pt>
                <c:pt idx="210">
                  <c:v>1.8829000036930665E-3</c:v>
                </c:pt>
                <c:pt idx="211">
                  <c:v>4.4144999992568046E-3</c:v>
                </c:pt>
                <c:pt idx="212">
                  <c:v>-1.4529000036418438E-3</c:v>
                </c:pt>
                <c:pt idx="213">
                  <c:v>6.6945999933523126E-3</c:v>
                </c:pt>
                <c:pt idx="214">
                  <c:v>-4.6189000058802776E-3</c:v>
                </c:pt>
                <c:pt idx="215">
                  <c:v>-2.6450000586919487E-4</c:v>
                </c:pt>
                <c:pt idx="216">
                  <c:v>-7.6139999873703346E-4</c:v>
                </c:pt>
                <c:pt idx="217">
                  <c:v>-3.5841999997501262E-3</c:v>
                </c:pt>
                <c:pt idx="218">
                  <c:v>-6.1270000151125714E-4</c:v>
                </c:pt>
                <c:pt idx="219">
                  <c:v>-1.6412000040872954E-3</c:v>
                </c:pt>
                <c:pt idx="220">
                  <c:v>2.301799991982989E-3</c:v>
                </c:pt>
                <c:pt idx="221">
                  <c:v>-2.4961999952211045E-3</c:v>
                </c:pt>
                <c:pt idx="222">
                  <c:v>5.0380000175209716E-4</c:v>
                </c:pt>
                <c:pt idx="223">
                  <c:v>-9.6459999622311443E-4</c:v>
                </c:pt>
                <c:pt idx="224">
                  <c:v>2.0354000007500872E-3</c:v>
                </c:pt>
                <c:pt idx="225">
                  <c:v>-1.8382000052952208E-3</c:v>
                </c:pt>
                <c:pt idx="226">
                  <c:v>-4.8666999937267974E-3</c:v>
                </c:pt>
                <c:pt idx="227">
                  <c:v>-3.8666999971610494E-3</c:v>
                </c:pt>
                <c:pt idx="228">
                  <c:v>7.9009999899426475E-4</c:v>
                </c:pt>
                <c:pt idx="229">
                  <c:v>-2.0612000007531606E-3</c:v>
                </c:pt>
                <c:pt idx="230">
                  <c:v>-1.6783000028226525E-3</c:v>
                </c:pt>
                <c:pt idx="231">
                  <c:v>-4.1466999973636121E-3</c:v>
                </c:pt>
                <c:pt idx="232">
                  <c:v>7.8532999978051521E-3</c:v>
                </c:pt>
                <c:pt idx="233">
                  <c:v>-1.7520000255899504E-4</c:v>
                </c:pt>
                <c:pt idx="234">
                  <c:v>-4.1120000023511238E-3</c:v>
                </c:pt>
                <c:pt idx="235">
                  <c:v>-3.1120000057853758E-3</c:v>
                </c:pt>
                <c:pt idx="236">
                  <c:v>-2.5234000058844686E-3</c:v>
                </c:pt>
                <c:pt idx="237">
                  <c:v>-2.0300001779105514E-5</c:v>
                </c:pt>
                <c:pt idx="238">
                  <c:v>2.0998999971197918E-3</c:v>
                </c:pt>
                <c:pt idx="239">
                  <c:v>-1.4825000034761615E-3</c:v>
                </c:pt>
                <c:pt idx="240">
                  <c:v>-3.9162000030046329E-3</c:v>
                </c:pt>
                <c:pt idx="241">
                  <c:v>-9.1619999875547364E-4</c:v>
                </c:pt>
                <c:pt idx="242">
                  <c:v>-5.2024000033270568E-3</c:v>
                </c:pt>
                <c:pt idx="243">
                  <c:v>-1.1330000052112155E-3</c:v>
                </c:pt>
                <c:pt idx="244">
                  <c:v>7.044199992378708E-3</c:v>
                </c:pt>
                <c:pt idx="245">
                  <c:v>3.6799000008613802E-3</c:v>
                </c:pt>
                <c:pt idx="246">
                  <c:v>-2.8454999992391095E-3</c:v>
                </c:pt>
                <c:pt idx="247">
                  <c:v>2.1544999981415458E-3</c:v>
                </c:pt>
                <c:pt idx="248">
                  <c:v>-2.8739999979734421E-3</c:v>
                </c:pt>
                <c:pt idx="249">
                  <c:v>-1.8740000014076941E-3</c:v>
                </c:pt>
                <c:pt idx="250">
                  <c:v>5.1260000036563724E-3</c:v>
                </c:pt>
                <c:pt idx="251">
                  <c:v>-6.3139000048977323E-3</c:v>
                </c:pt>
                <c:pt idx="252">
                  <c:v>-1.313900007517077E-3</c:v>
                </c:pt>
                <c:pt idx="253">
                  <c:v>-2.3423999955412E-3</c:v>
                </c:pt>
                <c:pt idx="254">
                  <c:v>-3.4239999513374642E-4</c:v>
                </c:pt>
                <c:pt idx="255">
                  <c:v>-1.0988000009092502E-2</c:v>
                </c:pt>
                <c:pt idx="256">
                  <c:v>-9.8800000705523416E-4</c:v>
                </c:pt>
                <c:pt idx="257">
                  <c:v>-2.8108000042266212E-3</c:v>
                </c:pt>
                <c:pt idx="258">
                  <c:v>5.6923000011011027E-3</c:v>
                </c:pt>
                <c:pt idx="259">
                  <c:v>2.2390000231098384E-4</c:v>
                </c:pt>
                <c:pt idx="260">
                  <c:v>5.7830000150715932E-4</c:v>
                </c:pt>
                <c:pt idx="261">
                  <c:v>-7.5802999999723397E-3</c:v>
                </c:pt>
                <c:pt idx="262">
                  <c:v>-2.2590001026401296E-4</c:v>
                </c:pt>
                <c:pt idx="263">
                  <c:v>-5.1131000000168569E-3</c:v>
                </c:pt>
                <c:pt idx="264">
                  <c:v>2.3900000014691614E-3</c:v>
                </c:pt>
                <c:pt idx="265">
                  <c:v>-4.5753000013064593E-3</c:v>
                </c:pt>
                <c:pt idx="266">
                  <c:v>-5.426600000646431E-3</c:v>
                </c:pt>
                <c:pt idx="267">
                  <c:v>-1.4774000010220334E-3</c:v>
                </c:pt>
                <c:pt idx="268">
                  <c:v>-2.2940000053495169E-3</c:v>
                </c:pt>
                <c:pt idx="269">
                  <c:v>2.3069999951985665E-3</c:v>
                </c:pt>
                <c:pt idx="270">
                  <c:v>-4.4067000053473748E-3</c:v>
                </c:pt>
                <c:pt idx="271">
                  <c:v>-4.0460999953211285E-3</c:v>
                </c:pt>
                <c:pt idx="272">
                  <c:v>-2.3088000016286969E-3</c:v>
                </c:pt>
                <c:pt idx="273">
                  <c:v>-2.8057000017724931E-3</c:v>
                </c:pt>
                <c:pt idx="274">
                  <c:v>-6.3311000048997812E-3</c:v>
                </c:pt>
                <c:pt idx="275">
                  <c:v>-1.2394000004860573E-3</c:v>
                </c:pt>
                <c:pt idx="276">
                  <c:v>-3.2902000020840205E-3</c:v>
                </c:pt>
                <c:pt idx="277">
                  <c:v>-6.1700000078417361E-3</c:v>
                </c:pt>
                <c:pt idx="278">
                  <c:v>-1.174620000529103E-2</c:v>
                </c:pt>
                <c:pt idx="279">
                  <c:v>1.785399996151682E-3</c:v>
                </c:pt>
                <c:pt idx="280">
                  <c:v>-5.0026999961119145E-3</c:v>
                </c:pt>
                <c:pt idx="281">
                  <c:v>1.4991999996709637E-3</c:v>
                </c:pt>
                <c:pt idx="282">
                  <c:v>4.0308000025106594E-3</c:v>
                </c:pt>
                <c:pt idx="283">
                  <c:v>6.549999670824036E-5</c:v>
                </c:pt>
                <c:pt idx="284">
                  <c:v>-8.8143000029958785E-3</c:v>
                </c:pt>
                <c:pt idx="285">
                  <c:v>-6.2194999991334043E-3</c:v>
                </c:pt>
                <c:pt idx="286">
                  <c:v>-5.1215999992564321E-3</c:v>
                </c:pt>
                <c:pt idx="287">
                  <c:v>-7.7386999982991256E-3</c:v>
                </c:pt>
                <c:pt idx="288">
                  <c:v>-6.760999996913597E-3</c:v>
                </c:pt>
                <c:pt idx="289">
                  <c:v>-4.2579000000841916E-3</c:v>
                </c:pt>
                <c:pt idx="290">
                  <c:v>7.420999972964637E-4</c:v>
                </c:pt>
                <c:pt idx="291">
                  <c:v>1.9192999970982783E-3</c:v>
                </c:pt>
                <c:pt idx="292">
                  <c:v>1.2736999997287057E-3</c:v>
                </c:pt>
                <c:pt idx="293">
                  <c:v>-5.7759999617701396E-4</c:v>
                </c:pt>
                <c:pt idx="294">
                  <c:v>1.8336900000576861E-2</c:v>
                </c:pt>
                <c:pt idx="295">
                  <c:v>-4.4177000090712681E-3</c:v>
                </c:pt>
                <c:pt idx="296">
                  <c:v>-1.1649000007309951E-3</c:v>
                </c:pt>
                <c:pt idx="297">
                  <c:v>-6.7758000077446923E-3</c:v>
                </c:pt>
                <c:pt idx="298">
                  <c:v>-1.0995750002621207E-2</c:v>
                </c:pt>
                <c:pt idx="299">
                  <c:v>3.4439999581081793E-4</c:v>
                </c:pt>
                <c:pt idx="300">
                  <c:v>-4.0322999993804842E-3</c:v>
                </c:pt>
                <c:pt idx="301">
                  <c:v>-3.1116000027395785E-3</c:v>
                </c:pt>
                <c:pt idx="302">
                  <c:v>-1.1401000010664575E-3</c:v>
                </c:pt>
                <c:pt idx="303">
                  <c:v>-3.5738000005949289E-3</c:v>
                </c:pt>
                <c:pt idx="304">
                  <c:v>-1.0421999977552332E-3</c:v>
                </c:pt>
                <c:pt idx="305">
                  <c:v>-1.2510599997767713E-2</c:v>
                </c:pt>
                <c:pt idx="306">
                  <c:v>-4.426300001796335E-3</c:v>
                </c:pt>
                <c:pt idx="307">
                  <c:v>-4.2242999988957308E-3</c:v>
                </c:pt>
                <c:pt idx="308">
                  <c:v>3.1350000062957406E-4</c:v>
                </c:pt>
                <c:pt idx="309">
                  <c:v>-2.1549000084633008E-3</c:v>
                </c:pt>
                <c:pt idx="310">
                  <c:v>-6.4399000038974918E-3</c:v>
                </c:pt>
                <c:pt idx="311">
                  <c:v>1.5439999988302588E-3</c:v>
                </c:pt>
                <c:pt idx="312">
                  <c:v>-8.7707000056980178E-3</c:v>
                </c:pt>
                <c:pt idx="313">
                  <c:v>-4.0904000052250922E-3</c:v>
                </c:pt>
                <c:pt idx="314">
                  <c:v>4.1889999556588009E-4</c:v>
                </c:pt>
                <c:pt idx="315">
                  <c:v>-4.4831999985035509E-3</c:v>
                </c:pt>
                <c:pt idx="316">
                  <c:v>-3.4832000019378029E-3</c:v>
                </c:pt>
                <c:pt idx="317">
                  <c:v>-3.4485000069253147E-3</c:v>
                </c:pt>
                <c:pt idx="318">
                  <c:v>-3.0309000067063607E-3</c:v>
                </c:pt>
                <c:pt idx="319">
                  <c:v>2.7114000040455721E-3</c:v>
                </c:pt>
                <c:pt idx="320">
                  <c:v>-1.2149800000770483E-2</c:v>
                </c:pt>
                <c:pt idx="321">
                  <c:v>-6.6405000034137629E-3</c:v>
                </c:pt>
                <c:pt idx="322">
                  <c:v>1.0359499996411614E-2</c:v>
                </c:pt>
                <c:pt idx="326">
                  <c:v>-3.5711000018636696E-3</c:v>
                </c:pt>
                <c:pt idx="327">
                  <c:v>-9.0690000070026144E-4</c:v>
                </c:pt>
                <c:pt idx="328">
                  <c:v>-5.7297000021208078E-3</c:v>
                </c:pt>
                <c:pt idx="329">
                  <c:v>5.7374999960302375E-3</c:v>
                </c:pt>
                <c:pt idx="330">
                  <c:v>-5.7024000052479096E-3</c:v>
                </c:pt>
                <c:pt idx="331">
                  <c:v>-5.6268000043928623E-3</c:v>
                </c:pt>
                <c:pt idx="332">
                  <c:v>-2.4495999969076365E-3</c:v>
                </c:pt>
                <c:pt idx="333">
                  <c:v>-2.4781000029179268E-3</c:v>
                </c:pt>
                <c:pt idx="334">
                  <c:v>1.5759999951114878E-4</c:v>
                </c:pt>
                <c:pt idx="335">
                  <c:v>8.7077999924076721E-3</c:v>
                </c:pt>
                <c:pt idx="336">
                  <c:v>3.6793000035686418E-3</c:v>
                </c:pt>
                <c:pt idx="337">
                  <c:v>-5.1447000005282462E-3</c:v>
                </c:pt>
                <c:pt idx="338">
                  <c:v>-7.4619000006350689E-3</c:v>
                </c:pt>
                <c:pt idx="339">
                  <c:v>-1.3300800004799385E-2</c:v>
                </c:pt>
                <c:pt idx="340">
                  <c:v>-6.5572999956202693E-3</c:v>
                </c:pt>
                <c:pt idx="341">
                  <c:v>5.956999993941281E-3</c:v>
                </c:pt>
                <c:pt idx="342">
                  <c:v>5.3646999949705787E-3</c:v>
                </c:pt>
                <c:pt idx="343">
                  <c:v>5.3361999962362461E-3</c:v>
                </c:pt>
                <c:pt idx="344">
                  <c:v>-1.1321999991196208E-3</c:v>
                </c:pt>
                <c:pt idx="346">
                  <c:v>-1.1183000002347399E-2</c:v>
                </c:pt>
                <c:pt idx="347">
                  <c:v>-2.6365000085206702E-3</c:v>
                </c:pt>
                <c:pt idx="348">
                  <c:v>-3.837000040221028E-4</c:v>
                </c:pt>
                <c:pt idx="349">
                  <c:v>1.8260000069858506E-4</c:v>
                </c:pt>
                <c:pt idx="350">
                  <c:v>1.1976900001172908E-2</c:v>
                </c:pt>
                <c:pt idx="351">
                  <c:v>9.0400999979465269E-3</c:v>
                </c:pt>
                <c:pt idx="352">
                  <c:v>5.6063999945763499E-3</c:v>
                </c:pt>
                <c:pt idx="353">
                  <c:v>3.4539999978733249E-3</c:v>
                </c:pt>
                <c:pt idx="354">
                  <c:v>1.836900002672337E-3</c:v>
                </c:pt>
                <c:pt idx="355">
                  <c:v>-2.5745000020833686E-3</c:v>
                </c:pt>
                <c:pt idx="356">
                  <c:v>-2.5745000020833686E-3</c:v>
                </c:pt>
                <c:pt idx="357">
                  <c:v>-2.0428999996511266E-3</c:v>
                </c:pt>
                <c:pt idx="358">
                  <c:v>4.3746999945142306E-3</c:v>
                </c:pt>
                <c:pt idx="359">
                  <c:v>3.4180999937234446E-3</c:v>
                </c:pt>
                <c:pt idx="360">
                  <c:v>1.677999971434474E-4</c:v>
                </c:pt>
                <c:pt idx="361">
                  <c:v>1.0314999963156879E-3</c:v>
                </c:pt>
                <c:pt idx="362">
                  <c:v>-1.0231200001726393E-2</c:v>
                </c:pt>
                <c:pt idx="364">
                  <c:v>-2.9053000034764409E-3</c:v>
                </c:pt>
                <c:pt idx="365">
                  <c:v>2.8319999910308979E-3</c:v>
                </c:pt>
                <c:pt idx="366">
                  <c:v>4.7465000025113113E-3</c:v>
                </c:pt>
                <c:pt idx="367">
                  <c:v>-6.6490000608609989E-4</c:v>
                </c:pt>
                <c:pt idx="368">
                  <c:v>3.3065999959944747E-3</c:v>
                </c:pt>
                <c:pt idx="369">
                  <c:v>8.7910000002011657E-4</c:v>
                </c:pt>
                <c:pt idx="370">
                  <c:v>1.1261999999987893E-2</c:v>
                </c:pt>
                <c:pt idx="371">
                  <c:v>3.2519999513169751E-4</c:v>
                </c:pt>
                <c:pt idx="373">
                  <c:v>-1.4926000076229684E-3</c:v>
                </c:pt>
                <c:pt idx="374">
                  <c:v>6.6229999356437474E-4</c:v>
                </c:pt>
                <c:pt idx="375">
                  <c:v>1.7886999921756797E-3</c:v>
                </c:pt>
                <c:pt idx="376">
                  <c:v>-2.3360000341199338E-4</c:v>
                </c:pt>
                <c:pt idx="377">
                  <c:v>2.9799999902024865E-4</c:v>
                </c:pt>
                <c:pt idx="378">
                  <c:v>2.2695000006933697E-3</c:v>
                </c:pt>
                <c:pt idx="379">
                  <c:v>5.3326999914133921E-3</c:v>
                </c:pt>
                <c:pt idx="380">
                  <c:v>4.2471999913686886E-3</c:v>
                </c:pt>
                <c:pt idx="381">
                  <c:v>2.1869999909540638E-4</c:v>
                </c:pt>
                <c:pt idx="382">
                  <c:v>1.4218700001947582E-2</c:v>
                </c:pt>
                <c:pt idx="383">
                  <c:v>-1.3053900001978036E-2</c:v>
                </c:pt>
                <c:pt idx="384">
                  <c:v>3.7800999925821088E-3</c:v>
                </c:pt>
                <c:pt idx="385">
                  <c:v>8.2893999933730811E-3</c:v>
                </c:pt>
                <c:pt idx="386">
                  <c:v>3.8209999984246679E-3</c:v>
                </c:pt>
                <c:pt idx="387">
                  <c:v>3.8556999934371561E-3</c:v>
                </c:pt>
                <c:pt idx="388">
                  <c:v>3.8556999934371561E-3</c:v>
                </c:pt>
                <c:pt idx="389">
                  <c:v>-4.5148000062908977E-3</c:v>
                </c:pt>
                <c:pt idx="390">
                  <c:v>4.0737999952398241E-3</c:v>
                </c:pt>
                <c:pt idx="391">
                  <c:v>-1.9832000034512021E-3</c:v>
                </c:pt>
                <c:pt idx="392">
                  <c:v>8.0291999984183349E-3</c:v>
                </c:pt>
                <c:pt idx="393">
                  <c:v>-1.8506000051274896E-3</c:v>
                </c:pt>
                <c:pt idx="394">
                  <c:v>-3.7527000022237189E-3</c:v>
                </c:pt>
                <c:pt idx="395">
                  <c:v>-2.1368000016082078E-3</c:v>
                </c:pt>
                <c:pt idx="397">
                  <c:v>7.1952999933273531E-3</c:v>
                </c:pt>
                <c:pt idx="398">
                  <c:v>-3.8899997889529914E-5</c:v>
                </c:pt>
                <c:pt idx="399">
                  <c:v>1.3786999916192144E-3</c:v>
                </c:pt>
                <c:pt idx="400">
                  <c:v>-3.0611999973189086E-3</c:v>
                </c:pt>
                <c:pt idx="402">
                  <c:v>2.4765999914961867E-3</c:v>
                </c:pt>
                <c:pt idx="403">
                  <c:v>2.036700003372971E-3</c:v>
                </c:pt>
                <c:pt idx="404">
                  <c:v>6.6439000001992099E-3</c:v>
                </c:pt>
                <c:pt idx="405">
                  <c:v>8.7070999943534844E-3</c:v>
                </c:pt>
                <c:pt idx="407">
                  <c:v>2.2784000029787421E-3</c:v>
                </c:pt>
                <c:pt idx="409">
                  <c:v>-1.1491000041132793E-3</c:v>
                </c:pt>
                <c:pt idx="418">
                  <c:v>7.4246999938623048E-3</c:v>
                </c:pt>
                <c:pt idx="426">
                  <c:v>3.8099999073892832E-5</c:v>
                </c:pt>
                <c:pt idx="434">
                  <c:v>4.4855000014649704E-3</c:v>
                </c:pt>
                <c:pt idx="447">
                  <c:v>6.0853999966639094E-3</c:v>
                </c:pt>
                <c:pt idx="458">
                  <c:v>1.007399994705338E-3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25-4015-B344-77C42AA1243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Active!$J$22:$J$568</c:f>
              <c:numCache>
                <c:formatCode>General</c:formatCode>
                <c:ptCount val="547"/>
                <c:pt idx="323">
                  <c:v>2.2529999841935933E-4</c:v>
                </c:pt>
                <c:pt idx="324">
                  <c:v>1.3167500001145527E-3</c:v>
                </c:pt>
                <c:pt idx="325">
                  <c:v>-3.1317000029957853E-3</c:v>
                </c:pt>
                <c:pt idx="419">
                  <c:v>4.4394499927875586E-3</c:v>
                </c:pt>
                <c:pt idx="420">
                  <c:v>-6.6599999991012737E-4</c:v>
                </c:pt>
                <c:pt idx="428">
                  <c:v>3.5666499970830046E-3</c:v>
                </c:pt>
                <c:pt idx="429">
                  <c:v>1.0181999969063327E-3</c:v>
                </c:pt>
                <c:pt idx="430">
                  <c:v>2.7497999981278554E-3</c:v>
                </c:pt>
                <c:pt idx="441">
                  <c:v>-2.9460000951075926E-4</c:v>
                </c:pt>
                <c:pt idx="448">
                  <c:v>-7.4000000313390046E-4</c:v>
                </c:pt>
                <c:pt idx="449">
                  <c:v>2.939999831141904E-5</c:v>
                </c:pt>
                <c:pt idx="450">
                  <c:v>-5.1019500024267472E-3</c:v>
                </c:pt>
                <c:pt idx="454">
                  <c:v>5.3449999541044235E-5</c:v>
                </c:pt>
                <c:pt idx="459">
                  <c:v>-3.9890001062303782E-4</c:v>
                </c:pt>
                <c:pt idx="466">
                  <c:v>-4.4144999992568046E-4</c:v>
                </c:pt>
                <c:pt idx="467">
                  <c:v>-9.4430000899592414E-4</c:v>
                </c:pt>
                <c:pt idx="476">
                  <c:v>-3.7354500018409453E-3</c:v>
                </c:pt>
                <c:pt idx="489">
                  <c:v>-3.72070000594249E-3</c:v>
                </c:pt>
                <c:pt idx="512">
                  <c:v>-4.8359500069636852E-3</c:v>
                </c:pt>
                <c:pt idx="513">
                  <c:v>-5.5758500020601787E-3</c:v>
                </c:pt>
                <c:pt idx="516">
                  <c:v>-8.0559500056551769E-3</c:v>
                </c:pt>
                <c:pt idx="517">
                  <c:v>-6.3129500049399212E-3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825-4015-B344-77C42AA1243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Active!$K$22:$K$568</c:f>
              <c:numCache>
                <c:formatCode>General</c:formatCode>
                <c:ptCount val="547"/>
                <c:pt idx="345">
                  <c:v>-5.3949000066495501E-3</c:v>
                </c:pt>
                <c:pt idx="363">
                  <c:v>-2.3119999968912452E-4</c:v>
                </c:pt>
                <c:pt idx="372">
                  <c:v>7.4801000009756535E-3</c:v>
                </c:pt>
                <c:pt idx="396">
                  <c:v>1.2123999986215495E-3</c:v>
                </c:pt>
                <c:pt idx="401">
                  <c:v>-1.725999973132275E-4</c:v>
                </c:pt>
                <c:pt idx="406">
                  <c:v>6.0589999338844791E-4</c:v>
                </c:pt>
                <c:pt idx="408">
                  <c:v>-1.0350000229664147E-4</c:v>
                </c:pt>
                <c:pt idx="410">
                  <c:v>1.9658999954117462E-3</c:v>
                </c:pt>
                <c:pt idx="411">
                  <c:v>1.0544999968260527E-3</c:v>
                </c:pt>
                <c:pt idx="412">
                  <c:v>1.1260000028414652E-3</c:v>
                </c:pt>
                <c:pt idx="413">
                  <c:v>8.0974999946192838E-3</c:v>
                </c:pt>
                <c:pt idx="414">
                  <c:v>-3.077000001212582E-4</c:v>
                </c:pt>
                <c:pt idx="415">
                  <c:v>1.8923000025097281E-3</c:v>
                </c:pt>
                <c:pt idx="416">
                  <c:v>5.4519999684998766E-4</c:v>
                </c:pt>
                <c:pt idx="417">
                  <c:v>9.9639999825740233E-4</c:v>
                </c:pt>
                <c:pt idx="421">
                  <c:v>-2.3287000003620051E-3</c:v>
                </c:pt>
                <c:pt idx="422">
                  <c:v>2.1173999994061887E-3</c:v>
                </c:pt>
                <c:pt idx="423">
                  <c:v>-1.3509999989764765E-3</c:v>
                </c:pt>
                <c:pt idx="424">
                  <c:v>3.4900000173365697E-4</c:v>
                </c:pt>
                <c:pt idx="425">
                  <c:v>1.6489999979967251E-3</c:v>
                </c:pt>
                <c:pt idx="427">
                  <c:v>-5.8060000446857885E-4</c:v>
                </c:pt>
                <c:pt idx="431">
                  <c:v>-1.8551499961176887E-3</c:v>
                </c:pt>
                <c:pt idx="432">
                  <c:v>-7.403999989037402E-4</c:v>
                </c:pt>
                <c:pt idx="433">
                  <c:v>1.911999934236519E-4</c:v>
                </c:pt>
                <c:pt idx="435">
                  <c:v>3.1719999969936907E-3</c:v>
                </c:pt>
                <c:pt idx="436">
                  <c:v>1.6989999858196825E-4</c:v>
                </c:pt>
                <c:pt idx="437">
                  <c:v>2.7299999783281237E-4</c:v>
                </c:pt>
                <c:pt idx="438">
                  <c:v>3.0459999834420159E-4</c:v>
                </c:pt>
                <c:pt idx="439">
                  <c:v>-3.0670999985886738E-3</c:v>
                </c:pt>
                <c:pt idx="440">
                  <c:v>2.1224999945843592E-3</c:v>
                </c:pt>
                <c:pt idx="442">
                  <c:v>4.8999936552718282E-6</c:v>
                </c:pt>
                <c:pt idx="443">
                  <c:v>5.978499902994372E-4</c:v>
                </c:pt>
                <c:pt idx="444">
                  <c:v>1.9500000053085387E-4</c:v>
                </c:pt>
                <c:pt idx="445">
                  <c:v>-6.1540000751847401E-4</c:v>
                </c:pt>
                <c:pt idx="446">
                  <c:v>6.7420999985188246E-3</c:v>
                </c:pt>
                <c:pt idx="451">
                  <c:v>2.8119999478803948E-4</c:v>
                </c:pt>
                <c:pt idx="452">
                  <c:v>9.281199992983602E-3</c:v>
                </c:pt>
                <c:pt idx="453">
                  <c:v>-2.5249999453080818E-4</c:v>
                </c:pt>
                <c:pt idx="455">
                  <c:v>1.4066000003367662E-3</c:v>
                </c:pt>
                <c:pt idx="456">
                  <c:v>5.0549999286886305E-4</c:v>
                </c:pt>
                <c:pt idx="457">
                  <c:v>-1.9914000004064292E-3</c:v>
                </c:pt>
                <c:pt idx="460">
                  <c:v>-1.0409999958937988E-4</c:v>
                </c:pt>
                <c:pt idx="461">
                  <c:v>-6.0980000125709921E-4</c:v>
                </c:pt>
                <c:pt idx="462">
                  <c:v>-1.6061999995145015E-3</c:v>
                </c:pt>
                <c:pt idx="463">
                  <c:v>5.2069999219384044E-4</c:v>
                </c:pt>
                <c:pt idx="464">
                  <c:v>-1.5650000059395097E-3</c:v>
                </c:pt>
                <c:pt idx="465">
                  <c:v>6.3934999343473464E-4</c:v>
                </c:pt>
                <c:pt idx="468">
                  <c:v>-2.7236000023549423E-3</c:v>
                </c:pt>
                <c:pt idx="469">
                  <c:v>-2.127799998561386E-3</c:v>
                </c:pt>
                <c:pt idx="470">
                  <c:v>-3.2347000014851801E-3</c:v>
                </c:pt>
                <c:pt idx="471">
                  <c:v>-2.5013500053319149E-3</c:v>
                </c:pt>
                <c:pt idx="472">
                  <c:v>-3.6286000031395815E-3</c:v>
                </c:pt>
                <c:pt idx="473">
                  <c:v>-2.3285999996005557E-3</c:v>
                </c:pt>
                <c:pt idx="474">
                  <c:v>-3.8791000042692758E-3</c:v>
                </c:pt>
                <c:pt idx="475">
                  <c:v>-7.1056000015232712E-3</c:v>
                </c:pt>
                <c:pt idx="477">
                  <c:v>-3.8352000046870671E-3</c:v>
                </c:pt>
                <c:pt idx="478">
                  <c:v>-4.171700005827006E-3</c:v>
                </c:pt>
                <c:pt idx="479">
                  <c:v>-3.8717000061296858E-3</c:v>
                </c:pt>
                <c:pt idx="480">
                  <c:v>-4.2937500111293048E-3</c:v>
                </c:pt>
                <c:pt idx="481">
                  <c:v>-3.5437500046100467E-3</c:v>
                </c:pt>
                <c:pt idx="482">
                  <c:v>-3.5437500046100467E-3</c:v>
                </c:pt>
                <c:pt idx="483">
                  <c:v>-4.1665000026114285E-3</c:v>
                </c:pt>
                <c:pt idx="484">
                  <c:v>-4.1520000013406388E-3</c:v>
                </c:pt>
                <c:pt idx="485">
                  <c:v>-4.903300003206823E-3</c:v>
                </c:pt>
                <c:pt idx="486">
                  <c:v>-5.5857000043033622E-3</c:v>
                </c:pt>
                <c:pt idx="487">
                  <c:v>-1.5440499992109835E-3</c:v>
                </c:pt>
                <c:pt idx="488">
                  <c:v>-4.1806000008364208E-3</c:v>
                </c:pt>
                <c:pt idx="490">
                  <c:v>-3.7570000058622099E-3</c:v>
                </c:pt>
                <c:pt idx="491">
                  <c:v>-8.1365500009269454E-3</c:v>
                </c:pt>
                <c:pt idx="492">
                  <c:v>-4.7516000049654394E-3</c:v>
                </c:pt>
                <c:pt idx="493">
                  <c:v>-4.7516000049654394E-3</c:v>
                </c:pt>
                <c:pt idx="494">
                  <c:v>-3.7516000011237338E-3</c:v>
                </c:pt>
                <c:pt idx="495">
                  <c:v>-4.4858000037493184E-3</c:v>
                </c:pt>
                <c:pt idx="496">
                  <c:v>-4.4858000037493184E-3</c:v>
                </c:pt>
                <c:pt idx="497">
                  <c:v>-1.8682000008993782E-3</c:v>
                </c:pt>
                <c:pt idx="498">
                  <c:v>-3.9987400006793905E-2</c:v>
                </c:pt>
                <c:pt idx="499">
                  <c:v>-3.6874000070383772E-3</c:v>
                </c:pt>
                <c:pt idx="500">
                  <c:v>-4.1558000011718832E-3</c:v>
                </c:pt>
                <c:pt idx="501">
                  <c:v>-1.7470000093453564E-3</c:v>
                </c:pt>
                <c:pt idx="502">
                  <c:v>-4.8711000054026954E-3</c:v>
                </c:pt>
                <c:pt idx="503">
                  <c:v>-4.8711000054026954E-3</c:v>
                </c:pt>
                <c:pt idx="504">
                  <c:v>-4.7192999991239049E-3</c:v>
                </c:pt>
                <c:pt idx="505">
                  <c:v>7.8119999670889229E-4</c:v>
                </c:pt>
                <c:pt idx="506">
                  <c:v>-5.3840999971725978E-3</c:v>
                </c:pt>
                <c:pt idx="507">
                  <c:v>-4.1733000034582801E-3</c:v>
                </c:pt>
                <c:pt idx="508">
                  <c:v>-7.5690500016207807E-3</c:v>
                </c:pt>
                <c:pt idx="509">
                  <c:v>-6.3082000051508658E-3</c:v>
                </c:pt>
                <c:pt idx="510">
                  <c:v>-5.8019999996758997E-3</c:v>
                </c:pt>
                <c:pt idx="511">
                  <c:v>-5.8019999996758997E-3</c:v>
                </c:pt>
                <c:pt idx="514">
                  <c:v>-6.3597999978810549E-3</c:v>
                </c:pt>
                <c:pt idx="515">
                  <c:v>-6.3597999978810549E-3</c:v>
                </c:pt>
                <c:pt idx="518">
                  <c:v>-6.3157999975373968E-3</c:v>
                </c:pt>
                <c:pt idx="519">
                  <c:v>-6.3157999975373968E-3</c:v>
                </c:pt>
                <c:pt idx="520">
                  <c:v>-6.3157999975373968E-3</c:v>
                </c:pt>
                <c:pt idx="521">
                  <c:v>-6.4443000082974322E-3</c:v>
                </c:pt>
                <c:pt idx="522">
                  <c:v>-6.4443000082974322E-3</c:v>
                </c:pt>
                <c:pt idx="523">
                  <c:v>-6.4443000082974322E-3</c:v>
                </c:pt>
                <c:pt idx="524">
                  <c:v>-6.3810999999986961E-3</c:v>
                </c:pt>
                <c:pt idx="525">
                  <c:v>-6.3810999999986961E-3</c:v>
                </c:pt>
                <c:pt idx="526">
                  <c:v>-6.3810999999986961E-3</c:v>
                </c:pt>
                <c:pt idx="527">
                  <c:v>-6.5016000080504455E-3</c:v>
                </c:pt>
                <c:pt idx="528">
                  <c:v>-9.0044500029762276E-3</c:v>
                </c:pt>
                <c:pt idx="529">
                  <c:v>-5.9041999993496574E-3</c:v>
                </c:pt>
                <c:pt idx="530">
                  <c:v>-6.6150999991805293E-3</c:v>
                </c:pt>
                <c:pt idx="531">
                  <c:v>-7.0791000034660101E-3</c:v>
                </c:pt>
                <c:pt idx="532">
                  <c:v>-8.2475000017439015E-3</c:v>
                </c:pt>
                <c:pt idx="533">
                  <c:v>-8.0983000079868361E-3</c:v>
                </c:pt>
                <c:pt idx="534">
                  <c:v>-7.7544501691590995E-3</c:v>
                </c:pt>
                <c:pt idx="535">
                  <c:v>-2.1710006694775075E-4</c:v>
                </c:pt>
                <c:pt idx="536">
                  <c:v>-7.3668000040925108E-3</c:v>
                </c:pt>
                <c:pt idx="537">
                  <c:v>-7.3245000021415763E-3</c:v>
                </c:pt>
                <c:pt idx="538">
                  <c:v>-7.0582000043941662E-3</c:v>
                </c:pt>
                <c:pt idx="539">
                  <c:v>-7.9128501820378006E-3</c:v>
                </c:pt>
                <c:pt idx="540">
                  <c:v>-4.1902998855221085E-3</c:v>
                </c:pt>
                <c:pt idx="541">
                  <c:v>-6.0373000014806166E-3</c:v>
                </c:pt>
                <c:pt idx="542">
                  <c:v>-6.1933000033604912E-3</c:v>
                </c:pt>
                <c:pt idx="543">
                  <c:v>-6.1301000023377128E-3</c:v>
                </c:pt>
                <c:pt idx="544">
                  <c:v>-7.2205000033136457E-3</c:v>
                </c:pt>
                <c:pt idx="545">
                  <c:v>4.2327999981353059E-3</c:v>
                </c:pt>
                <c:pt idx="546">
                  <c:v>-6.4029999994090758E-3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825-4015-B344-77C42AA12436}"/>
            </c:ext>
          </c:extLst>
        </c:ser>
        <c:ser>
          <c:idx val="4"/>
          <c:order val="4"/>
          <c:tx>
            <c:strRef>
              <c:f>Active!$M$20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2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Active!$M$22:$M$568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825-4015-B344-77C42AA12436}"/>
            </c:ext>
          </c:extLst>
        </c:ser>
        <c:ser>
          <c:idx val="5"/>
          <c:order val="5"/>
          <c:tx>
            <c:strRef>
              <c:f>Active!$N$20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Active!$N$22:$N$568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825-4015-B344-77C42AA12436}"/>
            </c:ext>
          </c:extLst>
        </c:ser>
        <c:ser>
          <c:idx val="6"/>
          <c:order val="6"/>
          <c:tx>
            <c:strRef>
              <c:f>Active!$O$20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Active!$O$22:$O$568</c:f>
              <c:numCache>
                <c:formatCode>General</c:formatCode>
                <c:ptCount val="5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825-4015-B344-77C42AA12436}"/>
            </c:ext>
          </c:extLst>
        </c:ser>
        <c:ser>
          <c:idx val="7"/>
          <c:order val="7"/>
          <c:tx>
            <c:strRef>
              <c:f>Active!$P$20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Active!$F$22:$F$568</c:f>
              <c:numCache>
                <c:formatCode>General</c:formatCode>
                <c:ptCount val="547"/>
                <c:pt idx="0">
                  <c:v>-13716</c:v>
                </c:pt>
                <c:pt idx="1">
                  <c:v>-11867</c:v>
                </c:pt>
                <c:pt idx="2">
                  <c:v>-10570</c:v>
                </c:pt>
                <c:pt idx="3">
                  <c:v>-6308</c:v>
                </c:pt>
                <c:pt idx="4">
                  <c:v>-6227</c:v>
                </c:pt>
                <c:pt idx="5">
                  <c:v>-6201</c:v>
                </c:pt>
                <c:pt idx="6">
                  <c:v>-6104</c:v>
                </c:pt>
                <c:pt idx="7">
                  <c:v>-6073</c:v>
                </c:pt>
                <c:pt idx="8">
                  <c:v>-5755</c:v>
                </c:pt>
                <c:pt idx="9">
                  <c:v>-5738</c:v>
                </c:pt>
                <c:pt idx="10">
                  <c:v>-5736</c:v>
                </c:pt>
                <c:pt idx="11">
                  <c:v>-5733</c:v>
                </c:pt>
                <c:pt idx="12">
                  <c:v>-5714</c:v>
                </c:pt>
                <c:pt idx="13">
                  <c:v>-5709</c:v>
                </c:pt>
                <c:pt idx="14">
                  <c:v>-5509</c:v>
                </c:pt>
                <c:pt idx="15">
                  <c:v>-5458</c:v>
                </c:pt>
                <c:pt idx="16">
                  <c:v>-5203</c:v>
                </c:pt>
                <c:pt idx="17">
                  <c:v>-5102</c:v>
                </c:pt>
                <c:pt idx="18">
                  <c:v>-4800</c:v>
                </c:pt>
                <c:pt idx="19">
                  <c:v>-2542</c:v>
                </c:pt>
                <c:pt idx="20">
                  <c:v>-2028</c:v>
                </c:pt>
                <c:pt idx="21">
                  <c:v>-2016</c:v>
                </c:pt>
                <c:pt idx="22">
                  <c:v>-1143</c:v>
                </c:pt>
                <c:pt idx="23">
                  <c:v>-668</c:v>
                </c:pt>
                <c:pt idx="24">
                  <c:v>-475</c:v>
                </c:pt>
                <c:pt idx="25">
                  <c:v>-70</c:v>
                </c:pt>
                <c:pt idx="26">
                  <c:v>0</c:v>
                </c:pt>
                <c:pt idx="27">
                  <c:v>0</c:v>
                </c:pt>
                <c:pt idx="28">
                  <c:v>513</c:v>
                </c:pt>
                <c:pt idx="29">
                  <c:v>607</c:v>
                </c:pt>
                <c:pt idx="30">
                  <c:v>1299</c:v>
                </c:pt>
                <c:pt idx="31">
                  <c:v>1316</c:v>
                </c:pt>
                <c:pt idx="32">
                  <c:v>1369</c:v>
                </c:pt>
                <c:pt idx="33">
                  <c:v>1767</c:v>
                </c:pt>
                <c:pt idx="34">
                  <c:v>1779</c:v>
                </c:pt>
                <c:pt idx="35">
                  <c:v>1808</c:v>
                </c:pt>
                <c:pt idx="36">
                  <c:v>1875</c:v>
                </c:pt>
                <c:pt idx="37">
                  <c:v>1907</c:v>
                </c:pt>
                <c:pt idx="38">
                  <c:v>2521</c:v>
                </c:pt>
                <c:pt idx="39">
                  <c:v>3022</c:v>
                </c:pt>
                <c:pt idx="40">
                  <c:v>3729</c:v>
                </c:pt>
                <c:pt idx="41">
                  <c:v>3823</c:v>
                </c:pt>
                <c:pt idx="42">
                  <c:v>3864</c:v>
                </c:pt>
                <c:pt idx="43">
                  <c:v>5441</c:v>
                </c:pt>
                <c:pt idx="44">
                  <c:v>5506</c:v>
                </c:pt>
                <c:pt idx="45">
                  <c:v>6933</c:v>
                </c:pt>
                <c:pt idx="46">
                  <c:v>8105</c:v>
                </c:pt>
                <c:pt idx="47">
                  <c:v>8816</c:v>
                </c:pt>
                <c:pt idx="48">
                  <c:v>9363</c:v>
                </c:pt>
                <c:pt idx="49">
                  <c:v>9922</c:v>
                </c:pt>
                <c:pt idx="50">
                  <c:v>10108</c:v>
                </c:pt>
                <c:pt idx="51">
                  <c:v>10578</c:v>
                </c:pt>
                <c:pt idx="52">
                  <c:v>11340</c:v>
                </c:pt>
                <c:pt idx="53">
                  <c:v>14889</c:v>
                </c:pt>
                <c:pt idx="54">
                  <c:v>14894</c:v>
                </c:pt>
                <c:pt idx="55">
                  <c:v>15453</c:v>
                </c:pt>
                <c:pt idx="56">
                  <c:v>16108</c:v>
                </c:pt>
                <c:pt idx="57">
                  <c:v>16191</c:v>
                </c:pt>
                <c:pt idx="58">
                  <c:v>16706</c:v>
                </c:pt>
                <c:pt idx="59">
                  <c:v>16839</c:v>
                </c:pt>
                <c:pt idx="60">
                  <c:v>16851</c:v>
                </c:pt>
                <c:pt idx="61">
                  <c:v>17314</c:v>
                </c:pt>
                <c:pt idx="62">
                  <c:v>17343</c:v>
                </c:pt>
                <c:pt idx="63">
                  <c:v>18069</c:v>
                </c:pt>
                <c:pt idx="64">
                  <c:v>18614</c:v>
                </c:pt>
                <c:pt idx="65">
                  <c:v>19255</c:v>
                </c:pt>
                <c:pt idx="66">
                  <c:v>19267</c:v>
                </c:pt>
                <c:pt idx="67">
                  <c:v>19284</c:v>
                </c:pt>
                <c:pt idx="68">
                  <c:v>19291</c:v>
                </c:pt>
                <c:pt idx="69">
                  <c:v>19308</c:v>
                </c:pt>
                <c:pt idx="70">
                  <c:v>19318</c:v>
                </c:pt>
                <c:pt idx="71">
                  <c:v>19337</c:v>
                </c:pt>
                <c:pt idx="72">
                  <c:v>19470</c:v>
                </c:pt>
                <c:pt idx="73">
                  <c:v>19855</c:v>
                </c:pt>
                <c:pt idx="74">
                  <c:v>19899</c:v>
                </c:pt>
                <c:pt idx="75">
                  <c:v>19918</c:v>
                </c:pt>
                <c:pt idx="76">
                  <c:v>19930</c:v>
                </c:pt>
                <c:pt idx="77">
                  <c:v>19940</c:v>
                </c:pt>
                <c:pt idx="78">
                  <c:v>19964</c:v>
                </c:pt>
                <c:pt idx="79">
                  <c:v>19966</c:v>
                </c:pt>
                <c:pt idx="80">
                  <c:v>19978</c:v>
                </c:pt>
                <c:pt idx="81">
                  <c:v>20070</c:v>
                </c:pt>
                <c:pt idx="82">
                  <c:v>20071.5</c:v>
                </c:pt>
                <c:pt idx="83">
                  <c:v>20092</c:v>
                </c:pt>
                <c:pt idx="84">
                  <c:v>20095.5</c:v>
                </c:pt>
                <c:pt idx="85">
                  <c:v>20523</c:v>
                </c:pt>
                <c:pt idx="86">
                  <c:v>20533</c:v>
                </c:pt>
                <c:pt idx="87">
                  <c:v>20550</c:v>
                </c:pt>
                <c:pt idx="88">
                  <c:v>20552</c:v>
                </c:pt>
                <c:pt idx="89">
                  <c:v>20562</c:v>
                </c:pt>
                <c:pt idx="90">
                  <c:v>20572.5</c:v>
                </c:pt>
                <c:pt idx="91">
                  <c:v>20618.5</c:v>
                </c:pt>
                <c:pt idx="92">
                  <c:v>20702</c:v>
                </c:pt>
                <c:pt idx="93">
                  <c:v>20712.5</c:v>
                </c:pt>
                <c:pt idx="94">
                  <c:v>20738</c:v>
                </c:pt>
                <c:pt idx="95">
                  <c:v>20755</c:v>
                </c:pt>
                <c:pt idx="96">
                  <c:v>21087</c:v>
                </c:pt>
                <c:pt idx="97">
                  <c:v>21837</c:v>
                </c:pt>
                <c:pt idx="98">
                  <c:v>22336</c:v>
                </c:pt>
                <c:pt idx="99">
                  <c:v>22336</c:v>
                </c:pt>
                <c:pt idx="100">
                  <c:v>22336</c:v>
                </c:pt>
                <c:pt idx="101">
                  <c:v>22360</c:v>
                </c:pt>
                <c:pt idx="102">
                  <c:v>22946</c:v>
                </c:pt>
                <c:pt idx="103">
                  <c:v>22951</c:v>
                </c:pt>
                <c:pt idx="104">
                  <c:v>22951</c:v>
                </c:pt>
                <c:pt idx="105">
                  <c:v>24911</c:v>
                </c:pt>
                <c:pt idx="106">
                  <c:v>24918</c:v>
                </c:pt>
                <c:pt idx="107">
                  <c:v>25579</c:v>
                </c:pt>
                <c:pt idx="108">
                  <c:v>25738</c:v>
                </c:pt>
                <c:pt idx="109">
                  <c:v>26789</c:v>
                </c:pt>
                <c:pt idx="110">
                  <c:v>29260</c:v>
                </c:pt>
                <c:pt idx="111">
                  <c:v>29831</c:v>
                </c:pt>
                <c:pt idx="112">
                  <c:v>29964</c:v>
                </c:pt>
                <c:pt idx="113">
                  <c:v>30010</c:v>
                </c:pt>
                <c:pt idx="114">
                  <c:v>30460</c:v>
                </c:pt>
                <c:pt idx="115">
                  <c:v>30492</c:v>
                </c:pt>
                <c:pt idx="116">
                  <c:v>30579</c:v>
                </c:pt>
                <c:pt idx="117">
                  <c:v>30579</c:v>
                </c:pt>
                <c:pt idx="118">
                  <c:v>30586</c:v>
                </c:pt>
                <c:pt idx="119">
                  <c:v>30625</c:v>
                </c:pt>
                <c:pt idx="120">
                  <c:v>30656</c:v>
                </c:pt>
                <c:pt idx="121">
                  <c:v>30656</c:v>
                </c:pt>
                <c:pt idx="122">
                  <c:v>30678</c:v>
                </c:pt>
                <c:pt idx="123">
                  <c:v>30714</c:v>
                </c:pt>
                <c:pt idx="124">
                  <c:v>31039</c:v>
                </c:pt>
                <c:pt idx="125">
                  <c:v>31118</c:v>
                </c:pt>
                <c:pt idx="126">
                  <c:v>31125</c:v>
                </c:pt>
                <c:pt idx="127">
                  <c:v>31171</c:v>
                </c:pt>
                <c:pt idx="128">
                  <c:v>31183</c:v>
                </c:pt>
                <c:pt idx="129">
                  <c:v>31193</c:v>
                </c:pt>
                <c:pt idx="130">
                  <c:v>31213</c:v>
                </c:pt>
                <c:pt idx="131">
                  <c:v>31222</c:v>
                </c:pt>
                <c:pt idx="132">
                  <c:v>31237</c:v>
                </c:pt>
                <c:pt idx="133">
                  <c:v>31261</c:v>
                </c:pt>
                <c:pt idx="134">
                  <c:v>31261</c:v>
                </c:pt>
                <c:pt idx="135">
                  <c:v>31278</c:v>
                </c:pt>
                <c:pt idx="136">
                  <c:v>31331</c:v>
                </c:pt>
                <c:pt idx="137">
                  <c:v>31562</c:v>
                </c:pt>
                <c:pt idx="138">
                  <c:v>31653</c:v>
                </c:pt>
                <c:pt idx="139">
                  <c:v>31653</c:v>
                </c:pt>
                <c:pt idx="140">
                  <c:v>31690</c:v>
                </c:pt>
                <c:pt idx="141">
                  <c:v>31716</c:v>
                </c:pt>
                <c:pt idx="142">
                  <c:v>31719</c:v>
                </c:pt>
                <c:pt idx="143">
                  <c:v>31731</c:v>
                </c:pt>
                <c:pt idx="144">
                  <c:v>31731</c:v>
                </c:pt>
                <c:pt idx="145">
                  <c:v>31827</c:v>
                </c:pt>
                <c:pt idx="146">
                  <c:v>31888</c:v>
                </c:pt>
                <c:pt idx="147">
                  <c:v>31921</c:v>
                </c:pt>
                <c:pt idx="148">
                  <c:v>31934</c:v>
                </c:pt>
                <c:pt idx="149">
                  <c:v>31975</c:v>
                </c:pt>
                <c:pt idx="150">
                  <c:v>32249</c:v>
                </c:pt>
                <c:pt idx="151">
                  <c:v>32420</c:v>
                </c:pt>
                <c:pt idx="152">
                  <c:v>32440</c:v>
                </c:pt>
                <c:pt idx="153">
                  <c:v>32440</c:v>
                </c:pt>
                <c:pt idx="154">
                  <c:v>32454</c:v>
                </c:pt>
                <c:pt idx="155">
                  <c:v>32486</c:v>
                </c:pt>
                <c:pt idx="156">
                  <c:v>32486</c:v>
                </c:pt>
                <c:pt idx="157">
                  <c:v>32498</c:v>
                </c:pt>
                <c:pt idx="158">
                  <c:v>32502</c:v>
                </c:pt>
                <c:pt idx="159">
                  <c:v>32529</c:v>
                </c:pt>
                <c:pt idx="160">
                  <c:v>32885</c:v>
                </c:pt>
                <c:pt idx="161">
                  <c:v>32893</c:v>
                </c:pt>
                <c:pt idx="162">
                  <c:v>32934</c:v>
                </c:pt>
                <c:pt idx="163">
                  <c:v>32943</c:v>
                </c:pt>
                <c:pt idx="164">
                  <c:v>32948</c:v>
                </c:pt>
                <c:pt idx="165">
                  <c:v>32984</c:v>
                </c:pt>
                <c:pt idx="166">
                  <c:v>32991</c:v>
                </c:pt>
                <c:pt idx="167">
                  <c:v>33001</c:v>
                </c:pt>
                <c:pt idx="168">
                  <c:v>33009</c:v>
                </c:pt>
                <c:pt idx="169">
                  <c:v>33050</c:v>
                </c:pt>
                <c:pt idx="170">
                  <c:v>33059</c:v>
                </c:pt>
                <c:pt idx="171">
                  <c:v>33079</c:v>
                </c:pt>
                <c:pt idx="172">
                  <c:v>33095</c:v>
                </c:pt>
                <c:pt idx="173">
                  <c:v>33107</c:v>
                </c:pt>
                <c:pt idx="174">
                  <c:v>33594</c:v>
                </c:pt>
                <c:pt idx="175">
                  <c:v>33597</c:v>
                </c:pt>
                <c:pt idx="176">
                  <c:v>33599</c:v>
                </c:pt>
                <c:pt idx="177">
                  <c:v>33606</c:v>
                </c:pt>
                <c:pt idx="178">
                  <c:v>33648</c:v>
                </c:pt>
                <c:pt idx="179">
                  <c:v>33669</c:v>
                </c:pt>
                <c:pt idx="180">
                  <c:v>33676</c:v>
                </c:pt>
                <c:pt idx="181">
                  <c:v>33689</c:v>
                </c:pt>
                <c:pt idx="182">
                  <c:v>33693</c:v>
                </c:pt>
                <c:pt idx="183">
                  <c:v>33698</c:v>
                </c:pt>
                <c:pt idx="184">
                  <c:v>33739</c:v>
                </c:pt>
                <c:pt idx="185">
                  <c:v>33746</c:v>
                </c:pt>
                <c:pt idx="186">
                  <c:v>33749</c:v>
                </c:pt>
                <c:pt idx="187">
                  <c:v>33756</c:v>
                </c:pt>
                <c:pt idx="188">
                  <c:v>33824</c:v>
                </c:pt>
                <c:pt idx="189">
                  <c:v>34214</c:v>
                </c:pt>
                <c:pt idx="190">
                  <c:v>34277</c:v>
                </c:pt>
                <c:pt idx="191">
                  <c:v>34294</c:v>
                </c:pt>
                <c:pt idx="192">
                  <c:v>34327</c:v>
                </c:pt>
                <c:pt idx="193">
                  <c:v>34335</c:v>
                </c:pt>
                <c:pt idx="194">
                  <c:v>34359</c:v>
                </c:pt>
                <c:pt idx="195">
                  <c:v>34376</c:v>
                </c:pt>
                <c:pt idx="196">
                  <c:v>34393</c:v>
                </c:pt>
                <c:pt idx="197">
                  <c:v>34400</c:v>
                </c:pt>
                <c:pt idx="198">
                  <c:v>34475</c:v>
                </c:pt>
                <c:pt idx="199">
                  <c:v>34754</c:v>
                </c:pt>
                <c:pt idx="200">
                  <c:v>34759</c:v>
                </c:pt>
                <c:pt idx="201">
                  <c:v>34771</c:v>
                </c:pt>
                <c:pt idx="202">
                  <c:v>34771</c:v>
                </c:pt>
                <c:pt idx="203">
                  <c:v>34771</c:v>
                </c:pt>
                <c:pt idx="204">
                  <c:v>34771</c:v>
                </c:pt>
                <c:pt idx="205">
                  <c:v>34771</c:v>
                </c:pt>
                <c:pt idx="206">
                  <c:v>34805</c:v>
                </c:pt>
                <c:pt idx="207">
                  <c:v>34855</c:v>
                </c:pt>
                <c:pt idx="208">
                  <c:v>34862</c:v>
                </c:pt>
                <c:pt idx="209">
                  <c:v>34901</c:v>
                </c:pt>
                <c:pt idx="210">
                  <c:v>35003</c:v>
                </c:pt>
                <c:pt idx="211">
                  <c:v>35015</c:v>
                </c:pt>
                <c:pt idx="212">
                  <c:v>35097</c:v>
                </c:pt>
                <c:pt idx="213">
                  <c:v>35422</c:v>
                </c:pt>
                <c:pt idx="214">
                  <c:v>35477</c:v>
                </c:pt>
                <c:pt idx="215">
                  <c:v>35485</c:v>
                </c:pt>
                <c:pt idx="216">
                  <c:v>35502</c:v>
                </c:pt>
                <c:pt idx="217">
                  <c:v>35506</c:v>
                </c:pt>
                <c:pt idx="218">
                  <c:v>35511</c:v>
                </c:pt>
                <c:pt idx="219">
                  <c:v>35516</c:v>
                </c:pt>
                <c:pt idx="220">
                  <c:v>35526</c:v>
                </c:pt>
                <c:pt idx="221">
                  <c:v>35666</c:v>
                </c:pt>
                <c:pt idx="222">
                  <c:v>35666</c:v>
                </c:pt>
                <c:pt idx="223">
                  <c:v>35678</c:v>
                </c:pt>
                <c:pt idx="224">
                  <c:v>35678</c:v>
                </c:pt>
                <c:pt idx="225">
                  <c:v>35726</c:v>
                </c:pt>
                <c:pt idx="226">
                  <c:v>35731</c:v>
                </c:pt>
                <c:pt idx="227">
                  <c:v>35731</c:v>
                </c:pt>
                <c:pt idx="228">
                  <c:v>36107</c:v>
                </c:pt>
                <c:pt idx="229">
                  <c:v>36116</c:v>
                </c:pt>
                <c:pt idx="230">
                  <c:v>36119</c:v>
                </c:pt>
                <c:pt idx="231">
                  <c:v>36131</c:v>
                </c:pt>
                <c:pt idx="232">
                  <c:v>36131</c:v>
                </c:pt>
                <c:pt idx="233">
                  <c:v>36136</c:v>
                </c:pt>
                <c:pt idx="234">
                  <c:v>36160</c:v>
                </c:pt>
                <c:pt idx="235">
                  <c:v>36160</c:v>
                </c:pt>
                <c:pt idx="236">
                  <c:v>36162</c:v>
                </c:pt>
                <c:pt idx="237">
                  <c:v>36179</c:v>
                </c:pt>
                <c:pt idx="238">
                  <c:v>36193</c:v>
                </c:pt>
                <c:pt idx="239">
                  <c:v>36225</c:v>
                </c:pt>
                <c:pt idx="240">
                  <c:v>36266</c:v>
                </c:pt>
                <c:pt idx="241">
                  <c:v>36266</c:v>
                </c:pt>
                <c:pt idx="242">
                  <c:v>36632</c:v>
                </c:pt>
                <c:pt idx="243">
                  <c:v>36690</c:v>
                </c:pt>
                <c:pt idx="244">
                  <c:v>36694</c:v>
                </c:pt>
                <c:pt idx="245">
                  <c:v>36793</c:v>
                </c:pt>
                <c:pt idx="246">
                  <c:v>36815</c:v>
                </c:pt>
                <c:pt idx="247">
                  <c:v>36815</c:v>
                </c:pt>
                <c:pt idx="248">
                  <c:v>36820</c:v>
                </c:pt>
                <c:pt idx="249">
                  <c:v>36820</c:v>
                </c:pt>
                <c:pt idx="250">
                  <c:v>36820</c:v>
                </c:pt>
                <c:pt idx="251">
                  <c:v>36827</c:v>
                </c:pt>
                <c:pt idx="252">
                  <c:v>36827</c:v>
                </c:pt>
                <c:pt idx="253">
                  <c:v>36832</c:v>
                </c:pt>
                <c:pt idx="254">
                  <c:v>36832</c:v>
                </c:pt>
                <c:pt idx="255">
                  <c:v>36840</c:v>
                </c:pt>
                <c:pt idx="256">
                  <c:v>36840</c:v>
                </c:pt>
                <c:pt idx="257">
                  <c:v>36844</c:v>
                </c:pt>
                <c:pt idx="258">
                  <c:v>36861</c:v>
                </c:pt>
                <c:pt idx="259">
                  <c:v>36873</c:v>
                </c:pt>
                <c:pt idx="260">
                  <c:v>36881</c:v>
                </c:pt>
                <c:pt idx="261">
                  <c:v>36979</c:v>
                </c:pt>
                <c:pt idx="262">
                  <c:v>36987</c:v>
                </c:pt>
                <c:pt idx="263">
                  <c:v>37283</c:v>
                </c:pt>
                <c:pt idx="264">
                  <c:v>37300</c:v>
                </c:pt>
                <c:pt idx="265">
                  <c:v>37329</c:v>
                </c:pt>
                <c:pt idx="266">
                  <c:v>37338</c:v>
                </c:pt>
                <c:pt idx="267">
                  <c:v>37382</c:v>
                </c:pt>
                <c:pt idx="268">
                  <c:v>37420</c:v>
                </c:pt>
                <c:pt idx="269">
                  <c:v>37490</c:v>
                </c:pt>
                <c:pt idx="270">
                  <c:v>37931</c:v>
                </c:pt>
                <c:pt idx="271">
                  <c:v>37973</c:v>
                </c:pt>
                <c:pt idx="272">
                  <c:v>37984</c:v>
                </c:pt>
                <c:pt idx="273">
                  <c:v>38001</c:v>
                </c:pt>
                <c:pt idx="274">
                  <c:v>38023</c:v>
                </c:pt>
                <c:pt idx="275">
                  <c:v>38042</c:v>
                </c:pt>
                <c:pt idx="276">
                  <c:v>38086</c:v>
                </c:pt>
                <c:pt idx="277">
                  <c:v>38100</c:v>
                </c:pt>
                <c:pt idx="278">
                  <c:v>38166</c:v>
                </c:pt>
                <c:pt idx="279">
                  <c:v>38178</c:v>
                </c:pt>
                <c:pt idx="280">
                  <c:v>38211</c:v>
                </c:pt>
                <c:pt idx="281">
                  <c:v>38544</c:v>
                </c:pt>
                <c:pt idx="282">
                  <c:v>38556</c:v>
                </c:pt>
                <c:pt idx="283">
                  <c:v>38585</c:v>
                </c:pt>
                <c:pt idx="284">
                  <c:v>38599</c:v>
                </c:pt>
                <c:pt idx="285">
                  <c:v>38635</c:v>
                </c:pt>
                <c:pt idx="286">
                  <c:v>38688</c:v>
                </c:pt>
                <c:pt idx="287">
                  <c:v>38691</c:v>
                </c:pt>
                <c:pt idx="288">
                  <c:v>38730</c:v>
                </c:pt>
                <c:pt idx="289">
                  <c:v>38747</c:v>
                </c:pt>
                <c:pt idx="290">
                  <c:v>38747</c:v>
                </c:pt>
                <c:pt idx="291">
                  <c:v>38751</c:v>
                </c:pt>
                <c:pt idx="292">
                  <c:v>38759</c:v>
                </c:pt>
                <c:pt idx="293">
                  <c:v>38768</c:v>
                </c:pt>
                <c:pt idx="294">
                  <c:v>38783</c:v>
                </c:pt>
                <c:pt idx="295">
                  <c:v>39161</c:v>
                </c:pt>
                <c:pt idx="296">
                  <c:v>39257</c:v>
                </c:pt>
                <c:pt idx="297">
                  <c:v>39294</c:v>
                </c:pt>
                <c:pt idx="298">
                  <c:v>39297.5</c:v>
                </c:pt>
                <c:pt idx="299">
                  <c:v>39308</c:v>
                </c:pt>
                <c:pt idx="300">
                  <c:v>39339</c:v>
                </c:pt>
                <c:pt idx="301">
                  <c:v>39388</c:v>
                </c:pt>
                <c:pt idx="302">
                  <c:v>39393</c:v>
                </c:pt>
                <c:pt idx="303">
                  <c:v>39434</c:v>
                </c:pt>
                <c:pt idx="304">
                  <c:v>39446</c:v>
                </c:pt>
                <c:pt idx="305">
                  <c:v>39458</c:v>
                </c:pt>
                <c:pt idx="306">
                  <c:v>39759</c:v>
                </c:pt>
                <c:pt idx="307">
                  <c:v>39899</c:v>
                </c:pt>
                <c:pt idx="308">
                  <c:v>39945</c:v>
                </c:pt>
                <c:pt idx="309">
                  <c:v>39957</c:v>
                </c:pt>
                <c:pt idx="310">
                  <c:v>40007</c:v>
                </c:pt>
                <c:pt idx="311">
                  <c:v>40080</c:v>
                </c:pt>
                <c:pt idx="312">
                  <c:v>40451</c:v>
                </c:pt>
                <c:pt idx="313">
                  <c:v>40472</c:v>
                </c:pt>
                <c:pt idx="314">
                  <c:v>40523</c:v>
                </c:pt>
                <c:pt idx="315">
                  <c:v>40576</c:v>
                </c:pt>
                <c:pt idx="316">
                  <c:v>40576</c:v>
                </c:pt>
                <c:pt idx="317">
                  <c:v>40605</c:v>
                </c:pt>
                <c:pt idx="318">
                  <c:v>40637</c:v>
                </c:pt>
                <c:pt idx="319">
                  <c:v>40998</c:v>
                </c:pt>
                <c:pt idx="320">
                  <c:v>41114</c:v>
                </c:pt>
                <c:pt idx="321">
                  <c:v>41165</c:v>
                </c:pt>
                <c:pt idx="322">
                  <c:v>41165</c:v>
                </c:pt>
                <c:pt idx="323">
                  <c:v>41171</c:v>
                </c:pt>
                <c:pt idx="324">
                  <c:v>41172.5</c:v>
                </c:pt>
                <c:pt idx="325">
                  <c:v>41181</c:v>
                </c:pt>
                <c:pt idx="326">
                  <c:v>41223</c:v>
                </c:pt>
                <c:pt idx="327">
                  <c:v>41317</c:v>
                </c:pt>
                <c:pt idx="328">
                  <c:v>41321</c:v>
                </c:pt>
                <c:pt idx="329">
                  <c:v>41625</c:v>
                </c:pt>
                <c:pt idx="330">
                  <c:v>41632</c:v>
                </c:pt>
                <c:pt idx="331">
                  <c:v>41724</c:v>
                </c:pt>
                <c:pt idx="332">
                  <c:v>41728</c:v>
                </c:pt>
                <c:pt idx="333">
                  <c:v>41733</c:v>
                </c:pt>
                <c:pt idx="334">
                  <c:v>41832</c:v>
                </c:pt>
                <c:pt idx="335">
                  <c:v>41946</c:v>
                </c:pt>
                <c:pt idx="336">
                  <c:v>41951</c:v>
                </c:pt>
                <c:pt idx="337">
                  <c:v>42271</c:v>
                </c:pt>
                <c:pt idx="338">
                  <c:v>42467</c:v>
                </c:pt>
                <c:pt idx="339">
                  <c:v>42544</c:v>
                </c:pt>
                <c:pt idx="340">
                  <c:v>42589</c:v>
                </c:pt>
                <c:pt idx="341">
                  <c:v>42990</c:v>
                </c:pt>
                <c:pt idx="342">
                  <c:v>43129</c:v>
                </c:pt>
                <c:pt idx="343">
                  <c:v>43134</c:v>
                </c:pt>
                <c:pt idx="344">
                  <c:v>43146</c:v>
                </c:pt>
                <c:pt idx="345">
                  <c:v>43157</c:v>
                </c:pt>
                <c:pt idx="346">
                  <c:v>43190</c:v>
                </c:pt>
                <c:pt idx="347">
                  <c:v>43445</c:v>
                </c:pt>
                <c:pt idx="348">
                  <c:v>43541</c:v>
                </c:pt>
                <c:pt idx="349">
                  <c:v>43582</c:v>
                </c:pt>
                <c:pt idx="350">
                  <c:v>43583</c:v>
                </c:pt>
                <c:pt idx="351">
                  <c:v>43607</c:v>
                </c:pt>
                <c:pt idx="352">
                  <c:v>43648</c:v>
                </c:pt>
                <c:pt idx="353">
                  <c:v>43780</c:v>
                </c:pt>
                <c:pt idx="354">
                  <c:v>43783</c:v>
                </c:pt>
                <c:pt idx="355">
                  <c:v>43785</c:v>
                </c:pt>
                <c:pt idx="356">
                  <c:v>43785</c:v>
                </c:pt>
                <c:pt idx="357">
                  <c:v>43797</c:v>
                </c:pt>
                <c:pt idx="358">
                  <c:v>43829</c:v>
                </c:pt>
                <c:pt idx="359">
                  <c:v>44067</c:v>
                </c:pt>
                <c:pt idx="360">
                  <c:v>44146</c:v>
                </c:pt>
                <c:pt idx="361">
                  <c:v>44205</c:v>
                </c:pt>
                <c:pt idx="362">
                  <c:v>44216</c:v>
                </c:pt>
                <c:pt idx="363">
                  <c:v>44216</c:v>
                </c:pt>
                <c:pt idx="364">
                  <c:v>44229</c:v>
                </c:pt>
                <c:pt idx="365">
                  <c:v>44240</c:v>
                </c:pt>
                <c:pt idx="366">
                  <c:v>44255</c:v>
                </c:pt>
                <c:pt idx="367">
                  <c:v>44257</c:v>
                </c:pt>
                <c:pt idx="368">
                  <c:v>44262</c:v>
                </c:pt>
                <c:pt idx="369">
                  <c:v>44337</c:v>
                </c:pt>
                <c:pt idx="370">
                  <c:v>44340</c:v>
                </c:pt>
                <c:pt idx="371">
                  <c:v>44364</c:v>
                </c:pt>
                <c:pt idx="372">
                  <c:v>44407</c:v>
                </c:pt>
                <c:pt idx="373">
                  <c:v>44718</c:v>
                </c:pt>
                <c:pt idx="374">
                  <c:v>44761</c:v>
                </c:pt>
                <c:pt idx="375">
                  <c:v>44809</c:v>
                </c:pt>
                <c:pt idx="376">
                  <c:v>44848</c:v>
                </c:pt>
                <c:pt idx="377">
                  <c:v>44860</c:v>
                </c:pt>
                <c:pt idx="378">
                  <c:v>44865</c:v>
                </c:pt>
                <c:pt idx="379">
                  <c:v>44889</c:v>
                </c:pt>
                <c:pt idx="380">
                  <c:v>44904</c:v>
                </c:pt>
                <c:pt idx="381">
                  <c:v>44909</c:v>
                </c:pt>
                <c:pt idx="382">
                  <c:v>44909</c:v>
                </c:pt>
                <c:pt idx="383">
                  <c:v>45027</c:v>
                </c:pt>
                <c:pt idx="384">
                  <c:v>45407</c:v>
                </c:pt>
                <c:pt idx="385">
                  <c:v>45458</c:v>
                </c:pt>
                <c:pt idx="386">
                  <c:v>45470</c:v>
                </c:pt>
                <c:pt idx="387">
                  <c:v>45499</c:v>
                </c:pt>
                <c:pt idx="388">
                  <c:v>45499</c:v>
                </c:pt>
                <c:pt idx="389">
                  <c:v>45564</c:v>
                </c:pt>
                <c:pt idx="390">
                  <c:v>45566</c:v>
                </c:pt>
                <c:pt idx="391">
                  <c:v>45576</c:v>
                </c:pt>
                <c:pt idx="392">
                  <c:v>45644</c:v>
                </c:pt>
                <c:pt idx="393">
                  <c:v>45658</c:v>
                </c:pt>
                <c:pt idx="394">
                  <c:v>45711</c:v>
                </c:pt>
                <c:pt idx="395">
                  <c:v>46024</c:v>
                </c:pt>
                <c:pt idx="396">
                  <c:v>46068</c:v>
                </c:pt>
                <c:pt idx="397">
                  <c:v>46071</c:v>
                </c:pt>
                <c:pt idx="398">
                  <c:v>46077</c:v>
                </c:pt>
                <c:pt idx="399">
                  <c:v>46109</c:v>
                </c:pt>
                <c:pt idx="400">
                  <c:v>46116</c:v>
                </c:pt>
                <c:pt idx="401">
                  <c:v>46118</c:v>
                </c:pt>
                <c:pt idx="402">
                  <c:v>46162</c:v>
                </c:pt>
                <c:pt idx="403">
                  <c:v>46169</c:v>
                </c:pt>
                <c:pt idx="404">
                  <c:v>46273</c:v>
                </c:pt>
                <c:pt idx="405">
                  <c:v>46297</c:v>
                </c:pt>
                <c:pt idx="406">
                  <c:v>46613</c:v>
                </c:pt>
                <c:pt idx="407">
                  <c:v>46688</c:v>
                </c:pt>
                <c:pt idx="408">
                  <c:v>46755</c:v>
                </c:pt>
                <c:pt idx="409">
                  <c:v>46763</c:v>
                </c:pt>
                <c:pt idx="410">
                  <c:v>46813</c:v>
                </c:pt>
                <c:pt idx="411">
                  <c:v>46815</c:v>
                </c:pt>
                <c:pt idx="412">
                  <c:v>46820</c:v>
                </c:pt>
                <c:pt idx="413">
                  <c:v>46825</c:v>
                </c:pt>
                <c:pt idx="414">
                  <c:v>46861</c:v>
                </c:pt>
                <c:pt idx="415">
                  <c:v>46861</c:v>
                </c:pt>
                <c:pt idx="416">
                  <c:v>46864</c:v>
                </c:pt>
                <c:pt idx="417">
                  <c:v>46948</c:v>
                </c:pt>
                <c:pt idx="418">
                  <c:v>47329</c:v>
                </c:pt>
                <c:pt idx="419">
                  <c:v>47361.5</c:v>
                </c:pt>
                <c:pt idx="420">
                  <c:v>47380</c:v>
                </c:pt>
                <c:pt idx="421">
                  <c:v>47391</c:v>
                </c:pt>
                <c:pt idx="422">
                  <c:v>47418</c:v>
                </c:pt>
                <c:pt idx="423">
                  <c:v>47430</c:v>
                </c:pt>
                <c:pt idx="424">
                  <c:v>47430</c:v>
                </c:pt>
                <c:pt idx="425">
                  <c:v>47430</c:v>
                </c:pt>
                <c:pt idx="426">
                  <c:v>47467</c:v>
                </c:pt>
                <c:pt idx="427">
                  <c:v>47558</c:v>
                </c:pt>
                <c:pt idx="428">
                  <c:v>47865.5</c:v>
                </c:pt>
                <c:pt idx="429">
                  <c:v>47874</c:v>
                </c:pt>
                <c:pt idx="430">
                  <c:v>47886</c:v>
                </c:pt>
                <c:pt idx="431">
                  <c:v>47939.5</c:v>
                </c:pt>
                <c:pt idx="432">
                  <c:v>47972</c:v>
                </c:pt>
                <c:pt idx="433">
                  <c:v>47984</c:v>
                </c:pt>
                <c:pt idx="434">
                  <c:v>47985</c:v>
                </c:pt>
                <c:pt idx="435">
                  <c:v>48040</c:v>
                </c:pt>
                <c:pt idx="436">
                  <c:v>48093</c:v>
                </c:pt>
                <c:pt idx="437">
                  <c:v>48110</c:v>
                </c:pt>
                <c:pt idx="438">
                  <c:v>48122</c:v>
                </c:pt>
                <c:pt idx="439">
                  <c:v>48503</c:v>
                </c:pt>
                <c:pt idx="440">
                  <c:v>48575</c:v>
                </c:pt>
                <c:pt idx="441">
                  <c:v>48578</c:v>
                </c:pt>
                <c:pt idx="442">
                  <c:v>48643</c:v>
                </c:pt>
                <c:pt idx="443">
                  <c:v>48649.5</c:v>
                </c:pt>
                <c:pt idx="444">
                  <c:v>48650</c:v>
                </c:pt>
                <c:pt idx="445">
                  <c:v>48722</c:v>
                </c:pt>
                <c:pt idx="446">
                  <c:v>48747</c:v>
                </c:pt>
                <c:pt idx="447">
                  <c:v>49178</c:v>
                </c:pt>
                <c:pt idx="448">
                  <c:v>49200</c:v>
                </c:pt>
                <c:pt idx="449">
                  <c:v>49258</c:v>
                </c:pt>
                <c:pt idx="450">
                  <c:v>49263.5</c:v>
                </c:pt>
                <c:pt idx="451">
                  <c:v>49284</c:v>
                </c:pt>
                <c:pt idx="452">
                  <c:v>49284</c:v>
                </c:pt>
                <c:pt idx="453">
                  <c:v>49325</c:v>
                </c:pt>
                <c:pt idx="454">
                  <c:v>49341.5</c:v>
                </c:pt>
                <c:pt idx="455">
                  <c:v>49362</c:v>
                </c:pt>
                <c:pt idx="456">
                  <c:v>49385</c:v>
                </c:pt>
                <c:pt idx="457">
                  <c:v>49402</c:v>
                </c:pt>
                <c:pt idx="458">
                  <c:v>49718</c:v>
                </c:pt>
                <c:pt idx="459">
                  <c:v>49877</c:v>
                </c:pt>
                <c:pt idx="460">
                  <c:v>49913</c:v>
                </c:pt>
                <c:pt idx="461">
                  <c:v>49914</c:v>
                </c:pt>
                <c:pt idx="462">
                  <c:v>49966</c:v>
                </c:pt>
                <c:pt idx="463">
                  <c:v>50049</c:v>
                </c:pt>
                <c:pt idx="464">
                  <c:v>50450</c:v>
                </c:pt>
                <c:pt idx="465">
                  <c:v>50454.5</c:v>
                </c:pt>
                <c:pt idx="466">
                  <c:v>50498.5</c:v>
                </c:pt>
                <c:pt idx="467">
                  <c:v>50499</c:v>
                </c:pt>
                <c:pt idx="468">
                  <c:v>50548</c:v>
                </c:pt>
                <c:pt idx="469">
                  <c:v>50654</c:v>
                </c:pt>
                <c:pt idx="470">
                  <c:v>50971</c:v>
                </c:pt>
                <c:pt idx="471">
                  <c:v>51105.5</c:v>
                </c:pt>
                <c:pt idx="472">
                  <c:v>51198</c:v>
                </c:pt>
                <c:pt idx="473">
                  <c:v>51198</c:v>
                </c:pt>
                <c:pt idx="474">
                  <c:v>51663</c:v>
                </c:pt>
                <c:pt idx="475">
                  <c:v>51808</c:v>
                </c:pt>
                <c:pt idx="476">
                  <c:v>51918.5</c:v>
                </c:pt>
                <c:pt idx="477">
                  <c:v>51936</c:v>
                </c:pt>
                <c:pt idx="478">
                  <c:v>52281</c:v>
                </c:pt>
                <c:pt idx="479">
                  <c:v>52281</c:v>
                </c:pt>
                <c:pt idx="480">
                  <c:v>52337.5</c:v>
                </c:pt>
                <c:pt idx="481">
                  <c:v>52337.5</c:v>
                </c:pt>
                <c:pt idx="482">
                  <c:v>52337.5</c:v>
                </c:pt>
                <c:pt idx="483">
                  <c:v>52345</c:v>
                </c:pt>
                <c:pt idx="484">
                  <c:v>52360</c:v>
                </c:pt>
                <c:pt idx="485">
                  <c:v>52369</c:v>
                </c:pt>
                <c:pt idx="486">
                  <c:v>52401</c:v>
                </c:pt>
                <c:pt idx="487">
                  <c:v>52516.5</c:v>
                </c:pt>
                <c:pt idx="488">
                  <c:v>52558</c:v>
                </c:pt>
                <c:pt idx="489">
                  <c:v>52951</c:v>
                </c:pt>
                <c:pt idx="490">
                  <c:v>53010</c:v>
                </c:pt>
                <c:pt idx="491">
                  <c:v>53041.5</c:v>
                </c:pt>
                <c:pt idx="492">
                  <c:v>53588</c:v>
                </c:pt>
                <c:pt idx="493">
                  <c:v>53588</c:v>
                </c:pt>
                <c:pt idx="494">
                  <c:v>53588</c:v>
                </c:pt>
                <c:pt idx="495">
                  <c:v>53594</c:v>
                </c:pt>
                <c:pt idx="496">
                  <c:v>53594</c:v>
                </c:pt>
                <c:pt idx="497">
                  <c:v>53626</c:v>
                </c:pt>
                <c:pt idx="498">
                  <c:v>53682</c:v>
                </c:pt>
                <c:pt idx="499">
                  <c:v>53682</c:v>
                </c:pt>
                <c:pt idx="500">
                  <c:v>53694</c:v>
                </c:pt>
                <c:pt idx="501">
                  <c:v>53710</c:v>
                </c:pt>
                <c:pt idx="502">
                  <c:v>54223</c:v>
                </c:pt>
                <c:pt idx="503">
                  <c:v>54223</c:v>
                </c:pt>
                <c:pt idx="504">
                  <c:v>54249</c:v>
                </c:pt>
                <c:pt idx="505">
                  <c:v>54284</c:v>
                </c:pt>
                <c:pt idx="506">
                  <c:v>54313</c:v>
                </c:pt>
                <c:pt idx="507">
                  <c:v>54369</c:v>
                </c:pt>
                <c:pt idx="508">
                  <c:v>54766.5</c:v>
                </c:pt>
                <c:pt idx="509">
                  <c:v>54826</c:v>
                </c:pt>
                <c:pt idx="510">
                  <c:v>54860</c:v>
                </c:pt>
                <c:pt idx="511">
                  <c:v>54860</c:v>
                </c:pt>
                <c:pt idx="512">
                  <c:v>54883.5</c:v>
                </c:pt>
                <c:pt idx="513">
                  <c:v>54890.5</c:v>
                </c:pt>
                <c:pt idx="514">
                  <c:v>55414</c:v>
                </c:pt>
                <c:pt idx="515">
                  <c:v>55414</c:v>
                </c:pt>
                <c:pt idx="516">
                  <c:v>55483.5</c:v>
                </c:pt>
                <c:pt idx="517">
                  <c:v>55493.5</c:v>
                </c:pt>
                <c:pt idx="518">
                  <c:v>55494</c:v>
                </c:pt>
                <c:pt idx="519">
                  <c:v>55494</c:v>
                </c:pt>
                <c:pt idx="520">
                  <c:v>55494</c:v>
                </c:pt>
                <c:pt idx="521">
                  <c:v>55499</c:v>
                </c:pt>
                <c:pt idx="522">
                  <c:v>55499</c:v>
                </c:pt>
                <c:pt idx="523">
                  <c:v>55499</c:v>
                </c:pt>
                <c:pt idx="524">
                  <c:v>55523</c:v>
                </c:pt>
                <c:pt idx="525">
                  <c:v>55523</c:v>
                </c:pt>
                <c:pt idx="526">
                  <c:v>55523</c:v>
                </c:pt>
                <c:pt idx="527">
                  <c:v>56088</c:v>
                </c:pt>
                <c:pt idx="528">
                  <c:v>56088.5</c:v>
                </c:pt>
                <c:pt idx="529">
                  <c:v>56106</c:v>
                </c:pt>
                <c:pt idx="530">
                  <c:v>56143</c:v>
                </c:pt>
                <c:pt idx="531">
                  <c:v>56663</c:v>
                </c:pt>
                <c:pt idx="532">
                  <c:v>56675</c:v>
                </c:pt>
                <c:pt idx="533">
                  <c:v>56719</c:v>
                </c:pt>
                <c:pt idx="534">
                  <c:v>56788.5</c:v>
                </c:pt>
                <c:pt idx="535">
                  <c:v>56903</c:v>
                </c:pt>
                <c:pt idx="536">
                  <c:v>56924</c:v>
                </c:pt>
                <c:pt idx="537">
                  <c:v>57285</c:v>
                </c:pt>
                <c:pt idx="538">
                  <c:v>57326</c:v>
                </c:pt>
                <c:pt idx="539">
                  <c:v>57400.5</c:v>
                </c:pt>
                <c:pt idx="540">
                  <c:v>57479</c:v>
                </c:pt>
                <c:pt idx="541">
                  <c:v>57989</c:v>
                </c:pt>
                <c:pt idx="542">
                  <c:v>58069</c:v>
                </c:pt>
                <c:pt idx="543">
                  <c:v>58093</c:v>
                </c:pt>
                <c:pt idx="544">
                  <c:v>58565</c:v>
                </c:pt>
                <c:pt idx="545">
                  <c:v>58696</c:v>
                </c:pt>
                <c:pt idx="546">
                  <c:v>58790</c:v>
                </c:pt>
              </c:numCache>
            </c:numRef>
          </c:xVal>
          <c:yVal>
            <c:numRef>
              <c:f>Active!$P$22:$P$568</c:f>
              <c:numCache>
                <c:formatCode>General</c:formatCode>
                <c:ptCount val="547"/>
                <c:pt idx="0">
                  <c:v>1.0215109004994468E-2</c:v>
                </c:pt>
                <c:pt idx="1">
                  <c:v>9.7946577221651454E-3</c:v>
                </c:pt>
                <c:pt idx="2">
                  <c:v>9.4997278607105041E-3</c:v>
                </c:pt>
                <c:pt idx="3">
                  <c:v>8.5305751471255534E-3</c:v>
                </c:pt>
                <c:pt idx="4">
                  <c:v>8.5121562429020942E-3</c:v>
                </c:pt>
                <c:pt idx="5">
                  <c:v>8.5062440020402443E-3</c:v>
                </c:pt>
                <c:pt idx="6">
                  <c:v>8.4841867957479548E-3</c:v>
                </c:pt>
                <c:pt idx="7">
                  <c:v>8.4771375854895935E-3</c:v>
                </c:pt>
                <c:pt idx="8">
                  <c:v>8.4048263318715708E-3</c:v>
                </c:pt>
                <c:pt idx="9">
                  <c:v>8.4009606359234362E-3</c:v>
                </c:pt>
                <c:pt idx="10">
                  <c:v>8.4005058481648326E-3</c:v>
                </c:pt>
                <c:pt idx="11">
                  <c:v>8.3998236665269264E-3</c:v>
                </c:pt>
                <c:pt idx="12">
                  <c:v>8.3955031828201899E-3</c:v>
                </c:pt>
                <c:pt idx="13">
                  <c:v>8.3943662134236801E-3</c:v>
                </c:pt>
                <c:pt idx="14">
                  <c:v>8.3488874375632887E-3</c:v>
                </c:pt>
                <c:pt idx="15">
                  <c:v>8.3372903497188882E-3</c:v>
                </c:pt>
                <c:pt idx="16">
                  <c:v>8.2793049104968892E-3</c:v>
                </c:pt>
                <c:pt idx="17">
                  <c:v>8.2563381286873908E-3</c:v>
                </c:pt>
                <c:pt idx="18">
                  <c:v>8.1876651771381984E-3</c:v>
                </c:pt>
                <c:pt idx="19">
                  <c:v>7.6742097976743749E-3</c:v>
                </c:pt>
                <c:pt idx="20">
                  <c:v>7.557329343713168E-3</c:v>
                </c:pt>
                <c:pt idx="21">
                  <c:v>7.5546006171615439E-3</c:v>
                </c:pt>
                <c:pt idx="22">
                  <c:v>7.3560857605309343E-3</c:v>
                </c:pt>
                <c:pt idx="23">
                  <c:v>7.248073667862503E-3</c:v>
                </c:pt>
                <c:pt idx="24">
                  <c:v>7.2041866491572249E-3</c:v>
                </c:pt>
                <c:pt idx="25">
                  <c:v>7.1120921280399315E-3</c:v>
                </c:pt>
                <c:pt idx="26">
                  <c:v>7.0961745564887945E-3</c:v>
                </c:pt>
                <c:pt idx="27">
                  <c:v>7.0961745564887945E-3</c:v>
                </c:pt>
                <c:pt idx="28">
                  <c:v>6.9795214964068894E-3</c:v>
                </c:pt>
                <c:pt idx="29">
                  <c:v>6.9581464717525052E-3</c:v>
                </c:pt>
                <c:pt idx="30">
                  <c:v>6.8007899072755496E-3</c:v>
                </c:pt>
                <c:pt idx="31">
                  <c:v>6.7969242113274158E-3</c:v>
                </c:pt>
                <c:pt idx="32">
                  <c:v>6.7848723357244126E-3</c:v>
                </c:pt>
                <c:pt idx="33">
                  <c:v>6.6943695717622325E-3</c:v>
                </c:pt>
                <c:pt idx="34">
                  <c:v>6.6916408452106085E-3</c:v>
                </c:pt>
                <c:pt idx="35">
                  <c:v>6.6850464227108525E-3</c:v>
                </c:pt>
                <c:pt idx="36">
                  <c:v>6.6698110327976208E-3</c:v>
                </c:pt>
                <c:pt idx="37">
                  <c:v>6.6625344286599586E-3</c:v>
                </c:pt>
                <c:pt idx="38">
                  <c:v>6.5229145867685551E-3</c:v>
                </c:pt>
                <c:pt idx="39">
                  <c:v>6.4089902532382739E-3</c:v>
                </c:pt>
                <c:pt idx="40">
                  <c:v>6.2482227805717881E-3</c:v>
                </c:pt>
                <c:pt idx="41">
                  <c:v>6.226847755917404E-3</c:v>
                </c:pt>
                <c:pt idx="42">
                  <c:v>6.2175246068660239E-3</c:v>
                </c:pt>
                <c:pt idx="43">
                  <c:v>5.8589244592068337E-3</c:v>
                </c:pt>
                <c:pt idx="44">
                  <c:v>5.8441438570522065E-3</c:v>
                </c:pt>
                <c:pt idx="45">
                  <c:v>5.5196527912883108E-3</c:v>
                </c:pt>
                <c:pt idx="46">
                  <c:v>5.253147164746415E-3</c:v>
                </c:pt>
                <c:pt idx="47">
                  <c:v>5.091470116562722E-3</c:v>
                </c:pt>
                <c:pt idx="48">
                  <c:v>4.9670856645845501E-3</c:v>
                </c:pt>
                <c:pt idx="49">
                  <c:v>4.8399724860547551E-3</c:v>
                </c:pt>
                <c:pt idx="50">
                  <c:v>4.7976772245045905E-3</c:v>
                </c:pt>
                <c:pt idx="51">
                  <c:v>4.6908021012326689E-3</c:v>
                </c:pt>
                <c:pt idx="52">
                  <c:v>4.5175279652045763E-3</c:v>
                </c:pt>
                <c:pt idx="53">
                  <c:v>3.710507087561923E-3</c:v>
                </c:pt>
                <c:pt idx="54">
                  <c:v>3.7093701181654132E-3</c:v>
                </c:pt>
                <c:pt idx="55">
                  <c:v>3.5822569396356178E-3</c:v>
                </c:pt>
                <c:pt idx="56">
                  <c:v>3.4333139486928347E-3</c:v>
                </c:pt>
                <c:pt idx="57">
                  <c:v>3.4144402567107719E-3</c:v>
                </c:pt>
                <c:pt idx="58">
                  <c:v>3.2973324088702632E-3</c:v>
                </c:pt>
                <c:pt idx="59">
                  <c:v>3.2670890229231026E-3</c:v>
                </c:pt>
                <c:pt idx="60">
                  <c:v>3.264360296371479E-3</c:v>
                </c:pt>
                <c:pt idx="61">
                  <c:v>3.1590769302546721E-3</c:v>
                </c:pt>
                <c:pt idx="62">
                  <c:v>3.1524825077549152E-3</c:v>
                </c:pt>
                <c:pt idx="63">
                  <c:v>2.9873945513816929E-3</c:v>
                </c:pt>
                <c:pt idx="64">
                  <c:v>2.8634648871621246E-3</c:v>
                </c:pt>
                <c:pt idx="65">
                  <c:v>2.7177054105295686E-3</c:v>
                </c:pt>
                <c:pt idx="66">
                  <c:v>2.7149766839779455E-3</c:v>
                </c:pt>
                <c:pt idx="67">
                  <c:v>2.7111109880298117E-3</c:v>
                </c:pt>
                <c:pt idx="68">
                  <c:v>2.7095192308746983E-3</c:v>
                </c:pt>
                <c:pt idx="69">
                  <c:v>2.7056535349265646E-3</c:v>
                </c:pt>
                <c:pt idx="70">
                  <c:v>2.703379596133545E-3</c:v>
                </c:pt>
                <c:pt idx="71">
                  <c:v>2.6990591124268085E-3</c:v>
                </c:pt>
                <c:pt idx="72">
                  <c:v>2.6688157264796479E-3</c:v>
                </c:pt>
                <c:pt idx="73">
                  <c:v>2.5812690829483936E-3</c:v>
                </c:pt>
                <c:pt idx="74">
                  <c:v>2.5712637522591073E-3</c:v>
                </c:pt>
                <c:pt idx="75">
                  <c:v>2.5669432685523699E-3</c:v>
                </c:pt>
                <c:pt idx="76">
                  <c:v>2.5642145420007459E-3</c:v>
                </c:pt>
                <c:pt idx="77">
                  <c:v>2.5619406032077264E-3</c:v>
                </c:pt>
                <c:pt idx="78">
                  <c:v>2.5564831501044801E-3</c:v>
                </c:pt>
                <c:pt idx="79">
                  <c:v>2.5560283623458756E-3</c:v>
                </c:pt>
                <c:pt idx="80">
                  <c:v>2.5532996357942525E-3</c:v>
                </c:pt>
                <c:pt idx="81">
                  <c:v>2.5323793988984719E-3</c:v>
                </c:pt>
                <c:pt idx="82">
                  <c:v>2.5320383080795188E-3</c:v>
                </c:pt>
                <c:pt idx="83">
                  <c:v>2.5273767335538292E-3</c:v>
                </c:pt>
                <c:pt idx="84">
                  <c:v>2.5265808549762717E-3</c:v>
                </c:pt>
                <c:pt idx="85">
                  <c:v>2.4293699715746842E-3</c:v>
                </c:pt>
                <c:pt idx="86">
                  <c:v>2.4270960327816647E-3</c:v>
                </c:pt>
                <c:pt idx="87">
                  <c:v>2.4232303368335317E-3</c:v>
                </c:pt>
                <c:pt idx="88">
                  <c:v>2.4227755490749273E-3</c:v>
                </c:pt>
                <c:pt idx="89">
                  <c:v>2.4205016102819077E-3</c:v>
                </c:pt>
                <c:pt idx="90">
                  <c:v>2.4181139745492377E-3</c:v>
                </c:pt>
                <c:pt idx="91">
                  <c:v>2.407653856101347E-3</c:v>
                </c:pt>
                <c:pt idx="92">
                  <c:v>2.3886664671796337E-3</c:v>
                </c:pt>
                <c:pt idx="93">
                  <c:v>2.3862788314469629E-3</c:v>
                </c:pt>
                <c:pt idx="94">
                  <c:v>2.3804802875247635E-3</c:v>
                </c:pt>
                <c:pt idx="95">
                  <c:v>2.3766145915766297E-3</c:v>
                </c:pt>
                <c:pt idx="96">
                  <c:v>2.3011198236483794E-3</c:v>
                </c:pt>
                <c:pt idx="97">
                  <c:v>2.13057441417191E-3</c:v>
                </c:pt>
                <c:pt idx="98">
                  <c:v>2.0171048684002324E-3</c:v>
                </c:pt>
                <c:pt idx="99">
                  <c:v>2.0171048684002324E-3</c:v>
                </c:pt>
                <c:pt idx="100">
                  <c:v>2.0171048684002324E-3</c:v>
                </c:pt>
                <c:pt idx="101">
                  <c:v>2.0116474152969853E-3</c:v>
                </c:pt>
                <c:pt idx="102">
                  <c:v>1.8783946020260369E-3</c:v>
                </c:pt>
                <c:pt idx="103">
                  <c:v>1.8772576326295271E-3</c:v>
                </c:pt>
                <c:pt idx="104">
                  <c:v>1.8772576326295271E-3</c:v>
                </c:pt>
                <c:pt idx="105">
                  <c:v>1.4315656291976871E-3</c:v>
                </c:pt>
                <c:pt idx="106">
                  <c:v>1.4299738720425738E-3</c:v>
                </c:pt>
                <c:pt idx="107">
                  <c:v>1.2796665178239786E-3</c:v>
                </c:pt>
                <c:pt idx="108">
                  <c:v>1.2435108910149673E-3</c:v>
                </c:pt>
                <c:pt idx="109">
                  <c:v>1.0045199238686081E-3</c:v>
                </c:pt>
                <c:pt idx="110">
                  <c:v>4.4262964811346648E-4</c:v>
                </c:pt>
                <c:pt idx="111">
                  <c:v>3.1278774303204748E-4</c:v>
                </c:pt>
                <c:pt idx="112">
                  <c:v>2.8254435708488686E-4</c:v>
                </c:pt>
                <c:pt idx="113">
                  <c:v>2.7208423863699701E-4</c:v>
                </c:pt>
                <c:pt idx="114">
                  <c:v>1.697569929511155E-4</c:v>
                </c:pt>
                <c:pt idx="115">
                  <c:v>1.6248038881345236E-4</c:v>
                </c:pt>
                <c:pt idx="116">
                  <c:v>1.4269712131418245E-4</c:v>
                </c:pt>
                <c:pt idx="117">
                  <c:v>1.4269712131418245E-4</c:v>
                </c:pt>
                <c:pt idx="118">
                  <c:v>1.4110536415906823E-4</c:v>
                </c:pt>
                <c:pt idx="119">
                  <c:v>1.3223700286629173E-4</c:v>
                </c:pt>
                <c:pt idx="120">
                  <c:v>1.2518779260793124E-4</c:v>
                </c:pt>
                <c:pt idx="121">
                  <c:v>1.2518779260793124E-4</c:v>
                </c:pt>
                <c:pt idx="122">
                  <c:v>1.2018512726328853E-4</c:v>
                </c:pt>
                <c:pt idx="123">
                  <c:v>1.1199894760841739E-4</c:v>
                </c:pt>
                <c:pt idx="124">
                  <c:v>3.8095936835280501E-5</c:v>
                </c:pt>
                <c:pt idx="125">
                  <c:v>2.0131820370425726E-5</c:v>
                </c:pt>
                <c:pt idx="126">
                  <c:v>1.8540063215312375E-5</c:v>
                </c:pt>
                <c:pt idx="127">
                  <c:v>8.0799447674225269E-6</c:v>
                </c:pt>
                <c:pt idx="128">
                  <c:v>5.3512182157985227E-6</c:v>
                </c:pt>
                <c:pt idx="129">
                  <c:v>3.0772794227789529E-6</c:v>
                </c:pt>
                <c:pt idx="130">
                  <c:v>-1.4705981632601867E-6</c:v>
                </c:pt>
                <c:pt idx="131">
                  <c:v>-3.517143076977973E-6</c:v>
                </c:pt>
                <c:pt idx="132">
                  <c:v>-6.9280512665073277E-6</c:v>
                </c:pt>
                <c:pt idx="133">
                  <c:v>-1.2385504369754469E-5</c:v>
                </c:pt>
                <c:pt idx="134">
                  <c:v>-1.2385504369754469E-5</c:v>
                </c:pt>
                <c:pt idx="135">
                  <c:v>-1.625120031788739E-5</c:v>
                </c:pt>
                <c:pt idx="136">
                  <c:v>-2.8303075920891457E-5</c:v>
                </c:pt>
                <c:pt idx="137">
                  <c:v>-8.0831062039644214E-5</c:v>
                </c:pt>
                <c:pt idx="138">
                  <c:v>-1.0152390505612213E-4</c:v>
                </c:pt>
                <c:pt idx="139">
                  <c:v>-1.0152390505612213E-4</c:v>
                </c:pt>
                <c:pt idx="140">
                  <c:v>-1.0993747859029505E-4</c:v>
                </c:pt>
                <c:pt idx="141">
                  <c:v>-1.1584971945214576E-4</c:v>
                </c:pt>
                <c:pt idx="142">
                  <c:v>-1.1653190109005111E-4</c:v>
                </c:pt>
                <c:pt idx="143">
                  <c:v>-1.1926062764167512E-4</c:v>
                </c:pt>
                <c:pt idx="144">
                  <c:v>-1.1926062764167512E-4</c:v>
                </c:pt>
                <c:pt idx="145">
                  <c:v>-1.4109044005466281E-4</c:v>
                </c:pt>
                <c:pt idx="146">
                  <c:v>-1.5496146669208288E-4</c:v>
                </c:pt>
                <c:pt idx="147">
                  <c:v>-1.6246546470904694E-4</c:v>
                </c:pt>
                <c:pt idx="148">
                  <c:v>-1.6542158513997273E-4</c:v>
                </c:pt>
                <c:pt idx="149">
                  <c:v>-1.7474473419135279E-4</c:v>
                </c:pt>
                <c:pt idx="150">
                  <c:v>-2.3705065712009005E-4</c:v>
                </c:pt>
                <c:pt idx="151">
                  <c:v>-2.7593501048072452E-4</c:v>
                </c:pt>
                <c:pt idx="152">
                  <c:v>-2.8048288806676452E-4</c:v>
                </c:pt>
                <c:pt idx="153">
                  <c:v>-2.8048288806676452E-4</c:v>
                </c:pt>
                <c:pt idx="154">
                  <c:v>-2.8366640237699123E-4</c:v>
                </c:pt>
                <c:pt idx="155">
                  <c:v>-2.9094300651465437E-4</c:v>
                </c:pt>
                <c:pt idx="156">
                  <c:v>-2.9094300651465437E-4</c:v>
                </c:pt>
                <c:pt idx="157">
                  <c:v>-2.9367173306627751E-4</c:v>
                </c:pt>
                <c:pt idx="158">
                  <c:v>-2.9458130858348551E-4</c:v>
                </c:pt>
                <c:pt idx="159">
                  <c:v>-3.0072094332463887E-4</c:v>
                </c:pt>
                <c:pt idx="160">
                  <c:v>-3.8167316435613625E-4</c:v>
                </c:pt>
                <c:pt idx="161">
                  <c:v>-3.8349231539055138E-4</c:v>
                </c:pt>
                <c:pt idx="162">
                  <c:v>-3.9281546444193231E-4</c:v>
                </c:pt>
                <c:pt idx="163">
                  <c:v>-3.9486200935564923E-4</c:v>
                </c:pt>
                <c:pt idx="164">
                  <c:v>-3.9599897875215902E-4</c:v>
                </c:pt>
                <c:pt idx="165">
                  <c:v>-4.0418515840703016E-4</c:v>
                </c:pt>
                <c:pt idx="166">
                  <c:v>-4.0577691556214351E-4</c:v>
                </c:pt>
                <c:pt idx="167">
                  <c:v>-4.0805085435516308E-4</c:v>
                </c:pt>
                <c:pt idx="168">
                  <c:v>-4.0987000538957909E-4</c:v>
                </c:pt>
                <c:pt idx="169">
                  <c:v>-4.1919315444095915E-4</c:v>
                </c:pt>
                <c:pt idx="170">
                  <c:v>-4.2123969935467694E-4</c:v>
                </c:pt>
                <c:pt idx="171">
                  <c:v>-4.2578757694071608E-4</c:v>
                </c:pt>
                <c:pt idx="172">
                  <c:v>-4.2942587900954721E-4</c:v>
                </c:pt>
                <c:pt idx="173">
                  <c:v>-4.3215460556117122E-4</c:v>
                </c:pt>
                <c:pt idx="174">
                  <c:v>-5.4289542478122479E-4</c:v>
                </c:pt>
                <c:pt idx="175">
                  <c:v>-5.4357760641913101E-4</c:v>
                </c:pt>
                <c:pt idx="176">
                  <c:v>-5.4403239417773457E-4</c:v>
                </c:pt>
                <c:pt idx="177">
                  <c:v>-5.4562415133284879E-4</c:v>
                </c:pt>
                <c:pt idx="178">
                  <c:v>-5.5517469426353064E-4</c:v>
                </c:pt>
                <c:pt idx="179">
                  <c:v>-5.5994996572887243E-4</c:v>
                </c:pt>
                <c:pt idx="180">
                  <c:v>-5.6154172288398578E-4</c:v>
                </c:pt>
                <c:pt idx="181">
                  <c:v>-5.6449784331491157E-4</c:v>
                </c:pt>
                <c:pt idx="182">
                  <c:v>-5.654074188321187E-4</c:v>
                </c:pt>
                <c:pt idx="183">
                  <c:v>-5.6654438822862849E-4</c:v>
                </c:pt>
                <c:pt idx="184">
                  <c:v>-5.7586753728000942E-4</c:v>
                </c:pt>
                <c:pt idx="185">
                  <c:v>-5.7745929443512277E-4</c:v>
                </c:pt>
                <c:pt idx="186">
                  <c:v>-5.7814147607302899E-4</c:v>
                </c:pt>
                <c:pt idx="187">
                  <c:v>-5.7973323322814234E-4</c:v>
                </c:pt>
                <c:pt idx="188">
                  <c:v>-5.9519601702067576E-4</c:v>
                </c:pt>
                <c:pt idx="189">
                  <c:v>-6.8387962994843985E-4</c:v>
                </c:pt>
                <c:pt idx="190">
                  <c:v>-6.9820544434446349E-4</c:v>
                </c:pt>
                <c:pt idx="191">
                  <c:v>-7.0207114029259641E-4</c:v>
                </c:pt>
                <c:pt idx="192">
                  <c:v>-7.0957513830956134E-4</c:v>
                </c:pt>
                <c:pt idx="193">
                  <c:v>-7.1139428934397734E-4</c:v>
                </c:pt>
                <c:pt idx="194">
                  <c:v>-7.1685174244722448E-4</c:v>
                </c:pt>
                <c:pt idx="195">
                  <c:v>-7.207174383953574E-4</c:v>
                </c:pt>
                <c:pt idx="196">
                  <c:v>-7.2458313434349032E-4</c:v>
                </c:pt>
                <c:pt idx="197">
                  <c:v>-7.2617489149860368E-4</c:v>
                </c:pt>
                <c:pt idx="198">
                  <c:v>-7.4322943244625045E-4</c:v>
                </c:pt>
                <c:pt idx="199">
                  <c:v>-8.0667232477149749E-4</c:v>
                </c:pt>
                <c:pt idx="200">
                  <c:v>-8.0780929416800727E-4</c:v>
                </c:pt>
                <c:pt idx="201">
                  <c:v>-8.1053802071963041E-4</c:v>
                </c:pt>
                <c:pt idx="202">
                  <c:v>-8.1053802071963041E-4</c:v>
                </c:pt>
                <c:pt idx="203">
                  <c:v>-8.1053802071963041E-4</c:v>
                </c:pt>
                <c:pt idx="204">
                  <c:v>-8.1053802071963041E-4</c:v>
                </c:pt>
                <c:pt idx="205">
                  <c:v>-8.1053802071963041E-4</c:v>
                </c:pt>
                <c:pt idx="206">
                  <c:v>-8.1826941261589799E-4</c:v>
                </c:pt>
                <c:pt idx="207">
                  <c:v>-8.2963910658099584E-4</c:v>
                </c:pt>
                <c:pt idx="208">
                  <c:v>-8.3123086373610919E-4</c:v>
                </c:pt>
                <c:pt idx="209">
                  <c:v>-8.4009922502888655E-4</c:v>
                </c:pt>
                <c:pt idx="210">
                  <c:v>-8.6329340071768582E-4</c:v>
                </c:pt>
                <c:pt idx="211">
                  <c:v>-8.6602212726930895E-4</c:v>
                </c:pt>
                <c:pt idx="212">
                  <c:v>-8.8466842537206908E-4</c:v>
                </c:pt>
                <c:pt idx="213">
                  <c:v>-9.5857143614520683E-4</c:v>
                </c:pt>
                <c:pt idx="214">
                  <c:v>-9.7107809950681447E-4</c:v>
                </c:pt>
                <c:pt idx="215">
                  <c:v>-9.7289725054123047E-4</c:v>
                </c:pt>
                <c:pt idx="216">
                  <c:v>-9.7676294648936339E-4</c:v>
                </c:pt>
                <c:pt idx="217">
                  <c:v>-9.7767252200657052E-4</c:v>
                </c:pt>
                <c:pt idx="218">
                  <c:v>-9.7880949140308031E-4</c:v>
                </c:pt>
                <c:pt idx="219">
                  <c:v>-9.7994646079959009E-4</c:v>
                </c:pt>
                <c:pt idx="220">
                  <c:v>-9.8222039959260966E-4</c:v>
                </c:pt>
                <c:pt idx="221">
                  <c:v>-1.0140555426948854E-3</c:v>
                </c:pt>
                <c:pt idx="222">
                  <c:v>-1.0140555426948854E-3</c:v>
                </c:pt>
                <c:pt idx="223">
                  <c:v>-1.0167842692465085E-3</c:v>
                </c:pt>
                <c:pt idx="224">
                  <c:v>-1.0167842692465085E-3</c:v>
                </c:pt>
                <c:pt idx="225">
                  <c:v>-1.0276991754530028E-3</c:v>
                </c:pt>
                <c:pt idx="226">
                  <c:v>-1.0288361448495126E-3</c:v>
                </c:pt>
                <c:pt idx="227">
                  <c:v>-1.0288361448495126E-3</c:v>
                </c:pt>
                <c:pt idx="228">
                  <c:v>-1.1143362434670491E-3</c:v>
                </c:pt>
                <c:pt idx="229">
                  <c:v>-1.116382788380766E-3</c:v>
                </c:pt>
                <c:pt idx="230">
                  <c:v>-1.1170649700186722E-3</c:v>
                </c:pt>
                <c:pt idx="231">
                  <c:v>-1.1197936965702954E-3</c:v>
                </c:pt>
                <c:pt idx="232">
                  <c:v>-1.1197936965702954E-3</c:v>
                </c:pt>
                <c:pt idx="233">
                  <c:v>-1.1209306659668052E-3</c:v>
                </c:pt>
                <c:pt idx="234">
                  <c:v>-1.1263881190700532E-3</c:v>
                </c:pt>
                <c:pt idx="235">
                  <c:v>-1.1263881190700532E-3</c:v>
                </c:pt>
                <c:pt idx="236">
                  <c:v>-1.1268429068286567E-3</c:v>
                </c:pt>
                <c:pt idx="237">
                  <c:v>-1.1307086027767897E-3</c:v>
                </c:pt>
                <c:pt idx="238">
                  <c:v>-1.1338921170870181E-3</c:v>
                </c:pt>
                <c:pt idx="239">
                  <c:v>-1.1411687212246804E-3</c:v>
                </c:pt>
                <c:pt idx="240">
                  <c:v>-1.1504918702760596E-3</c:v>
                </c:pt>
                <c:pt idx="241">
                  <c:v>-1.1504918702760596E-3</c:v>
                </c:pt>
                <c:pt idx="242">
                  <c:v>-1.2337180301005765E-3</c:v>
                </c:pt>
                <c:pt idx="243">
                  <c:v>-1.2469068751000904E-3</c:v>
                </c:pt>
                <c:pt idx="244">
                  <c:v>-1.2478164506172992E-3</c:v>
                </c:pt>
                <c:pt idx="245">
                  <c:v>-1.2703284446681923E-3</c:v>
                </c:pt>
                <c:pt idx="246">
                  <c:v>-1.2753311100128367E-3</c:v>
                </c:pt>
                <c:pt idx="247">
                  <c:v>-1.2753311100128367E-3</c:v>
                </c:pt>
                <c:pt idx="248">
                  <c:v>-1.2764680794093465E-3</c:v>
                </c:pt>
                <c:pt idx="249">
                  <c:v>-1.2764680794093465E-3</c:v>
                </c:pt>
                <c:pt idx="250">
                  <c:v>-1.2764680794093465E-3</c:v>
                </c:pt>
                <c:pt idx="251">
                  <c:v>-1.2780598365644599E-3</c:v>
                </c:pt>
                <c:pt idx="252">
                  <c:v>-1.2780598365644599E-3</c:v>
                </c:pt>
                <c:pt idx="253">
                  <c:v>-1.2791968059609696E-3</c:v>
                </c:pt>
                <c:pt idx="254">
                  <c:v>-1.2791968059609696E-3</c:v>
                </c:pt>
                <c:pt idx="255">
                  <c:v>-1.2810159569953856E-3</c:v>
                </c:pt>
                <c:pt idx="256">
                  <c:v>-1.2810159569953856E-3</c:v>
                </c:pt>
                <c:pt idx="257">
                  <c:v>-1.2819255325125928E-3</c:v>
                </c:pt>
                <c:pt idx="258">
                  <c:v>-1.2857912284607257E-3</c:v>
                </c:pt>
                <c:pt idx="259">
                  <c:v>-1.2885199550123488E-3</c:v>
                </c:pt>
                <c:pt idx="260">
                  <c:v>-1.2903391060467648E-3</c:v>
                </c:pt>
                <c:pt idx="261">
                  <c:v>-1.312623706218357E-3</c:v>
                </c:pt>
                <c:pt idx="262">
                  <c:v>-1.314442857252773E-3</c:v>
                </c:pt>
                <c:pt idx="263">
                  <c:v>-1.3817514455261529E-3</c:v>
                </c:pt>
                <c:pt idx="264">
                  <c:v>-1.3856171414742859E-3</c:v>
                </c:pt>
                <c:pt idx="265">
                  <c:v>-1.3922115639740437E-3</c:v>
                </c:pt>
                <c:pt idx="266">
                  <c:v>-1.3942581088877606E-3</c:v>
                </c:pt>
                <c:pt idx="267">
                  <c:v>-1.404263439577046E-3</c:v>
                </c:pt>
                <c:pt idx="268">
                  <c:v>-1.4129044069905207E-3</c:v>
                </c:pt>
                <c:pt idx="269">
                  <c:v>-1.4288219785416577E-3</c:v>
                </c:pt>
                <c:pt idx="270">
                  <c:v>-1.5291026793138231E-3</c:v>
                </c:pt>
                <c:pt idx="271">
                  <c:v>-1.538653222244505E-3</c:v>
                </c:pt>
                <c:pt idx="272">
                  <c:v>-1.5411545549168255E-3</c:v>
                </c:pt>
                <c:pt idx="273">
                  <c:v>-1.5450202508649601E-3</c:v>
                </c:pt>
                <c:pt idx="274">
                  <c:v>-1.5500229162096028E-3</c:v>
                </c:pt>
                <c:pt idx="275">
                  <c:v>-1.5543433999163393E-3</c:v>
                </c:pt>
                <c:pt idx="276">
                  <c:v>-1.5643487306056265E-3</c:v>
                </c:pt>
                <c:pt idx="277">
                  <c:v>-1.5675322449158532E-3</c:v>
                </c:pt>
                <c:pt idx="278">
                  <c:v>-1.582540240949783E-3</c:v>
                </c:pt>
                <c:pt idx="279">
                  <c:v>-1.5852689675014062E-3</c:v>
                </c:pt>
                <c:pt idx="280">
                  <c:v>-1.5927729655183711E-3</c:v>
                </c:pt>
                <c:pt idx="281">
                  <c:v>-1.6684951273259231E-3</c:v>
                </c:pt>
                <c:pt idx="282">
                  <c:v>-1.6712238538775463E-3</c:v>
                </c:pt>
                <c:pt idx="283">
                  <c:v>-1.677818276377304E-3</c:v>
                </c:pt>
                <c:pt idx="284">
                  <c:v>-1.6810017906875308E-3</c:v>
                </c:pt>
                <c:pt idx="285">
                  <c:v>-1.6891879703424019E-3</c:v>
                </c:pt>
                <c:pt idx="286">
                  <c:v>-1.701239845945406E-3</c:v>
                </c:pt>
                <c:pt idx="287">
                  <c:v>-1.7019220275833122E-3</c:v>
                </c:pt>
                <c:pt idx="288">
                  <c:v>-1.7107903888760878E-3</c:v>
                </c:pt>
                <c:pt idx="289">
                  <c:v>-1.7146560848242207E-3</c:v>
                </c:pt>
                <c:pt idx="290">
                  <c:v>-1.7146560848242207E-3</c:v>
                </c:pt>
                <c:pt idx="291">
                  <c:v>-1.7155656603414296E-3</c:v>
                </c:pt>
                <c:pt idx="292">
                  <c:v>-1.7173848113758439E-3</c:v>
                </c:pt>
                <c:pt idx="293">
                  <c:v>-1.7194313562895625E-3</c:v>
                </c:pt>
                <c:pt idx="294">
                  <c:v>-1.7228422644790919E-3</c:v>
                </c:pt>
                <c:pt idx="295">
                  <c:v>-1.808797150855232E-3</c:v>
                </c:pt>
                <c:pt idx="296">
                  <c:v>-1.8306269632682205E-3</c:v>
                </c:pt>
                <c:pt idx="297">
                  <c:v>-1.8390405368023926E-3</c:v>
                </c:pt>
                <c:pt idx="298">
                  <c:v>-1.8398364153799501E-3</c:v>
                </c:pt>
                <c:pt idx="299">
                  <c:v>-1.842224051112621E-3</c:v>
                </c:pt>
                <c:pt idx="300">
                  <c:v>-1.8492732613709807E-3</c:v>
                </c:pt>
                <c:pt idx="301">
                  <c:v>-1.8604155614567776E-3</c:v>
                </c:pt>
                <c:pt idx="302">
                  <c:v>-1.8615525308532874E-3</c:v>
                </c:pt>
                <c:pt idx="303">
                  <c:v>-1.8708756799046666E-3</c:v>
                </c:pt>
                <c:pt idx="304">
                  <c:v>-1.8736044064562914E-3</c:v>
                </c:pt>
                <c:pt idx="305">
                  <c:v>-1.8763331330079146E-3</c:v>
                </c:pt>
                <c:pt idx="306">
                  <c:v>-1.9447786906778043E-3</c:v>
                </c:pt>
                <c:pt idx="307">
                  <c:v>-1.9766138337800783E-3</c:v>
                </c:pt>
                <c:pt idx="308">
                  <c:v>-1.987073952227969E-3</c:v>
                </c:pt>
                <c:pt idx="309">
                  <c:v>-1.9898026787795921E-3</c:v>
                </c:pt>
                <c:pt idx="310">
                  <c:v>-2.00117237274469E-3</c:v>
                </c:pt>
                <c:pt idx="311">
                  <c:v>-2.0177721259337332E-3</c:v>
                </c:pt>
                <c:pt idx="312">
                  <c:v>-2.1021352551547599E-3</c:v>
                </c:pt>
                <c:pt idx="313">
                  <c:v>-2.1069105266201017E-3</c:v>
                </c:pt>
                <c:pt idx="314">
                  <c:v>-2.1185076144645005E-3</c:v>
                </c:pt>
                <c:pt idx="315">
                  <c:v>-2.1305594900675046E-3</c:v>
                </c:pt>
                <c:pt idx="316">
                  <c:v>-2.1305594900675046E-3</c:v>
                </c:pt>
                <c:pt idx="317">
                  <c:v>-2.1371539125672624E-3</c:v>
                </c:pt>
                <c:pt idx="318">
                  <c:v>-2.1444305167049246E-3</c:v>
                </c:pt>
                <c:pt idx="319">
                  <c:v>-2.2265197071329318E-3</c:v>
                </c:pt>
                <c:pt idx="320">
                  <c:v>-2.2528973971319595E-3</c:v>
                </c:pt>
                <c:pt idx="321">
                  <c:v>-2.2644944849763583E-3</c:v>
                </c:pt>
                <c:pt idx="322">
                  <c:v>-2.2644944849763583E-3</c:v>
                </c:pt>
                <c:pt idx="323">
                  <c:v>-2.2658588482521707E-3</c:v>
                </c:pt>
                <c:pt idx="324">
                  <c:v>-2.2661999390711229E-3</c:v>
                </c:pt>
                <c:pt idx="325">
                  <c:v>-2.2681327870451903E-3</c:v>
                </c:pt>
                <c:pt idx="326">
                  <c:v>-2.2776833299758721E-3</c:v>
                </c:pt>
                <c:pt idx="327">
                  <c:v>-2.2990583546302571E-3</c:v>
                </c:pt>
                <c:pt idx="328">
                  <c:v>-2.2999679301474642E-3</c:v>
                </c:pt>
                <c:pt idx="329">
                  <c:v>-2.3690956694552602E-3</c:v>
                </c:pt>
                <c:pt idx="330">
                  <c:v>-2.3706874266103736E-3</c:v>
                </c:pt>
                <c:pt idx="331">
                  <c:v>-2.3916076635061533E-3</c:v>
                </c:pt>
                <c:pt idx="332">
                  <c:v>-2.3925172390233621E-3</c:v>
                </c:pt>
                <c:pt idx="333">
                  <c:v>-2.3936542084198719E-3</c:v>
                </c:pt>
                <c:pt idx="334">
                  <c:v>-2.416166202470765E-3</c:v>
                </c:pt>
                <c:pt idx="335">
                  <c:v>-2.4420891047111891E-3</c:v>
                </c:pt>
                <c:pt idx="336">
                  <c:v>-2.4432260741076989E-3</c:v>
                </c:pt>
                <c:pt idx="337">
                  <c:v>-2.5159921154843251E-3</c:v>
                </c:pt>
                <c:pt idx="338">
                  <c:v>-2.5605613158275094E-3</c:v>
                </c:pt>
                <c:pt idx="339">
                  <c:v>-2.5780706445337597E-3</c:v>
                </c:pt>
                <c:pt idx="340">
                  <c:v>-2.5883033691023495E-3</c:v>
                </c:pt>
                <c:pt idx="341">
                  <c:v>-2.679488314702435E-3</c:v>
                </c:pt>
                <c:pt idx="342">
                  <c:v>-2.7110960639254063E-3</c:v>
                </c:pt>
                <c:pt idx="343">
                  <c:v>-2.7122330333219161E-3</c:v>
                </c:pt>
                <c:pt idx="344">
                  <c:v>-2.7149617598735392E-3</c:v>
                </c:pt>
                <c:pt idx="345">
                  <c:v>-2.7174630925458614E-3</c:v>
                </c:pt>
                <c:pt idx="346">
                  <c:v>-2.7249670905628263E-3</c:v>
                </c:pt>
                <c:pt idx="347">
                  <c:v>-2.7829525297848254E-3</c:v>
                </c:pt>
                <c:pt idx="348">
                  <c:v>-2.8047823421978139E-3</c:v>
                </c:pt>
                <c:pt idx="349">
                  <c:v>-2.8141054912491949E-3</c:v>
                </c:pt>
                <c:pt idx="350">
                  <c:v>-2.8143328851284958E-3</c:v>
                </c:pt>
                <c:pt idx="351">
                  <c:v>-2.8197903382317438E-3</c:v>
                </c:pt>
                <c:pt idx="352">
                  <c:v>-2.829113487283123E-3</c:v>
                </c:pt>
                <c:pt idx="353">
                  <c:v>-2.8591294793509827E-3</c:v>
                </c:pt>
                <c:pt idx="354">
                  <c:v>-2.8598116609888889E-3</c:v>
                </c:pt>
                <c:pt idx="355">
                  <c:v>-2.8602664487474925E-3</c:v>
                </c:pt>
                <c:pt idx="356">
                  <c:v>-2.8602664487474925E-3</c:v>
                </c:pt>
                <c:pt idx="357">
                  <c:v>-2.8629951752991156E-3</c:v>
                </c:pt>
                <c:pt idx="358">
                  <c:v>-2.8702717794367779E-3</c:v>
                </c:pt>
                <c:pt idx="359">
                  <c:v>-2.924391522710644E-3</c:v>
                </c:pt>
                <c:pt idx="360">
                  <c:v>-2.9423556391754997E-3</c:v>
                </c:pt>
                <c:pt idx="361">
                  <c:v>-2.9557718780543144E-3</c:v>
                </c:pt>
                <c:pt idx="362">
                  <c:v>-2.9582732107266366E-3</c:v>
                </c:pt>
                <c:pt idx="363">
                  <c:v>-2.9582732107266366E-3</c:v>
                </c:pt>
                <c:pt idx="364">
                  <c:v>-2.9612293311575624E-3</c:v>
                </c:pt>
                <c:pt idx="365">
                  <c:v>-2.9637306638298829E-3</c:v>
                </c:pt>
                <c:pt idx="366">
                  <c:v>-2.9671415720194123E-3</c:v>
                </c:pt>
                <c:pt idx="367">
                  <c:v>-2.9675963597780176E-3</c:v>
                </c:pt>
                <c:pt idx="368">
                  <c:v>-2.9687333291745274E-3</c:v>
                </c:pt>
                <c:pt idx="369">
                  <c:v>-2.9857878701221741E-3</c:v>
                </c:pt>
                <c:pt idx="370">
                  <c:v>-2.9864700517600786E-3</c:v>
                </c:pt>
                <c:pt idx="371">
                  <c:v>-2.9919275048633266E-3</c:v>
                </c:pt>
                <c:pt idx="372">
                  <c:v>-3.0017054416733111E-3</c:v>
                </c:pt>
                <c:pt idx="373">
                  <c:v>-3.0724249381362204E-3</c:v>
                </c:pt>
                <c:pt idx="374">
                  <c:v>-3.0822028749462049E-3</c:v>
                </c:pt>
                <c:pt idx="375">
                  <c:v>-3.0931177811526975E-3</c:v>
                </c:pt>
                <c:pt idx="376">
                  <c:v>-3.1019861424454748E-3</c:v>
                </c:pt>
                <c:pt idx="377">
                  <c:v>-3.104714868997098E-3</c:v>
                </c:pt>
                <c:pt idx="378">
                  <c:v>-3.1058518383936078E-3</c:v>
                </c:pt>
                <c:pt idx="379">
                  <c:v>-3.1113092914968558E-3</c:v>
                </c:pt>
                <c:pt idx="380">
                  <c:v>-3.1147201996863851E-3</c:v>
                </c:pt>
                <c:pt idx="381">
                  <c:v>-3.1158571690828949E-3</c:v>
                </c:pt>
                <c:pt idx="382">
                  <c:v>-3.1158571690828949E-3</c:v>
                </c:pt>
                <c:pt idx="383">
                  <c:v>-3.1426896468405262E-3</c:v>
                </c:pt>
                <c:pt idx="384">
                  <c:v>-3.2290993209752698E-3</c:v>
                </c:pt>
                <c:pt idx="385">
                  <c:v>-3.2406964088196703E-3</c:v>
                </c:pt>
                <c:pt idx="386">
                  <c:v>-3.2434251353712935E-3</c:v>
                </c:pt>
                <c:pt idx="387">
                  <c:v>-3.2500195578710495E-3</c:v>
                </c:pt>
                <c:pt idx="388">
                  <c:v>-3.2500195578710495E-3</c:v>
                </c:pt>
                <c:pt idx="389">
                  <c:v>-3.2648001600256767E-3</c:v>
                </c:pt>
                <c:pt idx="390">
                  <c:v>-3.265254947784282E-3</c:v>
                </c:pt>
                <c:pt idx="391">
                  <c:v>-3.2675288865773016E-3</c:v>
                </c:pt>
                <c:pt idx="392">
                  <c:v>-3.282991670369835E-3</c:v>
                </c:pt>
                <c:pt idx="393">
                  <c:v>-3.2861751846800617E-3</c:v>
                </c:pt>
                <c:pt idx="394">
                  <c:v>-3.2982270602830658E-3</c:v>
                </c:pt>
                <c:pt idx="395">
                  <c:v>-3.3694013445045787E-3</c:v>
                </c:pt>
                <c:pt idx="396">
                  <c:v>-3.3794066751938658E-3</c:v>
                </c:pt>
                <c:pt idx="397">
                  <c:v>-3.3800888568317703E-3</c:v>
                </c:pt>
                <c:pt idx="398">
                  <c:v>-3.3814532201075827E-3</c:v>
                </c:pt>
                <c:pt idx="399">
                  <c:v>-3.388729824245245E-3</c:v>
                </c:pt>
                <c:pt idx="400">
                  <c:v>-3.3903215814003584E-3</c:v>
                </c:pt>
                <c:pt idx="401">
                  <c:v>-3.3907763691589637E-3</c:v>
                </c:pt>
                <c:pt idx="402">
                  <c:v>-3.4007816998482491E-3</c:v>
                </c:pt>
                <c:pt idx="403">
                  <c:v>-3.4023734570033624E-3</c:v>
                </c:pt>
                <c:pt idx="404">
                  <c:v>-3.426022420450767E-3</c:v>
                </c:pt>
                <c:pt idx="405">
                  <c:v>-3.4314798735540133E-3</c:v>
                </c:pt>
                <c:pt idx="406">
                  <c:v>-3.5033363394134324E-3</c:v>
                </c:pt>
                <c:pt idx="407">
                  <c:v>-3.5203908803610792E-3</c:v>
                </c:pt>
                <c:pt idx="408">
                  <c:v>-3.5356262702743117E-3</c:v>
                </c:pt>
                <c:pt idx="409">
                  <c:v>-3.5374454213087259E-3</c:v>
                </c:pt>
                <c:pt idx="410">
                  <c:v>-3.5488151152738255E-3</c:v>
                </c:pt>
                <c:pt idx="411">
                  <c:v>-3.5492699030324291E-3</c:v>
                </c:pt>
                <c:pt idx="412">
                  <c:v>-3.5504068724289389E-3</c:v>
                </c:pt>
                <c:pt idx="413">
                  <c:v>-3.5515438418254486E-3</c:v>
                </c:pt>
                <c:pt idx="414">
                  <c:v>-3.5597300214803181E-3</c:v>
                </c:pt>
                <c:pt idx="415">
                  <c:v>-3.5597300214803181E-3</c:v>
                </c:pt>
                <c:pt idx="416">
                  <c:v>-3.5604122031182243E-3</c:v>
                </c:pt>
                <c:pt idx="417">
                  <c:v>-3.5795132889795897E-3</c:v>
                </c:pt>
                <c:pt idx="418">
                  <c:v>-3.666150356993636E-3</c:v>
                </c:pt>
                <c:pt idx="419">
                  <c:v>-3.6735406580709496E-3</c:v>
                </c:pt>
                <c:pt idx="420">
                  <c:v>-3.6777474448380348E-3</c:v>
                </c:pt>
                <c:pt idx="421">
                  <c:v>-3.680248777510357E-3</c:v>
                </c:pt>
                <c:pt idx="422">
                  <c:v>-3.6863884122515095E-3</c:v>
                </c:pt>
                <c:pt idx="423">
                  <c:v>-3.6891171388031344E-3</c:v>
                </c:pt>
                <c:pt idx="424">
                  <c:v>-3.6891171388031344E-3</c:v>
                </c:pt>
                <c:pt idx="425">
                  <c:v>-3.6891171388031344E-3</c:v>
                </c:pt>
                <c:pt idx="426">
                  <c:v>-3.6975307123373064E-3</c:v>
                </c:pt>
                <c:pt idx="427">
                  <c:v>-3.7182235553537835E-3</c:v>
                </c:pt>
                <c:pt idx="428">
                  <c:v>-3.788147173239137E-3</c:v>
                </c:pt>
                <c:pt idx="429">
                  <c:v>-3.7900800212132043E-3</c:v>
                </c:pt>
                <c:pt idx="430">
                  <c:v>-3.7928087477648274E-3</c:v>
                </c:pt>
                <c:pt idx="431">
                  <c:v>-3.8049743203074811E-3</c:v>
                </c:pt>
                <c:pt idx="432">
                  <c:v>-3.8123646213847947E-3</c:v>
                </c:pt>
                <c:pt idx="433">
                  <c:v>-3.8150933479364196E-3</c:v>
                </c:pt>
                <c:pt idx="434">
                  <c:v>-3.8153207418157205E-3</c:v>
                </c:pt>
                <c:pt idx="435">
                  <c:v>-3.8278274051773281E-3</c:v>
                </c:pt>
                <c:pt idx="436">
                  <c:v>-3.8398792807803322E-3</c:v>
                </c:pt>
                <c:pt idx="437">
                  <c:v>-3.8437449767284651E-3</c:v>
                </c:pt>
                <c:pt idx="438">
                  <c:v>-3.84647370328009E-3</c:v>
                </c:pt>
                <c:pt idx="439">
                  <c:v>-3.9331107712941363E-3</c:v>
                </c:pt>
                <c:pt idx="440">
                  <c:v>-3.9494831306038768E-3</c:v>
                </c:pt>
                <c:pt idx="441">
                  <c:v>-3.950165312241783E-3</c:v>
                </c:pt>
                <c:pt idx="442">
                  <c:v>-3.9649459143964103E-3</c:v>
                </c:pt>
                <c:pt idx="443">
                  <c:v>-3.9664239746118723E-3</c:v>
                </c:pt>
                <c:pt idx="444">
                  <c:v>-3.9665376715515236E-3</c:v>
                </c:pt>
                <c:pt idx="445">
                  <c:v>-3.9829100308612642E-3</c:v>
                </c:pt>
                <c:pt idx="446">
                  <c:v>-3.9885948778438131E-3</c:v>
                </c:pt>
                <c:pt idx="447">
                  <c:v>-4.086601639822959E-3</c:v>
                </c:pt>
                <c:pt idx="448">
                  <c:v>-4.0916043051676017E-3</c:v>
                </c:pt>
                <c:pt idx="449">
                  <c:v>-4.1047931501671155E-3</c:v>
                </c:pt>
                <c:pt idx="450">
                  <c:v>-4.1060438165032766E-3</c:v>
                </c:pt>
                <c:pt idx="451">
                  <c:v>-4.1107053910289654E-3</c:v>
                </c:pt>
                <c:pt idx="452">
                  <c:v>-4.1107053910289654E-3</c:v>
                </c:pt>
                <c:pt idx="453">
                  <c:v>-4.1200285400803463E-3</c:v>
                </c:pt>
                <c:pt idx="454">
                  <c:v>-4.1237805390888279E-3</c:v>
                </c:pt>
                <c:pt idx="455">
                  <c:v>-4.1284421136145184E-3</c:v>
                </c:pt>
                <c:pt idx="456">
                  <c:v>-4.1336721728384637E-3</c:v>
                </c:pt>
                <c:pt idx="457">
                  <c:v>-4.1375378687865966E-3</c:v>
                </c:pt>
                <c:pt idx="458">
                  <c:v>-4.2093943346460157E-3</c:v>
                </c:pt>
                <c:pt idx="459">
                  <c:v>-4.2455499614550279E-3</c:v>
                </c:pt>
                <c:pt idx="460">
                  <c:v>-4.2537361411098991E-3</c:v>
                </c:pt>
                <c:pt idx="461">
                  <c:v>-4.2539635349892E-3</c:v>
                </c:pt>
                <c:pt idx="462">
                  <c:v>-4.2657880167129014E-3</c:v>
                </c:pt>
                <c:pt idx="463">
                  <c:v>-4.2846617086949642E-3</c:v>
                </c:pt>
                <c:pt idx="464">
                  <c:v>-4.3758466542950514E-3</c:v>
                </c:pt>
                <c:pt idx="465">
                  <c:v>-4.3768699267519098E-3</c:v>
                </c:pt>
                <c:pt idx="466">
                  <c:v>-4.3868752574411952E-3</c:v>
                </c:pt>
                <c:pt idx="467">
                  <c:v>-4.3869889543808466E-3</c:v>
                </c:pt>
                <c:pt idx="468">
                  <c:v>-4.3981312544666418E-3</c:v>
                </c:pt>
                <c:pt idx="469">
                  <c:v>-4.4222350056726499E-3</c:v>
                </c:pt>
                <c:pt idx="470">
                  <c:v>-4.4943188654113717E-3</c:v>
                </c:pt>
                <c:pt idx="471">
                  <c:v>-4.5249033421774845E-3</c:v>
                </c:pt>
                <c:pt idx="472">
                  <c:v>-4.5459372760129155E-3</c:v>
                </c:pt>
                <c:pt idx="473">
                  <c:v>-4.5459372760129155E-3</c:v>
                </c:pt>
                <c:pt idx="474">
                  <c:v>-4.6516754298883273E-3</c:v>
                </c:pt>
                <c:pt idx="475">
                  <c:v>-4.684647542387111E-3</c:v>
                </c:pt>
                <c:pt idx="476">
                  <c:v>-4.7097745660499776E-3</c:v>
                </c:pt>
                <c:pt idx="477">
                  <c:v>-4.7137539589377619E-3</c:v>
                </c:pt>
                <c:pt idx="478">
                  <c:v>-4.7922048472969388E-3</c:v>
                </c:pt>
                <c:pt idx="479">
                  <c:v>-4.7922048472969388E-3</c:v>
                </c:pt>
                <c:pt idx="480">
                  <c:v>-4.8050526014774986E-3</c:v>
                </c:pt>
                <c:pt idx="481">
                  <c:v>-4.8050526014774986E-3</c:v>
                </c:pt>
                <c:pt idx="482">
                  <c:v>-4.8050526014774986E-3</c:v>
                </c:pt>
                <c:pt idx="483">
                  <c:v>-4.8067580555722633E-3</c:v>
                </c:pt>
                <c:pt idx="484">
                  <c:v>-4.8101689637617927E-3</c:v>
                </c:pt>
                <c:pt idx="485">
                  <c:v>-4.8122155086755096E-3</c:v>
                </c:pt>
                <c:pt idx="486">
                  <c:v>-4.8194921128131736E-3</c:v>
                </c:pt>
                <c:pt idx="487">
                  <c:v>-4.84575610587255E-3</c:v>
                </c:pt>
                <c:pt idx="488">
                  <c:v>-4.8551929518635805E-3</c:v>
                </c:pt>
                <c:pt idx="489">
                  <c:v>-4.9445587464292499E-3</c:v>
                </c:pt>
                <c:pt idx="490">
                  <c:v>-4.9579749853080664E-3</c:v>
                </c:pt>
                <c:pt idx="491">
                  <c:v>-4.9651378925060774E-3</c:v>
                </c:pt>
                <c:pt idx="492">
                  <c:v>-5.0894086475445979E-3</c:v>
                </c:pt>
                <c:pt idx="493">
                  <c:v>-5.0894086475445979E-3</c:v>
                </c:pt>
                <c:pt idx="494">
                  <c:v>-5.0894086475445979E-3</c:v>
                </c:pt>
                <c:pt idx="495">
                  <c:v>-5.0907730108204104E-3</c:v>
                </c:pt>
                <c:pt idx="496">
                  <c:v>-5.0907730108204104E-3</c:v>
                </c:pt>
                <c:pt idx="497">
                  <c:v>-5.0980496149580726E-3</c:v>
                </c:pt>
                <c:pt idx="498">
                  <c:v>-5.1107836721989829E-3</c:v>
                </c:pt>
                <c:pt idx="499">
                  <c:v>-5.1107836721989829E-3</c:v>
                </c:pt>
                <c:pt idx="500">
                  <c:v>-5.1135123987506061E-3</c:v>
                </c:pt>
                <c:pt idx="501">
                  <c:v>-5.1171507008194381E-3</c:v>
                </c:pt>
                <c:pt idx="502">
                  <c:v>-5.2338037609013423E-3</c:v>
                </c:pt>
                <c:pt idx="503">
                  <c:v>-5.2338037609013423E-3</c:v>
                </c:pt>
                <c:pt idx="504">
                  <c:v>-5.2397160017631939E-3</c:v>
                </c:pt>
                <c:pt idx="505">
                  <c:v>-5.2476747875387624E-3</c:v>
                </c:pt>
                <c:pt idx="506">
                  <c:v>-5.2542692100385185E-3</c:v>
                </c:pt>
                <c:pt idx="507">
                  <c:v>-5.2670032672794288E-3</c:v>
                </c:pt>
                <c:pt idx="508">
                  <c:v>-5.3573923343019584E-3</c:v>
                </c:pt>
                <c:pt idx="509">
                  <c:v>-5.3709222701204245E-3</c:v>
                </c:pt>
                <c:pt idx="510">
                  <c:v>-5.3786536620166903E-3</c:v>
                </c:pt>
                <c:pt idx="511">
                  <c:v>-5.3786536620166903E-3</c:v>
                </c:pt>
                <c:pt idx="512">
                  <c:v>-5.383997418180287E-3</c:v>
                </c:pt>
                <c:pt idx="513">
                  <c:v>-5.3855891753354004E-3</c:v>
                </c:pt>
                <c:pt idx="514">
                  <c:v>-5.5046298711499755E-3</c:v>
                </c:pt>
                <c:pt idx="515">
                  <c:v>-5.5046298711499755E-3</c:v>
                </c:pt>
                <c:pt idx="516">
                  <c:v>-5.5204337457614629E-3</c:v>
                </c:pt>
                <c:pt idx="517">
                  <c:v>-5.5227076845544825E-3</c:v>
                </c:pt>
                <c:pt idx="518">
                  <c:v>-5.5228213814941338E-3</c:v>
                </c:pt>
                <c:pt idx="519">
                  <c:v>-5.5228213814941338E-3</c:v>
                </c:pt>
                <c:pt idx="520">
                  <c:v>-5.5228213814941338E-3</c:v>
                </c:pt>
                <c:pt idx="521">
                  <c:v>-5.5239583508906436E-3</c:v>
                </c:pt>
                <c:pt idx="522">
                  <c:v>-5.5239583508906436E-3</c:v>
                </c:pt>
                <c:pt idx="523">
                  <c:v>-5.5239583508906436E-3</c:v>
                </c:pt>
                <c:pt idx="524">
                  <c:v>-5.5294158039938899E-3</c:v>
                </c:pt>
                <c:pt idx="525">
                  <c:v>-5.5294158039938899E-3</c:v>
                </c:pt>
                <c:pt idx="526">
                  <c:v>-5.5294158039938899E-3</c:v>
                </c:pt>
                <c:pt idx="527">
                  <c:v>-5.6578933457994973E-3</c:v>
                </c:pt>
                <c:pt idx="528">
                  <c:v>-5.6580070427391486E-3</c:v>
                </c:pt>
                <c:pt idx="529">
                  <c:v>-5.6619864356269329E-3</c:v>
                </c:pt>
                <c:pt idx="530">
                  <c:v>-5.670400009161105E-3</c:v>
                </c:pt>
                <c:pt idx="531">
                  <c:v>-5.7886448263981243E-3</c:v>
                </c:pt>
                <c:pt idx="532">
                  <c:v>-5.7913735529497475E-3</c:v>
                </c:pt>
                <c:pt idx="533">
                  <c:v>-5.8013788836390329E-3</c:v>
                </c:pt>
                <c:pt idx="534">
                  <c:v>-5.8171827582505185E-3</c:v>
                </c:pt>
                <c:pt idx="535">
                  <c:v>-5.843219357430594E-3</c:v>
                </c:pt>
                <c:pt idx="536">
                  <c:v>-5.847994628895934E-3</c:v>
                </c:pt>
                <c:pt idx="537">
                  <c:v>-5.9300838193239429E-3</c:v>
                </c:pt>
                <c:pt idx="538">
                  <c:v>-5.9394069683753221E-3</c:v>
                </c:pt>
                <c:pt idx="539">
                  <c:v>-5.9563478123833176E-3</c:v>
                </c:pt>
                <c:pt idx="540">
                  <c:v>-5.9741982319085219E-3</c:v>
                </c:pt>
                <c:pt idx="541">
                  <c:v>-6.0901691103525217E-3</c:v>
                </c:pt>
                <c:pt idx="542">
                  <c:v>-6.1083606206966783E-3</c:v>
                </c:pt>
                <c:pt idx="543">
                  <c:v>-6.1138180737999245E-3</c:v>
                </c:pt>
                <c:pt idx="544">
                  <c:v>-6.2211479848304496E-3</c:v>
                </c:pt>
                <c:pt idx="545">
                  <c:v>-6.2509365830190067E-3</c:v>
                </c:pt>
                <c:pt idx="546">
                  <c:v>-6.2723116076733917E-3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825-4015-B344-77C42AA12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481384"/>
        <c:axId val="1"/>
      </c:scatterChart>
      <c:valAx>
        <c:axId val="911481384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125654519315732"/>
              <c:y val="0.863638908772767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613065326633167E-2"/>
              <c:y val="0.40000127256820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481384"/>
        <c:crossesAt val="0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21621229507114"/>
          <c:y val="0.91515437842996894"/>
          <c:w val="0.57663356150832912"/>
          <c:h val="6.060637874811103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19</xdr:col>
      <xdr:colOff>285750</xdr:colOff>
      <xdr:row>18</xdr:row>
      <xdr:rowOff>133350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C74901-E7EE-BD2D-D0E8-3F19A3638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494" TargetMode="External"/><Relationship Id="rId18" Type="http://schemas.openxmlformats.org/officeDocument/2006/relationships/hyperlink" Target="http://www.bav-astro.de/sfs/BAVM_link.php?BAVMnr=173" TargetMode="External"/><Relationship Id="rId26" Type="http://schemas.openxmlformats.org/officeDocument/2006/relationships/hyperlink" Target="http://www.bav-astro.de/sfs/BAVM_link.php?BAVMnr=183" TargetMode="External"/><Relationship Id="rId39" Type="http://schemas.openxmlformats.org/officeDocument/2006/relationships/hyperlink" Target="http://var.astro.cz/oejv/issues/oejv0160.pdf" TargetMode="External"/><Relationship Id="rId21" Type="http://schemas.openxmlformats.org/officeDocument/2006/relationships/hyperlink" Target="http://var.astro.cz/oejv/issues/oejv0003.pdf" TargetMode="External"/><Relationship Id="rId34" Type="http://schemas.openxmlformats.org/officeDocument/2006/relationships/hyperlink" Target="http://www.konkoly.hu/cgi-bin/IBVS?5938" TargetMode="External"/><Relationship Id="rId42" Type="http://schemas.openxmlformats.org/officeDocument/2006/relationships/hyperlink" Target="http://www.konkoly.hu/cgi-bin/IBVS?6011" TargetMode="External"/><Relationship Id="rId47" Type="http://schemas.openxmlformats.org/officeDocument/2006/relationships/hyperlink" Target="http://www.bav-astro.de/sfs/BAVM_link.php?BAVMnr=239" TargetMode="External"/><Relationship Id="rId50" Type="http://schemas.openxmlformats.org/officeDocument/2006/relationships/hyperlink" Target="http://www.konkoly.hu/cgi-bin/IBVS?5741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463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aavso.org/sites/default/files/jaavso/v36n2/171.pdf" TargetMode="External"/><Relationship Id="rId41" Type="http://schemas.openxmlformats.org/officeDocument/2006/relationships/hyperlink" Target="http://var.astro.cz/oejv/issues/oejv0160.pdf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konkoly.hu/cgi-bin/IBVS?5463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konkoly.hu/cgi-bin/IBVS?5871" TargetMode="External"/><Relationship Id="rId37" Type="http://schemas.openxmlformats.org/officeDocument/2006/relationships/hyperlink" Target="http://www.bav-astro.de/sfs/BAVM_link.php?BAVMnr=215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bav-astro.de/sfs/BAVM_link.php?BAVMnr=234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463" TargetMode="External"/><Relationship Id="rId15" Type="http://schemas.openxmlformats.org/officeDocument/2006/relationships/hyperlink" Target="http://var.astro.cz/oejv/issues/oejv0003.pdf" TargetMode="External"/><Relationship Id="rId23" Type="http://schemas.openxmlformats.org/officeDocument/2006/relationships/hyperlink" Target="http://var.astro.cz/oejv/issues/oejv0074.pdf" TargetMode="External"/><Relationship Id="rId28" Type="http://schemas.openxmlformats.org/officeDocument/2006/relationships/hyperlink" Target="http://www.konkoly.hu/cgi-bin/IBVS?5893" TargetMode="External"/><Relationship Id="rId36" Type="http://schemas.openxmlformats.org/officeDocument/2006/relationships/hyperlink" Target="http://www.konkoly.hu/cgi-bin/IBVS?6039" TargetMode="External"/><Relationship Id="rId49" Type="http://schemas.openxmlformats.org/officeDocument/2006/relationships/hyperlink" Target="http://www.konkoly.hu/cgi-bin/IBVS?5371" TargetMode="External"/><Relationship Id="rId57" Type="http://schemas.openxmlformats.org/officeDocument/2006/relationships/hyperlink" Target="http://vsolj.cetus-net.org/vsoljno51.pdf" TargetMode="External"/><Relationship Id="rId61" Type="http://schemas.openxmlformats.org/officeDocument/2006/relationships/hyperlink" Target="http://vsolj.cetus-net.org/vsoljno55.pdf" TargetMode="External"/><Relationship Id="rId10" Type="http://schemas.openxmlformats.org/officeDocument/2006/relationships/hyperlink" Target="http://www.konkoly.hu/cgi-bin/IBVS?5371" TargetMode="External"/><Relationship Id="rId19" Type="http://schemas.openxmlformats.org/officeDocument/2006/relationships/hyperlink" Target="http://www.bav-astro.de/sfs/BAVM_link.php?BAVMnr=17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www.bav-astro.de/sfs/BAVM_link.php?BAVMnr=234" TargetMode="External"/><Relationship Id="rId52" Type="http://schemas.openxmlformats.org/officeDocument/2006/relationships/hyperlink" Target="http://var.astro.cz/oejv/issues/oejv0137.pdf" TargetMode="External"/><Relationship Id="rId6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5463" TargetMode="External"/><Relationship Id="rId9" Type="http://schemas.openxmlformats.org/officeDocument/2006/relationships/hyperlink" Target="http://www.konkoly.hu/cgi-bin/IBVS?5371" TargetMode="External"/><Relationship Id="rId14" Type="http://schemas.openxmlformats.org/officeDocument/2006/relationships/hyperlink" Target="http://www.konkoly.hu/cgi-bin/IBVS?5494" TargetMode="External"/><Relationship Id="rId22" Type="http://schemas.openxmlformats.org/officeDocument/2006/relationships/hyperlink" Target="http://www.bav-astro.de/sfs/BAVM_link.php?BAVMnr=178" TargetMode="External"/><Relationship Id="rId27" Type="http://schemas.openxmlformats.org/officeDocument/2006/relationships/hyperlink" Target="http://www.konkoly.hu/cgi-bin/IBVS?5746" TargetMode="External"/><Relationship Id="rId30" Type="http://schemas.openxmlformats.org/officeDocument/2006/relationships/hyperlink" Target="http://www.aavso.org/sites/default/files/jaavso/v36n2/171.pdf" TargetMode="External"/><Relationship Id="rId35" Type="http://schemas.openxmlformats.org/officeDocument/2006/relationships/hyperlink" Target="http://www.konkoly.hu/cgi-bin/IBVS?5920" TargetMode="External"/><Relationship Id="rId43" Type="http://schemas.openxmlformats.org/officeDocument/2006/relationships/hyperlink" Target="http://var.astro.cz/oejv/issues/oejv0160.pdf" TargetMode="External"/><Relationship Id="rId48" Type="http://schemas.openxmlformats.org/officeDocument/2006/relationships/hyperlink" Target="http://vsolj.cetus-net.org/no47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364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var.astro.cz/oejv/issues/oejv0074.pdf" TargetMode="External"/><Relationship Id="rId12" Type="http://schemas.openxmlformats.org/officeDocument/2006/relationships/hyperlink" Target="http://var.astro.cz/oejv/issues/oejv0074.pdf" TargetMode="External"/><Relationship Id="rId17" Type="http://schemas.openxmlformats.org/officeDocument/2006/relationships/hyperlink" Target="http://www.bav-astro.de/sfs/BAVM_link.php?BAVMnr=173" TargetMode="External"/><Relationship Id="rId25" Type="http://schemas.openxmlformats.org/officeDocument/2006/relationships/hyperlink" Target="http://www.bav-astro.de/sfs/BAVM_link.php?BAVMnr=183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var.astro.cz/oejv/issues/oejv0137.pdf" TargetMode="External"/><Relationship Id="rId46" Type="http://schemas.openxmlformats.org/officeDocument/2006/relationships/hyperlink" Target="http://www.bav-astro.de/sfs/BAVM_link.php?BAVMnr=239" TargetMode="External"/><Relationship Id="rId59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81"/>
  <sheetViews>
    <sheetView tabSelected="1" workbookViewId="0">
      <pane xSplit="14" ySplit="22" topLeftCell="O570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RowHeight="12.75" x14ac:dyDescent="0.2"/>
  <cols>
    <col min="1" max="1" width="16.85546875" style="1" customWidth="1"/>
    <col min="2" max="2" width="4.5703125" style="1" customWidth="1"/>
    <col min="3" max="3" width="13.28515625" style="1" customWidth="1"/>
    <col min="4" max="4" width="8.42578125" style="1" customWidth="1"/>
    <col min="5" max="5" width="9.85546875" style="1" customWidth="1"/>
    <col min="6" max="6" width="16.85546875" style="1" customWidth="1"/>
    <col min="7" max="7" width="9.5703125" style="1" customWidth="1"/>
    <col min="8" max="18" width="7.85546875" style="1" customWidth="1"/>
    <col min="19" max="19" width="14.7109375" style="1" customWidth="1"/>
    <col min="20" max="16384" width="9.140625" style="1"/>
  </cols>
  <sheetData>
    <row r="1" spans="1:6" ht="20.25" x14ac:dyDescent="0.3">
      <c r="A1" s="2" t="s">
        <v>0</v>
      </c>
    </row>
    <row r="2" spans="1:6" x14ac:dyDescent="0.2">
      <c r="A2" t="s">
        <v>1</v>
      </c>
      <c r="B2" s="1" t="s">
        <v>2</v>
      </c>
      <c r="C2" s="1" t="s">
        <v>3</v>
      </c>
    </row>
    <row r="3" spans="1:6" x14ac:dyDescent="0.2">
      <c r="A3"/>
      <c r="C3" s="3"/>
      <c r="D3" s="3"/>
    </row>
    <row r="4" spans="1:6" x14ac:dyDescent="0.2">
      <c r="A4" s="4" t="s">
        <v>4</v>
      </c>
      <c r="B4" s="5"/>
      <c r="C4" s="6">
        <v>24474.305</v>
      </c>
      <c r="D4" s="7">
        <v>0.58520570000000005</v>
      </c>
      <c r="E4" s="8"/>
    </row>
    <row r="5" spans="1:6" x14ac:dyDescent="0.2">
      <c r="A5" s="9" t="s">
        <v>5</v>
      </c>
      <c r="B5"/>
      <c r="C5" s="10">
        <v>-9.5</v>
      </c>
      <c r="D5" t="s">
        <v>6</v>
      </c>
    </row>
    <row r="6" spans="1:6" x14ac:dyDescent="0.2">
      <c r="A6" s="4" t="s">
        <v>7</v>
      </c>
    </row>
    <row r="7" spans="1:6" x14ac:dyDescent="0.2">
      <c r="A7" t="s">
        <v>8</v>
      </c>
      <c r="C7" s="1">
        <v>24474.305</v>
      </c>
    </row>
    <row r="8" spans="1:6" x14ac:dyDescent="0.2">
      <c r="A8" t="s">
        <v>9</v>
      </c>
      <c r="C8" s="1">
        <v>0.58520570000000005</v>
      </c>
    </row>
    <row r="9" spans="1:6" customFormat="1" x14ac:dyDescent="0.2">
      <c r="A9" s="11" t="s">
        <v>10</v>
      </c>
      <c r="B9" s="12">
        <v>489</v>
      </c>
      <c r="C9" s="13" t="str">
        <f>"F"&amp;B9</f>
        <v>F489</v>
      </c>
      <c r="D9" s="14" t="str">
        <f>"G"&amp;B9</f>
        <v>G489</v>
      </c>
    </row>
    <row r="10" spans="1:6" customFormat="1" x14ac:dyDescent="0.2">
      <c r="C10" s="15" t="s">
        <v>11</v>
      </c>
      <c r="D10" s="15" t="s">
        <v>12</v>
      </c>
    </row>
    <row r="11" spans="1:6" customFormat="1" x14ac:dyDescent="0.2">
      <c r="A11" t="s">
        <v>13</v>
      </c>
      <c r="C11" s="14">
        <f ca="1">INTERCEPT(INDIRECT($D$9):G978,INDIRECT($C$9):F978)</f>
        <v>7.0961745564887945E-3</v>
      </c>
      <c r="D11" s="16"/>
    </row>
    <row r="12" spans="1:6" customFormat="1" x14ac:dyDescent="0.2">
      <c r="A12" t="s">
        <v>14</v>
      </c>
      <c r="C12" s="14">
        <f ca="1">SLOPE(INDIRECT($D$9):G978,INDIRECT($C$9):F978)</f>
        <v>-2.2739387930195927E-7</v>
      </c>
      <c r="D12" s="16"/>
    </row>
    <row r="13" spans="1:6" customFormat="1" x14ac:dyDescent="0.2">
      <c r="A13" t="s">
        <v>15</v>
      </c>
      <c r="C13" s="16" t="s">
        <v>16</v>
      </c>
    </row>
    <row r="14" spans="1:6" customFormat="1" x14ac:dyDescent="0.2"/>
    <row r="15" spans="1:6" customFormat="1" x14ac:dyDescent="0.2">
      <c r="A15" s="4" t="s">
        <v>17</v>
      </c>
      <c r="C15" s="17">
        <f ca="1">(C7+C11)+(C8+C12)*INT(MAX(F21:F3519))</f>
        <v>59895.043736605221</v>
      </c>
      <c r="E15" s="18" t="s">
        <v>18</v>
      </c>
      <c r="F15" s="10">
        <v>1</v>
      </c>
    </row>
    <row r="16" spans="1:6" customFormat="1" x14ac:dyDescent="0.2">
      <c r="A16" s="4" t="s">
        <v>19</v>
      </c>
      <c r="C16" s="17">
        <f ca="1">+C8+C12</f>
        <v>0.58520547260612077</v>
      </c>
      <c r="E16" s="18" t="s">
        <v>20</v>
      </c>
      <c r="F16" s="14">
        <f ca="1">NOW()+15018.5+$C$5/24</f>
        <v>60178.831165972217</v>
      </c>
    </row>
    <row r="17" spans="1:19" customFormat="1" x14ac:dyDescent="0.2">
      <c r="A17" s="18" t="s">
        <v>21</v>
      </c>
      <c r="C17">
        <f>COUNT(C21:C2177)</f>
        <v>560</v>
      </c>
      <c r="E17" s="18" t="s">
        <v>22</v>
      </c>
      <c r="F17" s="14">
        <f ca="1">ROUND(2*(F16-$C$7)/$C$8,0)/2+F15</f>
        <v>61013</v>
      </c>
    </row>
    <row r="18" spans="1:19" customFormat="1" x14ac:dyDescent="0.2">
      <c r="A18" s="4" t="s">
        <v>23</v>
      </c>
      <c r="C18" s="19">
        <f ca="1">+C15</f>
        <v>59895.043736605221</v>
      </c>
      <c r="D18" s="20">
        <f ca="1">+C16</f>
        <v>0.58520547260612077</v>
      </c>
      <c r="E18" s="18" t="s">
        <v>24</v>
      </c>
      <c r="F18" s="14">
        <f ca="1">ROUND(2*(F16-$C$15)/$C$16,0)/2+F15</f>
        <v>486</v>
      </c>
    </row>
    <row r="19" spans="1:19" customFormat="1" x14ac:dyDescent="0.2">
      <c r="E19" s="18" t="s">
        <v>25</v>
      </c>
      <c r="F19" s="21">
        <f ca="1">+$C$15+$C$16*F18-15018.5-$C$5/24</f>
        <v>45161.34942962513</v>
      </c>
    </row>
    <row r="20" spans="1:19" x14ac:dyDescent="0.2">
      <c r="A20" s="22" t="s">
        <v>26</v>
      </c>
      <c r="B20" s="22" t="s">
        <v>27</v>
      </c>
      <c r="C20" s="22" t="s">
        <v>28</v>
      </c>
      <c r="D20" s="22" t="s">
        <v>29</v>
      </c>
      <c r="E20" s="22" t="s">
        <v>30</v>
      </c>
      <c r="F20" s="22" t="s">
        <v>31</v>
      </c>
      <c r="G20" s="22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22" t="s">
        <v>42</v>
      </c>
      <c r="R20" s="22"/>
      <c r="S20" s="22" t="s">
        <v>43</v>
      </c>
    </row>
    <row r="21" spans="1:19" x14ac:dyDescent="0.2">
      <c r="A21" s="24" t="s">
        <v>44</v>
      </c>
      <c r="B21" s="25" t="s">
        <v>45</v>
      </c>
      <c r="C21" s="26">
        <v>16090.66</v>
      </c>
      <c r="D21" s="27"/>
      <c r="E21" s="28">
        <f t="shared" ref="E21:E84" si="0">(C21-C$7)/C$8</f>
        <v>-14325.979736697711</v>
      </c>
      <c r="F21" s="29">
        <f t="shared" ref="F21:F84" si="1">ROUND(2*E21,0)/2</f>
        <v>-14326</v>
      </c>
      <c r="G21" s="29">
        <f t="shared" ref="G21:G52" si="2">C21-(C$7+C$8*F21)</f>
        <v>1.1858199999551289E-2</v>
      </c>
      <c r="H21" s="29">
        <f t="shared" ref="H21:H48" si="3">+G21</f>
        <v>1.1858199999551289E-2</v>
      </c>
      <c r="I21" s="29"/>
      <c r="J21" s="29"/>
      <c r="K21" s="29"/>
      <c r="L21" s="29"/>
      <c r="M21" s="29"/>
      <c r="N21" s="29"/>
      <c r="P21" s="1">
        <f t="shared" ref="P21:P84" ca="1" si="4">+C$11+C$12*F21</f>
        <v>1.0353819271368664E-2</v>
      </c>
      <c r="Q21" s="29"/>
      <c r="R21" s="29"/>
      <c r="S21" s="107">
        <f t="shared" ref="S21:S84" si="5">C21-15018.5</f>
        <v>1072.1599999999999</v>
      </c>
    </row>
    <row r="22" spans="1:19" x14ac:dyDescent="0.2">
      <c r="A22" s="30" t="s">
        <v>44</v>
      </c>
      <c r="B22" s="31" t="s">
        <v>45</v>
      </c>
      <c r="C22" s="32">
        <v>16447.66</v>
      </c>
      <c r="D22" s="33"/>
      <c r="E22" s="34">
        <f t="shared" si="0"/>
        <v>-13715.937831774365</v>
      </c>
      <c r="F22" s="29">
        <f t="shared" si="1"/>
        <v>-13716</v>
      </c>
      <c r="G22" s="1">
        <f t="shared" si="2"/>
        <v>3.6381199999595992E-2</v>
      </c>
      <c r="H22" s="1">
        <f t="shared" si="3"/>
        <v>3.6381199999595992E-2</v>
      </c>
      <c r="P22" s="1">
        <f t="shared" ca="1" si="4"/>
        <v>1.0215109004994468E-2</v>
      </c>
      <c r="S22" s="108">
        <f t="shared" si="5"/>
        <v>1429.1599999999999</v>
      </c>
    </row>
    <row r="23" spans="1:19" x14ac:dyDescent="0.2">
      <c r="A23" s="30" t="s">
        <v>44</v>
      </c>
      <c r="B23" s="31" t="s">
        <v>45</v>
      </c>
      <c r="C23" s="32">
        <v>17529.684000000001</v>
      </c>
      <c r="D23" s="33"/>
      <c r="E23" s="34">
        <f t="shared" si="0"/>
        <v>-11866.974296388429</v>
      </c>
      <c r="F23" s="29">
        <f t="shared" si="1"/>
        <v>-11867</v>
      </c>
      <c r="G23" s="1">
        <f t="shared" si="2"/>
        <v>1.5041900001961039E-2</v>
      </c>
      <c r="H23" s="1">
        <f t="shared" si="3"/>
        <v>1.5041900001961039E-2</v>
      </c>
      <c r="P23" s="1">
        <f t="shared" ca="1" si="4"/>
        <v>9.7946577221651454E-3</v>
      </c>
      <c r="S23" s="108">
        <f t="shared" si="5"/>
        <v>2511.1840000000011</v>
      </c>
    </row>
    <row r="24" spans="1:19" x14ac:dyDescent="0.2">
      <c r="A24" s="30" t="s">
        <v>44</v>
      </c>
      <c r="B24" s="31" t="s">
        <v>45</v>
      </c>
      <c r="C24" s="32">
        <v>18288.682000000001</v>
      </c>
      <c r="D24" s="33"/>
      <c r="E24" s="34">
        <f t="shared" si="0"/>
        <v>-10569.997865707732</v>
      </c>
      <c r="F24" s="29">
        <f t="shared" si="1"/>
        <v>-10570</v>
      </c>
      <c r="G24" s="1">
        <f t="shared" si="2"/>
        <v>1.2490000008256175E-3</v>
      </c>
      <c r="H24" s="1">
        <f t="shared" si="3"/>
        <v>1.2490000008256175E-3</v>
      </c>
      <c r="P24" s="1">
        <f t="shared" ca="1" si="4"/>
        <v>9.4997278607105041E-3</v>
      </c>
      <c r="S24" s="108">
        <f t="shared" si="5"/>
        <v>3270.1820000000007</v>
      </c>
    </row>
    <row r="25" spans="1:19" x14ac:dyDescent="0.2">
      <c r="A25" s="30" t="s">
        <v>44</v>
      </c>
      <c r="B25" s="31" t="s">
        <v>45</v>
      </c>
      <c r="C25" s="32">
        <v>20782.833999999999</v>
      </c>
      <c r="D25" s="33"/>
      <c r="E25" s="34">
        <f t="shared" si="0"/>
        <v>-6307.9887977851222</v>
      </c>
      <c r="F25" s="29">
        <f t="shared" si="1"/>
        <v>-6308</v>
      </c>
      <c r="G25" s="1">
        <f t="shared" si="2"/>
        <v>6.5556000008655246E-3</v>
      </c>
      <c r="H25" s="1">
        <f t="shared" si="3"/>
        <v>6.5556000008655246E-3</v>
      </c>
      <c r="P25" s="1">
        <f t="shared" ca="1" si="4"/>
        <v>8.5305751471255534E-3</v>
      </c>
      <c r="S25" s="108">
        <f t="shared" si="5"/>
        <v>5764.3339999999989</v>
      </c>
    </row>
    <row r="26" spans="1:19" x14ac:dyDescent="0.2">
      <c r="A26" s="30" t="s">
        <v>46</v>
      </c>
      <c r="B26" s="31" t="s">
        <v>45</v>
      </c>
      <c r="C26" s="32">
        <v>20830.240000000002</v>
      </c>
      <c r="D26" s="33"/>
      <c r="E26" s="34">
        <f t="shared" si="0"/>
        <v>-6226.9813844943728</v>
      </c>
      <c r="F26" s="29">
        <f t="shared" si="1"/>
        <v>-6227</v>
      </c>
      <c r="G26" s="1">
        <f t="shared" si="2"/>
        <v>1.0893900001974544E-2</v>
      </c>
      <c r="H26" s="1">
        <f t="shared" si="3"/>
        <v>1.0893900001974544E-2</v>
      </c>
      <c r="P26" s="1">
        <f t="shared" ca="1" si="4"/>
        <v>8.5121562429020942E-3</v>
      </c>
      <c r="S26" s="108">
        <f t="shared" si="5"/>
        <v>5811.7400000000016</v>
      </c>
    </row>
    <row r="27" spans="1:19" x14ac:dyDescent="0.2">
      <c r="A27" s="30" t="s">
        <v>46</v>
      </c>
      <c r="B27" s="31" t="s">
        <v>45</v>
      </c>
      <c r="C27" s="32">
        <v>20845.445</v>
      </c>
      <c r="D27" s="33"/>
      <c r="E27" s="34">
        <f t="shared" si="0"/>
        <v>-6200.9990675073741</v>
      </c>
      <c r="F27" s="29">
        <f t="shared" si="1"/>
        <v>-6201</v>
      </c>
      <c r="G27" s="1">
        <f t="shared" si="2"/>
        <v>5.4570000065723434E-4</v>
      </c>
      <c r="H27" s="1">
        <f t="shared" si="3"/>
        <v>5.4570000065723434E-4</v>
      </c>
      <c r="P27" s="1">
        <f t="shared" ca="1" si="4"/>
        <v>8.5062440020402443E-3</v>
      </c>
      <c r="S27" s="108">
        <f t="shared" si="5"/>
        <v>5826.9449999999997</v>
      </c>
    </row>
    <row r="28" spans="1:19" x14ac:dyDescent="0.2">
      <c r="A28" s="30" t="s">
        <v>46</v>
      </c>
      <c r="B28" s="31" t="s">
        <v>45</v>
      </c>
      <c r="C28" s="32">
        <v>20902.226999999999</v>
      </c>
      <c r="D28" s="33"/>
      <c r="E28" s="34">
        <f t="shared" si="0"/>
        <v>-6103.9699374083357</v>
      </c>
      <c r="F28" s="29">
        <f t="shared" si="1"/>
        <v>-6104</v>
      </c>
      <c r="G28" s="1">
        <f t="shared" si="2"/>
        <v>1.7592799998965347E-2</v>
      </c>
      <c r="H28" s="1">
        <f t="shared" si="3"/>
        <v>1.7592799998965347E-2</v>
      </c>
      <c r="P28" s="1">
        <f t="shared" ca="1" si="4"/>
        <v>8.4841867957479548E-3</v>
      </c>
      <c r="S28" s="108">
        <f t="shared" si="5"/>
        <v>5883.726999999999</v>
      </c>
    </row>
    <row r="29" spans="1:19" x14ac:dyDescent="0.2">
      <c r="A29" s="30" t="s">
        <v>46</v>
      </c>
      <c r="B29" s="31" t="s">
        <v>45</v>
      </c>
      <c r="C29" s="32">
        <v>20920.365000000002</v>
      </c>
      <c r="D29" s="33"/>
      <c r="E29" s="34">
        <f t="shared" si="0"/>
        <v>-6072.9757075161751</v>
      </c>
      <c r="F29" s="29">
        <f t="shared" si="1"/>
        <v>-6073</v>
      </c>
      <c r="G29" s="1">
        <f t="shared" si="2"/>
        <v>1.4216100000339793E-2</v>
      </c>
      <c r="H29" s="1">
        <f t="shared" si="3"/>
        <v>1.4216100000339793E-2</v>
      </c>
      <c r="P29" s="1">
        <f t="shared" ca="1" si="4"/>
        <v>8.4771375854895935E-3</v>
      </c>
      <c r="S29" s="108">
        <f t="shared" si="5"/>
        <v>5901.8650000000016</v>
      </c>
    </row>
    <row r="30" spans="1:19" x14ac:dyDescent="0.2">
      <c r="A30" s="30" t="s">
        <v>46</v>
      </c>
      <c r="B30" s="31" t="s">
        <v>45</v>
      </c>
      <c r="C30" s="32">
        <v>21106.45</v>
      </c>
      <c r="D30" s="33"/>
      <c r="E30" s="34">
        <f t="shared" si="0"/>
        <v>-5754.9935005759498</v>
      </c>
      <c r="F30" s="29">
        <f t="shared" si="1"/>
        <v>-5755</v>
      </c>
      <c r="G30" s="1">
        <f t="shared" si="2"/>
        <v>3.8034999997762498E-3</v>
      </c>
      <c r="H30" s="1">
        <f t="shared" si="3"/>
        <v>3.8034999997762498E-3</v>
      </c>
      <c r="P30" s="1">
        <f t="shared" ca="1" si="4"/>
        <v>8.4048263318715708E-3</v>
      </c>
      <c r="S30" s="108">
        <f t="shared" si="5"/>
        <v>6087.9500000000007</v>
      </c>
    </row>
    <row r="31" spans="1:19" x14ac:dyDescent="0.2">
      <c r="A31" s="30" t="s">
        <v>46</v>
      </c>
      <c r="B31" s="31" t="s">
        <v>45</v>
      </c>
      <c r="C31" s="32">
        <v>21116.395</v>
      </c>
      <c r="D31" s="33"/>
      <c r="E31" s="34">
        <f t="shared" si="0"/>
        <v>-5737.9994760816571</v>
      </c>
      <c r="F31" s="29">
        <f t="shared" si="1"/>
        <v>-5738</v>
      </c>
      <c r="G31" s="1">
        <f t="shared" si="2"/>
        <v>3.0659999902127311E-4</v>
      </c>
      <c r="H31" s="1">
        <f t="shared" si="3"/>
        <v>3.0659999902127311E-4</v>
      </c>
      <c r="P31" s="1">
        <f t="shared" ca="1" si="4"/>
        <v>8.4009606359234362E-3</v>
      </c>
      <c r="S31" s="108">
        <f t="shared" si="5"/>
        <v>6097.8950000000004</v>
      </c>
    </row>
    <row r="32" spans="1:19" x14ac:dyDescent="0.2">
      <c r="A32" s="30" t="s">
        <v>46</v>
      </c>
      <c r="B32" s="31" t="s">
        <v>45</v>
      </c>
      <c r="C32" s="32">
        <v>21117.567999999999</v>
      </c>
      <c r="D32" s="33"/>
      <c r="E32" s="34">
        <f t="shared" si="0"/>
        <v>-5735.9950526797684</v>
      </c>
      <c r="F32" s="29">
        <f t="shared" si="1"/>
        <v>-5736</v>
      </c>
      <c r="G32" s="1">
        <f t="shared" si="2"/>
        <v>2.895199999329634E-3</v>
      </c>
      <c r="H32" s="1">
        <f t="shared" si="3"/>
        <v>2.895199999329634E-3</v>
      </c>
      <c r="P32" s="1">
        <f t="shared" ca="1" si="4"/>
        <v>8.4005058481648326E-3</v>
      </c>
      <c r="S32" s="108">
        <f t="shared" si="5"/>
        <v>6099.0679999999993</v>
      </c>
    </row>
    <row r="33" spans="1:19" x14ac:dyDescent="0.2">
      <c r="A33" s="30" t="s">
        <v>46</v>
      </c>
      <c r="B33" s="31" t="s">
        <v>45</v>
      </c>
      <c r="C33" s="32">
        <v>21119.326000000001</v>
      </c>
      <c r="D33" s="33"/>
      <c r="E33" s="34">
        <f t="shared" si="0"/>
        <v>-5732.9909807782105</v>
      </c>
      <c r="F33" s="29">
        <f t="shared" si="1"/>
        <v>-5733</v>
      </c>
      <c r="G33" s="1">
        <f t="shared" si="2"/>
        <v>5.2781000013055746E-3</v>
      </c>
      <c r="H33" s="1">
        <f t="shared" si="3"/>
        <v>5.2781000013055746E-3</v>
      </c>
      <c r="P33" s="1">
        <f t="shared" ca="1" si="4"/>
        <v>8.3998236665269264E-3</v>
      </c>
      <c r="S33" s="108">
        <f t="shared" si="5"/>
        <v>6100.8260000000009</v>
      </c>
    </row>
    <row r="34" spans="1:19" x14ac:dyDescent="0.2">
      <c r="A34" s="30" t="s">
        <v>46</v>
      </c>
      <c r="B34" s="31" t="s">
        <v>45</v>
      </c>
      <c r="C34" s="32">
        <v>21130.446</v>
      </c>
      <c r="D34" s="33"/>
      <c r="E34" s="34">
        <f t="shared" si="0"/>
        <v>-5713.9891152803193</v>
      </c>
      <c r="F34" s="29">
        <f t="shared" si="1"/>
        <v>-5714</v>
      </c>
      <c r="G34" s="1">
        <f t="shared" si="2"/>
        <v>6.3698000012664124E-3</v>
      </c>
      <c r="H34" s="1">
        <f t="shared" si="3"/>
        <v>6.3698000012664124E-3</v>
      </c>
      <c r="P34" s="1">
        <f t="shared" ca="1" si="4"/>
        <v>8.3955031828201899E-3</v>
      </c>
      <c r="S34" s="108">
        <f t="shared" si="5"/>
        <v>6111.9459999999999</v>
      </c>
    </row>
    <row r="35" spans="1:19" x14ac:dyDescent="0.2">
      <c r="A35" s="30" t="s">
        <v>46</v>
      </c>
      <c r="B35" s="31" t="s">
        <v>45</v>
      </c>
      <c r="C35" s="32">
        <v>21133.365000000002</v>
      </c>
      <c r="D35" s="33"/>
      <c r="E35" s="34">
        <f t="shared" si="0"/>
        <v>-5709.0011255871195</v>
      </c>
      <c r="F35" s="29">
        <f t="shared" si="1"/>
        <v>-5709</v>
      </c>
      <c r="G35" s="1">
        <f t="shared" si="2"/>
        <v>-6.5869999889400788E-4</v>
      </c>
      <c r="H35" s="1">
        <f t="shared" si="3"/>
        <v>-6.5869999889400788E-4</v>
      </c>
      <c r="P35" s="1">
        <f t="shared" ca="1" si="4"/>
        <v>8.3943662134236801E-3</v>
      </c>
      <c r="S35" s="108">
        <f t="shared" si="5"/>
        <v>6114.8650000000016</v>
      </c>
    </row>
    <row r="36" spans="1:19" x14ac:dyDescent="0.2">
      <c r="A36" s="30" t="s">
        <v>46</v>
      </c>
      <c r="B36" s="31" t="s">
        <v>45</v>
      </c>
      <c r="C36" s="32">
        <v>21250.406999999999</v>
      </c>
      <c r="D36" s="33"/>
      <c r="E36" s="34">
        <f t="shared" si="0"/>
        <v>-5508.999656018389</v>
      </c>
      <c r="F36" s="29">
        <f t="shared" si="1"/>
        <v>-5509</v>
      </c>
      <c r="G36" s="1">
        <f t="shared" si="2"/>
        <v>2.012999975704588E-4</v>
      </c>
      <c r="H36" s="1">
        <f t="shared" si="3"/>
        <v>2.012999975704588E-4</v>
      </c>
      <c r="P36" s="1">
        <f t="shared" ca="1" si="4"/>
        <v>8.3488874375632887E-3</v>
      </c>
      <c r="S36" s="108">
        <f t="shared" si="5"/>
        <v>6231.9069999999992</v>
      </c>
    </row>
    <row r="37" spans="1:19" x14ac:dyDescent="0.2">
      <c r="A37" s="30" t="s">
        <v>46</v>
      </c>
      <c r="B37" s="31" t="s">
        <v>45</v>
      </c>
      <c r="C37" s="32">
        <v>21280.267</v>
      </c>
      <c r="D37" s="33"/>
      <c r="E37" s="34">
        <f t="shared" si="0"/>
        <v>-5457.9748625141556</v>
      </c>
      <c r="F37" s="29">
        <f t="shared" si="1"/>
        <v>-5458</v>
      </c>
      <c r="G37" s="1">
        <f t="shared" si="2"/>
        <v>1.4710600000398699E-2</v>
      </c>
      <c r="H37" s="1">
        <f t="shared" si="3"/>
        <v>1.4710600000398699E-2</v>
      </c>
      <c r="P37" s="1">
        <f t="shared" ca="1" si="4"/>
        <v>8.3372903497188882E-3</v>
      </c>
      <c r="S37" s="108">
        <f t="shared" si="5"/>
        <v>6261.7669999999998</v>
      </c>
    </row>
    <row r="38" spans="1:19" x14ac:dyDescent="0.2">
      <c r="A38" s="30" t="s">
        <v>46</v>
      </c>
      <c r="B38" s="31" t="s">
        <v>45</v>
      </c>
      <c r="C38" s="32">
        <v>21429.484</v>
      </c>
      <c r="D38" s="33"/>
      <c r="E38" s="34">
        <f t="shared" si="0"/>
        <v>-5202.9927254638833</v>
      </c>
      <c r="F38" s="29">
        <f t="shared" si="1"/>
        <v>-5203</v>
      </c>
      <c r="G38" s="1">
        <f t="shared" si="2"/>
        <v>4.2571000012685545E-3</v>
      </c>
      <c r="H38" s="1">
        <f t="shared" si="3"/>
        <v>4.2571000012685545E-3</v>
      </c>
      <c r="P38" s="1">
        <f t="shared" ca="1" si="4"/>
        <v>8.2793049104968892E-3</v>
      </c>
      <c r="S38" s="108">
        <f t="shared" si="5"/>
        <v>6410.9840000000004</v>
      </c>
    </row>
    <row r="39" spans="1:19" x14ac:dyDescent="0.2">
      <c r="A39" s="30" t="s">
        <v>46</v>
      </c>
      <c r="B39" s="31" t="s">
        <v>45</v>
      </c>
      <c r="C39" s="32">
        <v>21488.592000000001</v>
      </c>
      <c r="D39" s="33"/>
      <c r="E39" s="34">
        <f t="shared" si="0"/>
        <v>-5101.9889245781433</v>
      </c>
      <c r="F39" s="29">
        <f t="shared" si="1"/>
        <v>-5102</v>
      </c>
      <c r="G39" s="1">
        <f t="shared" si="2"/>
        <v>6.4813999997568317E-3</v>
      </c>
      <c r="H39" s="1">
        <f t="shared" si="3"/>
        <v>6.4813999997568317E-3</v>
      </c>
      <c r="P39" s="1">
        <f t="shared" ca="1" si="4"/>
        <v>8.2563381286873908E-3</v>
      </c>
      <c r="S39" s="108">
        <f t="shared" si="5"/>
        <v>6470.0920000000006</v>
      </c>
    </row>
    <row r="40" spans="1:19" x14ac:dyDescent="0.2">
      <c r="A40" s="30" t="s">
        <v>46</v>
      </c>
      <c r="B40" s="31" t="s">
        <v>45</v>
      </c>
      <c r="C40" s="32">
        <v>21665.312000000002</v>
      </c>
      <c r="D40" s="33"/>
      <c r="E40" s="34">
        <f t="shared" si="0"/>
        <v>-4800.0096376368147</v>
      </c>
      <c r="F40" s="29">
        <f t="shared" si="1"/>
        <v>-4800</v>
      </c>
      <c r="G40" s="1">
        <f t="shared" si="2"/>
        <v>-5.6399999994027894E-3</v>
      </c>
      <c r="H40" s="1">
        <f t="shared" si="3"/>
        <v>-5.6399999994027894E-3</v>
      </c>
      <c r="P40" s="1">
        <f t="shared" ca="1" si="4"/>
        <v>8.1876651771381984E-3</v>
      </c>
      <c r="S40" s="108">
        <f t="shared" si="5"/>
        <v>6646.8120000000017</v>
      </c>
    </row>
    <row r="41" spans="1:19" x14ac:dyDescent="0.2">
      <c r="A41" s="30" t="s">
        <v>47</v>
      </c>
      <c r="B41" s="31" t="s">
        <v>45</v>
      </c>
      <c r="C41" s="32">
        <v>22986.710999999999</v>
      </c>
      <c r="D41" s="33"/>
      <c r="E41" s="34">
        <f t="shared" si="0"/>
        <v>-2542.00189779423</v>
      </c>
      <c r="F41" s="29">
        <f t="shared" si="1"/>
        <v>-2542</v>
      </c>
      <c r="G41" s="1">
        <f t="shared" si="2"/>
        <v>-1.1106000019935891E-3</v>
      </c>
      <c r="H41" s="1">
        <f t="shared" si="3"/>
        <v>-1.1106000019935891E-3</v>
      </c>
      <c r="P41" s="1">
        <f t="shared" ca="1" si="4"/>
        <v>7.6742097976743749E-3</v>
      </c>
      <c r="S41" s="108">
        <f t="shared" si="5"/>
        <v>7968.2109999999993</v>
      </c>
    </row>
    <row r="42" spans="1:19" x14ac:dyDescent="0.2">
      <c r="A42" s="30" t="s">
        <v>48</v>
      </c>
      <c r="B42" s="31" t="s">
        <v>45</v>
      </c>
      <c r="C42" s="32">
        <v>23287.501</v>
      </c>
      <c r="D42" s="33"/>
      <c r="E42" s="34">
        <f t="shared" si="0"/>
        <v>-2028.0116888813625</v>
      </c>
      <c r="F42" s="29">
        <f t="shared" si="1"/>
        <v>-2028</v>
      </c>
      <c r="G42" s="1">
        <f t="shared" si="2"/>
        <v>-6.8404000012378674E-3</v>
      </c>
      <c r="H42" s="1">
        <f t="shared" si="3"/>
        <v>-6.8404000012378674E-3</v>
      </c>
      <c r="P42" s="1">
        <f t="shared" ca="1" si="4"/>
        <v>7.557329343713168E-3</v>
      </c>
      <c r="S42" s="108">
        <f t="shared" si="5"/>
        <v>8269.0010000000002</v>
      </c>
    </row>
    <row r="43" spans="1:19" x14ac:dyDescent="0.2">
      <c r="A43" s="30" t="s">
        <v>48</v>
      </c>
      <c r="B43" s="31" t="s">
        <v>45</v>
      </c>
      <c r="C43" s="32">
        <v>23294.534</v>
      </c>
      <c r="D43" s="33"/>
      <c r="E43" s="34">
        <f t="shared" si="0"/>
        <v>-2015.9936924742881</v>
      </c>
      <c r="F43" s="29">
        <f t="shared" si="1"/>
        <v>-2016</v>
      </c>
      <c r="G43" s="1">
        <f t="shared" si="2"/>
        <v>3.691199999593664E-3</v>
      </c>
      <c r="H43" s="1">
        <f t="shared" si="3"/>
        <v>3.691199999593664E-3</v>
      </c>
      <c r="P43" s="1">
        <f t="shared" ca="1" si="4"/>
        <v>7.5546006171615439E-3</v>
      </c>
      <c r="S43" s="108">
        <f t="shared" si="5"/>
        <v>8276.0339999999997</v>
      </c>
    </row>
    <row r="44" spans="1:19" x14ac:dyDescent="0.2">
      <c r="A44" s="30" t="s">
        <v>48</v>
      </c>
      <c r="B44" s="31" t="s">
        <v>45</v>
      </c>
      <c r="C44" s="32">
        <v>23805.418000000001</v>
      </c>
      <c r="D44" s="33"/>
      <c r="E44" s="34">
        <f t="shared" si="0"/>
        <v>-1142.9946769144572</v>
      </c>
      <c r="F44" s="29">
        <f t="shared" si="1"/>
        <v>-1143</v>
      </c>
      <c r="G44" s="1">
        <f t="shared" si="2"/>
        <v>3.1151000002864748E-3</v>
      </c>
      <c r="H44" s="1">
        <f t="shared" si="3"/>
        <v>3.1151000002864748E-3</v>
      </c>
      <c r="P44" s="1">
        <f t="shared" ca="1" si="4"/>
        <v>7.3560857605309343E-3</v>
      </c>
      <c r="S44" s="108">
        <f t="shared" si="5"/>
        <v>8786.9180000000015</v>
      </c>
    </row>
    <row r="45" spans="1:19" x14ac:dyDescent="0.2">
      <c r="A45" s="30" t="s">
        <v>48</v>
      </c>
      <c r="B45" s="31" t="s">
        <v>45</v>
      </c>
      <c r="C45" s="32">
        <v>24083.376</v>
      </c>
      <c r="D45" s="33"/>
      <c r="E45" s="34">
        <f t="shared" si="0"/>
        <v>-668.01980910302143</v>
      </c>
      <c r="F45" s="29">
        <f t="shared" si="1"/>
        <v>-668</v>
      </c>
      <c r="G45" s="1">
        <f t="shared" si="2"/>
        <v>-1.1592399998335168E-2</v>
      </c>
      <c r="H45" s="1">
        <f t="shared" si="3"/>
        <v>-1.1592399998335168E-2</v>
      </c>
      <c r="P45" s="1">
        <f t="shared" ca="1" si="4"/>
        <v>7.248073667862503E-3</v>
      </c>
      <c r="S45" s="108">
        <f t="shared" si="5"/>
        <v>9064.8760000000002</v>
      </c>
    </row>
    <row r="46" spans="1:19" x14ac:dyDescent="0.2">
      <c r="A46" s="30" t="s">
        <v>48</v>
      </c>
      <c r="B46" s="31" t="s">
        <v>45</v>
      </c>
      <c r="C46" s="32">
        <v>24196.32</v>
      </c>
      <c r="D46" s="33"/>
      <c r="E46" s="34">
        <f t="shared" si="0"/>
        <v>-475.0210054345003</v>
      </c>
      <c r="F46" s="29">
        <f t="shared" si="1"/>
        <v>-475</v>
      </c>
      <c r="G46" s="1">
        <f t="shared" si="2"/>
        <v>-1.2292499999603024E-2</v>
      </c>
      <c r="H46" s="1">
        <f t="shared" si="3"/>
        <v>-1.2292499999603024E-2</v>
      </c>
      <c r="P46" s="1">
        <f t="shared" ca="1" si="4"/>
        <v>7.2041866491572249E-3</v>
      </c>
      <c r="S46" s="108">
        <f t="shared" si="5"/>
        <v>9177.82</v>
      </c>
    </row>
    <row r="47" spans="1:19" x14ac:dyDescent="0.2">
      <c r="A47" s="30" t="s">
        <v>48</v>
      </c>
      <c r="B47" s="31" t="s">
        <v>45</v>
      </c>
      <c r="C47" s="32">
        <v>24433.342000000001</v>
      </c>
      <c r="D47" s="33"/>
      <c r="E47" s="34">
        <f t="shared" si="0"/>
        <v>-69.997609387604626</v>
      </c>
      <c r="F47" s="29">
        <f t="shared" si="1"/>
        <v>-70</v>
      </c>
      <c r="G47" s="1">
        <f t="shared" si="2"/>
        <v>1.3990000006742775E-3</v>
      </c>
      <c r="H47" s="1">
        <f t="shared" si="3"/>
        <v>1.3990000006742775E-3</v>
      </c>
      <c r="P47" s="1">
        <f t="shared" ca="1" si="4"/>
        <v>7.1120921280399315E-3</v>
      </c>
      <c r="S47" s="108">
        <f t="shared" si="5"/>
        <v>9414.8420000000006</v>
      </c>
    </row>
    <row r="48" spans="1:19" x14ac:dyDescent="0.2">
      <c r="A48" s="30" t="s">
        <v>48</v>
      </c>
      <c r="B48" s="31" t="s">
        <v>45</v>
      </c>
      <c r="C48" s="32">
        <v>24474.302</v>
      </c>
      <c r="D48" s="33"/>
      <c r="E48" s="34">
        <f t="shared" si="0"/>
        <v>-5.1264025634254421E-3</v>
      </c>
      <c r="F48" s="29">
        <f t="shared" si="1"/>
        <v>0</v>
      </c>
      <c r="G48" s="1">
        <f t="shared" si="2"/>
        <v>-3.0000000006111804E-3</v>
      </c>
      <c r="H48" s="1">
        <f t="shared" si="3"/>
        <v>-3.0000000006111804E-3</v>
      </c>
      <c r="P48" s="1">
        <f t="shared" ca="1" si="4"/>
        <v>7.0961745564887945E-3</v>
      </c>
      <c r="S48" s="108">
        <f t="shared" si="5"/>
        <v>9455.8019999999997</v>
      </c>
    </row>
    <row r="49" spans="1:19" x14ac:dyDescent="0.2">
      <c r="A49" s="1" t="s">
        <v>49</v>
      </c>
      <c r="C49" s="35">
        <v>24474.305</v>
      </c>
      <c r="D49" s="33"/>
      <c r="E49" s="1">
        <f t="shared" si="0"/>
        <v>0</v>
      </c>
      <c r="F49" s="29">
        <f t="shared" si="1"/>
        <v>0</v>
      </c>
      <c r="G49" s="1">
        <f t="shared" si="2"/>
        <v>0</v>
      </c>
      <c r="H49" s="1">
        <f>G49</f>
        <v>0</v>
      </c>
      <c r="P49" s="1">
        <f t="shared" ca="1" si="4"/>
        <v>7.0961745564887945E-3</v>
      </c>
      <c r="S49" s="108">
        <f t="shared" si="5"/>
        <v>9455.8050000000003</v>
      </c>
    </row>
    <row r="50" spans="1:19" x14ac:dyDescent="0.2">
      <c r="A50" s="30" t="s">
        <v>48</v>
      </c>
      <c r="B50" s="31" t="s">
        <v>45</v>
      </c>
      <c r="C50" s="32">
        <v>24774.51</v>
      </c>
      <c r="D50" s="33"/>
      <c r="E50" s="34">
        <f t="shared" si="0"/>
        <v>512.99056041319841</v>
      </c>
      <c r="F50" s="29">
        <f t="shared" si="1"/>
        <v>513</v>
      </c>
      <c r="G50" s="1">
        <f t="shared" si="2"/>
        <v>-5.5241000009118579E-3</v>
      </c>
      <c r="H50" s="1">
        <f t="shared" ref="H50:H81" si="6">+G50</f>
        <v>-5.5241000009118579E-3</v>
      </c>
      <c r="P50" s="1">
        <f t="shared" ca="1" si="4"/>
        <v>6.9795214964068894E-3</v>
      </c>
      <c r="S50" s="108">
        <f t="shared" si="5"/>
        <v>9756.0099999999984</v>
      </c>
    </row>
    <row r="51" spans="1:19" x14ac:dyDescent="0.2">
      <c r="A51" s="30" t="s">
        <v>48</v>
      </c>
      <c r="B51" s="31" t="s">
        <v>45</v>
      </c>
      <c r="C51" s="32">
        <v>24829.53</v>
      </c>
      <c r="D51" s="33"/>
      <c r="E51" s="34">
        <f t="shared" si="0"/>
        <v>607.00878340726774</v>
      </c>
      <c r="F51" s="29">
        <f t="shared" si="1"/>
        <v>607</v>
      </c>
      <c r="G51" s="1">
        <f t="shared" si="2"/>
        <v>5.1400999982433859E-3</v>
      </c>
      <c r="H51" s="1">
        <f t="shared" si="6"/>
        <v>5.1400999982433859E-3</v>
      </c>
      <c r="P51" s="1">
        <f t="shared" ca="1" si="4"/>
        <v>6.9581464717525052E-3</v>
      </c>
      <c r="S51" s="108">
        <f t="shared" si="5"/>
        <v>9811.0299999999988</v>
      </c>
    </row>
    <row r="52" spans="1:19" x14ac:dyDescent="0.2">
      <c r="A52" s="30" t="s">
        <v>48</v>
      </c>
      <c r="B52" s="31" t="s">
        <v>45</v>
      </c>
      <c r="C52" s="32">
        <v>25234.484</v>
      </c>
      <c r="D52" s="33"/>
      <c r="E52" s="34">
        <f t="shared" si="0"/>
        <v>1298.9945244894232</v>
      </c>
      <c r="F52" s="29">
        <f t="shared" si="1"/>
        <v>1299</v>
      </c>
      <c r="G52" s="1">
        <f t="shared" si="2"/>
        <v>-3.2042999991972465E-3</v>
      </c>
      <c r="H52" s="1">
        <f t="shared" si="6"/>
        <v>-3.2042999991972465E-3</v>
      </c>
      <c r="P52" s="1">
        <f t="shared" ca="1" si="4"/>
        <v>6.8007899072755496E-3</v>
      </c>
      <c r="S52" s="108">
        <f t="shared" si="5"/>
        <v>10215.984</v>
      </c>
    </row>
    <row r="53" spans="1:19" x14ac:dyDescent="0.2">
      <c r="A53" s="30" t="s">
        <v>48</v>
      </c>
      <c r="B53" s="31" t="s">
        <v>45</v>
      </c>
      <c r="C53" s="32">
        <v>25244.425999999999</v>
      </c>
      <c r="D53" s="33"/>
      <c r="E53" s="34">
        <f t="shared" si="0"/>
        <v>1315.9834225811524</v>
      </c>
      <c r="F53" s="29">
        <f t="shared" si="1"/>
        <v>1316</v>
      </c>
      <c r="G53" s="1">
        <f t="shared" ref="G53:G84" si="7">C53-(C$7+C$8*F53)</f>
        <v>-9.7012000005634036E-3</v>
      </c>
      <c r="H53" s="1">
        <f t="shared" si="6"/>
        <v>-9.7012000005634036E-3</v>
      </c>
      <c r="P53" s="1">
        <f t="shared" ca="1" si="4"/>
        <v>6.7969242113274158E-3</v>
      </c>
      <c r="S53" s="108">
        <f t="shared" si="5"/>
        <v>10225.925999999999</v>
      </c>
    </row>
    <row r="54" spans="1:19" x14ac:dyDescent="0.2">
      <c r="A54" s="30" t="s">
        <v>48</v>
      </c>
      <c r="B54" s="31" t="s">
        <v>45</v>
      </c>
      <c r="C54" s="32">
        <v>25275.445</v>
      </c>
      <c r="D54" s="33"/>
      <c r="E54" s="34">
        <f t="shared" si="0"/>
        <v>1368.9887162753189</v>
      </c>
      <c r="F54" s="29">
        <f t="shared" si="1"/>
        <v>1369</v>
      </c>
      <c r="G54" s="1">
        <f t="shared" si="7"/>
        <v>-6.6033000002789777E-3</v>
      </c>
      <c r="H54" s="1">
        <f t="shared" si="6"/>
        <v>-6.6033000002789777E-3</v>
      </c>
      <c r="P54" s="1">
        <f t="shared" ca="1" si="4"/>
        <v>6.7848723357244126E-3</v>
      </c>
      <c r="S54" s="108">
        <f t="shared" si="5"/>
        <v>10256.945</v>
      </c>
    </row>
    <row r="55" spans="1:19" x14ac:dyDescent="0.2">
      <c r="A55" s="30" t="s">
        <v>48</v>
      </c>
      <c r="B55" s="31" t="s">
        <v>45</v>
      </c>
      <c r="C55" s="32">
        <v>25508.36</v>
      </c>
      <c r="D55" s="33"/>
      <c r="E55" s="34">
        <f t="shared" si="0"/>
        <v>1766.994067214315</v>
      </c>
      <c r="F55" s="29">
        <f t="shared" si="1"/>
        <v>1767</v>
      </c>
      <c r="G55" s="1">
        <f t="shared" si="7"/>
        <v>-3.4718999995675404E-3</v>
      </c>
      <c r="H55" s="1">
        <f t="shared" si="6"/>
        <v>-3.4718999995675404E-3</v>
      </c>
      <c r="P55" s="1">
        <f t="shared" ca="1" si="4"/>
        <v>6.6943695717622325E-3</v>
      </c>
      <c r="S55" s="108">
        <f t="shared" si="5"/>
        <v>10489.86</v>
      </c>
    </row>
    <row r="56" spans="1:19" x14ac:dyDescent="0.2">
      <c r="A56" s="30" t="s">
        <v>48</v>
      </c>
      <c r="B56" s="31" t="s">
        <v>45</v>
      </c>
      <c r="C56" s="32">
        <v>25515.381000000001</v>
      </c>
      <c r="D56" s="33"/>
      <c r="E56" s="34">
        <f t="shared" si="0"/>
        <v>1778.9915580111417</v>
      </c>
      <c r="F56" s="29">
        <f t="shared" si="1"/>
        <v>1779</v>
      </c>
      <c r="G56" s="1">
        <f t="shared" si="7"/>
        <v>-4.940299997542752E-3</v>
      </c>
      <c r="H56" s="1">
        <f t="shared" si="6"/>
        <v>-4.940299997542752E-3</v>
      </c>
      <c r="P56" s="1">
        <f t="shared" ca="1" si="4"/>
        <v>6.6916408452106085E-3</v>
      </c>
      <c r="S56" s="108">
        <f t="shared" si="5"/>
        <v>10496.881000000001</v>
      </c>
    </row>
    <row r="57" spans="1:19" x14ac:dyDescent="0.2">
      <c r="A57" s="30" t="s">
        <v>48</v>
      </c>
      <c r="B57" s="31" t="s">
        <v>45</v>
      </c>
      <c r="C57" s="32">
        <v>25532.364000000001</v>
      </c>
      <c r="D57" s="33"/>
      <c r="E57" s="34">
        <f t="shared" si="0"/>
        <v>1808.0121229167812</v>
      </c>
      <c r="F57" s="29">
        <f t="shared" si="1"/>
        <v>1808</v>
      </c>
      <c r="G57" s="1">
        <f t="shared" si="7"/>
        <v>7.094399999914458E-3</v>
      </c>
      <c r="H57" s="1">
        <f t="shared" si="6"/>
        <v>7.094399999914458E-3</v>
      </c>
      <c r="P57" s="1">
        <f t="shared" ca="1" si="4"/>
        <v>6.6850464227108525E-3</v>
      </c>
      <c r="S57" s="108">
        <f t="shared" si="5"/>
        <v>10513.864000000001</v>
      </c>
    </row>
    <row r="58" spans="1:19" x14ac:dyDescent="0.2">
      <c r="A58" s="30" t="s">
        <v>48</v>
      </c>
      <c r="B58" s="31" t="s">
        <v>45</v>
      </c>
      <c r="C58" s="32">
        <v>25571.55</v>
      </c>
      <c r="D58" s="33"/>
      <c r="E58" s="34">
        <f t="shared" si="0"/>
        <v>1874.973193186599</v>
      </c>
      <c r="F58" s="29">
        <f t="shared" si="1"/>
        <v>1875</v>
      </c>
      <c r="G58" s="1">
        <f t="shared" si="7"/>
        <v>-1.5687499999330612E-2</v>
      </c>
      <c r="H58" s="1">
        <f t="shared" si="6"/>
        <v>-1.5687499999330612E-2</v>
      </c>
      <c r="P58" s="1">
        <f t="shared" ca="1" si="4"/>
        <v>6.6698110327976208E-3</v>
      </c>
      <c r="S58" s="108">
        <f t="shared" si="5"/>
        <v>10553.05</v>
      </c>
    </row>
    <row r="59" spans="1:19" x14ac:dyDescent="0.2">
      <c r="A59" s="30" t="s">
        <v>48</v>
      </c>
      <c r="B59" s="31" t="s">
        <v>45</v>
      </c>
      <c r="C59" s="32">
        <v>25590.295999999998</v>
      </c>
      <c r="D59" s="33"/>
      <c r="E59" s="34">
        <f t="shared" si="0"/>
        <v>1907.0063739980626</v>
      </c>
      <c r="F59" s="29">
        <f t="shared" si="1"/>
        <v>1907</v>
      </c>
      <c r="G59" s="1">
        <f t="shared" si="7"/>
        <v>3.7300999974831939E-3</v>
      </c>
      <c r="H59" s="1">
        <f t="shared" si="6"/>
        <v>3.7300999974831939E-3</v>
      </c>
      <c r="P59" s="1">
        <f t="shared" ca="1" si="4"/>
        <v>6.6625344286599586E-3</v>
      </c>
      <c r="S59" s="108">
        <f t="shared" si="5"/>
        <v>10571.795999999998</v>
      </c>
    </row>
    <row r="60" spans="1:19" x14ac:dyDescent="0.2">
      <c r="A60" s="30" t="s">
        <v>44</v>
      </c>
      <c r="B60" s="31" t="s">
        <v>45</v>
      </c>
      <c r="C60" s="32">
        <v>25949.623</v>
      </c>
      <c r="D60" s="33"/>
      <c r="E60" s="34">
        <f t="shared" si="0"/>
        <v>2521.024658508964</v>
      </c>
      <c r="F60" s="29">
        <f t="shared" si="1"/>
        <v>2521</v>
      </c>
      <c r="G60" s="1">
        <f t="shared" si="7"/>
        <v>1.4430299997911789E-2</v>
      </c>
      <c r="H60" s="1">
        <f t="shared" si="6"/>
        <v>1.4430299997911789E-2</v>
      </c>
      <c r="P60" s="1">
        <f t="shared" ca="1" si="4"/>
        <v>6.5229145867685551E-3</v>
      </c>
      <c r="S60" s="108">
        <f t="shared" si="5"/>
        <v>10931.123</v>
      </c>
    </row>
    <row r="61" spans="1:19" x14ac:dyDescent="0.2">
      <c r="A61" s="30" t="s">
        <v>44</v>
      </c>
      <c r="B61" s="31" t="s">
        <v>45</v>
      </c>
      <c r="C61" s="32">
        <v>26242.782999999999</v>
      </c>
      <c r="D61" s="33"/>
      <c r="E61" s="34">
        <f t="shared" si="0"/>
        <v>3021.9767169048405</v>
      </c>
      <c r="F61" s="29">
        <f t="shared" si="1"/>
        <v>3022</v>
      </c>
      <c r="G61" s="1">
        <f t="shared" si="7"/>
        <v>-1.3625400002638344E-2</v>
      </c>
      <c r="H61" s="1">
        <f t="shared" si="6"/>
        <v>-1.3625400002638344E-2</v>
      </c>
      <c r="P61" s="1">
        <f t="shared" ca="1" si="4"/>
        <v>6.4089902532382739E-3</v>
      </c>
      <c r="S61" s="108">
        <f t="shared" si="5"/>
        <v>11224.282999999999</v>
      </c>
    </row>
    <row r="62" spans="1:19" x14ac:dyDescent="0.2">
      <c r="A62" s="30" t="s">
        <v>44</v>
      </c>
      <c r="B62" s="31" t="s">
        <v>45</v>
      </c>
      <c r="C62" s="32">
        <v>26656.54</v>
      </c>
      <c r="D62" s="33"/>
      <c r="E62" s="34">
        <f t="shared" si="0"/>
        <v>3729.005031905876</v>
      </c>
      <c r="F62" s="29">
        <f t="shared" si="1"/>
        <v>3729</v>
      </c>
      <c r="G62" s="1">
        <f t="shared" si="7"/>
        <v>2.9447000015352387E-3</v>
      </c>
      <c r="H62" s="1">
        <f t="shared" si="6"/>
        <v>2.9447000015352387E-3</v>
      </c>
      <c r="P62" s="1">
        <f t="shared" ca="1" si="4"/>
        <v>6.2482227805717881E-3</v>
      </c>
      <c r="S62" s="108">
        <f t="shared" si="5"/>
        <v>11638.04</v>
      </c>
    </row>
    <row r="63" spans="1:19" x14ac:dyDescent="0.2">
      <c r="A63" s="30" t="s">
        <v>44</v>
      </c>
      <c r="B63" s="31" t="s">
        <v>45</v>
      </c>
      <c r="C63" s="32">
        <v>26711.528999999999</v>
      </c>
      <c r="D63" s="33"/>
      <c r="E63" s="34">
        <f t="shared" si="0"/>
        <v>3822.9702820734628</v>
      </c>
      <c r="F63" s="29">
        <f t="shared" si="1"/>
        <v>3823</v>
      </c>
      <c r="G63" s="1">
        <f t="shared" si="7"/>
        <v>-1.739110000198707E-2</v>
      </c>
      <c r="H63" s="1">
        <f t="shared" si="6"/>
        <v>-1.739110000198707E-2</v>
      </c>
      <c r="P63" s="1">
        <f t="shared" ca="1" si="4"/>
        <v>6.226847755917404E-3</v>
      </c>
      <c r="S63" s="108">
        <f t="shared" si="5"/>
        <v>11693.028999999999</v>
      </c>
    </row>
    <row r="64" spans="1:19" x14ac:dyDescent="0.2">
      <c r="A64" s="30" t="s">
        <v>44</v>
      </c>
      <c r="B64" s="31" t="s">
        <v>45</v>
      </c>
      <c r="C64" s="32">
        <v>26735.546999999999</v>
      </c>
      <c r="D64" s="33"/>
      <c r="E64" s="34">
        <f t="shared" si="0"/>
        <v>3864.0122609878854</v>
      </c>
      <c r="F64" s="29">
        <f t="shared" si="1"/>
        <v>3864</v>
      </c>
      <c r="G64" s="1">
        <f t="shared" si="7"/>
        <v>7.1751999967091251E-3</v>
      </c>
      <c r="H64" s="1">
        <f t="shared" si="6"/>
        <v>7.1751999967091251E-3</v>
      </c>
      <c r="P64" s="1">
        <f t="shared" ca="1" si="4"/>
        <v>6.2175246068660239E-3</v>
      </c>
      <c r="S64" s="108">
        <f t="shared" si="5"/>
        <v>11717.046999999999</v>
      </c>
    </row>
    <row r="65" spans="1:19" x14ac:dyDescent="0.2">
      <c r="A65" s="30" t="s">
        <v>50</v>
      </c>
      <c r="B65" s="31" t="s">
        <v>45</v>
      </c>
      <c r="C65" s="32">
        <v>27658.401999999998</v>
      </c>
      <c r="D65" s="33"/>
      <c r="E65" s="34">
        <f t="shared" si="0"/>
        <v>5440.9876732232742</v>
      </c>
      <c r="F65" s="29">
        <f t="shared" si="1"/>
        <v>5441</v>
      </c>
      <c r="G65" s="1">
        <f t="shared" si="7"/>
        <v>-7.2137000024667941E-3</v>
      </c>
      <c r="H65" s="1">
        <f t="shared" si="6"/>
        <v>-7.2137000024667941E-3</v>
      </c>
      <c r="P65" s="1">
        <f t="shared" ca="1" si="4"/>
        <v>5.8589244592068337E-3</v>
      </c>
      <c r="S65" s="108">
        <f t="shared" si="5"/>
        <v>12639.901999999998</v>
      </c>
    </row>
    <row r="66" spans="1:19" x14ac:dyDescent="0.2">
      <c r="A66" s="30" t="s">
        <v>50</v>
      </c>
      <c r="B66" s="31" t="s">
        <v>45</v>
      </c>
      <c r="C66" s="32">
        <v>27696.444</v>
      </c>
      <c r="D66" s="33"/>
      <c r="E66" s="34">
        <f t="shared" si="0"/>
        <v>5505.9938753159768</v>
      </c>
      <c r="F66" s="29">
        <f t="shared" si="1"/>
        <v>5506</v>
      </c>
      <c r="G66" s="1">
        <f t="shared" si="7"/>
        <v>-3.5841999997501262E-3</v>
      </c>
      <c r="H66" s="1">
        <f t="shared" si="6"/>
        <v>-3.5841999997501262E-3</v>
      </c>
      <c r="P66" s="1">
        <f t="shared" ca="1" si="4"/>
        <v>5.8441438570522065E-3</v>
      </c>
      <c r="S66" s="108">
        <f t="shared" si="5"/>
        <v>12677.944</v>
      </c>
    </row>
    <row r="67" spans="1:19" x14ac:dyDescent="0.2">
      <c r="A67" s="30" t="s">
        <v>44</v>
      </c>
      <c r="B67" s="31" t="s">
        <v>45</v>
      </c>
      <c r="C67" s="32">
        <v>28531.51</v>
      </c>
      <c r="D67" s="33"/>
      <c r="E67" s="34">
        <f t="shared" si="0"/>
        <v>6932.9553693684084</v>
      </c>
      <c r="F67" s="29">
        <f t="shared" si="1"/>
        <v>6933</v>
      </c>
      <c r="G67" s="1">
        <f t="shared" si="7"/>
        <v>-2.611810000234982E-2</v>
      </c>
      <c r="H67" s="1">
        <f t="shared" si="6"/>
        <v>-2.611810000234982E-2</v>
      </c>
      <c r="P67" s="1">
        <f t="shared" ca="1" si="4"/>
        <v>5.5196527912883108E-3</v>
      </c>
      <c r="S67" s="108">
        <f t="shared" si="5"/>
        <v>13513.009999999998</v>
      </c>
    </row>
    <row r="68" spans="1:19" x14ac:dyDescent="0.2">
      <c r="A68" s="30" t="s">
        <v>50</v>
      </c>
      <c r="B68" s="31" t="s">
        <v>45</v>
      </c>
      <c r="C68" s="32">
        <v>29217.378000000001</v>
      </c>
      <c r="D68" s="33"/>
      <c r="E68" s="34">
        <f t="shared" si="0"/>
        <v>8104.9671935868018</v>
      </c>
      <c r="F68" s="29">
        <f t="shared" si="1"/>
        <v>8105</v>
      </c>
      <c r="G68" s="1">
        <f t="shared" si="7"/>
        <v>-1.919850000194856E-2</v>
      </c>
      <c r="H68" s="1">
        <f t="shared" si="6"/>
        <v>-1.919850000194856E-2</v>
      </c>
      <c r="P68" s="1">
        <f t="shared" ca="1" si="4"/>
        <v>5.253147164746415E-3</v>
      </c>
      <c r="S68" s="108">
        <f t="shared" si="5"/>
        <v>14198.878000000001</v>
      </c>
    </row>
    <row r="69" spans="1:19" x14ac:dyDescent="0.2">
      <c r="A69" s="30" t="s">
        <v>44</v>
      </c>
      <c r="B69" s="31" t="s">
        <v>45</v>
      </c>
      <c r="C69" s="32">
        <v>29633.477999999999</v>
      </c>
      <c r="D69" s="33"/>
      <c r="E69" s="34">
        <f t="shared" si="0"/>
        <v>8815.9992289890524</v>
      </c>
      <c r="F69" s="29">
        <f t="shared" si="1"/>
        <v>8816</v>
      </c>
      <c r="G69" s="1">
        <f t="shared" si="7"/>
        <v>-4.5120000140741467E-4</v>
      </c>
      <c r="H69" s="1">
        <f t="shared" si="6"/>
        <v>-4.5120000140741467E-4</v>
      </c>
      <c r="P69" s="1">
        <f t="shared" ca="1" si="4"/>
        <v>5.091470116562722E-3</v>
      </c>
      <c r="S69" s="108">
        <f t="shared" si="5"/>
        <v>14614.977999999999</v>
      </c>
    </row>
    <row r="70" spans="1:19" x14ac:dyDescent="0.2">
      <c r="A70" s="30" t="s">
        <v>44</v>
      </c>
      <c r="B70" s="31" t="s">
        <v>45</v>
      </c>
      <c r="C70" s="32">
        <v>29953.601999999999</v>
      </c>
      <c r="D70" s="33"/>
      <c r="E70" s="34">
        <f t="shared" si="0"/>
        <v>9363.02739361561</v>
      </c>
      <c r="F70" s="29">
        <f t="shared" si="1"/>
        <v>9363</v>
      </c>
      <c r="G70" s="1">
        <f t="shared" si="7"/>
        <v>1.6030899998440873E-2</v>
      </c>
      <c r="H70" s="1">
        <f t="shared" si="6"/>
        <v>1.6030899998440873E-2</v>
      </c>
      <c r="P70" s="1">
        <f t="shared" ca="1" si="4"/>
        <v>4.9670856645845501E-3</v>
      </c>
      <c r="S70" s="108">
        <f t="shared" si="5"/>
        <v>14935.101999999999</v>
      </c>
    </row>
    <row r="71" spans="1:19" x14ac:dyDescent="0.2">
      <c r="A71" s="30" t="s">
        <v>44</v>
      </c>
      <c r="B71" s="31" t="s">
        <v>45</v>
      </c>
      <c r="C71" s="32">
        <v>30280.727999999999</v>
      </c>
      <c r="D71" s="33"/>
      <c r="E71" s="34">
        <f t="shared" si="0"/>
        <v>9922.0205818227641</v>
      </c>
      <c r="F71" s="29">
        <f t="shared" si="1"/>
        <v>9922</v>
      </c>
      <c r="G71" s="1">
        <f t="shared" si="7"/>
        <v>1.2044599996443139E-2</v>
      </c>
      <c r="H71" s="1">
        <f t="shared" si="6"/>
        <v>1.2044599996443139E-2</v>
      </c>
      <c r="P71" s="1">
        <f t="shared" ca="1" si="4"/>
        <v>4.8399724860547551E-3</v>
      </c>
      <c r="S71" s="108">
        <f t="shared" si="5"/>
        <v>15262.227999999999</v>
      </c>
    </row>
    <row r="72" spans="1:19" x14ac:dyDescent="0.2">
      <c r="A72" s="30" t="s">
        <v>44</v>
      </c>
      <c r="B72" s="31" t="s">
        <v>45</v>
      </c>
      <c r="C72" s="32">
        <v>30389.544999999998</v>
      </c>
      <c r="D72" s="33"/>
      <c r="E72" s="34">
        <f t="shared" si="0"/>
        <v>10107.967164366302</v>
      </c>
      <c r="F72" s="29">
        <f t="shared" si="1"/>
        <v>10108</v>
      </c>
      <c r="G72" s="1">
        <f t="shared" si="7"/>
        <v>-1.9215600001189159E-2</v>
      </c>
      <c r="H72" s="1">
        <f t="shared" si="6"/>
        <v>-1.9215600001189159E-2</v>
      </c>
      <c r="P72" s="1">
        <f t="shared" ca="1" si="4"/>
        <v>4.7976772245045905E-3</v>
      </c>
      <c r="S72" s="108">
        <f t="shared" si="5"/>
        <v>15371.044999999998</v>
      </c>
    </row>
    <row r="73" spans="1:19" x14ac:dyDescent="0.2">
      <c r="A73" s="30" t="s">
        <v>44</v>
      </c>
      <c r="B73" s="31" t="s">
        <v>45</v>
      </c>
      <c r="C73" s="32">
        <v>30664.617999999999</v>
      </c>
      <c r="D73" s="33"/>
      <c r="E73" s="34">
        <f t="shared" si="0"/>
        <v>10578.012141713585</v>
      </c>
      <c r="F73" s="29">
        <f t="shared" si="1"/>
        <v>10578</v>
      </c>
      <c r="G73" s="1">
        <f t="shared" si="7"/>
        <v>7.1053999963623937E-3</v>
      </c>
      <c r="H73" s="1">
        <f t="shared" si="6"/>
        <v>7.1053999963623937E-3</v>
      </c>
      <c r="P73" s="1">
        <f t="shared" ca="1" si="4"/>
        <v>4.6908021012326689E-3</v>
      </c>
      <c r="S73" s="108">
        <f t="shared" si="5"/>
        <v>15646.117999999999</v>
      </c>
    </row>
    <row r="74" spans="1:19" x14ac:dyDescent="0.2">
      <c r="A74" s="30" t="s">
        <v>44</v>
      </c>
      <c r="B74" s="31" t="s">
        <v>45</v>
      </c>
      <c r="C74" s="32">
        <v>31110.528999999999</v>
      </c>
      <c r="D74" s="33"/>
      <c r="E74" s="34">
        <f t="shared" si="0"/>
        <v>11339.985239378218</v>
      </c>
      <c r="F74" s="29">
        <f t="shared" si="1"/>
        <v>11340</v>
      </c>
      <c r="G74" s="1">
        <f t="shared" si="7"/>
        <v>-8.6380000029748771E-3</v>
      </c>
      <c r="H74" s="1">
        <f t="shared" si="6"/>
        <v>-8.6380000029748771E-3</v>
      </c>
      <c r="P74" s="1">
        <f t="shared" ca="1" si="4"/>
        <v>4.5175279652045763E-3</v>
      </c>
      <c r="S74" s="108">
        <f t="shared" si="5"/>
        <v>16092.028999999999</v>
      </c>
    </row>
    <row r="75" spans="1:19" x14ac:dyDescent="0.2">
      <c r="A75" s="30" t="s">
        <v>51</v>
      </c>
      <c r="B75" s="31" t="s">
        <v>45</v>
      </c>
      <c r="C75" s="32">
        <v>33187.423999999999</v>
      </c>
      <c r="D75" s="33"/>
      <c r="E75" s="34">
        <f t="shared" si="0"/>
        <v>14888.985189310353</v>
      </c>
      <c r="F75" s="29">
        <f t="shared" si="1"/>
        <v>14889</v>
      </c>
      <c r="G75" s="1">
        <f t="shared" si="7"/>
        <v>-8.6673000041628256E-3</v>
      </c>
      <c r="H75" s="1">
        <f t="shared" si="6"/>
        <v>-8.6673000041628256E-3</v>
      </c>
      <c r="P75" s="1">
        <f t="shared" ca="1" si="4"/>
        <v>3.710507087561923E-3</v>
      </c>
      <c r="S75" s="108">
        <f t="shared" si="5"/>
        <v>18168.923999999999</v>
      </c>
    </row>
    <row r="76" spans="1:19" x14ac:dyDescent="0.2">
      <c r="A76" s="30" t="s">
        <v>52</v>
      </c>
      <c r="B76" s="31" t="s">
        <v>45</v>
      </c>
      <c r="C76" s="32">
        <v>33190.349000000002</v>
      </c>
      <c r="D76" s="33"/>
      <c r="E76" s="34">
        <f t="shared" si="0"/>
        <v>14893.98343180868</v>
      </c>
      <c r="F76" s="29">
        <f t="shared" si="1"/>
        <v>14894</v>
      </c>
      <c r="G76" s="1">
        <f t="shared" si="7"/>
        <v>-9.6957999994629063E-3</v>
      </c>
      <c r="H76" s="1">
        <f t="shared" si="6"/>
        <v>-9.6957999994629063E-3</v>
      </c>
      <c r="P76" s="1">
        <f t="shared" ca="1" si="4"/>
        <v>3.7093701181654132E-3</v>
      </c>
      <c r="S76" s="108">
        <f t="shared" si="5"/>
        <v>18171.849000000002</v>
      </c>
    </row>
    <row r="77" spans="1:19" x14ac:dyDescent="0.2">
      <c r="A77" s="30" t="s">
        <v>51</v>
      </c>
      <c r="B77" s="31" t="s">
        <v>45</v>
      </c>
      <c r="C77" s="32">
        <v>33517.481</v>
      </c>
      <c r="D77" s="33"/>
      <c r="E77" s="34">
        <f t="shared" si="0"/>
        <v>15452.986872820957</v>
      </c>
      <c r="F77" s="29">
        <f t="shared" si="1"/>
        <v>15453</v>
      </c>
      <c r="G77" s="1">
        <f t="shared" si="7"/>
        <v>-7.6821000038762577E-3</v>
      </c>
      <c r="H77" s="1">
        <f t="shared" si="6"/>
        <v>-7.6821000038762577E-3</v>
      </c>
      <c r="P77" s="1">
        <f t="shared" ca="1" si="4"/>
        <v>3.5822569396356178E-3</v>
      </c>
      <c r="S77" s="108">
        <f t="shared" si="5"/>
        <v>18498.981</v>
      </c>
    </row>
    <row r="78" spans="1:19" x14ac:dyDescent="0.2">
      <c r="A78" s="30" t="s">
        <v>44</v>
      </c>
      <c r="B78" s="31" t="s">
        <v>45</v>
      </c>
      <c r="C78" s="32">
        <v>33900.78</v>
      </c>
      <c r="D78" s="33"/>
      <c r="E78" s="34">
        <f t="shared" si="0"/>
        <v>16107.968531406987</v>
      </c>
      <c r="F78" s="29">
        <f t="shared" si="1"/>
        <v>16108</v>
      </c>
      <c r="G78" s="1">
        <f t="shared" si="7"/>
        <v>-1.8415600003208965E-2</v>
      </c>
      <c r="H78" s="1">
        <f t="shared" si="6"/>
        <v>-1.8415600003208965E-2</v>
      </c>
      <c r="P78" s="1">
        <f t="shared" ca="1" si="4"/>
        <v>3.4333139486928347E-3</v>
      </c>
      <c r="S78" s="108">
        <f t="shared" si="5"/>
        <v>18882.28</v>
      </c>
    </row>
    <row r="79" spans="1:19" x14ac:dyDescent="0.2">
      <c r="A79" s="30" t="s">
        <v>51</v>
      </c>
      <c r="B79" s="31" t="s">
        <v>45</v>
      </c>
      <c r="C79" s="32">
        <v>33949.360999999997</v>
      </c>
      <c r="D79" s="33"/>
      <c r="E79" s="34">
        <f t="shared" si="0"/>
        <v>16190.983785701328</v>
      </c>
      <c r="F79" s="29">
        <f t="shared" si="1"/>
        <v>16191</v>
      </c>
      <c r="G79" s="1">
        <f t="shared" si="7"/>
        <v>-9.4887000013841316E-3</v>
      </c>
      <c r="H79" s="1">
        <f t="shared" si="6"/>
        <v>-9.4887000013841316E-3</v>
      </c>
      <c r="P79" s="1">
        <f t="shared" ca="1" si="4"/>
        <v>3.4144402567107719E-3</v>
      </c>
      <c r="S79" s="108">
        <f t="shared" si="5"/>
        <v>18930.860999999997</v>
      </c>
    </row>
    <row r="80" spans="1:19" x14ac:dyDescent="0.2">
      <c r="A80" s="30" t="s">
        <v>44</v>
      </c>
      <c r="B80" s="31" t="s">
        <v>45</v>
      </c>
      <c r="C80" s="32">
        <v>34250.754999999997</v>
      </c>
      <c r="D80" s="33"/>
      <c r="E80" s="34">
        <f t="shared" si="0"/>
        <v>16706.006110330087</v>
      </c>
      <c r="F80" s="29">
        <f t="shared" si="1"/>
        <v>16706</v>
      </c>
      <c r="G80" s="1">
        <f t="shared" si="7"/>
        <v>3.5757999939960428E-3</v>
      </c>
      <c r="H80" s="1">
        <f t="shared" si="6"/>
        <v>3.5757999939960428E-3</v>
      </c>
      <c r="P80" s="1">
        <f t="shared" ca="1" si="4"/>
        <v>3.2973324088702632E-3</v>
      </c>
      <c r="S80" s="108">
        <f t="shared" si="5"/>
        <v>19232.254999999997</v>
      </c>
    </row>
    <row r="81" spans="1:19" x14ac:dyDescent="0.2">
      <c r="A81" s="30" t="s">
        <v>44</v>
      </c>
      <c r="B81" s="31" t="s">
        <v>45</v>
      </c>
      <c r="C81" s="32">
        <v>34328.589</v>
      </c>
      <c r="D81" s="33"/>
      <c r="E81" s="34">
        <f t="shared" si="0"/>
        <v>16839.008916010214</v>
      </c>
      <c r="F81" s="29">
        <f t="shared" si="1"/>
        <v>16839</v>
      </c>
      <c r="G81" s="1">
        <f t="shared" si="7"/>
        <v>5.2176999961375259E-3</v>
      </c>
      <c r="H81" s="1">
        <f t="shared" si="6"/>
        <v>5.2176999961375259E-3</v>
      </c>
      <c r="P81" s="1">
        <f t="shared" ca="1" si="4"/>
        <v>3.2670890229231026E-3</v>
      </c>
      <c r="S81" s="108">
        <f t="shared" si="5"/>
        <v>19310.089</v>
      </c>
    </row>
    <row r="82" spans="1:19" x14ac:dyDescent="0.2">
      <c r="A82" s="30" t="s">
        <v>44</v>
      </c>
      <c r="B82" s="31" t="s">
        <v>45</v>
      </c>
      <c r="C82" s="32">
        <v>34335.589</v>
      </c>
      <c r="D82" s="33"/>
      <c r="E82" s="34">
        <f t="shared" si="0"/>
        <v>16850.970521989104</v>
      </c>
      <c r="F82" s="29">
        <f t="shared" si="1"/>
        <v>16851</v>
      </c>
      <c r="G82" s="1">
        <f t="shared" si="7"/>
        <v>-1.725070000247797E-2</v>
      </c>
      <c r="H82" s="1">
        <f t="shared" ref="H82:H113" si="8">+G82</f>
        <v>-1.725070000247797E-2</v>
      </c>
      <c r="P82" s="1">
        <f t="shared" ca="1" si="4"/>
        <v>3.264360296371479E-3</v>
      </c>
      <c r="S82" s="108">
        <f t="shared" si="5"/>
        <v>19317.089</v>
      </c>
    </row>
    <row r="83" spans="1:19" x14ac:dyDescent="0.2">
      <c r="A83" s="30" t="s">
        <v>52</v>
      </c>
      <c r="B83" s="31" t="s">
        <v>45</v>
      </c>
      <c r="C83" s="32">
        <v>34606.534</v>
      </c>
      <c r="D83" s="33"/>
      <c r="E83" s="34">
        <f t="shared" si="0"/>
        <v>17313.961569410549</v>
      </c>
      <c r="F83" s="29">
        <f t="shared" si="1"/>
        <v>17314</v>
      </c>
      <c r="G83" s="1">
        <f t="shared" si="7"/>
        <v>-2.2489800001494586E-2</v>
      </c>
      <c r="H83" s="1">
        <f t="shared" si="8"/>
        <v>-2.2489800001494586E-2</v>
      </c>
      <c r="P83" s="1">
        <f t="shared" ca="1" si="4"/>
        <v>3.1590769302546721E-3</v>
      </c>
      <c r="S83" s="108">
        <f t="shared" si="5"/>
        <v>19588.034</v>
      </c>
    </row>
    <row r="84" spans="1:19" x14ac:dyDescent="0.2">
      <c r="A84" s="30" t="s">
        <v>53</v>
      </c>
      <c r="B84" s="31" t="s">
        <v>45</v>
      </c>
      <c r="C84" s="32">
        <v>34623.529000000002</v>
      </c>
      <c r="D84" s="33"/>
      <c r="E84" s="34">
        <f t="shared" si="0"/>
        <v>17343.002639926442</v>
      </c>
      <c r="F84" s="29">
        <f t="shared" si="1"/>
        <v>17343</v>
      </c>
      <c r="G84" s="1">
        <f t="shared" si="7"/>
        <v>1.5448999984073453E-3</v>
      </c>
      <c r="H84" s="1">
        <f t="shared" si="8"/>
        <v>1.5448999984073453E-3</v>
      </c>
      <c r="P84" s="1">
        <f t="shared" ca="1" si="4"/>
        <v>3.1524825077549152E-3</v>
      </c>
      <c r="S84" s="108">
        <f t="shared" si="5"/>
        <v>19605.029000000002</v>
      </c>
    </row>
    <row r="85" spans="1:19" x14ac:dyDescent="0.2">
      <c r="A85" s="30" t="s">
        <v>53</v>
      </c>
      <c r="B85" s="31" t="s">
        <v>45</v>
      </c>
      <c r="C85" s="32">
        <v>35048.374000000003</v>
      </c>
      <c r="D85" s="33"/>
      <c r="E85" s="34">
        <f t="shared" ref="E85:E148" si="9">(C85-C$7)/C$8</f>
        <v>18068.978138798037</v>
      </c>
      <c r="F85" s="29">
        <f t="shared" ref="F85:F148" si="10">ROUND(2*E85,0)/2</f>
        <v>18069</v>
      </c>
      <c r="G85" s="1">
        <f t="shared" ref="G85:G116" si="11">C85-(C$7+C$8*F85)</f>
        <v>-1.2793299996701535E-2</v>
      </c>
      <c r="H85" s="1">
        <f t="shared" si="8"/>
        <v>-1.2793299996701535E-2</v>
      </c>
      <c r="P85" s="1">
        <f t="shared" ref="P85:P148" ca="1" si="12">+C$11+C$12*F85</f>
        <v>2.9873945513816929E-3</v>
      </c>
      <c r="S85" s="108">
        <f t="shared" ref="S85:S148" si="13">C85-15018.5</f>
        <v>20029.874000000003</v>
      </c>
    </row>
    <row r="86" spans="1:19" x14ac:dyDescent="0.2">
      <c r="A86" s="30" t="s">
        <v>52</v>
      </c>
      <c r="B86" s="31" t="s">
        <v>45</v>
      </c>
      <c r="C86" s="32">
        <v>35367.303999999996</v>
      </c>
      <c r="D86" s="33"/>
      <c r="E86" s="34">
        <f t="shared" si="9"/>
        <v>18613.965995204755</v>
      </c>
      <c r="F86" s="29">
        <f t="shared" si="10"/>
        <v>18614</v>
      </c>
      <c r="G86" s="1">
        <f t="shared" si="11"/>
        <v>-1.989980000507785E-2</v>
      </c>
      <c r="H86" s="1">
        <f t="shared" si="8"/>
        <v>-1.989980000507785E-2</v>
      </c>
      <c r="P86" s="1">
        <f t="shared" ca="1" si="12"/>
        <v>2.8634648871621246E-3</v>
      </c>
      <c r="S86" s="108">
        <f t="shared" si="13"/>
        <v>20348.803999999996</v>
      </c>
    </row>
    <row r="87" spans="1:19" x14ac:dyDescent="0.2">
      <c r="A87" s="30" t="s">
        <v>53</v>
      </c>
      <c r="B87" s="31" t="s">
        <v>45</v>
      </c>
      <c r="C87" s="32">
        <v>35742.430999999997</v>
      </c>
      <c r="D87" s="33"/>
      <c r="E87" s="34">
        <f t="shared" si="9"/>
        <v>19254.983333210861</v>
      </c>
      <c r="F87" s="29">
        <f t="shared" si="10"/>
        <v>19255</v>
      </c>
      <c r="G87" s="1">
        <f t="shared" si="11"/>
        <v>-9.7535000022617169E-3</v>
      </c>
      <c r="H87" s="1">
        <f t="shared" si="8"/>
        <v>-9.7535000022617169E-3</v>
      </c>
      <c r="P87" s="1">
        <f t="shared" ca="1" si="12"/>
        <v>2.7177054105295686E-3</v>
      </c>
      <c r="S87" s="108">
        <f t="shared" si="13"/>
        <v>20723.930999999997</v>
      </c>
    </row>
    <row r="88" spans="1:19" x14ac:dyDescent="0.2">
      <c r="A88" s="30" t="s">
        <v>53</v>
      </c>
      <c r="B88" s="31" t="s">
        <v>45</v>
      </c>
      <c r="C88" s="32">
        <v>35749.457000000002</v>
      </c>
      <c r="D88" s="33"/>
      <c r="E88" s="34">
        <f t="shared" si="9"/>
        <v>19266.989368011968</v>
      </c>
      <c r="F88" s="29">
        <f t="shared" si="10"/>
        <v>19267</v>
      </c>
      <c r="G88" s="1">
        <f t="shared" si="11"/>
        <v>-6.2219000028562732E-3</v>
      </c>
      <c r="H88" s="1">
        <f t="shared" si="8"/>
        <v>-6.2219000028562732E-3</v>
      </c>
      <c r="P88" s="1">
        <f t="shared" ca="1" si="12"/>
        <v>2.7149766839779455E-3</v>
      </c>
      <c r="S88" s="108">
        <f t="shared" si="13"/>
        <v>20730.957000000002</v>
      </c>
    </row>
    <row r="89" spans="1:19" x14ac:dyDescent="0.2">
      <c r="A89" s="30" t="s">
        <v>53</v>
      </c>
      <c r="B89" s="31" t="s">
        <v>45</v>
      </c>
      <c r="C89" s="32">
        <v>35759.404000000002</v>
      </c>
      <c r="D89" s="33"/>
      <c r="E89" s="34">
        <f t="shared" si="9"/>
        <v>19283.98681010797</v>
      </c>
      <c r="F89" s="29">
        <f t="shared" si="10"/>
        <v>19284</v>
      </c>
      <c r="G89" s="1">
        <f t="shared" si="11"/>
        <v>-7.7187999995658174E-3</v>
      </c>
      <c r="H89" s="1">
        <f t="shared" si="8"/>
        <v>-7.7187999995658174E-3</v>
      </c>
      <c r="P89" s="1">
        <f t="shared" ca="1" si="12"/>
        <v>2.7111109880298117E-3</v>
      </c>
      <c r="S89" s="108">
        <f t="shared" si="13"/>
        <v>20740.904000000002</v>
      </c>
    </row>
    <row r="90" spans="1:19" x14ac:dyDescent="0.2">
      <c r="A90" s="30" t="s">
        <v>53</v>
      </c>
      <c r="B90" s="31" t="s">
        <v>45</v>
      </c>
      <c r="C90" s="32">
        <v>35763.502</v>
      </c>
      <c r="D90" s="33"/>
      <c r="E90" s="34">
        <f t="shared" si="9"/>
        <v>19290.989476008177</v>
      </c>
      <c r="F90" s="29">
        <f t="shared" si="10"/>
        <v>19291</v>
      </c>
      <c r="G90" s="1">
        <f t="shared" si="11"/>
        <v>-6.1587000018334948E-3</v>
      </c>
      <c r="H90" s="1">
        <f t="shared" si="8"/>
        <v>-6.1587000018334948E-3</v>
      </c>
      <c r="P90" s="1">
        <f t="shared" ca="1" si="12"/>
        <v>2.7095192308746983E-3</v>
      </c>
      <c r="S90" s="108">
        <f t="shared" si="13"/>
        <v>20745.002</v>
      </c>
    </row>
    <row r="91" spans="1:19" x14ac:dyDescent="0.2">
      <c r="A91" s="30" t="s">
        <v>53</v>
      </c>
      <c r="B91" s="31" t="s">
        <v>45</v>
      </c>
      <c r="C91" s="32">
        <v>35773.447</v>
      </c>
      <c r="D91" s="33"/>
      <c r="E91" s="34">
        <f t="shared" si="9"/>
        <v>19307.983500502472</v>
      </c>
      <c r="F91" s="29">
        <f t="shared" si="10"/>
        <v>19308</v>
      </c>
      <c r="G91" s="1">
        <f t="shared" si="11"/>
        <v>-9.6555999989504926E-3</v>
      </c>
      <c r="H91" s="1">
        <f t="shared" si="8"/>
        <v>-9.6555999989504926E-3</v>
      </c>
      <c r="P91" s="1">
        <f t="shared" ca="1" si="12"/>
        <v>2.7056535349265646E-3</v>
      </c>
      <c r="S91" s="108">
        <f t="shared" si="13"/>
        <v>20754.947</v>
      </c>
    </row>
    <row r="92" spans="1:19" x14ac:dyDescent="0.2">
      <c r="A92" s="30" t="s">
        <v>54</v>
      </c>
      <c r="B92" s="31" t="s">
        <v>45</v>
      </c>
      <c r="C92" s="32">
        <v>35779.311000000002</v>
      </c>
      <c r="D92" s="33"/>
      <c r="E92" s="34">
        <f t="shared" si="9"/>
        <v>19318.003908711074</v>
      </c>
      <c r="F92" s="29">
        <f t="shared" si="10"/>
        <v>19318</v>
      </c>
      <c r="G92" s="1">
        <f t="shared" si="11"/>
        <v>2.2873999987496063E-3</v>
      </c>
      <c r="H92" s="1">
        <f t="shared" si="8"/>
        <v>2.2873999987496063E-3</v>
      </c>
      <c r="P92" s="1">
        <f t="shared" ca="1" si="12"/>
        <v>2.703379596133545E-3</v>
      </c>
      <c r="S92" s="108">
        <f t="shared" si="13"/>
        <v>20760.811000000002</v>
      </c>
    </row>
    <row r="93" spans="1:19" x14ac:dyDescent="0.2">
      <c r="A93" s="30" t="s">
        <v>53</v>
      </c>
      <c r="B93" s="31" t="s">
        <v>45</v>
      </c>
      <c r="C93" s="32">
        <v>35790.421000000002</v>
      </c>
      <c r="D93" s="33"/>
      <c r="E93" s="34">
        <f t="shared" si="9"/>
        <v>19336.988686200428</v>
      </c>
      <c r="F93" s="29">
        <f t="shared" si="10"/>
        <v>19337</v>
      </c>
      <c r="G93" s="1">
        <f t="shared" si="11"/>
        <v>-6.6208999996888451E-3</v>
      </c>
      <c r="H93" s="1">
        <f t="shared" si="8"/>
        <v>-6.6208999996888451E-3</v>
      </c>
      <c r="P93" s="1">
        <f t="shared" ca="1" si="12"/>
        <v>2.6990591124268085E-3</v>
      </c>
      <c r="S93" s="108">
        <f t="shared" si="13"/>
        <v>20771.921000000002</v>
      </c>
    </row>
    <row r="94" spans="1:19" x14ac:dyDescent="0.2">
      <c r="A94" s="30" t="s">
        <v>55</v>
      </c>
      <c r="B94" s="31" t="s">
        <v>45</v>
      </c>
      <c r="C94" s="32">
        <v>35868.271000000001</v>
      </c>
      <c r="D94" s="33"/>
      <c r="E94" s="34">
        <f t="shared" si="9"/>
        <v>19470.018832694212</v>
      </c>
      <c r="F94" s="29">
        <f t="shared" si="10"/>
        <v>19470</v>
      </c>
      <c r="G94" s="1">
        <f t="shared" si="11"/>
        <v>1.1020999998436309E-2</v>
      </c>
      <c r="H94" s="1">
        <f t="shared" si="8"/>
        <v>1.1020999998436309E-2</v>
      </c>
      <c r="P94" s="1">
        <f t="shared" ca="1" si="12"/>
        <v>2.6688157264796479E-3</v>
      </c>
      <c r="S94" s="108">
        <f t="shared" si="13"/>
        <v>20849.771000000001</v>
      </c>
    </row>
    <row r="95" spans="1:19" x14ac:dyDescent="0.2">
      <c r="A95" s="30" t="s">
        <v>53</v>
      </c>
      <c r="B95" s="31" t="s">
        <v>45</v>
      </c>
      <c r="C95" s="32">
        <v>36093.557000000001</v>
      </c>
      <c r="D95" s="33"/>
      <c r="E95" s="34">
        <f t="shared" si="9"/>
        <v>19854.987741917073</v>
      </c>
      <c r="F95" s="29">
        <f t="shared" si="10"/>
        <v>19855</v>
      </c>
      <c r="G95" s="1">
        <f t="shared" si="11"/>
        <v>-7.1735000019543804E-3</v>
      </c>
      <c r="H95" s="1">
        <f t="shared" si="8"/>
        <v>-7.1735000019543804E-3</v>
      </c>
      <c r="P95" s="1">
        <f t="shared" ca="1" si="12"/>
        <v>2.5812690829483936E-3</v>
      </c>
      <c r="S95" s="108">
        <f t="shared" si="13"/>
        <v>21075.057000000001</v>
      </c>
    </row>
    <row r="96" spans="1:19" x14ac:dyDescent="0.2">
      <c r="A96" s="30" t="s">
        <v>53</v>
      </c>
      <c r="B96" s="31" t="s">
        <v>45</v>
      </c>
      <c r="C96" s="32">
        <v>36119.303</v>
      </c>
      <c r="D96" s="33"/>
      <c r="E96" s="34">
        <f t="shared" si="9"/>
        <v>19898.982528707424</v>
      </c>
      <c r="F96" s="29">
        <f t="shared" si="10"/>
        <v>19899</v>
      </c>
      <c r="G96" s="1">
        <f t="shared" si="11"/>
        <v>-1.0224300000118092E-2</v>
      </c>
      <c r="H96" s="1">
        <f t="shared" si="8"/>
        <v>-1.0224300000118092E-2</v>
      </c>
      <c r="P96" s="1">
        <f t="shared" ca="1" si="12"/>
        <v>2.5712637522591073E-3</v>
      </c>
      <c r="S96" s="108">
        <f t="shared" si="13"/>
        <v>21100.803</v>
      </c>
    </row>
    <row r="97" spans="1:19" x14ac:dyDescent="0.2">
      <c r="A97" s="30" t="s">
        <v>55</v>
      </c>
      <c r="B97" s="31" t="s">
        <v>45</v>
      </c>
      <c r="C97" s="32">
        <v>36130.415999999997</v>
      </c>
      <c r="D97" s="33"/>
      <c r="E97" s="34">
        <f t="shared" si="9"/>
        <v>19917.972432599334</v>
      </c>
      <c r="F97" s="29">
        <f t="shared" si="10"/>
        <v>19918</v>
      </c>
      <c r="G97" s="1">
        <f t="shared" si="11"/>
        <v>-1.6132600001583342E-2</v>
      </c>
      <c r="H97" s="1">
        <f t="shared" si="8"/>
        <v>-1.6132600001583342E-2</v>
      </c>
      <c r="P97" s="1">
        <f t="shared" ca="1" si="12"/>
        <v>2.5669432685523699E-3</v>
      </c>
      <c r="S97" s="108">
        <f t="shared" si="13"/>
        <v>21111.915999999997</v>
      </c>
    </row>
    <row r="98" spans="1:19" x14ac:dyDescent="0.2">
      <c r="A98" s="30" t="s">
        <v>53</v>
      </c>
      <c r="B98" s="31" t="s">
        <v>45</v>
      </c>
      <c r="C98" s="32">
        <v>36137.442999999999</v>
      </c>
      <c r="D98" s="33"/>
      <c r="E98" s="34">
        <f t="shared" si="9"/>
        <v>19929.980176201287</v>
      </c>
      <c r="F98" s="29">
        <f t="shared" si="10"/>
        <v>19930</v>
      </c>
      <c r="G98" s="1">
        <f t="shared" si="11"/>
        <v>-1.160100000561215E-2</v>
      </c>
      <c r="H98" s="1">
        <f t="shared" si="8"/>
        <v>-1.160100000561215E-2</v>
      </c>
      <c r="P98" s="1">
        <f t="shared" ca="1" si="12"/>
        <v>2.5642145420007459E-3</v>
      </c>
      <c r="S98" s="108">
        <f t="shared" si="13"/>
        <v>21118.942999999999</v>
      </c>
    </row>
    <row r="99" spans="1:19" x14ac:dyDescent="0.2">
      <c r="A99" s="30" t="s">
        <v>53</v>
      </c>
      <c r="B99" s="31" t="s">
        <v>45</v>
      </c>
      <c r="C99" s="32">
        <v>36143.296000000002</v>
      </c>
      <c r="D99" s="33"/>
      <c r="E99" s="34">
        <f t="shared" si="9"/>
        <v>19939.981787600496</v>
      </c>
      <c r="F99" s="29">
        <f t="shared" si="10"/>
        <v>19940</v>
      </c>
      <c r="G99" s="1">
        <f t="shared" si="11"/>
        <v>-1.0657999999239109E-2</v>
      </c>
      <c r="H99" s="1">
        <f t="shared" si="8"/>
        <v>-1.0657999999239109E-2</v>
      </c>
      <c r="P99" s="1">
        <f t="shared" ca="1" si="12"/>
        <v>2.5619406032077264E-3</v>
      </c>
      <c r="S99" s="108">
        <f t="shared" si="13"/>
        <v>21124.796000000002</v>
      </c>
    </row>
    <row r="100" spans="1:19" x14ac:dyDescent="0.2">
      <c r="A100" s="30" t="s">
        <v>53</v>
      </c>
      <c r="B100" s="31" t="s">
        <v>45</v>
      </c>
      <c r="C100" s="32">
        <v>36157.341</v>
      </c>
      <c r="D100" s="33"/>
      <c r="E100" s="34">
        <f t="shared" si="9"/>
        <v>19963.981895596709</v>
      </c>
      <c r="F100" s="29">
        <f t="shared" si="10"/>
        <v>19964</v>
      </c>
      <c r="G100" s="1">
        <f t="shared" si="11"/>
        <v>-1.0594799998216331E-2</v>
      </c>
      <c r="H100" s="1">
        <f t="shared" si="8"/>
        <v>-1.0594799998216331E-2</v>
      </c>
      <c r="P100" s="1">
        <f t="shared" ca="1" si="12"/>
        <v>2.5564831501044801E-3</v>
      </c>
      <c r="S100" s="108">
        <f t="shared" si="13"/>
        <v>21138.841</v>
      </c>
    </row>
    <row r="101" spans="1:19" x14ac:dyDescent="0.2">
      <c r="A101" s="30" t="s">
        <v>53</v>
      </c>
      <c r="B101" s="31" t="s">
        <v>45</v>
      </c>
      <c r="C101" s="32">
        <v>36158.512000000002</v>
      </c>
      <c r="D101" s="33"/>
      <c r="E101" s="34">
        <f t="shared" si="9"/>
        <v>19965.982901396896</v>
      </c>
      <c r="F101" s="29">
        <f t="shared" si="10"/>
        <v>19966</v>
      </c>
      <c r="G101" s="1">
        <f t="shared" si="11"/>
        <v>-1.0006199998315424E-2</v>
      </c>
      <c r="H101" s="1">
        <f t="shared" si="8"/>
        <v>-1.0006199998315424E-2</v>
      </c>
      <c r="P101" s="1">
        <f t="shared" ca="1" si="12"/>
        <v>2.5560283623458756E-3</v>
      </c>
      <c r="S101" s="108">
        <f t="shared" si="13"/>
        <v>21140.012000000002</v>
      </c>
    </row>
    <row r="102" spans="1:19" x14ac:dyDescent="0.2">
      <c r="A102" s="30" t="s">
        <v>53</v>
      </c>
      <c r="B102" s="31" t="s">
        <v>45</v>
      </c>
      <c r="C102" s="32">
        <v>36165.535000000003</v>
      </c>
      <c r="D102" s="33"/>
      <c r="E102" s="34">
        <f t="shared" si="9"/>
        <v>19977.983809795431</v>
      </c>
      <c r="F102" s="29">
        <f t="shared" si="10"/>
        <v>19978</v>
      </c>
      <c r="G102" s="1">
        <f t="shared" si="11"/>
        <v>-9.4745999958831817E-3</v>
      </c>
      <c r="H102" s="1">
        <f t="shared" si="8"/>
        <v>-9.4745999958831817E-3</v>
      </c>
      <c r="P102" s="1">
        <f t="shared" ca="1" si="12"/>
        <v>2.5532996357942525E-3</v>
      </c>
      <c r="S102" s="108">
        <f t="shared" si="13"/>
        <v>21147.035000000003</v>
      </c>
    </row>
    <row r="103" spans="1:19" x14ac:dyDescent="0.2">
      <c r="A103" s="30" t="s">
        <v>53</v>
      </c>
      <c r="B103" s="31" t="s">
        <v>45</v>
      </c>
      <c r="C103" s="32">
        <v>36219.383999999998</v>
      </c>
      <c r="D103" s="33"/>
      <c r="E103" s="34">
        <f t="shared" si="9"/>
        <v>20070.001026989306</v>
      </c>
      <c r="F103" s="29">
        <f t="shared" si="10"/>
        <v>20070</v>
      </c>
      <c r="G103" s="1">
        <f t="shared" si="11"/>
        <v>6.0099999973317608E-4</v>
      </c>
      <c r="H103" s="1">
        <f t="shared" si="8"/>
        <v>6.0099999973317608E-4</v>
      </c>
      <c r="P103" s="1">
        <f t="shared" ca="1" si="12"/>
        <v>2.5323793988984719E-3</v>
      </c>
      <c r="S103" s="108">
        <f t="shared" si="13"/>
        <v>21200.883999999998</v>
      </c>
    </row>
    <row r="104" spans="1:19" x14ac:dyDescent="0.2">
      <c r="A104" s="30" t="s">
        <v>53</v>
      </c>
      <c r="B104" s="31" t="s">
        <v>56</v>
      </c>
      <c r="C104" s="32">
        <v>36220.256000000001</v>
      </c>
      <c r="D104" s="33"/>
      <c r="E104" s="34">
        <f t="shared" si="9"/>
        <v>20071.491101334112</v>
      </c>
      <c r="F104" s="29">
        <f t="shared" si="10"/>
        <v>20071.5</v>
      </c>
      <c r="G104" s="1">
        <f t="shared" si="11"/>
        <v>-5.2075499988859519E-3</v>
      </c>
      <c r="H104" s="1">
        <f t="shared" si="8"/>
        <v>-5.2075499988859519E-3</v>
      </c>
      <c r="P104" s="1">
        <f t="shared" ca="1" si="12"/>
        <v>2.5320383080795188E-3</v>
      </c>
      <c r="S104" s="108">
        <f t="shared" si="13"/>
        <v>21201.756000000001</v>
      </c>
    </row>
    <row r="105" spans="1:19" x14ac:dyDescent="0.2">
      <c r="A105" s="30" t="s">
        <v>53</v>
      </c>
      <c r="B105" s="31" t="s">
        <v>45</v>
      </c>
      <c r="C105" s="32">
        <v>36232.249000000003</v>
      </c>
      <c r="D105" s="33"/>
      <c r="E105" s="34">
        <f t="shared" si="9"/>
        <v>20091.984749977662</v>
      </c>
      <c r="F105" s="29">
        <f t="shared" si="10"/>
        <v>20092</v>
      </c>
      <c r="G105" s="1">
        <f t="shared" si="11"/>
        <v>-8.9243999973405153E-3</v>
      </c>
      <c r="H105" s="1">
        <f t="shared" si="8"/>
        <v>-8.9243999973405153E-3</v>
      </c>
      <c r="P105" s="1">
        <f t="shared" ca="1" si="12"/>
        <v>2.5273767335538292E-3</v>
      </c>
      <c r="S105" s="108">
        <f t="shared" si="13"/>
        <v>21213.749000000003</v>
      </c>
    </row>
    <row r="106" spans="1:19" x14ac:dyDescent="0.2">
      <c r="A106" s="30" t="s">
        <v>53</v>
      </c>
      <c r="B106" s="31" t="s">
        <v>56</v>
      </c>
      <c r="C106" s="32">
        <v>36234.296000000002</v>
      </c>
      <c r="D106" s="33"/>
      <c r="E106" s="34">
        <f t="shared" si="9"/>
        <v>20095.482665326057</v>
      </c>
      <c r="F106" s="29">
        <f t="shared" si="10"/>
        <v>20095.5</v>
      </c>
      <c r="G106" s="1">
        <f t="shared" si="11"/>
        <v>-1.0144350002519786E-2</v>
      </c>
      <c r="H106" s="1">
        <f t="shared" si="8"/>
        <v>-1.0144350002519786E-2</v>
      </c>
      <c r="P106" s="1">
        <f t="shared" ca="1" si="12"/>
        <v>2.5265808549762717E-3</v>
      </c>
      <c r="S106" s="108">
        <f t="shared" si="13"/>
        <v>21215.796000000002</v>
      </c>
    </row>
    <row r="107" spans="1:19" x14ac:dyDescent="0.2">
      <c r="A107" s="30" t="s">
        <v>53</v>
      </c>
      <c r="B107" s="31" t="s">
        <v>45</v>
      </c>
      <c r="C107" s="32">
        <v>36484.474000000002</v>
      </c>
      <c r="D107" s="33"/>
      <c r="E107" s="34">
        <f t="shared" si="9"/>
        <v>20522.987045409845</v>
      </c>
      <c r="F107" s="29">
        <f t="shared" si="10"/>
        <v>20523</v>
      </c>
      <c r="G107" s="1">
        <f t="shared" si="11"/>
        <v>-7.5810999987879768E-3</v>
      </c>
      <c r="H107" s="1">
        <f t="shared" si="8"/>
        <v>-7.5810999987879768E-3</v>
      </c>
      <c r="P107" s="1">
        <f t="shared" ca="1" si="12"/>
        <v>2.4293699715746842E-3</v>
      </c>
      <c r="S107" s="108">
        <f t="shared" si="13"/>
        <v>21465.974000000002</v>
      </c>
    </row>
    <row r="108" spans="1:19" x14ac:dyDescent="0.2">
      <c r="A108" s="30" t="s">
        <v>53</v>
      </c>
      <c r="B108" s="31" t="s">
        <v>45</v>
      </c>
      <c r="C108" s="32">
        <v>36490.326999999997</v>
      </c>
      <c r="D108" s="33"/>
      <c r="E108" s="34">
        <f t="shared" si="9"/>
        <v>20532.988656809044</v>
      </c>
      <c r="F108" s="29">
        <f t="shared" si="10"/>
        <v>20533</v>
      </c>
      <c r="G108" s="1">
        <f t="shared" si="11"/>
        <v>-6.638099999690894E-3</v>
      </c>
      <c r="H108" s="1">
        <f t="shared" si="8"/>
        <v>-6.638099999690894E-3</v>
      </c>
      <c r="P108" s="1">
        <f t="shared" ca="1" si="12"/>
        <v>2.4270960327816647E-3</v>
      </c>
      <c r="S108" s="108">
        <f t="shared" si="13"/>
        <v>21471.826999999997</v>
      </c>
    </row>
    <row r="109" spans="1:19" x14ac:dyDescent="0.2">
      <c r="A109" s="30" t="s">
        <v>53</v>
      </c>
      <c r="B109" s="31" t="s">
        <v>45</v>
      </c>
      <c r="C109" s="32">
        <v>36500.273000000001</v>
      </c>
      <c r="D109" s="33"/>
      <c r="E109" s="34">
        <f t="shared" si="9"/>
        <v>20549.984390104197</v>
      </c>
      <c r="F109" s="29">
        <f t="shared" si="10"/>
        <v>20550</v>
      </c>
      <c r="G109" s="1">
        <f t="shared" si="11"/>
        <v>-9.1350000002421439E-3</v>
      </c>
      <c r="H109" s="1">
        <f t="shared" si="8"/>
        <v>-9.1350000002421439E-3</v>
      </c>
      <c r="P109" s="1">
        <f t="shared" ca="1" si="12"/>
        <v>2.4232303368335317E-3</v>
      </c>
      <c r="S109" s="108">
        <f t="shared" si="13"/>
        <v>21481.773000000001</v>
      </c>
    </row>
    <row r="110" spans="1:19" x14ac:dyDescent="0.2">
      <c r="A110" s="30" t="s">
        <v>53</v>
      </c>
      <c r="B110" s="31" t="s">
        <v>45</v>
      </c>
      <c r="C110" s="32">
        <v>36501.445</v>
      </c>
      <c r="D110" s="33"/>
      <c r="E110" s="34">
        <f t="shared" si="9"/>
        <v>20551.987104705233</v>
      </c>
      <c r="F110" s="29">
        <f t="shared" si="10"/>
        <v>20552</v>
      </c>
      <c r="G110" s="1">
        <f t="shared" si="11"/>
        <v>-7.5464000037754886E-3</v>
      </c>
      <c r="H110" s="1">
        <f t="shared" si="8"/>
        <v>-7.5464000037754886E-3</v>
      </c>
      <c r="P110" s="1">
        <f t="shared" ca="1" si="12"/>
        <v>2.4227755490749273E-3</v>
      </c>
      <c r="S110" s="108">
        <f t="shared" si="13"/>
        <v>21482.945</v>
      </c>
    </row>
    <row r="111" spans="1:19" x14ac:dyDescent="0.2">
      <c r="A111" s="30" t="s">
        <v>53</v>
      </c>
      <c r="B111" s="31" t="s">
        <v>45</v>
      </c>
      <c r="C111" s="32">
        <v>36507.298000000003</v>
      </c>
      <c r="D111" s="33"/>
      <c r="E111" s="34">
        <f t="shared" si="9"/>
        <v>20561.988716104443</v>
      </c>
      <c r="F111" s="29">
        <f t="shared" si="10"/>
        <v>20562</v>
      </c>
      <c r="G111" s="1">
        <f t="shared" si="11"/>
        <v>-6.6033999974024482E-3</v>
      </c>
      <c r="H111" s="1">
        <f t="shared" si="8"/>
        <v>-6.6033999974024482E-3</v>
      </c>
      <c r="P111" s="1">
        <f t="shared" ca="1" si="12"/>
        <v>2.4205016102819077E-3</v>
      </c>
      <c r="S111" s="108">
        <f t="shared" si="13"/>
        <v>21488.798000000003</v>
      </c>
    </row>
    <row r="112" spans="1:19" x14ac:dyDescent="0.2">
      <c r="A112" s="30" t="s">
        <v>53</v>
      </c>
      <c r="B112" s="31" t="s">
        <v>56</v>
      </c>
      <c r="C112" s="32">
        <v>36513.434000000001</v>
      </c>
      <c r="D112" s="33"/>
      <c r="E112" s="34">
        <f t="shared" si="9"/>
        <v>20572.473918145362</v>
      </c>
      <c r="F112" s="29">
        <f t="shared" si="10"/>
        <v>20572.5</v>
      </c>
      <c r="G112" s="1">
        <f t="shared" si="11"/>
        <v>-1.5263250003044959E-2</v>
      </c>
      <c r="H112" s="1">
        <f t="shared" si="8"/>
        <v>-1.5263250003044959E-2</v>
      </c>
      <c r="P112" s="1">
        <f t="shared" ca="1" si="12"/>
        <v>2.4181139745492377E-3</v>
      </c>
      <c r="S112" s="108">
        <f t="shared" si="13"/>
        <v>21494.934000000001</v>
      </c>
    </row>
    <row r="113" spans="1:19" x14ac:dyDescent="0.2">
      <c r="A113" s="30" t="s">
        <v>53</v>
      </c>
      <c r="B113" s="31" t="s">
        <v>56</v>
      </c>
      <c r="C113" s="32">
        <v>36540.357000000004</v>
      </c>
      <c r="D113" s="33"/>
      <c r="E113" s="34">
        <f t="shared" si="9"/>
        <v>20618.479963541027</v>
      </c>
      <c r="F113" s="29">
        <f t="shared" si="10"/>
        <v>20618.5</v>
      </c>
      <c r="G113" s="1">
        <f t="shared" si="11"/>
        <v>-1.1725450000085402E-2</v>
      </c>
      <c r="H113" s="1">
        <f t="shared" si="8"/>
        <v>-1.1725450000085402E-2</v>
      </c>
      <c r="P113" s="1">
        <f t="shared" ca="1" si="12"/>
        <v>2.407653856101347E-3</v>
      </c>
      <c r="S113" s="108">
        <f t="shared" si="13"/>
        <v>21521.857000000004</v>
      </c>
    </row>
    <row r="114" spans="1:19" x14ac:dyDescent="0.2">
      <c r="A114" s="30" t="s">
        <v>53</v>
      </c>
      <c r="B114" s="31" t="s">
        <v>45</v>
      </c>
      <c r="C114" s="32">
        <v>36589.222999999998</v>
      </c>
      <c r="D114" s="33"/>
      <c r="E114" s="34">
        <f t="shared" si="9"/>
        <v>20701.982226078791</v>
      </c>
      <c r="F114" s="29">
        <f t="shared" si="10"/>
        <v>20702</v>
      </c>
      <c r="G114" s="1">
        <f t="shared" si="11"/>
        <v>-1.0401400002592709E-2</v>
      </c>
      <c r="H114" s="1">
        <f t="shared" ref="H114:H145" si="14">+G114</f>
        <v>-1.0401400002592709E-2</v>
      </c>
      <c r="P114" s="1">
        <f t="shared" ca="1" si="12"/>
        <v>2.3886664671796337E-3</v>
      </c>
      <c r="S114" s="108">
        <f t="shared" si="13"/>
        <v>21570.722999999998</v>
      </c>
    </row>
    <row r="115" spans="1:19" x14ac:dyDescent="0.2">
      <c r="A115" s="30" t="s">
        <v>53</v>
      </c>
      <c r="B115" s="31" t="s">
        <v>56</v>
      </c>
      <c r="C115" s="32">
        <v>36595.368000000002</v>
      </c>
      <c r="D115" s="33"/>
      <c r="E115" s="34">
        <f t="shared" si="9"/>
        <v>20712.482807327407</v>
      </c>
      <c r="F115" s="29">
        <f t="shared" si="10"/>
        <v>20712.5</v>
      </c>
      <c r="G115" s="1">
        <f t="shared" si="11"/>
        <v>-1.0061249995487742E-2</v>
      </c>
      <c r="H115" s="1">
        <f t="shared" si="14"/>
        <v>-1.0061249995487742E-2</v>
      </c>
      <c r="P115" s="1">
        <f t="shared" ca="1" si="12"/>
        <v>2.3862788314469629E-3</v>
      </c>
      <c r="S115" s="108">
        <f t="shared" si="13"/>
        <v>21576.868000000002</v>
      </c>
    </row>
    <row r="116" spans="1:19" x14ac:dyDescent="0.2">
      <c r="A116" s="30" t="s">
        <v>53</v>
      </c>
      <c r="B116" s="31" t="s">
        <v>45</v>
      </c>
      <c r="C116" s="32">
        <v>36610.294999999998</v>
      </c>
      <c r="D116" s="33"/>
      <c r="E116" s="34">
        <f t="shared" si="9"/>
        <v>20737.990077676954</v>
      </c>
      <c r="F116" s="29">
        <f t="shared" si="10"/>
        <v>20738</v>
      </c>
      <c r="G116" s="1">
        <f t="shared" si="11"/>
        <v>-5.8066000055987388E-3</v>
      </c>
      <c r="H116" s="1">
        <f t="shared" si="14"/>
        <v>-5.8066000055987388E-3</v>
      </c>
      <c r="P116" s="1">
        <f t="shared" ca="1" si="12"/>
        <v>2.3804802875247635E-3</v>
      </c>
      <c r="S116" s="108">
        <f t="shared" si="13"/>
        <v>21591.794999999998</v>
      </c>
    </row>
    <row r="117" spans="1:19" x14ac:dyDescent="0.2">
      <c r="A117" s="30" t="s">
        <v>53</v>
      </c>
      <c r="B117" s="31" t="s">
        <v>45</v>
      </c>
      <c r="C117" s="32">
        <v>36620.241999999998</v>
      </c>
      <c r="D117" s="33"/>
      <c r="E117" s="34">
        <f t="shared" si="9"/>
        <v>20754.987519772956</v>
      </c>
      <c r="F117" s="29">
        <f t="shared" si="10"/>
        <v>20755</v>
      </c>
      <c r="G117" s="1">
        <f t="shared" ref="G117:G148" si="15">C117-(C$7+C$8*F117)</f>
        <v>-7.303500002308283E-3</v>
      </c>
      <c r="H117" s="1">
        <f t="shared" si="14"/>
        <v>-7.303500002308283E-3</v>
      </c>
      <c r="P117" s="1">
        <f t="shared" ca="1" si="12"/>
        <v>2.3766145915766297E-3</v>
      </c>
      <c r="S117" s="108">
        <f t="shared" si="13"/>
        <v>21601.741999999998</v>
      </c>
    </row>
    <row r="118" spans="1:19" x14ac:dyDescent="0.2">
      <c r="A118" s="30" t="s">
        <v>55</v>
      </c>
      <c r="B118" s="31" t="s">
        <v>45</v>
      </c>
      <c r="C118" s="32">
        <v>36814.546999999999</v>
      </c>
      <c r="D118" s="33"/>
      <c r="E118" s="34">
        <f t="shared" si="9"/>
        <v>21087.016069734109</v>
      </c>
      <c r="F118" s="29">
        <f t="shared" si="10"/>
        <v>21087</v>
      </c>
      <c r="G118" s="1">
        <f t="shared" si="15"/>
        <v>9.4040999974822626E-3</v>
      </c>
      <c r="H118" s="1">
        <f t="shared" si="14"/>
        <v>9.4040999974822626E-3</v>
      </c>
      <c r="P118" s="1">
        <f t="shared" ca="1" si="12"/>
        <v>2.3011198236483794E-3</v>
      </c>
      <c r="S118" s="108">
        <f t="shared" si="13"/>
        <v>21796.046999999999</v>
      </c>
    </row>
    <row r="119" spans="1:19" x14ac:dyDescent="0.2">
      <c r="A119" s="30" t="s">
        <v>57</v>
      </c>
      <c r="B119" s="31" t="s">
        <v>45</v>
      </c>
      <c r="C119" s="32">
        <v>37253.436000000002</v>
      </c>
      <c r="D119" s="33"/>
      <c r="E119" s="34">
        <f t="shared" si="9"/>
        <v>21836.989967801066</v>
      </c>
      <c r="F119" s="29">
        <f t="shared" si="10"/>
        <v>21837</v>
      </c>
      <c r="G119" s="1">
        <f t="shared" si="15"/>
        <v>-5.8709000004455447E-3</v>
      </c>
      <c r="I119" s="1">
        <f t="shared" ref="I119:I182" si="16">+G119</f>
        <v>-5.8709000004455447E-3</v>
      </c>
      <c r="P119" s="1">
        <f t="shared" ca="1" si="12"/>
        <v>2.13057441417191E-3</v>
      </c>
      <c r="S119" s="108">
        <f t="shared" si="13"/>
        <v>22234.936000000002</v>
      </c>
    </row>
    <row r="120" spans="1:19" x14ac:dyDescent="0.2">
      <c r="A120" s="30" t="s">
        <v>55</v>
      </c>
      <c r="B120" s="31" t="s">
        <v>45</v>
      </c>
      <c r="C120" s="32">
        <v>37545.442000000003</v>
      </c>
      <c r="D120" s="33"/>
      <c r="E120" s="34">
        <f t="shared" si="9"/>
        <v>22335.970070011281</v>
      </c>
      <c r="F120" s="29">
        <f t="shared" si="10"/>
        <v>22336</v>
      </c>
      <c r="G120" s="1">
        <f t="shared" si="15"/>
        <v>-1.7515200001071207E-2</v>
      </c>
      <c r="I120" s="1">
        <f t="shared" si="16"/>
        <v>-1.7515200001071207E-2</v>
      </c>
      <c r="P120" s="1">
        <f t="shared" ca="1" si="12"/>
        <v>2.0171048684002324E-3</v>
      </c>
      <c r="S120" s="108">
        <f t="shared" si="13"/>
        <v>22526.942000000003</v>
      </c>
    </row>
    <row r="121" spans="1:19" x14ac:dyDescent="0.2">
      <c r="A121" s="30" t="s">
        <v>58</v>
      </c>
      <c r="B121" s="31" t="s">
        <v>45</v>
      </c>
      <c r="C121" s="32">
        <v>37545.453999999998</v>
      </c>
      <c r="D121" s="33"/>
      <c r="E121" s="34">
        <f t="shared" si="9"/>
        <v>22335.990575621523</v>
      </c>
      <c r="F121" s="29">
        <f t="shared" si="10"/>
        <v>22336</v>
      </c>
      <c r="G121" s="1">
        <f t="shared" si="15"/>
        <v>-5.5152000059024431E-3</v>
      </c>
      <c r="I121" s="1">
        <f t="shared" si="16"/>
        <v>-5.5152000059024431E-3</v>
      </c>
      <c r="P121" s="1">
        <f t="shared" ca="1" si="12"/>
        <v>2.0171048684002324E-3</v>
      </c>
      <c r="S121" s="108">
        <f t="shared" si="13"/>
        <v>22526.953999999998</v>
      </c>
    </row>
    <row r="122" spans="1:19" x14ac:dyDescent="0.2">
      <c r="A122" s="30" t="s">
        <v>58</v>
      </c>
      <c r="B122" s="31" t="s">
        <v>45</v>
      </c>
      <c r="C122" s="32">
        <v>37545.46</v>
      </c>
      <c r="D122" s="33"/>
      <c r="E122" s="34">
        <f t="shared" si="9"/>
        <v>22336.000828426651</v>
      </c>
      <c r="F122" s="29">
        <f t="shared" si="10"/>
        <v>22336</v>
      </c>
      <c r="G122" s="1">
        <f t="shared" si="15"/>
        <v>4.847999953199178E-4</v>
      </c>
      <c r="I122" s="1">
        <f t="shared" si="16"/>
        <v>4.847999953199178E-4</v>
      </c>
      <c r="P122" s="1">
        <f t="shared" ca="1" si="12"/>
        <v>2.0171048684002324E-3</v>
      </c>
      <c r="S122" s="108">
        <f t="shared" si="13"/>
        <v>22526.959999999999</v>
      </c>
    </row>
    <row r="123" spans="1:19" x14ac:dyDescent="0.2">
      <c r="A123" s="30" t="s">
        <v>55</v>
      </c>
      <c r="B123" s="31" t="s">
        <v>45</v>
      </c>
      <c r="C123" s="32">
        <v>37559.491999999998</v>
      </c>
      <c r="D123" s="33"/>
      <c r="E123" s="34">
        <f t="shared" si="9"/>
        <v>22359.978722011758</v>
      </c>
      <c r="F123" s="29">
        <f t="shared" si="10"/>
        <v>22360</v>
      </c>
      <c r="G123" s="1">
        <f t="shared" si="15"/>
        <v>-1.2452000002667774E-2</v>
      </c>
      <c r="I123" s="1">
        <f t="shared" si="16"/>
        <v>-1.2452000002667774E-2</v>
      </c>
      <c r="P123" s="1">
        <f t="shared" ca="1" si="12"/>
        <v>2.0116474152969853E-3</v>
      </c>
      <c r="S123" s="108">
        <f t="shared" si="13"/>
        <v>22540.991999999998</v>
      </c>
    </row>
    <row r="124" spans="1:19" x14ac:dyDescent="0.2">
      <c r="A124" s="30" t="s">
        <v>58</v>
      </c>
      <c r="B124" s="31" t="s">
        <v>45</v>
      </c>
      <c r="C124" s="32">
        <v>37902.432000000001</v>
      </c>
      <c r="D124" s="33"/>
      <c r="E124" s="34">
        <f t="shared" si="9"/>
        <v>22945.994886926084</v>
      </c>
      <c r="F124" s="29">
        <f t="shared" si="10"/>
        <v>22946</v>
      </c>
      <c r="G124" s="1">
        <f t="shared" si="15"/>
        <v>-2.9922000030637719E-3</v>
      </c>
      <c r="I124" s="1">
        <f t="shared" si="16"/>
        <v>-2.9922000030637719E-3</v>
      </c>
      <c r="P124" s="1">
        <f t="shared" ca="1" si="12"/>
        <v>1.8783946020260369E-3</v>
      </c>
      <c r="S124" s="108">
        <f t="shared" si="13"/>
        <v>22883.932000000001</v>
      </c>
    </row>
    <row r="125" spans="1:19" x14ac:dyDescent="0.2">
      <c r="A125" s="30" t="s">
        <v>58</v>
      </c>
      <c r="B125" s="31" t="s">
        <v>45</v>
      </c>
      <c r="C125" s="32">
        <v>37905.357000000004</v>
      </c>
      <c r="D125" s="33"/>
      <c r="E125" s="34">
        <f t="shared" si="9"/>
        <v>22950.993129424409</v>
      </c>
      <c r="F125" s="29">
        <f t="shared" si="10"/>
        <v>22951</v>
      </c>
      <c r="G125" s="1">
        <f t="shared" si="15"/>
        <v>-4.0206999983638525E-3</v>
      </c>
      <c r="I125" s="1">
        <f t="shared" si="16"/>
        <v>-4.0206999983638525E-3</v>
      </c>
      <c r="P125" s="1">
        <f t="shared" ca="1" si="12"/>
        <v>1.8772576326295271E-3</v>
      </c>
      <c r="S125" s="108">
        <f t="shared" si="13"/>
        <v>22886.857000000004</v>
      </c>
    </row>
    <row r="126" spans="1:19" x14ac:dyDescent="0.2">
      <c r="A126" s="30" t="s">
        <v>58</v>
      </c>
      <c r="B126" s="31" t="s">
        <v>45</v>
      </c>
      <c r="C126" s="32">
        <v>37905.358999999997</v>
      </c>
      <c r="D126" s="33"/>
      <c r="E126" s="34">
        <f t="shared" si="9"/>
        <v>22950.996547026105</v>
      </c>
      <c r="F126" s="29">
        <f t="shared" si="10"/>
        <v>22951</v>
      </c>
      <c r="G126" s="1">
        <f t="shared" si="15"/>
        <v>-2.0207000052323565E-3</v>
      </c>
      <c r="I126" s="1">
        <f t="shared" si="16"/>
        <v>-2.0207000052323565E-3</v>
      </c>
      <c r="P126" s="1">
        <f t="shared" ca="1" si="12"/>
        <v>1.8772576326295271E-3</v>
      </c>
      <c r="S126" s="108">
        <f t="shared" si="13"/>
        <v>22886.858999999997</v>
      </c>
    </row>
    <row r="127" spans="1:19" x14ac:dyDescent="0.2">
      <c r="A127" s="30" t="s">
        <v>59</v>
      </c>
      <c r="B127" s="31" t="s">
        <v>45</v>
      </c>
      <c r="C127" s="32">
        <v>39052.364999999998</v>
      </c>
      <c r="D127" s="33"/>
      <c r="E127" s="34">
        <f t="shared" si="9"/>
        <v>24911.001379514924</v>
      </c>
      <c r="F127" s="29">
        <f t="shared" si="10"/>
        <v>24911</v>
      </c>
      <c r="G127" s="1">
        <f t="shared" si="15"/>
        <v>8.0729999899631366E-4</v>
      </c>
      <c r="I127" s="1">
        <f t="shared" si="16"/>
        <v>8.0729999899631366E-4</v>
      </c>
      <c r="P127" s="1">
        <f t="shared" ca="1" si="12"/>
        <v>1.4315656291976871E-3</v>
      </c>
      <c r="S127" s="108">
        <f t="shared" si="13"/>
        <v>24033.864999999998</v>
      </c>
    </row>
    <row r="128" spans="1:19" x14ac:dyDescent="0.2">
      <c r="A128" s="30" t="s">
        <v>59</v>
      </c>
      <c r="B128" s="31" t="s">
        <v>45</v>
      </c>
      <c r="C128" s="32">
        <v>39056.455999999998</v>
      </c>
      <c r="D128" s="33"/>
      <c r="E128" s="34">
        <f t="shared" si="9"/>
        <v>24917.992083809157</v>
      </c>
      <c r="F128" s="29">
        <f t="shared" si="10"/>
        <v>24918</v>
      </c>
      <c r="G128" s="1">
        <f t="shared" si="15"/>
        <v>-4.6326000010594726E-3</v>
      </c>
      <c r="I128" s="1">
        <f t="shared" si="16"/>
        <v>-4.6326000010594726E-3</v>
      </c>
      <c r="P128" s="1">
        <f t="shared" ca="1" si="12"/>
        <v>1.4299738720425738E-3</v>
      </c>
      <c r="S128" s="108">
        <f t="shared" si="13"/>
        <v>24037.955999999998</v>
      </c>
    </row>
    <row r="129" spans="1:36" x14ac:dyDescent="0.2">
      <c r="A129" s="30" t="s">
        <v>59</v>
      </c>
      <c r="B129" s="31" t="s">
        <v>45</v>
      </c>
      <c r="C129" s="32">
        <v>39443.273999999998</v>
      </c>
      <c r="D129" s="33"/>
      <c r="E129" s="34">
        <f t="shared" si="9"/>
        <v>25578.987012600861</v>
      </c>
      <c r="F129" s="29">
        <f t="shared" si="10"/>
        <v>25579</v>
      </c>
      <c r="G129" s="1">
        <f t="shared" si="15"/>
        <v>-7.6003000067430548E-3</v>
      </c>
      <c r="I129" s="1">
        <f t="shared" si="16"/>
        <v>-7.6003000067430548E-3</v>
      </c>
      <c r="P129" s="1">
        <f t="shared" ca="1" si="12"/>
        <v>1.2796665178239786E-3</v>
      </c>
      <c r="S129" s="108">
        <f t="shared" si="13"/>
        <v>24424.773999999998</v>
      </c>
    </row>
    <row r="130" spans="1:36" x14ac:dyDescent="0.2">
      <c r="A130" s="30" t="s">
        <v>60</v>
      </c>
      <c r="B130" s="31" t="s">
        <v>45</v>
      </c>
      <c r="C130" s="32">
        <v>39536.322</v>
      </c>
      <c r="D130" s="33"/>
      <c r="E130" s="34">
        <f t="shared" si="9"/>
        <v>25737.987514475677</v>
      </c>
      <c r="F130" s="29">
        <f t="shared" si="10"/>
        <v>25738</v>
      </c>
      <c r="G130" s="1">
        <f t="shared" si="15"/>
        <v>-7.3066000040853396E-3</v>
      </c>
      <c r="I130" s="1">
        <f t="shared" si="16"/>
        <v>-7.3066000040853396E-3</v>
      </c>
      <c r="P130" s="1">
        <f t="shared" ca="1" si="12"/>
        <v>1.2435108910149673E-3</v>
      </c>
      <c r="S130" s="108">
        <f t="shared" si="13"/>
        <v>24517.822</v>
      </c>
    </row>
    <row r="131" spans="1:36" x14ac:dyDescent="0.2">
      <c r="A131" s="30" t="s">
        <v>59</v>
      </c>
      <c r="B131" s="31" t="s">
        <v>45</v>
      </c>
      <c r="C131" s="32">
        <v>40151.381000000001</v>
      </c>
      <c r="D131" s="33"/>
      <c r="E131" s="34">
        <f t="shared" si="9"/>
        <v>26789.000859014188</v>
      </c>
      <c r="F131" s="29">
        <f t="shared" si="10"/>
        <v>26789</v>
      </c>
      <c r="G131" s="1">
        <f t="shared" si="15"/>
        <v>5.0270000065211207E-4</v>
      </c>
      <c r="I131" s="1">
        <f t="shared" si="16"/>
        <v>5.0270000065211207E-4</v>
      </c>
      <c r="P131" s="1">
        <f t="shared" ca="1" si="12"/>
        <v>1.0045199238686081E-3</v>
      </c>
      <c r="S131" s="108">
        <f t="shared" si="13"/>
        <v>25132.881000000001</v>
      </c>
    </row>
    <row r="132" spans="1:36" x14ac:dyDescent="0.2">
      <c r="A132" s="30" t="s">
        <v>59</v>
      </c>
      <c r="B132" s="31" t="s">
        <v>45</v>
      </c>
      <c r="C132" s="32">
        <v>41597.425999999999</v>
      </c>
      <c r="D132" s="33"/>
      <c r="E132" s="34">
        <f t="shared" si="9"/>
        <v>29260.003790120292</v>
      </c>
      <c r="F132" s="29">
        <f t="shared" si="10"/>
        <v>29260</v>
      </c>
      <c r="G132" s="1">
        <f t="shared" si="15"/>
        <v>2.2180000014486723E-3</v>
      </c>
      <c r="I132" s="1">
        <f t="shared" si="16"/>
        <v>2.2180000014486723E-3</v>
      </c>
      <c r="P132" s="1">
        <f t="shared" ca="1" si="12"/>
        <v>4.4262964811346648E-4</v>
      </c>
      <c r="S132" s="108">
        <f t="shared" si="13"/>
        <v>26578.925999999999</v>
      </c>
    </row>
    <row r="133" spans="1:36" x14ac:dyDescent="0.2">
      <c r="A133" s="1" t="s">
        <v>61</v>
      </c>
      <c r="C133" s="33">
        <v>41931.57</v>
      </c>
      <c r="D133" s="33"/>
      <c r="E133" s="1">
        <f t="shared" si="9"/>
        <v>29830.98934272171</v>
      </c>
      <c r="F133" s="29">
        <f t="shared" si="10"/>
        <v>29831</v>
      </c>
      <c r="G133" s="1">
        <f t="shared" si="15"/>
        <v>-6.2366999991354533E-3</v>
      </c>
      <c r="I133" s="1">
        <f t="shared" si="16"/>
        <v>-6.2366999991354533E-3</v>
      </c>
      <c r="P133" s="1">
        <f t="shared" ca="1" si="12"/>
        <v>3.1278774303204748E-4</v>
      </c>
      <c r="S133" s="108">
        <f t="shared" si="13"/>
        <v>26913.07</v>
      </c>
      <c r="AH133" s="1" t="s">
        <v>62</v>
      </c>
      <c r="AJ133" s="1" t="s">
        <v>63</v>
      </c>
    </row>
    <row r="134" spans="1:36" x14ac:dyDescent="0.2">
      <c r="A134" s="30" t="s">
        <v>59</v>
      </c>
      <c r="B134" s="31" t="s">
        <v>45</v>
      </c>
      <c r="C134" s="32">
        <v>42009.408000000003</v>
      </c>
      <c r="D134" s="33"/>
      <c r="E134" s="34">
        <f t="shared" si="9"/>
        <v>29963.998983605255</v>
      </c>
      <c r="F134" s="29">
        <f t="shared" si="10"/>
        <v>29964</v>
      </c>
      <c r="G134" s="1">
        <f t="shared" si="15"/>
        <v>-5.9479999617906287E-4</v>
      </c>
      <c r="I134" s="1">
        <f t="shared" si="16"/>
        <v>-5.9479999617906287E-4</v>
      </c>
      <c r="P134" s="1">
        <f t="shared" ca="1" si="12"/>
        <v>2.8254435708488686E-4</v>
      </c>
      <c r="S134" s="108">
        <f t="shared" si="13"/>
        <v>26990.908000000003</v>
      </c>
    </row>
    <row r="135" spans="1:36" x14ac:dyDescent="0.2">
      <c r="A135" s="30" t="s">
        <v>59</v>
      </c>
      <c r="B135" s="31" t="s">
        <v>45</v>
      </c>
      <c r="C135" s="32">
        <v>42036.321000000004</v>
      </c>
      <c r="D135" s="33"/>
      <c r="E135" s="34">
        <f t="shared" si="9"/>
        <v>30009.987940992374</v>
      </c>
      <c r="F135" s="29">
        <f t="shared" si="10"/>
        <v>30010</v>
      </c>
      <c r="G135" s="1">
        <f t="shared" si="15"/>
        <v>-7.0570000025327317E-3</v>
      </c>
      <c r="I135" s="1">
        <f t="shared" si="16"/>
        <v>-7.0570000025327317E-3</v>
      </c>
      <c r="P135" s="1">
        <f t="shared" ca="1" si="12"/>
        <v>2.7208423863699701E-4</v>
      </c>
      <c r="S135" s="108">
        <f t="shared" si="13"/>
        <v>27017.821000000004</v>
      </c>
    </row>
    <row r="136" spans="1:36" x14ac:dyDescent="0.2">
      <c r="A136" s="1" t="s">
        <v>64</v>
      </c>
      <c r="C136" s="36">
        <v>42299.67</v>
      </c>
      <c r="D136" s="33"/>
      <c r="E136" s="1">
        <f t="shared" si="9"/>
        <v>30459.998937125863</v>
      </c>
      <c r="F136" s="29">
        <f t="shared" si="10"/>
        <v>30460</v>
      </c>
      <c r="G136" s="1">
        <f t="shared" si="15"/>
        <v>-6.2200000684242696E-4</v>
      </c>
      <c r="I136" s="1">
        <f t="shared" si="16"/>
        <v>-6.2200000684242696E-4</v>
      </c>
      <c r="P136" s="1">
        <f t="shared" ca="1" si="12"/>
        <v>1.697569929511155E-4</v>
      </c>
      <c r="S136" s="108">
        <f t="shared" si="13"/>
        <v>27281.17</v>
      </c>
      <c r="AF136" s="1">
        <v>6</v>
      </c>
      <c r="AH136" s="1" t="s">
        <v>65</v>
      </c>
      <c r="AJ136" s="1" t="s">
        <v>63</v>
      </c>
    </row>
    <row r="137" spans="1:36" x14ac:dyDescent="0.2">
      <c r="A137" s="1" t="s">
        <v>64</v>
      </c>
      <c r="C137" s="33">
        <v>42318.409</v>
      </c>
      <c r="D137" s="33"/>
      <c r="E137" s="1">
        <f t="shared" si="9"/>
        <v>30492.020156331349</v>
      </c>
      <c r="F137" s="29">
        <f t="shared" si="10"/>
        <v>30492</v>
      </c>
      <c r="G137" s="1">
        <f t="shared" si="15"/>
        <v>1.1795600003097206E-2</v>
      </c>
      <c r="I137" s="1">
        <f t="shared" si="16"/>
        <v>1.1795600003097206E-2</v>
      </c>
      <c r="P137" s="1">
        <f t="shared" ca="1" si="12"/>
        <v>1.6248038881345236E-4</v>
      </c>
      <c r="S137" s="108">
        <f t="shared" si="13"/>
        <v>27299.909</v>
      </c>
      <c r="AF137" s="1">
        <v>10</v>
      </c>
      <c r="AH137" s="1" t="s">
        <v>65</v>
      </c>
      <c r="AJ137" s="1" t="s">
        <v>63</v>
      </c>
    </row>
    <row r="138" spans="1:36" x14ac:dyDescent="0.2">
      <c r="A138" s="1" t="s">
        <v>66</v>
      </c>
      <c r="C138" s="33">
        <v>42369.303999999996</v>
      </c>
      <c r="D138" s="33"/>
      <c r="E138" s="1">
        <f t="shared" si="9"/>
        <v>30578.989575802141</v>
      </c>
      <c r="F138" s="29">
        <f t="shared" si="10"/>
        <v>30579</v>
      </c>
      <c r="G138" s="1">
        <f t="shared" si="15"/>
        <v>-6.100300008256454E-3</v>
      </c>
      <c r="I138" s="1">
        <f t="shared" si="16"/>
        <v>-6.100300008256454E-3</v>
      </c>
      <c r="P138" s="1">
        <f t="shared" ca="1" si="12"/>
        <v>1.4269712131418245E-4</v>
      </c>
      <c r="S138" s="108">
        <f t="shared" si="13"/>
        <v>27350.803999999996</v>
      </c>
      <c r="AF138" s="1">
        <v>6</v>
      </c>
      <c r="AH138" s="1" t="s">
        <v>62</v>
      </c>
      <c r="AJ138" s="1" t="s">
        <v>63</v>
      </c>
    </row>
    <row r="139" spans="1:36" x14ac:dyDescent="0.2">
      <c r="A139" s="1" t="s">
        <v>66</v>
      </c>
      <c r="C139" s="33">
        <v>42369.317999999999</v>
      </c>
      <c r="D139" s="33"/>
      <c r="E139" s="1">
        <f t="shared" si="9"/>
        <v>30579.013499014101</v>
      </c>
      <c r="F139" s="29">
        <f t="shared" si="10"/>
        <v>30579</v>
      </c>
      <c r="G139" s="1">
        <f t="shared" si="15"/>
        <v>7.8996999945957214E-3</v>
      </c>
      <c r="I139" s="1">
        <f t="shared" si="16"/>
        <v>7.8996999945957214E-3</v>
      </c>
      <c r="P139" s="1">
        <f t="shared" ca="1" si="12"/>
        <v>1.4269712131418245E-4</v>
      </c>
      <c r="S139" s="108">
        <f t="shared" si="13"/>
        <v>27350.817999999999</v>
      </c>
      <c r="AF139" s="1">
        <v>9</v>
      </c>
      <c r="AH139" s="1" t="s">
        <v>65</v>
      </c>
      <c r="AJ139" s="1" t="s">
        <v>63</v>
      </c>
    </row>
    <row r="140" spans="1:36" x14ac:dyDescent="0.2">
      <c r="A140" s="1" t="s">
        <v>66</v>
      </c>
      <c r="C140" s="33">
        <v>42373.408000000003</v>
      </c>
      <c r="D140" s="33"/>
      <c r="E140" s="1">
        <f t="shared" si="9"/>
        <v>30586.002494507487</v>
      </c>
      <c r="F140" s="29">
        <f t="shared" si="10"/>
        <v>30586</v>
      </c>
      <c r="G140" s="1">
        <f t="shared" si="15"/>
        <v>1.4598000052501447E-3</v>
      </c>
      <c r="I140" s="1">
        <f t="shared" si="16"/>
        <v>1.4598000052501447E-3</v>
      </c>
      <c r="P140" s="1">
        <f t="shared" ca="1" si="12"/>
        <v>1.4110536415906823E-4</v>
      </c>
      <c r="S140" s="108">
        <f t="shared" si="13"/>
        <v>27354.908000000003</v>
      </c>
      <c r="AF140" s="1">
        <v>5</v>
      </c>
      <c r="AH140" s="1" t="s">
        <v>65</v>
      </c>
      <c r="AJ140" s="1" t="s">
        <v>63</v>
      </c>
    </row>
    <row r="141" spans="1:36" x14ac:dyDescent="0.2">
      <c r="A141" s="1" t="s">
        <v>67</v>
      </c>
      <c r="C141" s="33">
        <v>42396.239000000001</v>
      </c>
      <c r="D141" s="33"/>
      <c r="E141" s="1">
        <f t="shared" si="9"/>
        <v>30625.016126808059</v>
      </c>
      <c r="F141" s="29">
        <f t="shared" si="10"/>
        <v>30625</v>
      </c>
      <c r="G141" s="1">
        <f t="shared" si="15"/>
        <v>9.4375000044237822E-3</v>
      </c>
      <c r="I141" s="1">
        <f t="shared" si="16"/>
        <v>9.4375000044237822E-3</v>
      </c>
      <c r="P141" s="1">
        <f t="shared" ca="1" si="12"/>
        <v>1.3223700286629173E-4</v>
      </c>
      <c r="S141" s="108">
        <f t="shared" si="13"/>
        <v>27377.739000000001</v>
      </c>
      <c r="AF141" s="1">
        <v>10</v>
      </c>
      <c r="AH141" s="1" t="s">
        <v>65</v>
      </c>
      <c r="AJ141" s="1" t="s">
        <v>63</v>
      </c>
    </row>
    <row r="142" spans="1:36" x14ac:dyDescent="0.2">
      <c r="A142" s="1" t="s">
        <v>68</v>
      </c>
      <c r="C142" s="33">
        <v>42414.366999999998</v>
      </c>
      <c r="D142" s="33"/>
      <c r="E142" s="1">
        <f t="shared" si="9"/>
        <v>30655.993268691669</v>
      </c>
      <c r="F142" s="29">
        <f t="shared" si="10"/>
        <v>30656</v>
      </c>
      <c r="G142" s="1">
        <f t="shared" si="15"/>
        <v>-3.9392000035149977E-3</v>
      </c>
      <c r="I142" s="1">
        <f t="shared" si="16"/>
        <v>-3.9392000035149977E-3</v>
      </c>
      <c r="P142" s="1">
        <f t="shared" ca="1" si="12"/>
        <v>1.2518779260793124E-4</v>
      </c>
      <c r="S142" s="108">
        <f t="shared" si="13"/>
        <v>27395.866999999998</v>
      </c>
      <c r="AF142" s="1">
        <v>6</v>
      </c>
      <c r="AH142" s="1" t="s">
        <v>62</v>
      </c>
      <c r="AJ142" s="1" t="s">
        <v>63</v>
      </c>
    </row>
    <row r="143" spans="1:36" x14ac:dyDescent="0.2">
      <c r="A143" s="1" t="s">
        <v>68</v>
      </c>
      <c r="C143" s="33">
        <v>42414.375999999997</v>
      </c>
      <c r="D143" s="33"/>
      <c r="E143" s="1">
        <f t="shared" si="9"/>
        <v>30656.008647899354</v>
      </c>
      <c r="F143" s="29">
        <f t="shared" si="10"/>
        <v>30656</v>
      </c>
      <c r="G143" s="1">
        <f t="shared" si="15"/>
        <v>5.0607999946805649E-3</v>
      </c>
      <c r="I143" s="1">
        <f t="shared" si="16"/>
        <v>5.0607999946805649E-3</v>
      </c>
      <c r="P143" s="1">
        <f t="shared" ca="1" si="12"/>
        <v>1.2518779260793124E-4</v>
      </c>
      <c r="S143" s="108">
        <f t="shared" si="13"/>
        <v>27395.875999999997</v>
      </c>
      <c r="AF143" s="1">
        <v>7</v>
      </c>
      <c r="AH143" s="1" t="s">
        <v>65</v>
      </c>
      <c r="AJ143" s="1" t="s">
        <v>63</v>
      </c>
    </row>
    <row r="144" spans="1:36" x14ac:dyDescent="0.2">
      <c r="A144" s="30" t="s">
        <v>59</v>
      </c>
      <c r="B144" s="31" t="s">
        <v>45</v>
      </c>
      <c r="C144" s="32">
        <v>42427.231</v>
      </c>
      <c r="D144" s="33"/>
      <c r="E144" s="34">
        <f t="shared" si="9"/>
        <v>30677.975282879161</v>
      </c>
      <c r="F144" s="29">
        <f t="shared" si="10"/>
        <v>30678</v>
      </c>
      <c r="G144" s="1">
        <f t="shared" si="15"/>
        <v>-1.4464599997154437E-2</v>
      </c>
      <c r="I144" s="1">
        <f t="shared" si="16"/>
        <v>-1.4464599997154437E-2</v>
      </c>
      <c r="P144" s="1">
        <f t="shared" ca="1" si="12"/>
        <v>1.2018512726328853E-4</v>
      </c>
      <c r="S144" s="108">
        <f t="shared" si="13"/>
        <v>27408.731</v>
      </c>
    </row>
    <row r="145" spans="1:36" x14ac:dyDescent="0.2">
      <c r="A145" s="1" t="s">
        <v>69</v>
      </c>
      <c r="C145" s="33">
        <v>42448.31</v>
      </c>
      <c r="D145" s="33"/>
      <c r="E145" s="1">
        <f t="shared" si="9"/>
        <v>30713.995096083301</v>
      </c>
      <c r="F145" s="29">
        <f t="shared" si="10"/>
        <v>30714</v>
      </c>
      <c r="G145" s="1">
        <f t="shared" si="15"/>
        <v>-2.869800002372358E-3</v>
      </c>
      <c r="I145" s="1">
        <f t="shared" si="16"/>
        <v>-2.869800002372358E-3</v>
      </c>
      <c r="P145" s="1">
        <f t="shared" ca="1" si="12"/>
        <v>1.1199894760841739E-4</v>
      </c>
      <c r="S145" s="108">
        <f t="shared" si="13"/>
        <v>27429.809999999998</v>
      </c>
      <c r="AF145" s="1">
        <v>12</v>
      </c>
      <c r="AH145" s="1" t="s">
        <v>70</v>
      </c>
      <c r="AJ145" s="1" t="s">
        <v>63</v>
      </c>
    </row>
    <row r="146" spans="1:36" x14ac:dyDescent="0.2">
      <c r="A146" s="1" t="s">
        <v>71</v>
      </c>
      <c r="C146" s="33">
        <v>42638.506999999998</v>
      </c>
      <c r="D146" s="33"/>
      <c r="E146" s="1">
        <f t="shared" si="9"/>
        <v>31039.003892135697</v>
      </c>
      <c r="F146" s="29">
        <f t="shared" si="10"/>
        <v>31039</v>
      </c>
      <c r="G146" s="1">
        <f t="shared" si="15"/>
        <v>2.2776999976485968E-3</v>
      </c>
      <c r="I146" s="1">
        <f t="shared" si="16"/>
        <v>2.2776999976485968E-3</v>
      </c>
      <c r="P146" s="1">
        <f t="shared" ca="1" si="12"/>
        <v>3.8095936835280501E-5</v>
      </c>
      <c r="S146" s="108">
        <f t="shared" si="13"/>
        <v>27620.006999999998</v>
      </c>
      <c r="AF146" s="1">
        <v>6</v>
      </c>
      <c r="AH146" s="1" t="s">
        <v>65</v>
      </c>
      <c r="AJ146" s="1" t="s">
        <v>63</v>
      </c>
    </row>
    <row r="147" spans="1:36" x14ac:dyDescent="0.2">
      <c r="A147" s="30" t="s">
        <v>72</v>
      </c>
      <c r="B147" s="31" t="s">
        <v>45</v>
      </c>
      <c r="C147" s="32">
        <v>42684.737999999998</v>
      </c>
      <c r="D147" s="33"/>
      <c r="E147" s="34">
        <f t="shared" si="9"/>
        <v>31118.003464422844</v>
      </c>
      <c r="F147" s="29">
        <f t="shared" si="10"/>
        <v>31118</v>
      </c>
      <c r="G147" s="1">
        <f t="shared" si="15"/>
        <v>2.0273999980418012E-3</v>
      </c>
      <c r="I147" s="1">
        <f t="shared" si="16"/>
        <v>2.0273999980418012E-3</v>
      </c>
      <c r="P147" s="1">
        <f t="shared" ca="1" si="12"/>
        <v>2.0131820370425726E-5</v>
      </c>
      <c r="S147" s="108">
        <f t="shared" si="13"/>
        <v>27666.237999999998</v>
      </c>
    </row>
    <row r="148" spans="1:36" x14ac:dyDescent="0.2">
      <c r="A148" s="30" t="s">
        <v>72</v>
      </c>
      <c r="B148" s="31" t="s">
        <v>45</v>
      </c>
      <c r="C148" s="32">
        <v>42688.834999999999</v>
      </c>
      <c r="D148" s="33"/>
      <c r="E148" s="34">
        <f t="shared" si="9"/>
        <v>31125.004421522204</v>
      </c>
      <c r="F148" s="29">
        <f t="shared" si="10"/>
        <v>31125</v>
      </c>
      <c r="G148" s="1">
        <f t="shared" si="15"/>
        <v>2.5874999919324182E-3</v>
      </c>
      <c r="I148" s="1">
        <f t="shared" si="16"/>
        <v>2.5874999919324182E-3</v>
      </c>
      <c r="P148" s="1">
        <f t="shared" ca="1" si="12"/>
        <v>1.8540063215312375E-5</v>
      </c>
      <c r="S148" s="108">
        <f t="shared" si="13"/>
        <v>27670.334999999999</v>
      </c>
    </row>
    <row r="149" spans="1:36" x14ac:dyDescent="0.2">
      <c r="A149" s="30" t="s">
        <v>72</v>
      </c>
      <c r="B149" s="31" t="s">
        <v>45</v>
      </c>
      <c r="C149" s="32">
        <v>42715.754000000001</v>
      </c>
      <c r="D149" s="33"/>
      <c r="E149" s="34">
        <f t="shared" ref="E149:E212" si="17">(C149-C$7)/C$8</f>
        <v>31171.003631714455</v>
      </c>
      <c r="F149" s="29">
        <f t="shared" ref="F149:F212" si="18">ROUND(2*E149,0)/2</f>
        <v>31171</v>
      </c>
      <c r="G149" s="1">
        <f t="shared" ref="G149:G180" si="19">C149-(C$7+C$8*F149)</f>
        <v>2.1253000013530254E-3</v>
      </c>
      <c r="I149" s="1">
        <f t="shared" si="16"/>
        <v>2.1253000013530254E-3</v>
      </c>
      <c r="P149" s="1">
        <f t="shared" ref="P149:P212" ca="1" si="20">+C$11+C$12*F149</f>
        <v>8.0799447674225269E-6</v>
      </c>
      <c r="S149" s="108">
        <f t="shared" ref="S149:S212" si="21">C149-15018.5</f>
        <v>27697.254000000001</v>
      </c>
    </row>
    <row r="150" spans="1:36" x14ac:dyDescent="0.2">
      <c r="A150" s="30" t="s">
        <v>72</v>
      </c>
      <c r="B150" s="31" t="s">
        <v>45</v>
      </c>
      <c r="C150" s="32">
        <v>42722.777000000002</v>
      </c>
      <c r="D150" s="33"/>
      <c r="E150" s="34">
        <f t="shared" si="17"/>
        <v>31183.00454011299</v>
      </c>
      <c r="F150" s="29">
        <f t="shared" si="18"/>
        <v>31183</v>
      </c>
      <c r="G150" s="1">
        <f t="shared" si="19"/>
        <v>2.6569000037852675E-3</v>
      </c>
      <c r="I150" s="1">
        <f t="shared" si="16"/>
        <v>2.6569000037852675E-3</v>
      </c>
      <c r="P150" s="1">
        <f t="shared" ca="1" si="20"/>
        <v>5.3512182157985227E-6</v>
      </c>
      <c r="S150" s="108">
        <f t="shared" si="21"/>
        <v>27704.277000000002</v>
      </c>
    </row>
    <row r="151" spans="1:36" x14ac:dyDescent="0.2">
      <c r="A151" s="30" t="s">
        <v>72</v>
      </c>
      <c r="B151" s="31" t="s">
        <v>45</v>
      </c>
      <c r="C151" s="32">
        <v>42728.631000000001</v>
      </c>
      <c r="D151" s="33"/>
      <c r="E151" s="34">
        <f t="shared" si="17"/>
        <v>31193.007860313046</v>
      </c>
      <c r="F151" s="29">
        <f t="shared" si="18"/>
        <v>31193</v>
      </c>
      <c r="G151" s="1">
        <f t="shared" si="19"/>
        <v>4.5998999994480982E-3</v>
      </c>
      <c r="I151" s="1">
        <f t="shared" si="16"/>
        <v>4.5998999994480982E-3</v>
      </c>
      <c r="P151" s="1">
        <f t="shared" ca="1" si="20"/>
        <v>3.0772794227789529E-6</v>
      </c>
      <c r="S151" s="108">
        <f t="shared" si="21"/>
        <v>27710.131000000001</v>
      </c>
    </row>
    <row r="152" spans="1:36" x14ac:dyDescent="0.2">
      <c r="A152" s="1" t="s">
        <v>73</v>
      </c>
      <c r="C152" s="33">
        <v>42740.326999999997</v>
      </c>
      <c r="D152" s="33"/>
      <c r="E152" s="1">
        <f t="shared" si="17"/>
        <v>31212.993995102912</v>
      </c>
      <c r="F152" s="29">
        <f t="shared" si="18"/>
        <v>31213</v>
      </c>
      <c r="G152" s="1">
        <f t="shared" si="19"/>
        <v>-3.5141000043950044E-3</v>
      </c>
      <c r="I152" s="1">
        <f t="shared" si="16"/>
        <v>-3.5141000043950044E-3</v>
      </c>
      <c r="P152" s="1">
        <f t="shared" ca="1" si="20"/>
        <v>-1.4705981632601867E-6</v>
      </c>
      <c r="S152" s="108">
        <f t="shared" si="21"/>
        <v>27721.826999999997</v>
      </c>
      <c r="AF152" s="1">
        <v>8</v>
      </c>
      <c r="AH152" s="1" t="s">
        <v>62</v>
      </c>
      <c r="AJ152" s="1" t="s">
        <v>63</v>
      </c>
    </row>
    <row r="153" spans="1:36" x14ac:dyDescent="0.2">
      <c r="A153" s="30" t="s">
        <v>72</v>
      </c>
      <c r="B153" s="31" t="s">
        <v>45</v>
      </c>
      <c r="C153" s="32">
        <v>42745.599000000002</v>
      </c>
      <c r="D153" s="33"/>
      <c r="E153" s="34">
        <f t="shared" si="17"/>
        <v>31222.002793205877</v>
      </c>
      <c r="F153" s="29">
        <f t="shared" si="18"/>
        <v>31222</v>
      </c>
      <c r="G153" s="1">
        <f t="shared" si="19"/>
        <v>1.6346000047633424E-3</v>
      </c>
      <c r="I153" s="1">
        <f t="shared" si="16"/>
        <v>1.6346000047633424E-3</v>
      </c>
      <c r="P153" s="1">
        <f t="shared" ca="1" si="20"/>
        <v>-3.517143076977973E-6</v>
      </c>
      <c r="S153" s="108">
        <f t="shared" si="21"/>
        <v>27727.099000000002</v>
      </c>
    </row>
    <row r="154" spans="1:36" x14ac:dyDescent="0.2">
      <c r="A154" s="1" t="s">
        <v>74</v>
      </c>
      <c r="C154" s="33">
        <v>42754.375999999997</v>
      </c>
      <c r="D154" s="33"/>
      <c r="E154" s="1">
        <f t="shared" si="17"/>
        <v>31237.000938302539</v>
      </c>
      <c r="F154" s="29">
        <f t="shared" si="18"/>
        <v>31237</v>
      </c>
      <c r="G154" s="1">
        <f t="shared" si="19"/>
        <v>5.4909999744268134E-4</v>
      </c>
      <c r="I154" s="1">
        <f t="shared" si="16"/>
        <v>5.4909999744268134E-4</v>
      </c>
      <c r="P154" s="1">
        <f t="shared" ca="1" si="20"/>
        <v>-6.9280512665073277E-6</v>
      </c>
      <c r="S154" s="108">
        <f t="shared" si="21"/>
        <v>27735.875999999997</v>
      </c>
      <c r="AF154" s="1">
        <v>11</v>
      </c>
      <c r="AH154" s="1" t="s">
        <v>70</v>
      </c>
      <c r="AJ154" s="1" t="s">
        <v>63</v>
      </c>
    </row>
    <row r="155" spans="1:36" x14ac:dyDescent="0.2">
      <c r="A155" s="1" t="s">
        <v>74</v>
      </c>
      <c r="C155" s="33">
        <v>42768.417999999998</v>
      </c>
      <c r="D155" s="33"/>
      <c r="E155" s="1">
        <f t="shared" si="17"/>
        <v>31260.995919896195</v>
      </c>
      <c r="F155" s="29">
        <f t="shared" si="18"/>
        <v>31261</v>
      </c>
      <c r="G155" s="1">
        <f t="shared" si="19"/>
        <v>-2.3877000057836995E-3</v>
      </c>
      <c r="I155" s="1">
        <f t="shared" si="16"/>
        <v>-2.3877000057836995E-3</v>
      </c>
      <c r="P155" s="1">
        <f t="shared" ca="1" si="20"/>
        <v>-1.2385504369754469E-5</v>
      </c>
      <c r="S155" s="108">
        <f t="shared" si="21"/>
        <v>27749.917999999998</v>
      </c>
      <c r="AF155" s="1">
        <v>12</v>
      </c>
      <c r="AH155" s="1" t="s">
        <v>70</v>
      </c>
      <c r="AJ155" s="1" t="s">
        <v>63</v>
      </c>
    </row>
    <row r="156" spans="1:36" x14ac:dyDescent="0.2">
      <c r="A156" s="1" t="s">
        <v>74</v>
      </c>
      <c r="C156" s="33">
        <v>42768.421999999999</v>
      </c>
      <c r="D156" s="33"/>
      <c r="E156" s="1">
        <f t="shared" si="17"/>
        <v>31261.002755099613</v>
      </c>
      <c r="F156" s="29">
        <f t="shared" si="18"/>
        <v>31261</v>
      </c>
      <c r="G156" s="1">
        <f t="shared" si="19"/>
        <v>1.6122999950312078E-3</v>
      </c>
      <c r="I156" s="1">
        <f t="shared" si="16"/>
        <v>1.6122999950312078E-3</v>
      </c>
      <c r="P156" s="1">
        <f t="shared" ca="1" si="20"/>
        <v>-1.2385504369754469E-5</v>
      </c>
      <c r="S156" s="108">
        <f t="shared" si="21"/>
        <v>27749.921999999999</v>
      </c>
      <c r="AF156" s="1">
        <v>4</v>
      </c>
      <c r="AH156" s="1" t="s">
        <v>65</v>
      </c>
      <c r="AJ156" s="1" t="s">
        <v>63</v>
      </c>
    </row>
    <row r="157" spans="1:36" x14ac:dyDescent="0.2">
      <c r="A157" s="1" t="s">
        <v>74</v>
      </c>
      <c r="C157" s="33">
        <v>42778.374000000003</v>
      </c>
      <c r="D157" s="33"/>
      <c r="E157" s="1">
        <f t="shared" si="17"/>
        <v>31278.00874119989</v>
      </c>
      <c r="F157" s="29">
        <f t="shared" si="18"/>
        <v>31278</v>
      </c>
      <c r="G157" s="1">
        <f t="shared" si="19"/>
        <v>5.1154000029782765E-3</v>
      </c>
      <c r="I157" s="1">
        <f t="shared" si="16"/>
        <v>5.1154000029782765E-3</v>
      </c>
      <c r="P157" s="1">
        <f t="shared" ca="1" si="20"/>
        <v>-1.625120031788739E-5</v>
      </c>
      <c r="S157" s="108">
        <f t="shared" si="21"/>
        <v>27759.874000000003</v>
      </c>
      <c r="AF157" s="1">
        <v>10</v>
      </c>
      <c r="AH157" s="1" t="s">
        <v>70</v>
      </c>
      <c r="AJ157" s="1" t="s">
        <v>63</v>
      </c>
    </row>
    <row r="158" spans="1:36" x14ac:dyDescent="0.2">
      <c r="A158" s="1" t="s">
        <v>75</v>
      </c>
      <c r="C158" s="33">
        <v>42809.381999999998</v>
      </c>
      <c r="D158" s="33"/>
      <c r="E158" s="1">
        <f t="shared" si="17"/>
        <v>31330.995238084652</v>
      </c>
      <c r="F158" s="29">
        <f t="shared" si="18"/>
        <v>31331</v>
      </c>
      <c r="G158" s="1">
        <f t="shared" si="19"/>
        <v>-2.7867000026162714E-3</v>
      </c>
      <c r="I158" s="1">
        <f t="shared" si="16"/>
        <v>-2.7867000026162714E-3</v>
      </c>
      <c r="P158" s="1">
        <f t="shared" ca="1" si="20"/>
        <v>-2.8303075920891457E-5</v>
      </c>
      <c r="S158" s="108">
        <f t="shared" si="21"/>
        <v>27790.881999999998</v>
      </c>
      <c r="AF158" s="1">
        <v>10</v>
      </c>
      <c r="AH158" s="1" t="s">
        <v>70</v>
      </c>
      <c r="AJ158" s="1" t="s">
        <v>63</v>
      </c>
    </row>
    <row r="159" spans="1:36" x14ac:dyDescent="0.2">
      <c r="A159" s="1" t="s">
        <v>76</v>
      </c>
      <c r="C159" s="33">
        <v>42944.567999999999</v>
      </c>
      <c r="D159" s="33"/>
      <c r="E159" s="1">
        <f t="shared" si="17"/>
        <v>31562.001190350671</v>
      </c>
      <c r="F159" s="29">
        <f t="shared" si="18"/>
        <v>31562</v>
      </c>
      <c r="G159" s="1">
        <f t="shared" si="19"/>
        <v>6.9659999280702323E-4</v>
      </c>
      <c r="I159" s="1">
        <f t="shared" si="16"/>
        <v>6.9659999280702323E-4</v>
      </c>
      <c r="P159" s="1">
        <f t="shared" ca="1" si="20"/>
        <v>-8.0831062039644214E-5</v>
      </c>
      <c r="S159" s="108">
        <f t="shared" si="21"/>
        <v>27926.067999999999</v>
      </c>
      <c r="AF159" s="1">
        <v>7</v>
      </c>
      <c r="AH159" s="1" t="s">
        <v>65</v>
      </c>
      <c r="AJ159" s="1" t="s">
        <v>63</v>
      </c>
    </row>
    <row r="160" spans="1:36" x14ac:dyDescent="0.2">
      <c r="A160" s="1" t="s">
        <v>77</v>
      </c>
      <c r="C160" s="35">
        <v>42997.82</v>
      </c>
      <c r="D160" s="33"/>
      <c r="E160" s="1">
        <f t="shared" si="17"/>
        <v>31652.998253434642</v>
      </c>
      <c r="F160" s="29">
        <f t="shared" si="18"/>
        <v>31653</v>
      </c>
      <c r="G160" s="1">
        <f t="shared" si="19"/>
        <v>-1.022100004774984E-3</v>
      </c>
      <c r="I160" s="1">
        <f t="shared" si="16"/>
        <v>-1.022100004774984E-3</v>
      </c>
      <c r="P160" s="1">
        <f t="shared" ca="1" si="20"/>
        <v>-1.0152390505612213E-4</v>
      </c>
      <c r="S160" s="108">
        <f t="shared" si="21"/>
        <v>27979.32</v>
      </c>
    </row>
    <row r="161" spans="1:36" x14ac:dyDescent="0.2">
      <c r="A161" s="1" t="s">
        <v>77</v>
      </c>
      <c r="C161" s="35">
        <v>42997.824999999997</v>
      </c>
      <c r="D161" s="33"/>
      <c r="E161" s="1">
        <f t="shared" si="17"/>
        <v>31653.006797438909</v>
      </c>
      <c r="F161" s="29">
        <f t="shared" si="18"/>
        <v>31653</v>
      </c>
      <c r="G161" s="1">
        <f t="shared" si="19"/>
        <v>3.9778999926056713E-3</v>
      </c>
      <c r="I161" s="1">
        <f t="shared" si="16"/>
        <v>3.9778999926056713E-3</v>
      </c>
      <c r="P161" s="1">
        <f t="shared" ca="1" si="20"/>
        <v>-1.0152390505612213E-4</v>
      </c>
      <c r="S161" s="108">
        <f t="shared" si="21"/>
        <v>27979.324999999997</v>
      </c>
    </row>
    <row r="162" spans="1:36" x14ac:dyDescent="0.2">
      <c r="A162" s="30" t="s">
        <v>78</v>
      </c>
      <c r="B162" s="31" t="s">
        <v>45</v>
      </c>
      <c r="C162" s="32">
        <v>43019.474999999999</v>
      </c>
      <c r="D162" s="33"/>
      <c r="E162" s="34">
        <f t="shared" si="17"/>
        <v>31690.002335930763</v>
      </c>
      <c r="F162" s="29">
        <f t="shared" si="18"/>
        <v>31690</v>
      </c>
      <c r="G162" s="1">
        <f t="shared" si="19"/>
        <v>1.366999997117091E-3</v>
      </c>
      <c r="I162" s="1">
        <f t="shared" si="16"/>
        <v>1.366999997117091E-3</v>
      </c>
      <c r="P162" s="1">
        <f t="shared" ca="1" si="20"/>
        <v>-1.0993747859029505E-4</v>
      </c>
      <c r="S162" s="108">
        <f t="shared" si="21"/>
        <v>28000.974999999999</v>
      </c>
    </row>
    <row r="163" spans="1:36" x14ac:dyDescent="0.2">
      <c r="A163" s="1" t="s">
        <v>77</v>
      </c>
      <c r="C163" s="35">
        <v>43034.688999999998</v>
      </c>
      <c r="D163" s="33"/>
      <c r="E163" s="1">
        <f t="shared" si="17"/>
        <v>31716.000032125452</v>
      </c>
      <c r="F163" s="29">
        <f t="shared" si="18"/>
        <v>31716</v>
      </c>
      <c r="G163" s="1">
        <f t="shared" si="19"/>
        <v>1.8799997633323073E-5</v>
      </c>
      <c r="I163" s="1">
        <f t="shared" si="16"/>
        <v>1.8799997633323073E-5</v>
      </c>
      <c r="P163" s="1">
        <f t="shared" ca="1" si="20"/>
        <v>-1.1584971945214576E-4</v>
      </c>
      <c r="S163" s="108">
        <f t="shared" si="21"/>
        <v>28016.188999999998</v>
      </c>
    </row>
    <row r="164" spans="1:36" x14ac:dyDescent="0.2">
      <c r="A164" s="1" t="s">
        <v>79</v>
      </c>
      <c r="C164" s="33">
        <v>43036.449000000001</v>
      </c>
      <c r="D164" s="33"/>
      <c r="E164" s="1">
        <f t="shared" si="17"/>
        <v>31719.007521628719</v>
      </c>
      <c r="F164" s="29">
        <f t="shared" si="18"/>
        <v>31719</v>
      </c>
      <c r="G164" s="1">
        <f t="shared" si="19"/>
        <v>4.4016999963787384E-3</v>
      </c>
      <c r="I164" s="1">
        <f t="shared" si="16"/>
        <v>4.4016999963787384E-3</v>
      </c>
      <c r="P164" s="1">
        <f t="shared" ca="1" si="20"/>
        <v>-1.1653190109005111E-4</v>
      </c>
      <c r="S164" s="108">
        <f t="shared" si="21"/>
        <v>28017.949000000001</v>
      </c>
      <c r="AE164" s="1" t="s">
        <v>80</v>
      </c>
      <c r="AJ164" s="1" t="s">
        <v>81</v>
      </c>
    </row>
    <row r="165" spans="1:36" x14ac:dyDescent="0.2">
      <c r="A165" s="1" t="s">
        <v>82</v>
      </c>
      <c r="C165" s="33">
        <v>43043.464999999997</v>
      </c>
      <c r="D165" s="33"/>
      <c r="E165" s="1">
        <f t="shared" si="17"/>
        <v>31730.996468421265</v>
      </c>
      <c r="F165" s="29">
        <f t="shared" si="18"/>
        <v>31731</v>
      </c>
      <c r="G165" s="1">
        <f t="shared" si="19"/>
        <v>-2.066700006253086E-3</v>
      </c>
      <c r="I165" s="1">
        <f t="shared" si="16"/>
        <v>-2.066700006253086E-3</v>
      </c>
      <c r="P165" s="1">
        <f t="shared" ca="1" si="20"/>
        <v>-1.1926062764167512E-4</v>
      </c>
      <c r="S165" s="108">
        <f t="shared" si="21"/>
        <v>28024.964999999997</v>
      </c>
      <c r="AF165" s="1">
        <v>12</v>
      </c>
      <c r="AH165" s="1" t="s">
        <v>70</v>
      </c>
      <c r="AJ165" s="1" t="s">
        <v>63</v>
      </c>
    </row>
    <row r="166" spans="1:36" x14ac:dyDescent="0.2">
      <c r="A166" s="1" t="s">
        <v>82</v>
      </c>
      <c r="C166" s="33">
        <v>43043.472999999998</v>
      </c>
      <c r="D166" s="33"/>
      <c r="E166" s="1">
        <f t="shared" si="17"/>
        <v>31731.0101388281</v>
      </c>
      <c r="F166" s="29">
        <f t="shared" si="18"/>
        <v>31731</v>
      </c>
      <c r="G166" s="1">
        <f t="shared" si="19"/>
        <v>5.9332999953767285E-3</v>
      </c>
      <c r="I166" s="1">
        <f t="shared" si="16"/>
        <v>5.9332999953767285E-3</v>
      </c>
      <c r="P166" s="1">
        <f t="shared" ca="1" si="20"/>
        <v>-1.1926062764167512E-4</v>
      </c>
      <c r="S166" s="108">
        <f t="shared" si="21"/>
        <v>28024.972999999998</v>
      </c>
      <c r="AF166" s="1">
        <v>7</v>
      </c>
      <c r="AH166" s="1" t="s">
        <v>65</v>
      </c>
      <c r="AJ166" s="1" t="s">
        <v>63</v>
      </c>
    </row>
    <row r="167" spans="1:36" x14ac:dyDescent="0.2">
      <c r="A167" s="1" t="s">
        <v>77</v>
      </c>
      <c r="C167" s="35">
        <v>43099.652000000002</v>
      </c>
      <c r="D167" s="33"/>
      <c r="E167" s="1">
        <f t="shared" si="17"/>
        <v>31827.00886201211</v>
      </c>
      <c r="F167" s="29">
        <f t="shared" si="18"/>
        <v>31827</v>
      </c>
      <c r="G167" s="1">
        <f t="shared" si="19"/>
        <v>5.1860999956261367E-3</v>
      </c>
      <c r="I167" s="1">
        <f t="shared" si="16"/>
        <v>5.1860999956261367E-3</v>
      </c>
      <c r="P167" s="1">
        <f t="shared" ca="1" si="20"/>
        <v>-1.4109044005466281E-4</v>
      </c>
      <c r="S167" s="108">
        <f t="shared" si="21"/>
        <v>28081.152000000002</v>
      </c>
    </row>
    <row r="168" spans="1:36" x14ac:dyDescent="0.2">
      <c r="A168" s="1" t="s">
        <v>83</v>
      </c>
      <c r="C168" s="33">
        <v>43135.353000000003</v>
      </c>
      <c r="D168" s="33"/>
      <c r="E168" s="1">
        <f t="shared" si="17"/>
        <v>31888.014761305301</v>
      </c>
      <c r="F168" s="29">
        <f t="shared" si="18"/>
        <v>31888</v>
      </c>
      <c r="G168" s="1">
        <f t="shared" si="19"/>
        <v>8.6384000023826957E-3</v>
      </c>
      <c r="I168" s="1">
        <f t="shared" si="16"/>
        <v>8.6384000023826957E-3</v>
      </c>
      <c r="P168" s="1">
        <f t="shared" ca="1" si="20"/>
        <v>-1.5496146669208288E-4</v>
      </c>
      <c r="S168" s="108">
        <f t="shared" si="21"/>
        <v>28116.853000000003</v>
      </c>
      <c r="AE168" s="1" t="s">
        <v>80</v>
      </c>
      <c r="AF168" s="1">
        <v>8</v>
      </c>
      <c r="AH168" s="1" t="s">
        <v>84</v>
      </c>
      <c r="AJ168" s="1" t="s">
        <v>63</v>
      </c>
    </row>
    <row r="169" spans="1:36" x14ac:dyDescent="0.2">
      <c r="A169" s="1" t="s">
        <v>77</v>
      </c>
      <c r="C169" s="35">
        <v>43154.658000000003</v>
      </c>
      <c r="D169" s="33"/>
      <c r="E169" s="1">
        <f t="shared" si="17"/>
        <v>31921.003161794222</v>
      </c>
      <c r="F169" s="29">
        <f t="shared" si="18"/>
        <v>31921</v>
      </c>
      <c r="G169" s="1">
        <f t="shared" si="19"/>
        <v>1.8503000028431416E-3</v>
      </c>
      <c r="I169" s="1">
        <f t="shared" si="16"/>
        <v>1.8503000028431416E-3</v>
      </c>
      <c r="P169" s="1">
        <f t="shared" ca="1" si="20"/>
        <v>-1.6246546470904694E-4</v>
      </c>
      <c r="S169" s="108">
        <f t="shared" si="21"/>
        <v>28136.158000000003</v>
      </c>
    </row>
    <row r="170" spans="1:36" x14ac:dyDescent="0.2">
      <c r="A170" s="30" t="s">
        <v>78</v>
      </c>
      <c r="B170" s="31" t="s">
        <v>45</v>
      </c>
      <c r="C170" s="32">
        <v>43162.266000000003</v>
      </c>
      <c r="D170" s="33"/>
      <c r="E170" s="34">
        <f t="shared" si="17"/>
        <v>31934.00371869242</v>
      </c>
      <c r="F170" s="29">
        <f t="shared" si="18"/>
        <v>31934</v>
      </c>
      <c r="G170" s="1">
        <f t="shared" si="19"/>
        <v>2.1761999960290268E-3</v>
      </c>
      <c r="I170" s="1">
        <f t="shared" si="16"/>
        <v>2.1761999960290268E-3</v>
      </c>
      <c r="P170" s="1">
        <f t="shared" ca="1" si="20"/>
        <v>-1.6542158513997273E-4</v>
      </c>
      <c r="S170" s="108">
        <f t="shared" si="21"/>
        <v>28143.766000000003</v>
      </c>
    </row>
    <row r="171" spans="1:36" x14ac:dyDescent="0.2">
      <c r="A171" s="1" t="s">
        <v>85</v>
      </c>
      <c r="C171" s="33">
        <v>43186.254000000001</v>
      </c>
      <c r="D171" s="33"/>
      <c r="E171" s="1">
        <f t="shared" si="17"/>
        <v>31974.994433581214</v>
      </c>
      <c r="F171" s="29">
        <f t="shared" si="18"/>
        <v>31975</v>
      </c>
      <c r="G171" s="1">
        <f t="shared" si="19"/>
        <v>-3.2575000004726462E-3</v>
      </c>
      <c r="I171" s="1">
        <f t="shared" si="16"/>
        <v>-3.2575000004726462E-3</v>
      </c>
      <c r="P171" s="1">
        <f t="shared" ca="1" si="20"/>
        <v>-1.7474473419135279E-4</v>
      </c>
      <c r="S171" s="108">
        <f t="shared" si="21"/>
        <v>28167.754000000001</v>
      </c>
      <c r="AF171" s="1">
        <v>8</v>
      </c>
      <c r="AH171" s="1" t="s">
        <v>65</v>
      </c>
      <c r="AJ171" s="1" t="s">
        <v>63</v>
      </c>
    </row>
    <row r="172" spans="1:36" x14ac:dyDescent="0.2">
      <c r="A172" s="1" t="s">
        <v>86</v>
      </c>
      <c r="C172" s="33">
        <v>43346.601999999999</v>
      </c>
      <c r="D172" s="33"/>
      <c r="E172" s="1">
        <f t="shared" si="17"/>
        <v>32248.997232938771</v>
      </c>
      <c r="F172" s="29">
        <f t="shared" si="18"/>
        <v>32249</v>
      </c>
      <c r="G172" s="1">
        <f t="shared" si="19"/>
        <v>-1.6193000046769157E-3</v>
      </c>
      <c r="I172" s="1">
        <f t="shared" si="16"/>
        <v>-1.6193000046769157E-3</v>
      </c>
      <c r="P172" s="1">
        <f t="shared" ca="1" si="20"/>
        <v>-2.3705065712009005E-4</v>
      </c>
      <c r="S172" s="108">
        <f t="shared" si="21"/>
        <v>28328.101999999999</v>
      </c>
      <c r="AF172" s="1">
        <v>10</v>
      </c>
      <c r="AH172" s="1" t="s">
        <v>65</v>
      </c>
      <c r="AJ172" s="1" t="s">
        <v>63</v>
      </c>
    </row>
    <row r="173" spans="1:36" x14ac:dyDescent="0.2">
      <c r="A173" s="1" t="s">
        <v>77</v>
      </c>
      <c r="C173" s="35">
        <v>43446.673000000003</v>
      </c>
      <c r="D173" s="33"/>
      <c r="E173" s="1">
        <f t="shared" si="17"/>
        <v>32419.998643212122</v>
      </c>
      <c r="F173" s="29">
        <f t="shared" si="18"/>
        <v>32420</v>
      </c>
      <c r="G173" s="1">
        <f t="shared" si="19"/>
        <v>-7.9399999958695844E-4</v>
      </c>
      <c r="I173" s="1">
        <f t="shared" si="16"/>
        <v>-7.9399999958695844E-4</v>
      </c>
      <c r="P173" s="1">
        <f t="shared" ca="1" si="20"/>
        <v>-2.7593501048072452E-4</v>
      </c>
      <c r="S173" s="108">
        <f t="shared" si="21"/>
        <v>28428.173000000003</v>
      </c>
    </row>
    <row r="174" spans="1:36" x14ac:dyDescent="0.2">
      <c r="A174" s="1" t="s">
        <v>87</v>
      </c>
      <c r="C174" s="33">
        <v>43458.377999999997</v>
      </c>
      <c r="D174" s="33"/>
      <c r="E174" s="1">
        <f t="shared" si="17"/>
        <v>32440.00015720967</v>
      </c>
      <c r="F174" s="29">
        <f t="shared" si="18"/>
        <v>32440</v>
      </c>
      <c r="G174" s="1">
        <f t="shared" si="19"/>
        <v>9.1999994765501469E-5</v>
      </c>
      <c r="I174" s="1">
        <f t="shared" si="16"/>
        <v>9.1999994765501469E-5</v>
      </c>
      <c r="P174" s="1">
        <f t="shared" ca="1" si="20"/>
        <v>-2.8048288806676452E-4</v>
      </c>
      <c r="S174" s="108">
        <f t="shared" si="21"/>
        <v>28439.877999999997</v>
      </c>
      <c r="AE174" s="1" t="s">
        <v>80</v>
      </c>
      <c r="AF174" s="1">
        <v>12</v>
      </c>
      <c r="AH174" s="1" t="s">
        <v>84</v>
      </c>
      <c r="AJ174" s="1" t="s">
        <v>63</v>
      </c>
    </row>
    <row r="175" spans="1:36" x14ac:dyDescent="0.2">
      <c r="A175" s="1" t="s">
        <v>87</v>
      </c>
      <c r="C175" s="33">
        <v>43458.381999999998</v>
      </c>
      <c r="D175" s="33"/>
      <c r="E175" s="1">
        <f t="shared" si="17"/>
        <v>32440.006992413088</v>
      </c>
      <c r="F175" s="29">
        <f t="shared" si="18"/>
        <v>32440</v>
      </c>
      <c r="G175" s="1">
        <f t="shared" si="19"/>
        <v>4.0919999955804087E-3</v>
      </c>
      <c r="I175" s="1">
        <f t="shared" si="16"/>
        <v>4.0919999955804087E-3</v>
      </c>
      <c r="P175" s="1">
        <f t="shared" ca="1" si="20"/>
        <v>-2.8048288806676452E-4</v>
      </c>
      <c r="S175" s="108">
        <f t="shared" si="21"/>
        <v>28439.881999999998</v>
      </c>
      <c r="AE175" s="1" t="s">
        <v>80</v>
      </c>
      <c r="AF175" s="1">
        <v>7</v>
      </c>
      <c r="AH175" s="1" t="s">
        <v>70</v>
      </c>
      <c r="AJ175" s="1" t="s">
        <v>63</v>
      </c>
    </row>
    <row r="176" spans="1:36" x14ac:dyDescent="0.2">
      <c r="A176" s="1" t="s">
        <v>77</v>
      </c>
      <c r="C176" s="35">
        <v>43466.576999999997</v>
      </c>
      <c r="D176" s="33"/>
      <c r="E176" s="1">
        <f t="shared" si="17"/>
        <v>32454.010615412659</v>
      </c>
      <c r="F176" s="29">
        <f t="shared" si="18"/>
        <v>32454</v>
      </c>
      <c r="G176" s="1">
        <f t="shared" si="19"/>
        <v>6.212199994479306E-3</v>
      </c>
      <c r="I176" s="1">
        <f t="shared" si="16"/>
        <v>6.212199994479306E-3</v>
      </c>
      <c r="P176" s="1">
        <f t="shared" ca="1" si="20"/>
        <v>-2.8366640237699123E-4</v>
      </c>
      <c r="S176" s="108">
        <f t="shared" si="21"/>
        <v>28448.076999999997</v>
      </c>
    </row>
    <row r="177" spans="1:36" x14ac:dyDescent="0.2">
      <c r="A177" s="1" t="s">
        <v>88</v>
      </c>
      <c r="C177" s="33">
        <v>43485.302000000003</v>
      </c>
      <c r="D177" s="33"/>
      <c r="E177" s="1">
        <f t="shared" si="17"/>
        <v>32486.007911406195</v>
      </c>
      <c r="F177" s="29">
        <f t="shared" si="18"/>
        <v>32486</v>
      </c>
      <c r="G177" s="1">
        <f t="shared" si="19"/>
        <v>4.629800001566764E-3</v>
      </c>
      <c r="I177" s="1">
        <f t="shared" si="16"/>
        <v>4.629800001566764E-3</v>
      </c>
      <c r="P177" s="1">
        <f t="shared" ca="1" si="20"/>
        <v>-2.9094300651465437E-4</v>
      </c>
      <c r="S177" s="108">
        <f t="shared" si="21"/>
        <v>28466.802000000003</v>
      </c>
      <c r="AE177" s="1" t="s">
        <v>80</v>
      </c>
      <c r="AJ177" s="1" t="s">
        <v>81</v>
      </c>
    </row>
    <row r="178" spans="1:36" x14ac:dyDescent="0.2">
      <c r="A178" s="1" t="s">
        <v>89</v>
      </c>
      <c r="C178" s="33">
        <v>43485.381999999998</v>
      </c>
      <c r="D178" s="33"/>
      <c r="E178" s="1">
        <f t="shared" si="17"/>
        <v>32486.144615474517</v>
      </c>
      <c r="F178" s="29">
        <f t="shared" si="18"/>
        <v>32486</v>
      </c>
      <c r="I178" s="1">
        <f t="shared" si="16"/>
        <v>0</v>
      </c>
      <c r="M178" s="37"/>
      <c r="P178" s="1">
        <f t="shared" ca="1" si="20"/>
        <v>-2.9094300651465437E-4</v>
      </c>
      <c r="S178" s="108">
        <f t="shared" si="21"/>
        <v>28466.881999999998</v>
      </c>
      <c r="AF178" s="1">
        <v>8</v>
      </c>
      <c r="AH178" s="1" t="s">
        <v>70</v>
      </c>
      <c r="AJ178" s="1" t="s">
        <v>63</v>
      </c>
    </row>
    <row r="179" spans="1:36" x14ac:dyDescent="0.2">
      <c r="A179" s="1" t="s">
        <v>89</v>
      </c>
      <c r="C179" s="33">
        <v>43492.324999999997</v>
      </c>
      <c r="D179" s="33"/>
      <c r="E179" s="1">
        <f t="shared" si="17"/>
        <v>32498.00881980472</v>
      </c>
      <c r="F179" s="29">
        <f t="shared" si="18"/>
        <v>32498</v>
      </c>
      <c r="G179" s="1">
        <f t="shared" ref="G179:G242" si="22">C179-(C$7+C$8*F179)</f>
        <v>5.1613999967230484E-3</v>
      </c>
      <c r="I179" s="1">
        <f t="shared" si="16"/>
        <v>5.1613999967230484E-3</v>
      </c>
      <c r="P179" s="1">
        <f t="shared" ca="1" si="20"/>
        <v>-2.9367173306627751E-4</v>
      </c>
      <c r="S179" s="108">
        <f t="shared" si="21"/>
        <v>28473.824999999997</v>
      </c>
      <c r="AE179" s="1" t="s">
        <v>80</v>
      </c>
      <c r="AF179" s="1">
        <v>10</v>
      </c>
      <c r="AH179" s="1" t="s">
        <v>70</v>
      </c>
      <c r="AJ179" s="1" t="s">
        <v>63</v>
      </c>
    </row>
    <row r="180" spans="1:36" x14ac:dyDescent="0.2">
      <c r="A180" s="1" t="s">
        <v>77</v>
      </c>
      <c r="C180" s="35">
        <v>43494.665000000001</v>
      </c>
      <c r="D180" s="33"/>
      <c r="E180" s="1">
        <f t="shared" si="17"/>
        <v>32502.007413803385</v>
      </c>
      <c r="F180" s="29">
        <f t="shared" si="18"/>
        <v>32502</v>
      </c>
      <c r="G180" s="1">
        <f t="shared" si="22"/>
        <v>4.3385999961174093E-3</v>
      </c>
      <c r="I180" s="1">
        <f t="shared" si="16"/>
        <v>4.3385999961174093E-3</v>
      </c>
      <c r="P180" s="1">
        <f t="shared" ca="1" si="20"/>
        <v>-2.9458130858348551E-4</v>
      </c>
      <c r="S180" s="108">
        <f t="shared" si="21"/>
        <v>28476.165000000001</v>
      </c>
    </row>
    <row r="181" spans="1:36" x14ac:dyDescent="0.2">
      <c r="A181" s="1" t="s">
        <v>89</v>
      </c>
      <c r="C181" s="33">
        <v>43510.453999999998</v>
      </c>
      <c r="D181" s="33"/>
      <c r="E181" s="1">
        <f t="shared" si="17"/>
        <v>32528.98767048919</v>
      </c>
      <c r="F181" s="29">
        <f t="shared" si="18"/>
        <v>32529</v>
      </c>
      <c r="G181" s="1">
        <f t="shared" si="22"/>
        <v>-7.2153000073740259E-3</v>
      </c>
      <c r="I181" s="1">
        <f t="shared" si="16"/>
        <v>-7.2153000073740259E-3</v>
      </c>
      <c r="P181" s="1">
        <f t="shared" ca="1" si="20"/>
        <v>-3.0072094332463887E-4</v>
      </c>
      <c r="S181" s="108">
        <f t="shared" si="21"/>
        <v>28491.953999999998</v>
      </c>
      <c r="AE181" s="1" t="s">
        <v>80</v>
      </c>
      <c r="AF181" s="1">
        <v>10</v>
      </c>
      <c r="AH181" s="1" t="s">
        <v>65</v>
      </c>
      <c r="AJ181" s="1" t="s">
        <v>63</v>
      </c>
    </row>
    <row r="182" spans="1:36" x14ac:dyDescent="0.2">
      <c r="A182" s="1" t="s">
        <v>77</v>
      </c>
      <c r="C182" s="35">
        <v>43718.802000000003</v>
      </c>
      <c r="D182" s="33"/>
      <c r="E182" s="1">
        <f t="shared" si="17"/>
        <v>32885.012910844853</v>
      </c>
      <c r="F182" s="29">
        <f t="shared" si="18"/>
        <v>32885</v>
      </c>
      <c r="G182" s="1">
        <f t="shared" si="22"/>
        <v>7.5555000003078021E-3</v>
      </c>
      <c r="I182" s="1">
        <f t="shared" si="16"/>
        <v>7.5555000003078021E-3</v>
      </c>
      <c r="P182" s="1">
        <f t="shared" ca="1" si="20"/>
        <v>-3.8167316435613625E-4</v>
      </c>
      <c r="S182" s="108">
        <f t="shared" si="21"/>
        <v>28700.302000000003</v>
      </c>
    </row>
    <row r="183" spans="1:36" x14ac:dyDescent="0.2">
      <c r="A183" s="1" t="s">
        <v>90</v>
      </c>
      <c r="C183" s="33">
        <v>43723.482000000004</v>
      </c>
      <c r="D183" s="33"/>
      <c r="E183" s="1">
        <f t="shared" si="17"/>
        <v>32893.010098842169</v>
      </c>
      <c r="F183" s="29">
        <f t="shared" si="18"/>
        <v>32893</v>
      </c>
      <c r="G183" s="1">
        <f t="shared" si="22"/>
        <v>5.9099000063724816E-3</v>
      </c>
      <c r="I183" s="1">
        <f t="shared" ref="I183:I246" si="23">+G183</f>
        <v>5.9099000063724816E-3</v>
      </c>
      <c r="P183" s="1">
        <f t="shared" ca="1" si="20"/>
        <v>-3.8349231539055138E-4</v>
      </c>
      <c r="S183" s="108">
        <f t="shared" si="21"/>
        <v>28704.982000000004</v>
      </c>
      <c r="AE183" s="1" t="s">
        <v>80</v>
      </c>
      <c r="AF183" s="1">
        <v>7</v>
      </c>
      <c r="AH183" s="1" t="s">
        <v>65</v>
      </c>
      <c r="AJ183" s="1" t="s">
        <v>63</v>
      </c>
    </row>
    <row r="184" spans="1:36" x14ac:dyDescent="0.2">
      <c r="A184" s="1" t="s">
        <v>90</v>
      </c>
      <c r="C184" s="33">
        <v>43747.474999999999</v>
      </c>
      <c r="D184" s="33"/>
      <c r="E184" s="1">
        <f t="shared" si="17"/>
        <v>32934.009357735231</v>
      </c>
      <c r="F184" s="29">
        <f t="shared" si="18"/>
        <v>32934</v>
      </c>
      <c r="G184" s="1">
        <f t="shared" si="22"/>
        <v>5.4761999999755062E-3</v>
      </c>
      <c r="I184" s="1">
        <f t="shared" si="23"/>
        <v>5.4761999999755062E-3</v>
      </c>
      <c r="P184" s="1">
        <f t="shared" ca="1" si="20"/>
        <v>-3.9281546444193231E-4</v>
      </c>
      <c r="S184" s="108">
        <f t="shared" si="21"/>
        <v>28728.974999999999</v>
      </c>
      <c r="AE184" s="1" t="s">
        <v>80</v>
      </c>
      <c r="AF184" s="1">
        <v>18</v>
      </c>
      <c r="AH184" s="1" t="s">
        <v>65</v>
      </c>
      <c r="AJ184" s="1" t="s">
        <v>63</v>
      </c>
    </row>
    <row r="185" spans="1:36" x14ac:dyDescent="0.2">
      <c r="A185" s="1" t="s">
        <v>77</v>
      </c>
      <c r="C185" s="35">
        <v>43752.737999999998</v>
      </c>
      <c r="D185" s="33"/>
      <c r="E185" s="1">
        <f t="shared" si="17"/>
        <v>32943.002776630499</v>
      </c>
      <c r="F185" s="29">
        <f t="shared" si="18"/>
        <v>32943</v>
      </c>
      <c r="G185" s="1">
        <f t="shared" si="22"/>
        <v>1.6248999963863753E-3</v>
      </c>
      <c r="I185" s="1">
        <f t="shared" si="23"/>
        <v>1.6248999963863753E-3</v>
      </c>
      <c r="P185" s="1">
        <f t="shared" ca="1" si="20"/>
        <v>-3.9486200935564923E-4</v>
      </c>
      <c r="S185" s="108">
        <f t="shared" si="21"/>
        <v>28734.237999999998</v>
      </c>
    </row>
    <row r="186" spans="1:36" x14ac:dyDescent="0.2">
      <c r="A186" s="1" t="s">
        <v>91</v>
      </c>
      <c r="C186" s="33">
        <v>43755.66</v>
      </c>
      <c r="D186" s="33"/>
      <c r="E186" s="1">
        <f t="shared" si="17"/>
        <v>32947.995892726271</v>
      </c>
      <c r="F186" s="29">
        <f t="shared" si="18"/>
        <v>32948</v>
      </c>
      <c r="G186" s="1">
        <f t="shared" si="22"/>
        <v>-2.403599995886907E-3</v>
      </c>
      <c r="I186" s="1">
        <f t="shared" si="23"/>
        <v>-2.403599995886907E-3</v>
      </c>
      <c r="P186" s="1">
        <f t="shared" ca="1" si="20"/>
        <v>-3.9599897875215902E-4</v>
      </c>
      <c r="S186" s="108">
        <f t="shared" si="21"/>
        <v>28737.160000000003</v>
      </c>
      <c r="AE186" s="1" t="s">
        <v>80</v>
      </c>
      <c r="AF186" s="1">
        <v>11</v>
      </c>
      <c r="AH186" s="1" t="s">
        <v>65</v>
      </c>
      <c r="AJ186" s="1" t="s">
        <v>63</v>
      </c>
    </row>
    <row r="187" spans="1:36" x14ac:dyDescent="0.2">
      <c r="A187" s="1" t="s">
        <v>77</v>
      </c>
      <c r="C187" s="35">
        <v>43776.73</v>
      </c>
      <c r="D187" s="33"/>
      <c r="E187" s="1">
        <f t="shared" si="17"/>
        <v>32984.000326722722</v>
      </c>
      <c r="F187" s="29">
        <f t="shared" si="18"/>
        <v>32984</v>
      </c>
      <c r="G187" s="1">
        <f t="shared" si="22"/>
        <v>1.9120000069960952E-4</v>
      </c>
      <c r="I187" s="1">
        <f t="shared" si="23"/>
        <v>1.9120000069960952E-4</v>
      </c>
      <c r="P187" s="1">
        <f t="shared" ca="1" si="20"/>
        <v>-4.0418515840703016E-4</v>
      </c>
      <c r="S187" s="108">
        <f t="shared" si="21"/>
        <v>28758.230000000003</v>
      </c>
    </row>
    <row r="188" spans="1:36" x14ac:dyDescent="0.2">
      <c r="A188" s="1" t="s">
        <v>77</v>
      </c>
      <c r="C188" s="35">
        <v>43780.834999999999</v>
      </c>
      <c r="D188" s="33"/>
      <c r="E188" s="1">
        <f t="shared" si="17"/>
        <v>32991.014954228907</v>
      </c>
      <c r="F188" s="29">
        <f t="shared" si="18"/>
        <v>32991</v>
      </c>
      <c r="G188" s="1">
        <f t="shared" si="22"/>
        <v>8.7512999962200411E-3</v>
      </c>
      <c r="I188" s="1">
        <f t="shared" si="23"/>
        <v>8.7512999962200411E-3</v>
      </c>
      <c r="P188" s="1">
        <f t="shared" ca="1" si="20"/>
        <v>-4.0577691556214351E-4</v>
      </c>
      <c r="S188" s="108">
        <f t="shared" si="21"/>
        <v>28762.334999999999</v>
      </c>
    </row>
    <row r="189" spans="1:36" x14ac:dyDescent="0.2">
      <c r="A189" s="1" t="s">
        <v>77</v>
      </c>
      <c r="C189" s="35">
        <v>43786.68</v>
      </c>
      <c r="D189" s="33"/>
      <c r="E189" s="1">
        <f t="shared" si="17"/>
        <v>33001.002895221282</v>
      </c>
      <c r="F189" s="29">
        <f t="shared" si="18"/>
        <v>33001</v>
      </c>
      <c r="G189" s="1">
        <f t="shared" si="22"/>
        <v>1.6943000009632669E-3</v>
      </c>
      <c r="I189" s="1">
        <f t="shared" si="23"/>
        <v>1.6943000009632669E-3</v>
      </c>
      <c r="P189" s="1">
        <f t="shared" ca="1" si="20"/>
        <v>-4.0805085435516308E-4</v>
      </c>
      <c r="S189" s="108">
        <f t="shared" si="21"/>
        <v>28768.18</v>
      </c>
    </row>
    <row r="190" spans="1:36" x14ac:dyDescent="0.2">
      <c r="A190" s="1" t="s">
        <v>91</v>
      </c>
      <c r="C190" s="33">
        <v>43791.362000000001</v>
      </c>
      <c r="D190" s="33"/>
      <c r="E190" s="1">
        <f t="shared" si="17"/>
        <v>33009.003500820305</v>
      </c>
      <c r="F190" s="29">
        <f t="shared" si="18"/>
        <v>33009</v>
      </c>
      <c r="G190" s="1">
        <f t="shared" si="22"/>
        <v>2.0487000001594424E-3</v>
      </c>
      <c r="I190" s="1">
        <f t="shared" si="23"/>
        <v>2.0487000001594424E-3</v>
      </c>
      <c r="P190" s="1">
        <f t="shared" ca="1" si="20"/>
        <v>-4.0987000538957909E-4</v>
      </c>
      <c r="S190" s="108">
        <f t="shared" si="21"/>
        <v>28772.862000000001</v>
      </c>
      <c r="AE190" s="1" t="s">
        <v>80</v>
      </c>
      <c r="AF190" s="1">
        <v>9</v>
      </c>
      <c r="AH190" s="1" t="s">
        <v>84</v>
      </c>
      <c r="AJ190" s="1" t="s">
        <v>63</v>
      </c>
    </row>
    <row r="191" spans="1:36" x14ac:dyDescent="0.2">
      <c r="A191" s="1" t="s">
        <v>92</v>
      </c>
      <c r="C191" s="33">
        <v>43815.347000000002</v>
      </c>
      <c r="D191" s="33"/>
      <c r="E191" s="1">
        <f t="shared" si="17"/>
        <v>33049.989089306546</v>
      </c>
      <c r="F191" s="29">
        <f t="shared" si="18"/>
        <v>33050</v>
      </c>
      <c r="G191" s="1">
        <f t="shared" si="22"/>
        <v>-6.3850000005913898E-3</v>
      </c>
      <c r="I191" s="1">
        <f t="shared" si="23"/>
        <v>-6.3850000005913898E-3</v>
      </c>
      <c r="P191" s="1">
        <f t="shared" ca="1" si="20"/>
        <v>-4.1919315444095915E-4</v>
      </c>
      <c r="S191" s="108">
        <f t="shared" si="21"/>
        <v>28796.847000000002</v>
      </c>
      <c r="AE191" s="1" t="s">
        <v>80</v>
      </c>
      <c r="AF191" s="1">
        <v>7</v>
      </c>
      <c r="AH191" s="1" t="s">
        <v>84</v>
      </c>
      <c r="AJ191" s="1" t="s">
        <v>63</v>
      </c>
    </row>
    <row r="192" spans="1:36" x14ac:dyDescent="0.2">
      <c r="A192" s="1" t="s">
        <v>77</v>
      </c>
      <c r="C192" s="35">
        <v>43820.618999999999</v>
      </c>
      <c r="D192" s="33"/>
      <c r="E192" s="1">
        <f t="shared" si="17"/>
        <v>33058.997887409496</v>
      </c>
      <c r="F192" s="29">
        <f t="shared" si="18"/>
        <v>33059</v>
      </c>
      <c r="G192" s="1">
        <f t="shared" si="22"/>
        <v>-1.2363000059849583E-3</v>
      </c>
      <c r="I192" s="1">
        <f t="shared" si="23"/>
        <v>-1.2363000059849583E-3</v>
      </c>
      <c r="P192" s="1">
        <f t="shared" ca="1" si="20"/>
        <v>-4.2123969935467694E-4</v>
      </c>
      <c r="S192" s="108">
        <f t="shared" si="21"/>
        <v>28802.118999999999</v>
      </c>
    </row>
    <row r="193" spans="1:36" x14ac:dyDescent="0.2">
      <c r="A193" s="1" t="s">
        <v>93</v>
      </c>
      <c r="C193" s="33">
        <v>43832.334000000003</v>
      </c>
      <c r="D193" s="33"/>
      <c r="E193" s="1">
        <f t="shared" si="17"/>
        <v>33079.016489415604</v>
      </c>
      <c r="F193" s="29">
        <f t="shared" si="18"/>
        <v>33079</v>
      </c>
      <c r="G193" s="1">
        <f t="shared" si="22"/>
        <v>9.649700004956685E-3</v>
      </c>
      <c r="I193" s="1">
        <f t="shared" si="23"/>
        <v>9.649700004956685E-3</v>
      </c>
      <c r="P193" s="1">
        <f t="shared" ca="1" si="20"/>
        <v>-4.2578757694071608E-4</v>
      </c>
      <c r="S193" s="108">
        <f t="shared" si="21"/>
        <v>28813.834000000003</v>
      </c>
      <c r="AE193" s="1" t="s">
        <v>80</v>
      </c>
      <c r="AF193" s="1">
        <v>8</v>
      </c>
      <c r="AH193" s="1" t="s">
        <v>84</v>
      </c>
      <c r="AJ193" s="1" t="s">
        <v>63</v>
      </c>
    </row>
    <row r="194" spans="1:36" x14ac:dyDescent="0.2">
      <c r="A194" s="1" t="s">
        <v>77</v>
      </c>
      <c r="C194" s="35">
        <v>43841.69</v>
      </c>
      <c r="D194" s="33"/>
      <c r="E194" s="1">
        <f t="shared" si="17"/>
        <v>33095.004030206816</v>
      </c>
      <c r="F194" s="29">
        <f t="shared" si="18"/>
        <v>33095</v>
      </c>
      <c r="G194" s="1">
        <f t="shared" si="22"/>
        <v>2.3585000017192215E-3</v>
      </c>
      <c r="I194" s="1">
        <f t="shared" si="23"/>
        <v>2.3585000017192215E-3</v>
      </c>
      <c r="P194" s="1">
        <f t="shared" ca="1" si="20"/>
        <v>-4.2942587900954721E-4</v>
      </c>
      <c r="S194" s="108">
        <f t="shared" si="21"/>
        <v>28823.190000000002</v>
      </c>
    </row>
    <row r="195" spans="1:36" x14ac:dyDescent="0.2">
      <c r="A195" s="1" t="s">
        <v>77</v>
      </c>
      <c r="C195" s="35">
        <v>43848.714</v>
      </c>
      <c r="D195" s="33"/>
      <c r="E195" s="1">
        <f t="shared" si="17"/>
        <v>33107.006647406197</v>
      </c>
      <c r="F195" s="29">
        <f t="shared" si="18"/>
        <v>33107</v>
      </c>
      <c r="G195" s="1">
        <f t="shared" si="22"/>
        <v>3.8901000007172115E-3</v>
      </c>
      <c r="I195" s="1">
        <f t="shared" si="23"/>
        <v>3.8901000007172115E-3</v>
      </c>
      <c r="P195" s="1">
        <f t="shared" ca="1" si="20"/>
        <v>-4.3215460556117122E-4</v>
      </c>
      <c r="S195" s="108">
        <f t="shared" si="21"/>
        <v>28830.214</v>
      </c>
    </row>
    <row r="196" spans="1:36" x14ac:dyDescent="0.2">
      <c r="A196" s="1" t="s">
        <v>77</v>
      </c>
      <c r="C196" s="35">
        <v>44133.714</v>
      </c>
      <c r="D196" s="33"/>
      <c r="E196" s="1">
        <f t="shared" si="17"/>
        <v>33594.014890832397</v>
      </c>
      <c r="F196" s="29">
        <f t="shared" si="18"/>
        <v>33594</v>
      </c>
      <c r="G196" s="1">
        <f t="shared" si="22"/>
        <v>8.714199997484684E-3</v>
      </c>
      <c r="I196" s="1">
        <f t="shared" si="23"/>
        <v>8.714199997484684E-3</v>
      </c>
      <c r="P196" s="1">
        <f t="shared" ca="1" si="20"/>
        <v>-5.4289542478122479E-4</v>
      </c>
      <c r="S196" s="108">
        <f t="shared" si="21"/>
        <v>29115.214</v>
      </c>
    </row>
    <row r="197" spans="1:36" x14ac:dyDescent="0.2">
      <c r="A197" s="1" t="s">
        <v>94</v>
      </c>
      <c r="C197" s="33">
        <v>44135.453999999998</v>
      </c>
      <c r="D197" s="33"/>
      <c r="E197" s="1">
        <f t="shared" si="17"/>
        <v>33596.988204318579</v>
      </c>
      <c r="F197" s="29">
        <f t="shared" si="18"/>
        <v>33597</v>
      </c>
      <c r="G197" s="1">
        <f t="shared" si="22"/>
        <v>-6.9029000005684793E-3</v>
      </c>
      <c r="I197" s="1">
        <f t="shared" si="23"/>
        <v>-6.9029000005684793E-3</v>
      </c>
      <c r="P197" s="1">
        <f t="shared" ca="1" si="20"/>
        <v>-5.4357760641913101E-4</v>
      </c>
      <c r="S197" s="108">
        <f t="shared" si="21"/>
        <v>29116.953999999998</v>
      </c>
      <c r="AE197" s="1" t="s">
        <v>80</v>
      </c>
      <c r="AF197" s="1">
        <v>8</v>
      </c>
      <c r="AH197" s="1" t="s">
        <v>70</v>
      </c>
      <c r="AJ197" s="1" t="s">
        <v>63</v>
      </c>
    </row>
    <row r="198" spans="1:36" x14ac:dyDescent="0.2">
      <c r="A198" s="1" t="s">
        <v>77</v>
      </c>
      <c r="C198" s="35">
        <v>44136.635000000002</v>
      </c>
      <c r="D198" s="33"/>
      <c r="E198" s="1">
        <f t="shared" si="17"/>
        <v>33599.006298127308</v>
      </c>
      <c r="F198" s="29">
        <f t="shared" si="18"/>
        <v>33599</v>
      </c>
      <c r="G198" s="1">
        <f t="shared" si="22"/>
        <v>3.6857000013696961E-3</v>
      </c>
      <c r="I198" s="1">
        <f t="shared" si="23"/>
        <v>3.6857000013696961E-3</v>
      </c>
      <c r="P198" s="1">
        <f t="shared" ca="1" si="20"/>
        <v>-5.4403239417773457E-4</v>
      </c>
      <c r="S198" s="108">
        <f t="shared" si="21"/>
        <v>29118.135000000002</v>
      </c>
    </row>
    <row r="199" spans="1:36" x14ac:dyDescent="0.2">
      <c r="A199" s="1" t="s">
        <v>77</v>
      </c>
      <c r="C199" s="35">
        <v>44140.73</v>
      </c>
      <c r="D199" s="33"/>
      <c r="E199" s="1">
        <f t="shared" si="17"/>
        <v>33606.003837624958</v>
      </c>
      <c r="F199" s="29">
        <f t="shared" si="18"/>
        <v>33606</v>
      </c>
      <c r="G199" s="1">
        <f t="shared" si="22"/>
        <v>2.2458000021288171E-3</v>
      </c>
      <c r="I199" s="1">
        <f t="shared" si="23"/>
        <v>2.2458000021288171E-3</v>
      </c>
      <c r="P199" s="1">
        <f t="shared" ca="1" si="20"/>
        <v>-5.4562415133284879E-4</v>
      </c>
      <c r="S199" s="108">
        <f t="shared" si="21"/>
        <v>29122.230000000003</v>
      </c>
    </row>
    <row r="200" spans="1:36" x14ac:dyDescent="0.2">
      <c r="A200" s="1" t="s">
        <v>94</v>
      </c>
      <c r="C200" s="33">
        <v>44165.298999999999</v>
      </c>
      <c r="D200" s="33"/>
      <c r="E200" s="1">
        <f t="shared" si="17"/>
        <v>33647.987365809997</v>
      </c>
      <c r="F200" s="29">
        <f t="shared" si="18"/>
        <v>33648</v>
      </c>
      <c r="G200" s="1">
        <f t="shared" si="22"/>
        <v>-7.3936000044341199E-3</v>
      </c>
      <c r="I200" s="1">
        <f t="shared" si="23"/>
        <v>-7.3936000044341199E-3</v>
      </c>
      <c r="P200" s="1">
        <f t="shared" ca="1" si="20"/>
        <v>-5.5517469426353064E-4</v>
      </c>
      <c r="S200" s="108">
        <f t="shared" si="21"/>
        <v>29146.798999999999</v>
      </c>
      <c r="AE200" s="1" t="s">
        <v>80</v>
      </c>
      <c r="AF200" s="1">
        <v>6</v>
      </c>
      <c r="AH200" s="1" t="s">
        <v>65</v>
      </c>
      <c r="AJ200" s="1" t="s">
        <v>63</v>
      </c>
    </row>
    <row r="201" spans="1:36" x14ac:dyDescent="0.2">
      <c r="A201" s="1" t="s">
        <v>94</v>
      </c>
      <c r="C201" s="33">
        <v>44177.591</v>
      </c>
      <c r="D201" s="33"/>
      <c r="E201" s="1">
        <f t="shared" si="17"/>
        <v>33668.991945908929</v>
      </c>
      <c r="F201" s="29">
        <f t="shared" si="18"/>
        <v>33669</v>
      </c>
      <c r="G201" s="1">
        <f t="shared" si="22"/>
        <v>-4.7133000043686479E-3</v>
      </c>
      <c r="I201" s="1">
        <f t="shared" si="23"/>
        <v>-4.7133000043686479E-3</v>
      </c>
      <c r="P201" s="1">
        <f t="shared" ca="1" si="20"/>
        <v>-5.5994996572887243E-4</v>
      </c>
      <c r="S201" s="108">
        <f t="shared" si="21"/>
        <v>29159.091</v>
      </c>
      <c r="AE201" s="1" t="s">
        <v>80</v>
      </c>
      <c r="AF201" s="1">
        <v>8</v>
      </c>
      <c r="AH201" s="1" t="s">
        <v>65</v>
      </c>
      <c r="AJ201" s="1" t="s">
        <v>63</v>
      </c>
    </row>
    <row r="202" spans="1:36" x14ac:dyDescent="0.2">
      <c r="A202" s="1" t="s">
        <v>94</v>
      </c>
      <c r="C202" s="33">
        <v>44181.701000000001</v>
      </c>
      <c r="D202" s="33"/>
      <c r="E202" s="1">
        <f t="shared" si="17"/>
        <v>33676.015117419396</v>
      </c>
      <c r="F202" s="29">
        <f t="shared" si="18"/>
        <v>33676</v>
      </c>
      <c r="G202" s="1">
        <f t="shared" si="22"/>
        <v>8.8468000030843541E-3</v>
      </c>
      <c r="I202" s="1">
        <f t="shared" si="23"/>
        <v>8.8468000030843541E-3</v>
      </c>
      <c r="P202" s="1">
        <f t="shared" ca="1" si="20"/>
        <v>-5.6154172288398578E-4</v>
      </c>
      <c r="S202" s="108">
        <f t="shared" si="21"/>
        <v>29163.201000000001</v>
      </c>
      <c r="AE202" s="1" t="s">
        <v>80</v>
      </c>
      <c r="AF202" s="1">
        <v>6</v>
      </c>
      <c r="AH202" s="1" t="s">
        <v>65</v>
      </c>
      <c r="AJ202" s="1" t="s">
        <v>63</v>
      </c>
    </row>
    <row r="203" spans="1:36" x14ac:dyDescent="0.2">
      <c r="A203" s="1" t="s">
        <v>94</v>
      </c>
      <c r="C203" s="33">
        <v>44189.296000000002</v>
      </c>
      <c r="D203" s="33"/>
      <c r="E203" s="1">
        <f t="shared" si="17"/>
        <v>33688.993459906495</v>
      </c>
      <c r="F203" s="29">
        <f t="shared" si="18"/>
        <v>33689</v>
      </c>
      <c r="G203" s="1">
        <f t="shared" si="22"/>
        <v>-3.8272999954642728E-3</v>
      </c>
      <c r="I203" s="1">
        <f t="shared" si="23"/>
        <v>-3.8272999954642728E-3</v>
      </c>
      <c r="P203" s="1">
        <f t="shared" ca="1" si="20"/>
        <v>-5.6449784331491157E-4</v>
      </c>
      <c r="S203" s="108">
        <f t="shared" si="21"/>
        <v>29170.796000000002</v>
      </c>
      <c r="AE203" s="1" t="s">
        <v>80</v>
      </c>
      <c r="AF203" s="1">
        <v>10</v>
      </c>
      <c r="AH203" s="1" t="s">
        <v>70</v>
      </c>
      <c r="AJ203" s="1" t="s">
        <v>63</v>
      </c>
    </row>
    <row r="204" spans="1:36" x14ac:dyDescent="0.2">
      <c r="A204" s="1" t="s">
        <v>77</v>
      </c>
      <c r="C204" s="35">
        <v>44191.652999999998</v>
      </c>
      <c r="D204" s="33"/>
      <c r="E204" s="1">
        <f t="shared" si="17"/>
        <v>33693.021103519663</v>
      </c>
      <c r="F204" s="29">
        <f t="shared" si="18"/>
        <v>33693</v>
      </c>
      <c r="G204" s="1">
        <f t="shared" si="22"/>
        <v>1.2349899996479508E-2</v>
      </c>
      <c r="I204" s="1">
        <f t="shared" si="23"/>
        <v>1.2349899996479508E-2</v>
      </c>
      <c r="P204" s="1">
        <f t="shared" ca="1" si="20"/>
        <v>-5.654074188321187E-4</v>
      </c>
      <c r="S204" s="108">
        <f t="shared" si="21"/>
        <v>29173.152999999998</v>
      </c>
    </row>
    <row r="205" spans="1:36" x14ac:dyDescent="0.2">
      <c r="A205" s="1" t="s">
        <v>77</v>
      </c>
      <c r="C205" s="35">
        <v>44194.572</v>
      </c>
      <c r="D205" s="33"/>
      <c r="E205" s="1">
        <f t="shared" si="17"/>
        <v>33698.009093212859</v>
      </c>
      <c r="F205" s="29">
        <f t="shared" si="18"/>
        <v>33698</v>
      </c>
      <c r="G205" s="1">
        <f t="shared" si="22"/>
        <v>5.3213999926811084E-3</v>
      </c>
      <c r="I205" s="1">
        <f t="shared" si="23"/>
        <v>5.3213999926811084E-3</v>
      </c>
      <c r="P205" s="1">
        <f t="shared" ca="1" si="20"/>
        <v>-5.6654438822862849E-4</v>
      </c>
      <c r="S205" s="108">
        <f t="shared" si="21"/>
        <v>29176.072</v>
      </c>
    </row>
    <row r="206" spans="1:36" x14ac:dyDescent="0.2">
      <c r="A206" s="1" t="s">
        <v>77</v>
      </c>
      <c r="C206" s="35">
        <v>44218.557999999997</v>
      </c>
      <c r="D206" s="33"/>
      <c r="E206" s="1">
        <f t="shared" si="17"/>
        <v>33738.996390499946</v>
      </c>
      <c r="F206" s="29">
        <f t="shared" si="18"/>
        <v>33739</v>
      </c>
      <c r="G206" s="1">
        <f t="shared" si="22"/>
        <v>-2.1123000042280182E-3</v>
      </c>
      <c r="I206" s="1">
        <f t="shared" si="23"/>
        <v>-2.1123000042280182E-3</v>
      </c>
      <c r="P206" s="1">
        <f t="shared" ca="1" si="20"/>
        <v>-5.7586753728000942E-4</v>
      </c>
      <c r="S206" s="108">
        <f t="shared" si="21"/>
        <v>29200.057999999997</v>
      </c>
    </row>
    <row r="207" spans="1:36" x14ac:dyDescent="0.2">
      <c r="A207" s="1" t="s">
        <v>77</v>
      </c>
      <c r="C207" s="35">
        <v>44222.66</v>
      </c>
      <c r="D207" s="33"/>
      <c r="E207" s="1">
        <f t="shared" si="17"/>
        <v>33746.005891603585</v>
      </c>
      <c r="F207" s="29">
        <f t="shared" si="18"/>
        <v>33746</v>
      </c>
      <c r="G207" s="1">
        <f t="shared" si="22"/>
        <v>3.4478000015951693E-3</v>
      </c>
      <c r="I207" s="1">
        <f t="shared" si="23"/>
        <v>3.4478000015951693E-3</v>
      </c>
      <c r="P207" s="1">
        <f t="shared" ca="1" si="20"/>
        <v>-5.7745929443512277E-4</v>
      </c>
      <c r="S207" s="108">
        <f t="shared" si="21"/>
        <v>29204.160000000003</v>
      </c>
    </row>
    <row r="208" spans="1:36" x14ac:dyDescent="0.2">
      <c r="A208" s="1" t="s">
        <v>95</v>
      </c>
      <c r="C208" s="33">
        <v>44224.409</v>
      </c>
      <c r="D208" s="33"/>
      <c r="E208" s="1">
        <f t="shared" si="17"/>
        <v>33748.994584297448</v>
      </c>
      <c r="F208" s="29">
        <f t="shared" si="18"/>
        <v>33749</v>
      </c>
      <c r="G208" s="1">
        <f t="shared" si="22"/>
        <v>-3.1693000055383891E-3</v>
      </c>
      <c r="I208" s="1">
        <f t="shared" si="23"/>
        <v>-3.1693000055383891E-3</v>
      </c>
      <c r="P208" s="1">
        <f t="shared" ca="1" si="20"/>
        <v>-5.7814147607302899E-4</v>
      </c>
      <c r="S208" s="108">
        <f t="shared" si="21"/>
        <v>29205.909</v>
      </c>
      <c r="AE208" s="1" t="s">
        <v>80</v>
      </c>
      <c r="AF208" s="1">
        <v>6</v>
      </c>
      <c r="AH208" s="1" t="s">
        <v>65</v>
      </c>
      <c r="AJ208" s="1" t="s">
        <v>63</v>
      </c>
    </row>
    <row r="209" spans="1:36" x14ac:dyDescent="0.2">
      <c r="A209" s="1" t="s">
        <v>77</v>
      </c>
      <c r="C209" s="35">
        <v>44228.512000000002</v>
      </c>
      <c r="D209" s="33"/>
      <c r="E209" s="1">
        <f t="shared" si="17"/>
        <v>33756.005794201934</v>
      </c>
      <c r="F209" s="29">
        <f t="shared" si="18"/>
        <v>33756</v>
      </c>
      <c r="G209" s="1">
        <f t="shared" si="22"/>
        <v>3.3908000041265041E-3</v>
      </c>
      <c r="I209" s="1">
        <f t="shared" si="23"/>
        <v>3.3908000041265041E-3</v>
      </c>
      <c r="P209" s="1">
        <f t="shared" ca="1" si="20"/>
        <v>-5.7973323322814234E-4</v>
      </c>
      <c r="S209" s="108">
        <f t="shared" si="21"/>
        <v>29210.012000000002</v>
      </c>
    </row>
    <row r="210" spans="1:36" x14ac:dyDescent="0.2">
      <c r="A210" s="1" t="s">
        <v>95</v>
      </c>
      <c r="C210" s="33">
        <v>44268.298999999999</v>
      </c>
      <c r="D210" s="33"/>
      <c r="E210" s="1">
        <f t="shared" si="17"/>
        <v>33823.993853785083</v>
      </c>
      <c r="F210" s="29">
        <f t="shared" si="18"/>
        <v>33824</v>
      </c>
      <c r="G210" s="1">
        <f t="shared" si="22"/>
        <v>-3.5968000011052936E-3</v>
      </c>
      <c r="I210" s="1">
        <f t="shared" si="23"/>
        <v>-3.5968000011052936E-3</v>
      </c>
      <c r="P210" s="1">
        <f t="shared" ca="1" si="20"/>
        <v>-5.9519601702067576E-4</v>
      </c>
      <c r="S210" s="108">
        <f t="shared" si="21"/>
        <v>29249.798999999999</v>
      </c>
      <c r="AE210" s="1" t="s">
        <v>80</v>
      </c>
      <c r="AF210" s="1">
        <v>7</v>
      </c>
      <c r="AH210" s="1" t="s">
        <v>65</v>
      </c>
      <c r="AJ210" s="1" t="s">
        <v>63</v>
      </c>
    </row>
    <row r="211" spans="1:36" x14ac:dyDescent="0.2">
      <c r="A211" s="1" t="s">
        <v>96</v>
      </c>
      <c r="C211" s="33">
        <v>44496.536999999997</v>
      </c>
      <c r="D211" s="33"/>
      <c r="E211" s="1">
        <f t="shared" si="17"/>
        <v>34214.007143129318</v>
      </c>
      <c r="F211" s="29">
        <f t="shared" si="18"/>
        <v>34214</v>
      </c>
      <c r="G211" s="1">
        <f t="shared" si="22"/>
        <v>4.1801999905146658E-3</v>
      </c>
      <c r="I211" s="1">
        <f t="shared" si="23"/>
        <v>4.1801999905146658E-3</v>
      </c>
      <c r="P211" s="1">
        <f t="shared" ca="1" si="20"/>
        <v>-6.8387962994843985E-4</v>
      </c>
      <c r="S211" s="108">
        <f t="shared" si="21"/>
        <v>29478.036999999997</v>
      </c>
      <c r="AE211" s="1" t="s">
        <v>80</v>
      </c>
      <c r="AJ211" s="1" t="s">
        <v>81</v>
      </c>
    </row>
    <row r="212" spans="1:36" x14ac:dyDescent="0.2">
      <c r="A212" s="1" t="s">
        <v>97</v>
      </c>
      <c r="C212" s="33">
        <v>44533.398000000001</v>
      </c>
      <c r="D212" s="33"/>
      <c r="E212" s="1">
        <f t="shared" si="17"/>
        <v>34276.995251413304</v>
      </c>
      <c r="F212" s="29">
        <f t="shared" si="18"/>
        <v>34277</v>
      </c>
      <c r="G212" s="1">
        <f t="shared" si="22"/>
        <v>-2.778900001430884E-3</v>
      </c>
      <c r="I212" s="1">
        <f t="shared" si="23"/>
        <v>-2.778900001430884E-3</v>
      </c>
      <c r="P212" s="1">
        <f t="shared" ca="1" si="20"/>
        <v>-6.9820544434446349E-4</v>
      </c>
      <c r="S212" s="108">
        <f t="shared" si="21"/>
        <v>29514.898000000001</v>
      </c>
      <c r="AE212" s="1" t="s">
        <v>80</v>
      </c>
      <c r="AF212" s="1">
        <v>7</v>
      </c>
      <c r="AH212" s="1" t="s">
        <v>70</v>
      </c>
      <c r="AJ212" s="1" t="s">
        <v>63</v>
      </c>
    </row>
    <row r="213" spans="1:36" x14ac:dyDescent="0.2">
      <c r="A213" s="1" t="s">
        <v>97</v>
      </c>
      <c r="C213" s="33">
        <v>44543.355000000003</v>
      </c>
      <c r="D213" s="33"/>
      <c r="E213" s="1">
        <f t="shared" ref="E213:E276" si="24">(C213-C$7)/C$8</f>
        <v>34294.009781517852</v>
      </c>
      <c r="F213" s="29">
        <f t="shared" ref="F213:F276" si="25">ROUND(2*E213,0)/2</f>
        <v>34294</v>
      </c>
      <c r="G213" s="1">
        <f t="shared" si="22"/>
        <v>5.7241999966208823E-3</v>
      </c>
      <c r="I213" s="1">
        <f t="shared" si="23"/>
        <v>5.7241999966208823E-3</v>
      </c>
      <c r="P213" s="1">
        <f t="shared" ref="P213:P276" ca="1" si="26">+C$11+C$12*F213</f>
        <v>-7.0207114029259641E-4</v>
      </c>
      <c r="S213" s="108">
        <f t="shared" ref="S213:S276" si="27">C213-15018.5</f>
        <v>29524.855000000003</v>
      </c>
      <c r="AE213" s="1" t="s">
        <v>80</v>
      </c>
      <c r="AF213" s="1">
        <v>6</v>
      </c>
      <c r="AH213" s="1" t="s">
        <v>70</v>
      </c>
      <c r="AJ213" s="1" t="s">
        <v>63</v>
      </c>
    </row>
    <row r="214" spans="1:36" x14ac:dyDescent="0.2">
      <c r="A214" s="1" t="s">
        <v>77</v>
      </c>
      <c r="C214" s="35">
        <v>44562.665999999997</v>
      </c>
      <c r="D214" s="33"/>
      <c r="E214" s="1">
        <f t="shared" si="24"/>
        <v>34327.008434811891</v>
      </c>
      <c r="F214" s="29">
        <f t="shared" si="25"/>
        <v>34327</v>
      </c>
      <c r="G214" s="1">
        <f t="shared" si="22"/>
        <v>4.9360999983036891E-3</v>
      </c>
      <c r="I214" s="1">
        <f t="shared" si="23"/>
        <v>4.9360999983036891E-3</v>
      </c>
      <c r="P214" s="1">
        <f t="shared" ca="1" si="26"/>
        <v>-7.0957513830956134E-4</v>
      </c>
      <c r="S214" s="108">
        <f t="shared" si="27"/>
        <v>29544.165999999997</v>
      </c>
    </row>
    <row r="215" spans="1:36" x14ac:dyDescent="0.2">
      <c r="A215" s="1" t="s">
        <v>97</v>
      </c>
      <c r="C215" s="33">
        <v>44567.347000000002</v>
      </c>
      <c r="D215" s="33"/>
      <c r="E215" s="1">
        <f t="shared" si="24"/>
        <v>34335.007331610061</v>
      </c>
      <c r="F215" s="29">
        <f t="shared" si="25"/>
        <v>34335</v>
      </c>
      <c r="G215" s="1">
        <f t="shared" si="22"/>
        <v>4.2905000009341165E-3</v>
      </c>
      <c r="I215" s="1">
        <f t="shared" si="23"/>
        <v>4.2905000009341165E-3</v>
      </c>
      <c r="P215" s="1">
        <f t="shared" ca="1" si="26"/>
        <v>-7.1139428934397734E-4</v>
      </c>
      <c r="S215" s="108">
        <f t="shared" si="27"/>
        <v>29548.847000000002</v>
      </c>
      <c r="AE215" s="1" t="s">
        <v>80</v>
      </c>
      <c r="AF215" s="1">
        <v>10</v>
      </c>
      <c r="AH215" s="1" t="s">
        <v>70</v>
      </c>
      <c r="AJ215" s="1" t="s">
        <v>63</v>
      </c>
    </row>
    <row r="216" spans="1:36" x14ac:dyDescent="0.2">
      <c r="A216" s="1" t="s">
        <v>98</v>
      </c>
      <c r="C216" s="33">
        <v>44581.385999999999</v>
      </c>
      <c r="D216" s="33"/>
      <c r="E216" s="1">
        <f t="shared" si="24"/>
        <v>34358.997186801149</v>
      </c>
      <c r="F216" s="29">
        <f t="shared" si="25"/>
        <v>34359</v>
      </c>
      <c r="G216" s="1">
        <f t="shared" si="22"/>
        <v>-1.6463000065414235E-3</v>
      </c>
      <c r="I216" s="1">
        <f t="shared" si="23"/>
        <v>-1.6463000065414235E-3</v>
      </c>
      <c r="P216" s="1">
        <f t="shared" ca="1" si="26"/>
        <v>-7.1685174244722448E-4</v>
      </c>
      <c r="S216" s="108">
        <f t="shared" si="27"/>
        <v>29562.885999999999</v>
      </c>
      <c r="AE216" s="1" t="s">
        <v>80</v>
      </c>
      <c r="AF216" s="1">
        <v>6</v>
      </c>
      <c r="AH216" s="1" t="s">
        <v>70</v>
      </c>
      <c r="AJ216" s="1" t="s">
        <v>63</v>
      </c>
    </row>
    <row r="217" spans="1:36" x14ac:dyDescent="0.2">
      <c r="A217" s="1" t="s">
        <v>98</v>
      </c>
      <c r="C217" s="33">
        <v>44591.341</v>
      </c>
      <c r="D217" s="33"/>
      <c r="E217" s="1">
        <f t="shared" si="24"/>
        <v>34376.008299303983</v>
      </c>
      <c r="F217" s="29">
        <f t="shared" si="25"/>
        <v>34376</v>
      </c>
      <c r="G217" s="1">
        <f t="shared" si="22"/>
        <v>4.8567999983788468E-3</v>
      </c>
      <c r="I217" s="1">
        <f t="shared" si="23"/>
        <v>4.8567999983788468E-3</v>
      </c>
      <c r="P217" s="1">
        <f t="shared" ca="1" si="26"/>
        <v>-7.207174383953574E-4</v>
      </c>
      <c r="S217" s="108">
        <f t="shared" si="27"/>
        <v>29572.841</v>
      </c>
      <c r="AE217" s="1" t="s">
        <v>80</v>
      </c>
      <c r="AF217" s="1">
        <v>6</v>
      </c>
      <c r="AH217" s="1" t="s">
        <v>65</v>
      </c>
      <c r="AJ217" s="1" t="s">
        <v>63</v>
      </c>
    </row>
    <row r="218" spans="1:36" x14ac:dyDescent="0.2">
      <c r="A218" s="1" t="s">
        <v>98</v>
      </c>
      <c r="C218" s="33">
        <v>44601.288999999997</v>
      </c>
      <c r="D218" s="33"/>
      <c r="E218" s="1">
        <f t="shared" si="24"/>
        <v>34393.007450200836</v>
      </c>
      <c r="F218" s="29">
        <f t="shared" si="25"/>
        <v>34393</v>
      </c>
      <c r="G218" s="1">
        <f t="shared" si="22"/>
        <v>4.3598999982350506E-3</v>
      </c>
      <c r="I218" s="1">
        <f t="shared" si="23"/>
        <v>4.3598999982350506E-3</v>
      </c>
      <c r="P218" s="1">
        <f t="shared" ca="1" si="26"/>
        <v>-7.2458313434349032E-4</v>
      </c>
      <c r="S218" s="108">
        <f t="shared" si="27"/>
        <v>29582.788999999997</v>
      </c>
      <c r="AE218" s="1" t="s">
        <v>80</v>
      </c>
      <c r="AF218" s="1">
        <v>9</v>
      </c>
      <c r="AH218" s="1" t="s">
        <v>70</v>
      </c>
      <c r="AJ218" s="1" t="s">
        <v>63</v>
      </c>
    </row>
    <row r="219" spans="1:36" x14ac:dyDescent="0.2">
      <c r="A219" s="1" t="s">
        <v>98</v>
      </c>
      <c r="C219" s="33">
        <v>44605.381999999998</v>
      </c>
      <c r="D219" s="33"/>
      <c r="E219" s="1">
        <f t="shared" si="24"/>
        <v>34400.001572096779</v>
      </c>
      <c r="F219" s="29">
        <f t="shared" si="25"/>
        <v>34400</v>
      </c>
      <c r="G219" s="1">
        <f t="shared" si="22"/>
        <v>9.1999999131076038E-4</v>
      </c>
      <c r="I219" s="1">
        <f t="shared" si="23"/>
        <v>9.1999999131076038E-4</v>
      </c>
      <c r="P219" s="1">
        <f t="shared" ca="1" si="26"/>
        <v>-7.2617489149860368E-4</v>
      </c>
      <c r="S219" s="108">
        <f t="shared" si="27"/>
        <v>29586.881999999998</v>
      </c>
      <c r="AE219" s="1" t="s">
        <v>80</v>
      </c>
      <c r="AF219" s="1">
        <v>10</v>
      </c>
      <c r="AH219" s="1" t="s">
        <v>70</v>
      </c>
      <c r="AJ219" s="1" t="s">
        <v>63</v>
      </c>
    </row>
    <row r="220" spans="1:36" x14ac:dyDescent="0.2">
      <c r="A220" s="1" t="s">
        <v>99</v>
      </c>
      <c r="C220" s="33">
        <v>44649.271999999997</v>
      </c>
      <c r="D220" s="33"/>
      <c r="E220" s="1">
        <f t="shared" si="24"/>
        <v>34475.000841584413</v>
      </c>
      <c r="F220" s="29">
        <f t="shared" si="25"/>
        <v>34475</v>
      </c>
      <c r="G220" s="1">
        <f t="shared" si="22"/>
        <v>4.9249999574385583E-4</v>
      </c>
      <c r="I220" s="1">
        <f t="shared" si="23"/>
        <v>4.9249999574385583E-4</v>
      </c>
      <c r="P220" s="1">
        <f t="shared" ca="1" si="26"/>
        <v>-7.4322943244625045E-4</v>
      </c>
      <c r="S220" s="108">
        <f t="shared" si="27"/>
        <v>29630.771999999997</v>
      </c>
      <c r="AE220" s="1" t="s">
        <v>80</v>
      </c>
      <c r="AF220" s="1">
        <v>6</v>
      </c>
      <c r="AH220" s="1" t="s">
        <v>65</v>
      </c>
      <c r="AJ220" s="1" t="s">
        <v>63</v>
      </c>
    </row>
    <row r="221" spans="1:36" x14ac:dyDescent="0.2">
      <c r="A221" s="1" t="s">
        <v>100</v>
      </c>
      <c r="C221" s="33">
        <v>44812.538999999997</v>
      </c>
      <c r="D221" s="33"/>
      <c r="E221" s="1">
        <f t="shared" si="24"/>
        <v>34753.991630635166</v>
      </c>
      <c r="F221" s="29">
        <f t="shared" si="25"/>
        <v>34754</v>
      </c>
      <c r="G221" s="1">
        <f t="shared" si="22"/>
        <v>-4.8978000049828552E-3</v>
      </c>
      <c r="I221" s="1">
        <f t="shared" si="23"/>
        <v>-4.8978000049828552E-3</v>
      </c>
      <c r="P221" s="1">
        <f t="shared" ca="1" si="26"/>
        <v>-8.0667232477149749E-4</v>
      </c>
      <c r="S221" s="108">
        <f t="shared" si="27"/>
        <v>29794.038999999997</v>
      </c>
      <c r="AE221" s="1" t="s">
        <v>80</v>
      </c>
      <c r="AF221" s="1">
        <v>6</v>
      </c>
      <c r="AH221" s="1" t="s">
        <v>65</v>
      </c>
      <c r="AJ221" s="1" t="s">
        <v>63</v>
      </c>
    </row>
    <row r="222" spans="1:36" x14ac:dyDescent="0.2">
      <c r="A222" s="1" t="s">
        <v>100</v>
      </c>
      <c r="C222" s="33">
        <v>44815.48</v>
      </c>
      <c r="D222" s="33"/>
      <c r="E222" s="1">
        <f t="shared" si="24"/>
        <v>34759.017213947169</v>
      </c>
      <c r="F222" s="29">
        <f t="shared" si="25"/>
        <v>34759</v>
      </c>
      <c r="G222" s="1">
        <f t="shared" si="22"/>
        <v>1.0073699995700736E-2</v>
      </c>
      <c r="I222" s="1">
        <f t="shared" si="23"/>
        <v>1.0073699995700736E-2</v>
      </c>
      <c r="P222" s="1">
        <f t="shared" ca="1" si="26"/>
        <v>-8.0780929416800727E-4</v>
      </c>
      <c r="S222" s="108">
        <f t="shared" si="27"/>
        <v>29796.980000000003</v>
      </c>
      <c r="AE222" s="1" t="s">
        <v>80</v>
      </c>
      <c r="AF222" s="1">
        <v>8</v>
      </c>
      <c r="AH222" s="1" t="s">
        <v>84</v>
      </c>
      <c r="AJ222" s="1" t="s">
        <v>63</v>
      </c>
    </row>
    <row r="223" spans="1:36" x14ac:dyDescent="0.2">
      <c r="A223" s="1" t="s">
        <v>96</v>
      </c>
      <c r="C223" s="33">
        <v>44822.491999999998</v>
      </c>
      <c r="D223" s="33"/>
      <c r="E223" s="1">
        <f t="shared" si="24"/>
        <v>34770.999325536293</v>
      </c>
      <c r="F223" s="29">
        <f t="shared" si="25"/>
        <v>34771</v>
      </c>
      <c r="G223" s="1">
        <f t="shared" si="22"/>
        <v>-3.9470000774599612E-4</v>
      </c>
      <c r="I223" s="1">
        <f t="shared" si="23"/>
        <v>-3.9470000774599612E-4</v>
      </c>
      <c r="P223" s="1">
        <f t="shared" ca="1" si="26"/>
        <v>-8.1053802071963041E-4</v>
      </c>
      <c r="S223" s="108">
        <f t="shared" si="27"/>
        <v>29803.991999999998</v>
      </c>
      <c r="AE223" s="1" t="s">
        <v>80</v>
      </c>
      <c r="AJ223" s="1" t="s">
        <v>81</v>
      </c>
    </row>
    <row r="224" spans="1:36" x14ac:dyDescent="0.2">
      <c r="A224" s="1" t="s">
        <v>96</v>
      </c>
      <c r="C224" s="33">
        <v>44822.500999999997</v>
      </c>
      <c r="D224" s="33"/>
      <c r="E224" s="1">
        <f t="shared" si="24"/>
        <v>34771.014704743982</v>
      </c>
      <c r="F224" s="29">
        <f t="shared" si="25"/>
        <v>34771</v>
      </c>
      <c r="G224" s="1">
        <f t="shared" si="22"/>
        <v>8.6052999904495664E-3</v>
      </c>
      <c r="I224" s="1">
        <f t="shared" si="23"/>
        <v>8.6052999904495664E-3</v>
      </c>
      <c r="P224" s="1">
        <f t="shared" ca="1" si="26"/>
        <v>-8.1053802071963041E-4</v>
      </c>
      <c r="S224" s="108">
        <f t="shared" si="27"/>
        <v>29804.000999999997</v>
      </c>
      <c r="AE224" s="1" t="s">
        <v>80</v>
      </c>
      <c r="AJ224" s="1" t="s">
        <v>81</v>
      </c>
    </row>
    <row r="225" spans="1:36" x14ac:dyDescent="0.2">
      <c r="A225" s="1" t="s">
        <v>96</v>
      </c>
      <c r="C225" s="33">
        <v>44822.504000000001</v>
      </c>
      <c r="D225" s="33"/>
      <c r="E225" s="1">
        <f t="shared" si="24"/>
        <v>34771.01983114655</v>
      </c>
      <c r="F225" s="29">
        <f t="shared" si="25"/>
        <v>34771</v>
      </c>
      <c r="G225" s="1">
        <f t="shared" si="22"/>
        <v>1.1605299994698726E-2</v>
      </c>
      <c r="I225" s="1">
        <f t="shared" si="23"/>
        <v>1.1605299994698726E-2</v>
      </c>
      <c r="P225" s="1">
        <f t="shared" ca="1" si="26"/>
        <v>-8.1053802071963041E-4</v>
      </c>
      <c r="S225" s="108">
        <f t="shared" si="27"/>
        <v>29804.004000000001</v>
      </c>
      <c r="AE225" s="1" t="s">
        <v>80</v>
      </c>
      <c r="AJ225" s="1" t="s">
        <v>81</v>
      </c>
    </row>
    <row r="226" spans="1:36" x14ac:dyDescent="0.2">
      <c r="A226" s="1" t="s">
        <v>96</v>
      </c>
      <c r="C226" s="33">
        <v>44822.504000000001</v>
      </c>
      <c r="D226" s="33"/>
      <c r="E226" s="1">
        <f t="shared" si="24"/>
        <v>34771.01983114655</v>
      </c>
      <c r="F226" s="29">
        <f t="shared" si="25"/>
        <v>34771</v>
      </c>
      <c r="G226" s="1">
        <f t="shared" si="22"/>
        <v>1.1605299994698726E-2</v>
      </c>
      <c r="I226" s="1">
        <f t="shared" si="23"/>
        <v>1.1605299994698726E-2</v>
      </c>
      <c r="P226" s="1">
        <f t="shared" ca="1" si="26"/>
        <v>-8.1053802071963041E-4</v>
      </c>
      <c r="S226" s="108">
        <f t="shared" si="27"/>
        <v>29804.004000000001</v>
      </c>
      <c r="AE226" s="1" t="s">
        <v>80</v>
      </c>
      <c r="AJ226" s="1" t="s">
        <v>81</v>
      </c>
    </row>
    <row r="227" spans="1:36" x14ac:dyDescent="0.2">
      <c r="A227" s="1" t="s">
        <v>96</v>
      </c>
      <c r="C227" s="33">
        <v>44822.508000000002</v>
      </c>
      <c r="D227" s="33"/>
      <c r="E227" s="1">
        <f t="shared" si="24"/>
        <v>34771.026666349971</v>
      </c>
      <c r="F227" s="29">
        <f t="shared" si="25"/>
        <v>34771</v>
      </c>
      <c r="G227" s="1">
        <f t="shared" si="22"/>
        <v>1.5605299995513633E-2</v>
      </c>
      <c r="I227" s="1">
        <f t="shared" si="23"/>
        <v>1.5605299995513633E-2</v>
      </c>
      <c r="P227" s="1">
        <f t="shared" ca="1" si="26"/>
        <v>-8.1053802071963041E-4</v>
      </c>
      <c r="S227" s="108">
        <f t="shared" si="27"/>
        <v>29804.008000000002</v>
      </c>
      <c r="AE227" s="1" t="s">
        <v>80</v>
      </c>
      <c r="AJ227" s="1" t="s">
        <v>81</v>
      </c>
    </row>
    <row r="228" spans="1:36" x14ac:dyDescent="0.2">
      <c r="A228" s="1" t="s">
        <v>100</v>
      </c>
      <c r="C228" s="33">
        <v>44842.389000000003</v>
      </c>
      <c r="D228" s="33"/>
      <c r="E228" s="1">
        <f t="shared" si="24"/>
        <v>34804.999336130866</v>
      </c>
      <c r="F228" s="29">
        <f t="shared" si="25"/>
        <v>34805</v>
      </c>
      <c r="G228" s="1">
        <f t="shared" si="22"/>
        <v>-3.8849999691592529E-4</v>
      </c>
      <c r="I228" s="1">
        <f t="shared" si="23"/>
        <v>-3.8849999691592529E-4</v>
      </c>
      <c r="P228" s="1">
        <f t="shared" ca="1" si="26"/>
        <v>-8.1826941261589799E-4</v>
      </c>
      <c r="S228" s="108">
        <f t="shared" si="27"/>
        <v>29823.889000000003</v>
      </c>
      <c r="AE228" s="1" t="s">
        <v>80</v>
      </c>
      <c r="AF228" s="1">
        <v>7</v>
      </c>
      <c r="AH228" s="1" t="s">
        <v>84</v>
      </c>
      <c r="AJ228" s="1" t="s">
        <v>63</v>
      </c>
    </row>
    <row r="229" spans="1:36" x14ac:dyDescent="0.2">
      <c r="A229" s="1" t="s">
        <v>77</v>
      </c>
      <c r="C229" s="35">
        <v>44871.654000000002</v>
      </c>
      <c r="D229" s="33"/>
      <c r="E229" s="1">
        <f t="shared" si="24"/>
        <v>34855.007393126893</v>
      </c>
      <c r="F229" s="29">
        <f t="shared" si="25"/>
        <v>34855</v>
      </c>
      <c r="G229" s="1">
        <f t="shared" si="22"/>
        <v>4.3264999985694885E-3</v>
      </c>
      <c r="I229" s="1">
        <f t="shared" si="23"/>
        <v>4.3264999985694885E-3</v>
      </c>
      <c r="P229" s="1">
        <f t="shared" ca="1" si="26"/>
        <v>-8.2963910658099584E-4</v>
      </c>
      <c r="S229" s="108">
        <f t="shared" si="27"/>
        <v>29853.154000000002</v>
      </c>
    </row>
    <row r="230" spans="1:36" x14ac:dyDescent="0.2">
      <c r="A230" s="1" t="s">
        <v>77</v>
      </c>
      <c r="C230" s="35">
        <v>44875.743000000002</v>
      </c>
      <c r="D230" s="33"/>
      <c r="E230" s="1">
        <f t="shared" si="24"/>
        <v>34861.994679819421</v>
      </c>
      <c r="F230" s="29">
        <f t="shared" si="25"/>
        <v>34862</v>
      </c>
      <c r="G230" s="1">
        <f t="shared" si="22"/>
        <v>-3.1134000018937513E-3</v>
      </c>
      <c r="I230" s="1">
        <f t="shared" si="23"/>
        <v>-3.1134000018937513E-3</v>
      </c>
      <c r="P230" s="1">
        <f t="shared" ca="1" si="26"/>
        <v>-8.3123086373610919E-4</v>
      </c>
      <c r="S230" s="108">
        <f t="shared" si="27"/>
        <v>29857.243000000002</v>
      </c>
    </row>
    <row r="231" spans="1:36" x14ac:dyDescent="0.2">
      <c r="A231" s="1" t="s">
        <v>77</v>
      </c>
      <c r="C231" s="35">
        <v>44898.57</v>
      </c>
      <c r="D231" s="33"/>
      <c r="E231" s="1">
        <f t="shared" si="24"/>
        <v>34901.001476916572</v>
      </c>
      <c r="F231" s="29">
        <f t="shared" si="25"/>
        <v>34901</v>
      </c>
      <c r="G231" s="1">
        <f t="shared" si="22"/>
        <v>8.642999964649789E-4</v>
      </c>
      <c r="I231" s="1">
        <f t="shared" si="23"/>
        <v>8.642999964649789E-4</v>
      </c>
      <c r="P231" s="1">
        <f t="shared" ca="1" si="26"/>
        <v>-8.4009922502888655E-4</v>
      </c>
      <c r="S231" s="108">
        <f t="shared" si="27"/>
        <v>29880.07</v>
      </c>
    </row>
    <row r="232" spans="1:36" x14ac:dyDescent="0.2">
      <c r="A232" s="1" t="s">
        <v>101</v>
      </c>
      <c r="C232" s="33">
        <v>44958.262000000002</v>
      </c>
      <c r="D232" s="33"/>
      <c r="E232" s="1">
        <f t="shared" si="24"/>
        <v>35003.003217501129</v>
      </c>
      <c r="F232" s="29">
        <f t="shared" si="25"/>
        <v>35003</v>
      </c>
      <c r="G232" s="1">
        <f t="shared" si="22"/>
        <v>1.8829000036930665E-3</v>
      </c>
      <c r="I232" s="1">
        <f t="shared" si="23"/>
        <v>1.8829000036930665E-3</v>
      </c>
      <c r="P232" s="1">
        <f t="shared" ca="1" si="26"/>
        <v>-8.6329340071768582E-4</v>
      </c>
      <c r="S232" s="108">
        <f t="shared" si="27"/>
        <v>29939.762000000002</v>
      </c>
      <c r="AE232" s="1" t="s">
        <v>80</v>
      </c>
      <c r="AF232" s="1">
        <v>10</v>
      </c>
      <c r="AH232" s="1" t="s">
        <v>70</v>
      </c>
      <c r="AJ232" s="1" t="s">
        <v>63</v>
      </c>
    </row>
    <row r="233" spans="1:36" x14ac:dyDescent="0.2">
      <c r="A233" s="1" t="s">
        <v>101</v>
      </c>
      <c r="C233" s="33">
        <v>44965.286999999997</v>
      </c>
      <c r="D233" s="33"/>
      <c r="E233" s="1">
        <f t="shared" si="24"/>
        <v>35015.007543501364</v>
      </c>
      <c r="F233" s="29">
        <f t="shared" si="25"/>
        <v>35015</v>
      </c>
      <c r="G233" s="1">
        <f t="shared" si="22"/>
        <v>4.4144999992568046E-3</v>
      </c>
      <c r="I233" s="1">
        <f t="shared" si="23"/>
        <v>4.4144999992568046E-3</v>
      </c>
      <c r="P233" s="1">
        <f t="shared" ca="1" si="26"/>
        <v>-8.6602212726930895E-4</v>
      </c>
      <c r="S233" s="108">
        <f t="shared" si="27"/>
        <v>29946.786999999997</v>
      </c>
      <c r="AE233" s="1" t="s">
        <v>80</v>
      </c>
      <c r="AF233" s="1">
        <v>8</v>
      </c>
      <c r="AH233" s="1" t="s">
        <v>84</v>
      </c>
      <c r="AJ233" s="1" t="s">
        <v>63</v>
      </c>
    </row>
    <row r="234" spans="1:36" x14ac:dyDescent="0.2">
      <c r="A234" s="1" t="s">
        <v>102</v>
      </c>
      <c r="C234" s="33">
        <v>45013.267999999996</v>
      </c>
      <c r="D234" s="33"/>
      <c r="E234" s="1">
        <f t="shared" si="24"/>
        <v>35096.997517283227</v>
      </c>
      <c r="F234" s="29">
        <f t="shared" si="25"/>
        <v>35097</v>
      </c>
      <c r="G234" s="1">
        <f t="shared" si="22"/>
        <v>-1.4529000036418438E-3</v>
      </c>
      <c r="I234" s="1">
        <f t="shared" si="23"/>
        <v>-1.4529000036418438E-3</v>
      </c>
      <c r="P234" s="1">
        <f t="shared" ca="1" si="26"/>
        <v>-8.8466842537206908E-4</v>
      </c>
      <c r="S234" s="108">
        <f t="shared" si="27"/>
        <v>29994.767999999996</v>
      </c>
      <c r="AE234" s="1" t="s">
        <v>80</v>
      </c>
      <c r="AF234" s="1">
        <v>8</v>
      </c>
      <c r="AH234" s="1" t="s">
        <v>70</v>
      </c>
      <c r="AJ234" s="1" t="s">
        <v>63</v>
      </c>
    </row>
    <row r="235" spans="1:36" x14ac:dyDescent="0.2">
      <c r="A235" s="1" t="s">
        <v>103</v>
      </c>
      <c r="C235" s="33">
        <v>45203.468000000001</v>
      </c>
      <c r="D235" s="33"/>
      <c r="E235" s="1">
        <f t="shared" si="24"/>
        <v>35422.011439738199</v>
      </c>
      <c r="F235" s="29">
        <f t="shared" si="25"/>
        <v>35422</v>
      </c>
      <c r="G235" s="1">
        <f t="shared" si="22"/>
        <v>6.6945999933523126E-3</v>
      </c>
      <c r="I235" s="1">
        <f t="shared" si="23"/>
        <v>6.6945999933523126E-3</v>
      </c>
      <c r="P235" s="1">
        <f t="shared" ca="1" si="26"/>
        <v>-9.5857143614520683E-4</v>
      </c>
      <c r="S235" s="108">
        <f t="shared" si="27"/>
        <v>30184.968000000001</v>
      </c>
      <c r="AE235" s="1" t="s">
        <v>80</v>
      </c>
      <c r="AF235" s="1">
        <v>7</v>
      </c>
      <c r="AH235" s="1" t="s">
        <v>70</v>
      </c>
      <c r="AJ235" s="1" t="s">
        <v>63</v>
      </c>
    </row>
    <row r="236" spans="1:36" x14ac:dyDescent="0.2">
      <c r="A236" s="1" t="s">
        <v>77</v>
      </c>
      <c r="C236" s="35">
        <v>45235.642999999996</v>
      </c>
      <c r="D236" s="33"/>
      <c r="E236" s="1">
        <f t="shared" si="24"/>
        <v>35476.992107219725</v>
      </c>
      <c r="F236" s="29">
        <f t="shared" si="25"/>
        <v>35477</v>
      </c>
      <c r="G236" s="1">
        <f t="shared" si="22"/>
        <v>-4.6189000058802776E-3</v>
      </c>
      <c r="I236" s="1">
        <f t="shared" si="23"/>
        <v>-4.6189000058802776E-3</v>
      </c>
      <c r="P236" s="1">
        <f t="shared" ca="1" si="26"/>
        <v>-9.7107809950681447E-4</v>
      </c>
      <c r="S236" s="108">
        <f t="shared" si="27"/>
        <v>30217.142999999996</v>
      </c>
    </row>
    <row r="237" spans="1:36" x14ac:dyDescent="0.2">
      <c r="A237" s="1" t="s">
        <v>103</v>
      </c>
      <c r="C237" s="33">
        <v>45240.328999999998</v>
      </c>
      <c r="D237" s="33"/>
      <c r="E237" s="1">
        <f t="shared" si="24"/>
        <v>35484.99954802217</v>
      </c>
      <c r="F237" s="29">
        <f t="shared" si="25"/>
        <v>35485</v>
      </c>
      <c r="G237" s="1">
        <f t="shared" si="22"/>
        <v>-2.6450000586919487E-4</v>
      </c>
      <c r="I237" s="1">
        <f t="shared" si="23"/>
        <v>-2.6450000586919487E-4</v>
      </c>
      <c r="P237" s="1">
        <f t="shared" ca="1" si="26"/>
        <v>-9.7289725054123047E-4</v>
      </c>
      <c r="S237" s="108">
        <f t="shared" si="27"/>
        <v>30221.828999999998</v>
      </c>
      <c r="AE237" s="1" t="s">
        <v>80</v>
      </c>
      <c r="AF237" s="1">
        <v>7</v>
      </c>
      <c r="AH237" s="1" t="s">
        <v>84</v>
      </c>
      <c r="AJ237" s="1" t="s">
        <v>63</v>
      </c>
    </row>
    <row r="238" spans="1:36" x14ac:dyDescent="0.2">
      <c r="A238" s="1" t="s">
        <v>104</v>
      </c>
      <c r="C238" s="33">
        <v>45250.277000000002</v>
      </c>
      <c r="D238" s="33"/>
      <c r="E238" s="1">
        <f t="shared" si="24"/>
        <v>35501.998698919029</v>
      </c>
      <c r="F238" s="29">
        <f t="shared" si="25"/>
        <v>35502</v>
      </c>
      <c r="G238" s="1">
        <f t="shared" si="22"/>
        <v>-7.6139999873703346E-4</v>
      </c>
      <c r="I238" s="1">
        <f t="shared" si="23"/>
        <v>-7.6139999873703346E-4</v>
      </c>
      <c r="P238" s="1">
        <f t="shared" ca="1" si="26"/>
        <v>-9.7676294648936339E-4</v>
      </c>
      <c r="S238" s="108">
        <f t="shared" si="27"/>
        <v>30231.777000000002</v>
      </c>
      <c r="AE238" s="1" t="s">
        <v>80</v>
      </c>
      <c r="AF238" s="1">
        <v>5</v>
      </c>
      <c r="AH238" s="1" t="s">
        <v>65</v>
      </c>
      <c r="AJ238" s="1" t="s">
        <v>63</v>
      </c>
    </row>
    <row r="239" spans="1:36" x14ac:dyDescent="0.2">
      <c r="A239" s="1" t="s">
        <v>104</v>
      </c>
      <c r="C239" s="33">
        <v>45252.614999999998</v>
      </c>
      <c r="D239" s="33"/>
      <c r="E239" s="1">
        <f t="shared" si="24"/>
        <v>35505.993875315973</v>
      </c>
      <c r="F239" s="29">
        <f t="shared" si="25"/>
        <v>35506</v>
      </c>
      <c r="G239" s="1">
        <f t="shared" si="22"/>
        <v>-3.5841999997501262E-3</v>
      </c>
      <c r="I239" s="1">
        <f t="shared" si="23"/>
        <v>-3.5841999997501262E-3</v>
      </c>
      <c r="P239" s="1">
        <f t="shared" ca="1" si="26"/>
        <v>-9.7767252200657052E-4</v>
      </c>
      <c r="S239" s="108">
        <f t="shared" si="27"/>
        <v>30234.114999999998</v>
      </c>
      <c r="AE239" s="1" t="s">
        <v>80</v>
      </c>
      <c r="AF239" s="1">
        <v>6</v>
      </c>
      <c r="AH239" s="1" t="s">
        <v>65</v>
      </c>
      <c r="AJ239" s="1" t="s">
        <v>63</v>
      </c>
    </row>
    <row r="240" spans="1:36" x14ac:dyDescent="0.2">
      <c r="A240" s="1" t="s">
        <v>104</v>
      </c>
      <c r="C240" s="33">
        <v>45255.544000000002</v>
      </c>
      <c r="D240" s="33"/>
      <c r="E240" s="1">
        <f t="shared" si="24"/>
        <v>35510.998953017719</v>
      </c>
      <c r="F240" s="29">
        <f t="shared" si="25"/>
        <v>35511</v>
      </c>
      <c r="G240" s="1">
        <f t="shared" si="22"/>
        <v>-6.1270000151125714E-4</v>
      </c>
      <c r="I240" s="1">
        <f t="shared" si="23"/>
        <v>-6.1270000151125714E-4</v>
      </c>
      <c r="P240" s="1">
        <f t="shared" ca="1" si="26"/>
        <v>-9.7880949140308031E-4</v>
      </c>
      <c r="S240" s="108">
        <f t="shared" si="27"/>
        <v>30237.044000000002</v>
      </c>
      <c r="AE240" s="1" t="s">
        <v>80</v>
      </c>
      <c r="AF240" s="1">
        <v>6</v>
      </c>
      <c r="AH240" s="1" t="s">
        <v>65</v>
      </c>
      <c r="AJ240" s="1" t="s">
        <v>63</v>
      </c>
    </row>
    <row r="241" spans="1:36" x14ac:dyDescent="0.2">
      <c r="A241" s="1" t="s">
        <v>104</v>
      </c>
      <c r="C241" s="33">
        <v>45258.468999999997</v>
      </c>
      <c r="D241" s="33"/>
      <c r="E241" s="1">
        <f t="shared" si="24"/>
        <v>35515.997195516029</v>
      </c>
      <c r="F241" s="29">
        <f t="shared" si="25"/>
        <v>35516</v>
      </c>
      <c r="G241" s="1">
        <f t="shared" si="22"/>
        <v>-1.6412000040872954E-3</v>
      </c>
      <c r="I241" s="1">
        <f t="shared" si="23"/>
        <v>-1.6412000040872954E-3</v>
      </c>
      <c r="P241" s="1">
        <f t="shared" ca="1" si="26"/>
        <v>-9.7994646079959009E-4</v>
      </c>
      <c r="S241" s="108">
        <f t="shared" si="27"/>
        <v>30239.968999999997</v>
      </c>
      <c r="AE241" s="1" t="s">
        <v>80</v>
      </c>
      <c r="AF241" s="1">
        <v>6</v>
      </c>
      <c r="AH241" s="1" t="s">
        <v>70</v>
      </c>
      <c r="AJ241" s="1" t="s">
        <v>63</v>
      </c>
    </row>
    <row r="242" spans="1:36" x14ac:dyDescent="0.2">
      <c r="A242" s="1" t="s">
        <v>104</v>
      </c>
      <c r="C242" s="33">
        <v>45264.324999999997</v>
      </c>
      <c r="D242" s="33"/>
      <c r="E242" s="1">
        <f t="shared" si="24"/>
        <v>35526.003933317799</v>
      </c>
      <c r="F242" s="29">
        <f t="shared" si="25"/>
        <v>35526</v>
      </c>
      <c r="G242" s="1">
        <f t="shared" si="22"/>
        <v>2.301799991982989E-3</v>
      </c>
      <c r="I242" s="1">
        <f t="shared" si="23"/>
        <v>2.301799991982989E-3</v>
      </c>
      <c r="P242" s="1">
        <f t="shared" ca="1" si="26"/>
        <v>-9.8222039959260966E-4</v>
      </c>
      <c r="S242" s="108">
        <f t="shared" si="27"/>
        <v>30245.824999999997</v>
      </c>
      <c r="AE242" s="1" t="s">
        <v>80</v>
      </c>
      <c r="AF242" s="1">
        <v>8</v>
      </c>
      <c r="AH242" s="1" t="s">
        <v>84</v>
      </c>
      <c r="AJ242" s="1" t="s">
        <v>63</v>
      </c>
    </row>
    <row r="243" spans="1:36" x14ac:dyDescent="0.2">
      <c r="A243" s="1" t="s">
        <v>105</v>
      </c>
      <c r="C243" s="33">
        <v>45346.249000000003</v>
      </c>
      <c r="D243" s="33"/>
      <c r="E243" s="1">
        <f t="shared" si="24"/>
        <v>35665.995734491313</v>
      </c>
      <c r="F243" s="29">
        <f t="shared" si="25"/>
        <v>35666</v>
      </c>
      <c r="G243" s="1">
        <f t="shared" ref="G243:G306" si="28">C243-(C$7+C$8*F243)</f>
        <v>-2.4961999952211045E-3</v>
      </c>
      <c r="I243" s="1">
        <f t="shared" si="23"/>
        <v>-2.4961999952211045E-3</v>
      </c>
      <c r="P243" s="1">
        <f t="shared" ca="1" si="26"/>
        <v>-1.0140555426948854E-3</v>
      </c>
      <c r="S243" s="108">
        <f t="shared" si="27"/>
        <v>30327.749000000003</v>
      </c>
      <c r="AF243" s="1">
        <v>7</v>
      </c>
      <c r="AH243" s="1" t="s">
        <v>84</v>
      </c>
      <c r="AJ243" s="1" t="s">
        <v>63</v>
      </c>
    </row>
    <row r="244" spans="1:36" x14ac:dyDescent="0.2">
      <c r="A244" s="1" t="s">
        <v>105</v>
      </c>
      <c r="C244" s="33">
        <v>45346.252</v>
      </c>
      <c r="D244" s="33"/>
      <c r="E244" s="1">
        <f t="shared" si="24"/>
        <v>35666.000860893866</v>
      </c>
      <c r="F244" s="29">
        <f t="shared" si="25"/>
        <v>35666</v>
      </c>
      <c r="G244" s="1">
        <f t="shared" si="28"/>
        <v>5.0380000175209716E-4</v>
      </c>
      <c r="I244" s="1">
        <f t="shared" si="23"/>
        <v>5.0380000175209716E-4</v>
      </c>
      <c r="P244" s="1">
        <f t="shared" ca="1" si="26"/>
        <v>-1.0140555426948854E-3</v>
      </c>
      <c r="S244" s="108">
        <f t="shared" si="27"/>
        <v>30327.752</v>
      </c>
      <c r="AF244" s="1">
        <v>7</v>
      </c>
      <c r="AH244" s="1" t="s">
        <v>70</v>
      </c>
      <c r="AJ244" s="1" t="s">
        <v>63</v>
      </c>
    </row>
    <row r="245" spans="1:36" x14ac:dyDescent="0.2">
      <c r="A245" s="1" t="s">
        <v>105</v>
      </c>
      <c r="C245" s="33">
        <v>45353.273000000001</v>
      </c>
      <c r="D245" s="33"/>
      <c r="E245" s="1">
        <f t="shared" si="24"/>
        <v>35677.998351690694</v>
      </c>
      <c r="F245" s="29">
        <f t="shared" si="25"/>
        <v>35678</v>
      </c>
      <c r="G245" s="1">
        <f t="shared" si="28"/>
        <v>-9.6459999622311443E-4</v>
      </c>
      <c r="I245" s="1">
        <f t="shared" si="23"/>
        <v>-9.6459999622311443E-4</v>
      </c>
      <c r="P245" s="1">
        <f t="shared" ca="1" si="26"/>
        <v>-1.0167842692465085E-3</v>
      </c>
      <c r="S245" s="108">
        <f t="shared" si="27"/>
        <v>30334.773000000001</v>
      </c>
      <c r="AF245" s="1">
        <v>6</v>
      </c>
      <c r="AH245" s="1" t="s">
        <v>84</v>
      </c>
      <c r="AJ245" s="1" t="s">
        <v>63</v>
      </c>
    </row>
    <row r="246" spans="1:36" x14ac:dyDescent="0.2">
      <c r="A246" s="1" t="s">
        <v>105</v>
      </c>
      <c r="C246" s="33">
        <v>45353.275999999998</v>
      </c>
      <c r="D246" s="33"/>
      <c r="E246" s="1">
        <f t="shared" si="24"/>
        <v>35678.003478093255</v>
      </c>
      <c r="F246" s="29">
        <f t="shared" si="25"/>
        <v>35678</v>
      </c>
      <c r="G246" s="1">
        <f t="shared" si="28"/>
        <v>2.0354000007500872E-3</v>
      </c>
      <c r="I246" s="1">
        <f t="shared" si="23"/>
        <v>2.0354000007500872E-3</v>
      </c>
      <c r="P246" s="1">
        <f t="shared" ca="1" si="26"/>
        <v>-1.0167842692465085E-3</v>
      </c>
      <c r="S246" s="108">
        <f t="shared" si="27"/>
        <v>30334.775999999998</v>
      </c>
      <c r="AF246" s="1">
        <v>7</v>
      </c>
      <c r="AH246" s="1" t="s">
        <v>70</v>
      </c>
      <c r="AJ246" s="1" t="s">
        <v>63</v>
      </c>
    </row>
    <row r="247" spans="1:36" x14ac:dyDescent="0.2">
      <c r="A247" s="1" t="s">
        <v>106</v>
      </c>
      <c r="C247" s="33">
        <v>45381.362000000001</v>
      </c>
      <c r="D247" s="33"/>
      <c r="E247" s="1">
        <f t="shared" si="24"/>
        <v>35725.996858882267</v>
      </c>
      <c r="F247" s="29">
        <f t="shared" si="25"/>
        <v>35726</v>
      </c>
      <c r="G247" s="1">
        <f t="shared" si="28"/>
        <v>-1.8382000052952208E-3</v>
      </c>
      <c r="I247" s="1">
        <f t="shared" ref="I247:I310" si="29">+G247</f>
        <v>-1.8382000052952208E-3</v>
      </c>
      <c r="P247" s="1">
        <f t="shared" ca="1" si="26"/>
        <v>-1.0276991754530028E-3</v>
      </c>
      <c r="S247" s="108">
        <f t="shared" si="27"/>
        <v>30362.862000000001</v>
      </c>
      <c r="AF247" s="1">
        <v>15</v>
      </c>
      <c r="AH247" s="1" t="s">
        <v>107</v>
      </c>
      <c r="AJ247" s="1" t="s">
        <v>63</v>
      </c>
    </row>
    <row r="248" spans="1:36" x14ac:dyDescent="0.2">
      <c r="A248" s="1" t="s">
        <v>106</v>
      </c>
      <c r="C248" s="33">
        <v>45384.285000000003</v>
      </c>
      <c r="D248" s="33"/>
      <c r="E248" s="1">
        <f t="shared" si="24"/>
        <v>35730.991683778884</v>
      </c>
      <c r="F248" s="29">
        <f t="shared" si="25"/>
        <v>35731</v>
      </c>
      <c r="G248" s="1">
        <f t="shared" si="28"/>
        <v>-4.8666999937267974E-3</v>
      </c>
      <c r="I248" s="1">
        <f t="shared" si="29"/>
        <v>-4.8666999937267974E-3</v>
      </c>
      <c r="P248" s="1">
        <f t="shared" ca="1" si="26"/>
        <v>-1.0288361448495126E-3</v>
      </c>
      <c r="S248" s="108">
        <f t="shared" si="27"/>
        <v>30365.785000000003</v>
      </c>
      <c r="AF248" s="1">
        <v>12</v>
      </c>
      <c r="AH248" s="1" t="s">
        <v>107</v>
      </c>
      <c r="AJ248" s="1" t="s">
        <v>63</v>
      </c>
    </row>
    <row r="249" spans="1:36" x14ac:dyDescent="0.2">
      <c r="A249" s="1" t="s">
        <v>106</v>
      </c>
      <c r="C249" s="33">
        <v>45384.286</v>
      </c>
      <c r="D249" s="33"/>
      <c r="E249" s="1">
        <f t="shared" si="24"/>
        <v>35730.99339257973</v>
      </c>
      <c r="F249" s="29">
        <f t="shared" si="25"/>
        <v>35731</v>
      </c>
      <c r="G249" s="1">
        <f t="shared" si="28"/>
        <v>-3.8666999971610494E-3</v>
      </c>
      <c r="I249" s="1">
        <f t="shared" si="29"/>
        <v>-3.8666999971610494E-3</v>
      </c>
      <c r="P249" s="1">
        <f t="shared" ca="1" si="26"/>
        <v>-1.0288361448495126E-3</v>
      </c>
      <c r="S249" s="108">
        <f t="shared" si="27"/>
        <v>30365.786</v>
      </c>
      <c r="AF249" s="1">
        <v>8</v>
      </c>
      <c r="AH249" s="1" t="s">
        <v>84</v>
      </c>
      <c r="AJ249" s="1" t="s">
        <v>63</v>
      </c>
    </row>
    <row r="250" spans="1:36" x14ac:dyDescent="0.2">
      <c r="A250" s="1" t="s">
        <v>108</v>
      </c>
      <c r="C250" s="33">
        <v>45604.328000000001</v>
      </c>
      <c r="D250" s="33"/>
      <c r="E250" s="1">
        <f t="shared" si="24"/>
        <v>36107.001350123552</v>
      </c>
      <c r="F250" s="29">
        <f t="shared" si="25"/>
        <v>36107</v>
      </c>
      <c r="G250" s="1">
        <f t="shared" si="28"/>
        <v>7.9009999899426475E-4</v>
      </c>
      <c r="I250" s="1">
        <f t="shared" si="29"/>
        <v>7.9009999899426475E-4</v>
      </c>
      <c r="P250" s="1">
        <f t="shared" ca="1" si="26"/>
        <v>-1.1143362434670491E-3</v>
      </c>
      <c r="S250" s="108">
        <f t="shared" si="27"/>
        <v>30585.828000000001</v>
      </c>
      <c r="AF250" s="1">
        <v>7</v>
      </c>
      <c r="AH250" s="1" t="s">
        <v>84</v>
      </c>
      <c r="AJ250" s="1" t="s">
        <v>63</v>
      </c>
    </row>
    <row r="251" spans="1:36" x14ac:dyDescent="0.2">
      <c r="A251" s="1" t="s">
        <v>96</v>
      </c>
      <c r="C251" s="33">
        <v>45609.591999999997</v>
      </c>
      <c r="D251" s="33"/>
      <c r="E251" s="1">
        <f t="shared" si="24"/>
        <v>36115.996477819674</v>
      </c>
      <c r="F251" s="29">
        <f t="shared" si="25"/>
        <v>36116</v>
      </c>
      <c r="G251" s="1">
        <f t="shared" si="28"/>
        <v>-2.0612000007531606E-3</v>
      </c>
      <c r="I251" s="1">
        <f t="shared" si="29"/>
        <v>-2.0612000007531606E-3</v>
      </c>
      <c r="P251" s="1">
        <f t="shared" ca="1" si="26"/>
        <v>-1.116382788380766E-3</v>
      </c>
      <c r="S251" s="108">
        <f t="shared" si="27"/>
        <v>30591.091999999997</v>
      </c>
      <c r="AE251" s="1" t="s">
        <v>80</v>
      </c>
      <c r="AJ251" s="1" t="s">
        <v>81</v>
      </c>
    </row>
    <row r="252" spans="1:36" x14ac:dyDescent="0.2">
      <c r="A252" s="1" t="s">
        <v>109</v>
      </c>
      <c r="C252" s="33">
        <v>45611.347999999998</v>
      </c>
      <c r="D252" s="33"/>
      <c r="E252" s="1">
        <f t="shared" si="24"/>
        <v>36118.997132119519</v>
      </c>
      <c r="F252" s="29">
        <f t="shared" si="25"/>
        <v>36119</v>
      </c>
      <c r="G252" s="1">
        <f t="shared" si="28"/>
        <v>-1.6783000028226525E-3</v>
      </c>
      <c r="I252" s="1">
        <f t="shared" si="29"/>
        <v>-1.6783000028226525E-3</v>
      </c>
      <c r="P252" s="1">
        <f t="shared" ca="1" si="26"/>
        <v>-1.1170649700186722E-3</v>
      </c>
      <c r="S252" s="108">
        <f t="shared" si="27"/>
        <v>30592.847999999998</v>
      </c>
      <c r="AF252" s="1">
        <v>8</v>
      </c>
      <c r="AH252" s="1" t="s">
        <v>110</v>
      </c>
      <c r="AJ252" s="1" t="s">
        <v>63</v>
      </c>
    </row>
    <row r="253" spans="1:36" x14ac:dyDescent="0.2">
      <c r="A253" s="1" t="s">
        <v>109</v>
      </c>
      <c r="C253" s="33">
        <v>45618.368000000002</v>
      </c>
      <c r="D253" s="33"/>
      <c r="E253" s="1">
        <f t="shared" si="24"/>
        <v>36130.992914115501</v>
      </c>
      <c r="F253" s="29">
        <f t="shared" si="25"/>
        <v>36131</v>
      </c>
      <c r="G253" s="1">
        <f t="shared" si="28"/>
        <v>-4.1466999973636121E-3</v>
      </c>
      <c r="I253" s="1">
        <f t="shared" si="29"/>
        <v>-4.1466999973636121E-3</v>
      </c>
      <c r="P253" s="1">
        <f t="shared" ca="1" si="26"/>
        <v>-1.1197936965702954E-3</v>
      </c>
      <c r="S253" s="108">
        <f t="shared" si="27"/>
        <v>30599.868000000002</v>
      </c>
      <c r="AF253" s="1">
        <v>7</v>
      </c>
      <c r="AH253" s="1" t="s">
        <v>65</v>
      </c>
      <c r="AJ253" s="1" t="s">
        <v>63</v>
      </c>
    </row>
    <row r="254" spans="1:36" x14ac:dyDescent="0.2">
      <c r="A254" s="1" t="s">
        <v>109</v>
      </c>
      <c r="C254" s="33">
        <v>45618.38</v>
      </c>
      <c r="D254" s="33"/>
      <c r="E254" s="1">
        <f t="shared" si="24"/>
        <v>36131.013419725743</v>
      </c>
      <c r="F254" s="29">
        <f t="shared" si="25"/>
        <v>36131</v>
      </c>
      <c r="G254" s="1">
        <f t="shared" si="28"/>
        <v>7.8532999978051521E-3</v>
      </c>
      <c r="I254" s="1">
        <f t="shared" si="29"/>
        <v>7.8532999978051521E-3</v>
      </c>
      <c r="P254" s="1">
        <f t="shared" ca="1" si="26"/>
        <v>-1.1197936965702954E-3</v>
      </c>
      <c r="S254" s="108">
        <f t="shared" si="27"/>
        <v>30599.879999999997</v>
      </c>
      <c r="AF254" s="1">
        <v>6</v>
      </c>
      <c r="AH254" s="1" t="s">
        <v>111</v>
      </c>
      <c r="AJ254" s="1" t="s">
        <v>63</v>
      </c>
    </row>
    <row r="255" spans="1:36" x14ac:dyDescent="0.2">
      <c r="A255" s="1" t="s">
        <v>109</v>
      </c>
      <c r="C255" s="33">
        <v>45621.298000000003</v>
      </c>
      <c r="D255" s="33"/>
      <c r="E255" s="1">
        <f t="shared" si="24"/>
        <v>36135.999700618093</v>
      </c>
      <c r="F255" s="29">
        <f t="shared" si="25"/>
        <v>36136</v>
      </c>
      <c r="G255" s="1">
        <f t="shared" si="28"/>
        <v>-1.7520000255899504E-4</v>
      </c>
      <c r="I255" s="1">
        <f t="shared" si="29"/>
        <v>-1.7520000255899504E-4</v>
      </c>
      <c r="P255" s="1">
        <f t="shared" ca="1" si="26"/>
        <v>-1.1209306659668052E-3</v>
      </c>
      <c r="S255" s="108">
        <f t="shared" si="27"/>
        <v>30602.798000000003</v>
      </c>
      <c r="AF255" s="1">
        <v>8</v>
      </c>
      <c r="AH255" s="1" t="s">
        <v>84</v>
      </c>
      <c r="AJ255" s="1" t="s">
        <v>63</v>
      </c>
    </row>
    <row r="256" spans="1:36" x14ac:dyDescent="0.2">
      <c r="A256" s="1" t="s">
        <v>109</v>
      </c>
      <c r="C256" s="33">
        <v>45635.339</v>
      </c>
      <c r="D256" s="33"/>
      <c r="E256" s="1">
        <f t="shared" si="24"/>
        <v>36159.992973410881</v>
      </c>
      <c r="F256" s="29">
        <f t="shared" si="25"/>
        <v>36160</v>
      </c>
      <c r="G256" s="1">
        <f t="shared" si="28"/>
        <v>-4.1120000023511238E-3</v>
      </c>
      <c r="I256" s="1">
        <f t="shared" si="29"/>
        <v>-4.1120000023511238E-3</v>
      </c>
      <c r="P256" s="1">
        <f t="shared" ca="1" si="26"/>
        <v>-1.1263881190700532E-3</v>
      </c>
      <c r="S256" s="108">
        <f t="shared" si="27"/>
        <v>30616.839</v>
      </c>
      <c r="AF256" s="1">
        <v>8</v>
      </c>
      <c r="AH256" s="1" t="s">
        <v>70</v>
      </c>
      <c r="AJ256" s="1" t="s">
        <v>63</v>
      </c>
    </row>
    <row r="257" spans="1:36" x14ac:dyDescent="0.2">
      <c r="A257" s="1" t="s">
        <v>109</v>
      </c>
      <c r="C257" s="33">
        <v>45635.34</v>
      </c>
      <c r="D257" s="33"/>
      <c r="E257" s="1">
        <f t="shared" si="24"/>
        <v>36159.994682211734</v>
      </c>
      <c r="F257" s="29">
        <f t="shared" si="25"/>
        <v>36160</v>
      </c>
      <c r="G257" s="1">
        <f t="shared" si="28"/>
        <v>-3.1120000057853758E-3</v>
      </c>
      <c r="I257" s="1">
        <f t="shared" si="29"/>
        <v>-3.1120000057853758E-3</v>
      </c>
      <c r="P257" s="1">
        <f t="shared" ca="1" si="26"/>
        <v>-1.1263881190700532E-3</v>
      </c>
      <c r="S257" s="108">
        <f t="shared" si="27"/>
        <v>30616.839999999997</v>
      </c>
      <c r="AF257" s="1">
        <v>8</v>
      </c>
      <c r="AH257" s="1" t="s">
        <v>84</v>
      </c>
      <c r="AJ257" s="1" t="s">
        <v>63</v>
      </c>
    </row>
    <row r="258" spans="1:36" x14ac:dyDescent="0.2">
      <c r="A258" s="1" t="s">
        <v>109</v>
      </c>
      <c r="C258" s="33">
        <v>45636.510999999999</v>
      </c>
      <c r="D258" s="33"/>
      <c r="E258" s="1">
        <f t="shared" si="24"/>
        <v>36161.995688011921</v>
      </c>
      <c r="F258" s="29">
        <f t="shared" si="25"/>
        <v>36162</v>
      </c>
      <c r="G258" s="1">
        <f t="shared" si="28"/>
        <v>-2.5234000058844686E-3</v>
      </c>
      <c r="I258" s="1">
        <f t="shared" si="29"/>
        <v>-2.5234000058844686E-3</v>
      </c>
      <c r="P258" s="1">
        <f t="shared" ca="1" si="26"/>
        <v>-1.1268429068286567E-3</v>
      </c>
      <c r="S258" s="108">
        <f t="shared" si="27"/>
        <v>30618.010999999999</v>
      </c>
      <c r="AF258" s="1">
        <v>6</v>
      </c>
      <c r="AH258" s="1" t="s">
        <v>65</v>
      </c>
      <c r="AJ258" s="1" t="s">
        <v>63</v>
      </c>
    </row>
    <row r="259" spans="1:36" x14ac:dyDescent="0.2">
      <c r="A259" s="1" t="s">
        <v>109</v>
      </c>
      <c r="C259" s="33">
        <v>45646.462</v>
      </c>
      <c r="D259" s="33"/>
      <c r="E259" s="1">
        <f t="shared" si="24"/>
        <v>36178.999965311341</v>
      </c>
      <c r="F259" s="29">
        <f t="shared" si="25"/>
        <v>36179</v>
      </c>
      <c r="G259" s="1">
        <f t="shared" si="28"/>
        <v>-2.0300001779105514E-5</v>
      </c>
      <c r="I259" s="1">
        <f t="shared" si="29"/>
        <v>-2.0300001779105514E-5</v>
      </c>
      <c r="P259" s="1">
        <f t="shared" ca="1" si="26"/>
        <v>-1.1307086027767897E-3</v>
      </c>
      <c r="S259" s="108">
        <f t="shared" si="27"/>
        <v>30627.962</v>
      </c>
      <c r="AF259" s="1">
        <v>7</v>
      </c>
      <c r="AH259" s="1" t="s">
        <v>110</v>
      </c>
      <c r="AJ259" s="1" t="s">
        <v>63</v>
      </c>
    </row>
    <row r="260" spans="1:36" x14ac:dyDescent="0.2">
      <c r="A260" s="1" t="s">
        <v>77</v>
      </c>
      <c r="C260" s="35">
        <v>45654.656999999999</v>
      </c>
      <c r="D260" s="33"/>
      <c r="E260" s="1">
        <f t="shared" si="24"/>
        <v>36193.003588310909</v>
      </c>
      <c r="F260" s="29">
        <f t="shared" si="25"/>
        <v>36193</v>
      </c>
      <c r="G260" s="1">
        <f t="shared" si="28"/>
        <v>2.0998999971197918E-3</v>
      </c>
      <c r="I260" s="1">
        <f t="shared" si="29"/>
        <v>2.0998999971197918E-3</v>
      </c>
      <c r="P260" s="1">
        <f t="shared" ca="1" si="26"/>
        <v>-1.1338921170870181E-3</v>
      </c>
      <c r="S260" s="108">
        <f t="shared" si="27"/>
        <v>30636.156999999999</v>
      </c>
    </row>
    <row r="261" spans="1:36" x14ac:dyDescent="0.2">
      <c r="A261" s="1" t="s">
        <v>112</v>
      </c>
      <c r="C261" s="33">
        <v>45673.38</v>
      </c>
      <c r="D261" s="33"/>
      <c r="E261" s="1">
        <f t="shared" si="24"/>
        <v>36224.997466702727</v>
      </c>
      <c r="F261" s="29">
        <f t="shared" si="25"/>
        <v>36225</v>
      </c>
      <c r="G261" s="1">
        <f t="shared" si="28"/>
        <v>-1.4825000034761615E-3</v>
      </c>
      <c r="I261" s="1">
        <f t="shared" si="29"/>
        <v>-1.4825000034761615E-3</v>
      </c>
      <c r="P261" s="1">
        <f t="shared" ca="1" si="26"/>
        <v>-1.1411687212246804E-3</v>
      </c>
      <c r="S261" s="108">
        <f t="shared" si="27"/>
        <v>30654.879999999997</v>
      </c>
      <c r="AF261" s="1">
        <v>8</v>
      </c>
      <c r="AH261" s="1" t="s">
        <v>70</v>
      </c>
      <c r="AJ261" s="1" t="s">
        <v>63</v>
      </c>
    </row>
    <row r="262" spans="1:36" x14ac:dyDescent="0.2">
      <c r="A262" s="1" t="s">
        <v>112</v>
      </c>
      <c r="C262" s="33">
        <v>45697.370999999999</v>
      </c>
      <c r="D262" s="33"/>
      <c r="E262" s="1">
        <f t="shared" si="24"/>
        <v>36265.993307994089</v>
      </c>
      <c r="F262" s="29">
        <f t="shared" si="25"/>
        <v>36266</v>
      </c>
      <c r="G262" s="1">
        <f t="shared" si="28"/>
        <v>-3.9162000030046329E-3</v>
      </c>
      <c r="I262" s="1">
        <f t="shared" si="29"/>
        <v>-3.9162000030046329E-3</v>
      </c>
      <c r="P262" s="1">
        <f t="shared" ca="1" si="26"/>
        <v>-1.1504918702760596E-3</v>
      </c>
      <c r="S262" s="108">
        <f t="shared" si="27"/>
        <v>30678.870999999999</v>
      </c>
      <c r="AF262" s="1">
        <v>9</v>
      </c>
      <c r="AH262" s="1" t="s">
        <v>84</v>
      </c>
      <c r="AJ262" s="1" t="s">
        <v>63</v>
      </c>
    </row>
    <row r="263" spans="1:36" x14ac:dyDescent="0.2">
      <c r="A263" s="1" t="s">
        <v>112</v>
      </c>
      <c r="C263" s="33">
        <v>45697.374000000003</v>
      </c>
      <c r="D263" s="33"/>
      <c r="E263" s="1">
        <f t="shared" si="24"/>
        <v>36265.998434396657</v>
      </c>
      <c r="F263" s="29">
        <f t="shared" si="25"/>
        <v>36266</v>
      </c>
      <c r="G263" s="1">
        <f t="shared" si="28"/>
        <v>-9.1619999875547364E-4</v>
      </c>
      <c r="I263" s="1">
        <f t="shared" si="29"/>
        <v>-9.1619999875547364E-4</v>
      </c>
      <c r="P263" s="1">
        <f t="shared" ca="1" si="26"/>
        <v>-1.1504918702760596E-3</v>
      </c>
      <c r="S263" s="108">
        <f t="shared" si="27"/>
        <v>30678.874000000003</v>
      </c>
      <c r="AF263" s="1">
        <v>8</v>
      </c>
      <c r="AH263" s="1" t="s">
        <v>70</v>
      </c>
      <c r="AJ263" s="1" t="s">
        <v>63</v>
      </c>
    </row>
    <row r="264" spans="1:36" x14ac:dyDescent="0.2">
      <c r="A264" s="1" t="s">
        <v>113</v>
      </c>
      <c r="C264" s="33">
        <v>45911.555</v>
      </c>
      <c r="D264" s="33"/>
      <c r="E264" s="1">
        <f t="shared" si="24"/>
        <v>36631.991110134433</v>
      </c>
      <c r="F264" s="29">
        <f t="shared" si="25"/>
        <v>36632</v>
      </c>
      <c r="G264" s="1">
        <f t="shared" si="28"/>
        <v>-5.2024000033270568E-3</v>
      </c>
      <c r="I264" s="1">
        <f t="shared" si="29"/>
        <v>-5.2024000033270568E-3</v>
      </c>
      <c r="P264" s="1">
        <f t="shared" ca="1" si="26"/>
        <v>-1.2337180301005765E-3</v>
      </c>
      <c r="S264" s="108">
        <f t="shared" si="27"/>
        <v>30893.055</v>
      </c>
      <c r="AF264" s="1">
        <v>8</v>
      </c>
      <c r="AH264" s="1" t="s">
        <v>70</v>
      </c>
      <c r="AJ264" s="1" t="s">
        <v>63</v>
      </c>
    </row>
    <row r="265" spans="1:36" x14ac:dyDescent="0.2">
      <c r="A265" s="1" t="s">
        <v>114</v>
      </c>
      <c r="C265" s="33">
        <v>45945.500999999997</v>
      </c>
      <c r="D265" s="33"/>
      <c r="E265" s="1">
        <f t="shared" si="24"/>
        <v>36689.998063928622</v>
      </c>
      <c r="F265" s="29">
        <f t="shared" si="25"/>
        <v>36690</v>
      </c>
      <c r="G265" s="1">
        <f t="shared" si="28"/>
        <v>-1.1330000052112155E-3</v>
      </c>
      <c r="I265" s="1">
        <f t="shared" si="29"/>
        <v>-1.1330000052112155E-3</v>
      </c>
      <c r="P265" s="1">
        <f t="shared" ca="1" si="26"/>
        <v>-1.2469068751000904E-3</v>
      </c>
      <c r="S265" s="108">
        <f t="shared" si="27"/>
        <v>30927.000999999997</v>
      </c>
      <c r="AF265" s="1">
        <v>6</v>
      </c>
      <c r="AH265" s="1" t="s">
        <v>65</v>
      </c>
      <c r="AJ265" s="1" t="s">
        <v>63</v>
      </c>
    </row>
    <row r="266" spans="1:36" x14ac:dyDescent="0.2">
      <c r="A266" s="1" t="s">
        <v>77</v>
      </c>
      <c r="C266" s="35">
        <v>45947.85</v>
      </c>
      <c r="D266" s="33"/>
      <c r="E266" s="1">
        <f t="shared" si="24"/>
        <v>36694.012037134969</v>
      </c>
      <c r="F266" s="29">
        <f t="shared" si="25"/>
        <v>36694</v>
      </c>
      <c r="G266" s="1">
        <f t="shared" si="28"/>
        <v>7.044199992378708E-3</v>
      </c>
      <c r="I266" s="1">
        <f t="shared" si="29"/>
        <v>7.044199992378708E-3</v>
      </c>
      <c r="P266" s="1">
        <f t="shared" ca="1" si="26"/>
        <v>-1.2478164506172992E-3</v>
      </c>
      <c r="S266" s="108">
        <f t="shared" si="27"/>
        <v>30929.35</v>
      </c>
    </row>
    <row r="267" spans="1:36" x14ac:dyDescent="0.2">
      <c r="A267" s="1" t="s">
        <v>77</v>
      </c>
      <c r="C267" s="35">
        <v>46005.781999999999</v>
      </c>
      <c r="D267" s="33"/>
      <c r="E267" s="1">
        <f t="shared" si="24"/>
        <v>36793.00628821626</v>
      </c>
      <c r="F267" s="29">
        <f t="shared" si="25"/>
        <v>36793</v>
      </c>
      <c r="G267" s="1">
        <f t="shared" si="28"/>
        <v>3.6799000008613802E-3</v>
      </c>
      <c r="I267" s="1">
        <f t="shared" si="29"/>
        <v>3.6799000008613802E-3</v>
      </c>
      <c r="P267" s="1">
        <f t="shared" ca="1" si="26"/>
        <v>-1.2703284446681923E-3</v>
      </c>
      <c r="S267" s="108">
        <f t="shared" si="27"/>
        <v>30987.281999999999</v>
      </c>
    </row>
    <row r="268" spans="1:36" x14ac:dyDescent="0.2">
      <c r="A268" s="1" t="s">
        <v>77</v>
      </c>
      <c r="C268" s="35">
        <v>46018.65</v>
      </c>
      <c r="D268" s="33"/>
      <c r="E268" s="1">
        <f t="shared" si="24"/>
        <v>36814.995137607169</v>
      </c>
      <c r="F268" s="29">
        <f t="shared" si="25"/>
        <v>36815</v>
      </c>
      <c r="G268" s="1">
        <f t="shared" si="28"/>
        <v>-2.8454999992391095E-3</v>
      </c>
      <c r="I268" s="1">
        <f t="shared" si="29"/>
        <v>-2.8454999992391095E-3</v>
      </c>
      <c r="P268" s="1">
        <f t="shared" ca="1" si="26"/>
        <v>-1.2753311100128367E-3</v>
      </c>
      <c r="S268" s="108">
        <f t="shared" si="27"/>
        <v>31000.15</v>
      </c>
    </row>
    <row r="269" spans="1:36" x14ac:dyDescent="0.2">
      <c r="A269" s="1" t="s">
        <v>77</v>
      </c>
      <c r="C269" s="35">
        <v>46018.654999999999</v>
      </c>
      <c r="D269" s="33"/>
      <c r="E269" s="1">
        <f t="shared" si="24"/>
        <v>36815.003681611437</v>
      </c>
      <c r="F269" s="29">
        <f t="shared" si="25"/>
        <v>36815</v>
      </c>
      <c r="G269" s="1">
        <f t="shared" si="28"/>
        <v>2.1544999981415458E-3</v>
      </c>
      <c r="I269" s="1">
        <f t="shared" si="29"/>
        <v>2.1544999981415458E-3</v>
      </c>
      <c r="P269" s="1">
        <f t="shared" ca="1" si="26"/>
        <v>-1.2753311100128367E-3</v>
      </c>
      <c r="S269" s="108">
        <f t="shared" si="27"/>
        <v>31000.154999999999</v>
      </c>
    </row>
    <row r="270" spans="1:36" x14ac:dyDescent="0.2">
      <c r="A270" s="1" t="s">
        <v>77</v>
      </c>
      <c r="C270" s="35">
        <v>46021.576000000001</v>
      </c>
      <c r="D270" s="33"/>
      <c r="E270" s="1">
        <f t="shared" si="24"/>
        <v>36819.99508890634</v>
      </c>
      <c r="F270" s="29">
        <f t="shared" si="25"/>
        <v>36820</v>
      </c>
      <c r="G270" s="1">
        <f t="shared" si="28"/>
        <v>-2.8739999979734421E-3</v>
      </c>
      <c r="I270" s="1">
        <f t="shared" si="29"/>
        <v>-2.8739999979734421E-3</v>
      </c>
      <c r="P270" s="1">
        <f t="shared" ca="1" si="26"/>
        <v>-1.2764680794093465E-3</v>
      </c>
      <c r="S270" s="108">
        <f t="shared" si="27"/>
        <v>31003.076000000001</v>
      </c>
    </row>
    <row r="271" spans="1:36" x14ac:dyDescent="0.2">
      <c r="A271" s="1" t="s">
        <v>77</v>
      </c>
      <c r="C271" s="35">
        <v>46021.576999999997</v>
      </c>
      <c r="D271" s="33"/>
      <c r="E271" s="1">
        <f t="shared" si="24"/>
        <v>36819.996797707194</v>
      </c>
      <c r="F271" s="29">
        <f t="shared" si="25"/>
        <v>36820</v>
      </c>
      <c r="G271" s="1">
        <f t="shared" si="28"/>
        <v>-1.8740000014076941E-3</v>
      </c>
      <c r="I271" s="1">
        <f t="shared" si="29"/>
        <v>-1.8740000014076941E-3</v>
      </c>
      <c r="P271" s="1">
        <f t="shared" ca="1" si="26"/>
        <v>-1.2764680794093465E-3</v>
      </c>
      <c r="S271" s="108">
        <f t="shared" si="27"/>
        <v>31003.076999999997</v>
      </c>
    </row>
    <row r="272" spans="1:36" x14ac:dyDescent="0.2">
      <c r="A272" s="1" t="s">
        <v>77</v>
      </c>
      <c r="C272" s="35">
        <v>46021.584000000003</v>
      </c>
      <c r="D272" s="33"/>
      <c r="E272" s="1">
        <f t="shared" si="24"/>
        <v>36820.008759313176</v>
      </c>
      <c r="F272" s="29">
        <f t="shared" si="25"/>
        <v>36820</v>
      </c>
      <c r="G272" s="1">
        <f t="shared" si="28"/>
        <v>5.1260000036563724E-3</v>
      </c>
      <c r="I272" s="1">
        <f t="shared" si="29"/>
        <v>5.1260000036563724E-3</v>
      </c>
      <c r="P272" s="1">
        <f t="shared" ca="1" si="26"/>
        <v>-1.2764680794093465E-3</v>
      </c>
      <c r="S272" s="108">
        <f t="shared" si="27"/>
        <v>31003.084000000003</v>
      </c>
    </row>
    <row r="273" spans="1:36" x14ac:dyDescent="0.2">
      <c r="A273" s="1" t="s">
        <v>77</v>
      </c>
      <c r="C273" s="35">
        <v>46025.669000000002</v>
      </c>
      <c r="D273" s="33"/>
      <c r="E273" s="1">
        <f t="shared" si="24"/>
        <v>36826.989210802283</v>
      </c>
      <c r="F273" s="29">
        <f t="shared" si="25"/>
        <v>36827</v>
      </c>
      <c r="G273" s="1">
        <f t="shared" si="28"/>
        <v>-6.3139000048977323E-3</v>
      </c>
      <c r="I273" s="1">
        <f t="shared" si="29"/>
        <v>-6.3139000048977323E-3</v>
      </c>
      <c r="P273" s="1">
        <f t="shared" ca="1" si="26"/>
        <v>-1.2780598365644599E-3</v>
      </c>
      <c r="S273" s="108">
        <f t="shared" si="27"/>
        <v>31007.169000000002</v>
      </c>
    </row>
    <row r="274" spans="1:36" x14ac:dyDescent="0.2">
      <c r="A274" s="1" t="s">
        <v>77</v>
      </c>
      <c r="C274" s="35">
        <v>46025.673999999999</v>
      </c>
      <c r="D274" s="33"/>
      <c r="E274" s="1">
        <f t="shared" si="24"/>
        <v>36826.997754806551</v>
      </c>
      <c r="F274" s="29">
        <f t="shared" si="25"/>
        <v>36827</v>
      </c>
      <c r="G274" s="1">
        <f t="shared" si="28"/>
        <v>-1.313900007517077E-3</v>
      </c>
      <c r="I274" s="1">
        <f t="shared" si="29"/>
        <v>-1.313900007517077E-3</v>
      </c>
      <c r="P274" s="1">
        <f t="shared" ca="1" si="26"/>
        <v>-1.2780598365644599E-3</v>
      </c>
      <c r="S274" s="108">
        <f t="shared" si="27"/>
        <v>31007.173999999999</v>
      </c>
    </row>
    <row r="275" spans="1:36" x14ac:dyDescent="0.2">
      <c r="A275" s="1" t="s">
        <v>77</v>
      </c>
      <c r="C275" s="35">
        <v>46028.599000000002</v>
      </c>
      <c r="D275" s="33"/>
      <c r="E275" s="1">
        <f t="shared" si="24"/>
        <v>36831.995997304875</v>
      </c>
      <c r="F275" s="29">
        <f t="shared" si="25"/>
        <v>36832</v>
      </c>
      <c r="G275" s="1">
        <f t="shared" si="28"/>
        <v>-2.3423999955412E-3</v>
      </c>
      <c r="I275" s="1">
        <f t="shared" si="29"/>
        <v>-2.3423999955412E-3</v>
      </c>
      <c r="P275" s="1">
        <f t="shared" ca="1" si="26"/>
        <v>-1.2791968059609696E-3</v>
      </c>
      <c r="S275" s="108">
        <f t="shared" si="27"/>
        <v>31010.099000000002</v>
      </c>
    </row>
    <row r="276" spans="1:36" x14ac:dyDescent="0.2">
      <c r="A276" s="1" t="s">
        <v>77</v>
      </c>
      <c r="C276" s="35">
        <v>46028.601000000002</v>
      </c>
      <c r="D276" s="33"/>
      <c r="E276" s="1">
        <f t="shared" si="24"/>
        <v>36831.99941490659</v>
      </c>
      <c r="F276" s="29">
        <f t="shared" si="25"/>
        <v>36832</v>
      </c>
      <c r="G276" s="1">
        <f t="shared" si="28"/>
        <v>-3.4239999513374642E-4</v>
      </c>
      <c r="I276" s="1">
        <f t="shared" si="29"/>
        <v>-3.4239999513374642E-4</v>
      </c>
      <c r="P276" s="1">
        <f t="shared" ca="1" si="26"/>
        <v>-1.2791968059609696E-3</v>
      </c>
      <c r="S276" s="108">
        <f t="shared" si="27"/>
        <v>31010.101000000002</v>
      </c>
    </row>
    <row r="277" spans="1:36" x14ac:dyDescent="0.2">
      <c r="A277" s="1" t="s">
        <v>114</v>
      </c>
      <c r="C277" s="33">
        <v>46033.271999999997</v>
      </c>
      <c r="D277" s="33"/>
      <c r="E277" s="1">
        <f t="shared" ref="E277:E340" si="30">(C277-C$7)/C$8</f>
        <v>36839.98122369621</v>
      </c>
      <c r="F277" s="29">
        <f t="shared" ref="F277:F340" si="31">ROUND(2*E277,0)/2</f>
        <v>36840</v>
      </c>
      <c r="G277" s="1">
        <f t="shared" si="28"/>
        <v>-1.0988000009092502E-2</v>
      </c>
      <c r="I277" s="1">
        <f t="shared" si="29"/>
        <v>-1.0988000009092502E-2</v>
      </c>
      <c r="P277" s="1">
        <f t="shared" ref="P277:P340" ca="1" si="32">+C$11+C$12*F277</f>
        <v>-1.2810159569953856E-3</v>
      </c>
      <c r="S277" s="108">
        <f t="shared" ref="S277:S340" si="33">C277-15018.5</f>
        <v>31014.771999999997</v>
      </c>
      <c r="AF277" s="1">
        <v>7</v>
      </c>
      <c r="AH277" s="1" t="s">
        <v>84</v>
      </c>
      <c r="AJ277" s="1" t="s">
        <v>63</v>
      </c>
    </row>
    <row r="278" spans="1:36" x14ac:dyDescent="0.2">
      <c r="A278" s="1" t="s">
        <v>114</v>
      </c>
      <c r="C278" s="33">
        <v>46033.281999999999</v>
      </c>
      <c r="D278" s="33"/>
      <c r="E278" s="1">
        <f t="shared" si="30"/>
        <v>36839.998311704752</v>
      </c>
      <c r="F278" s="29">
        <f t="shared" si="31"/>
        <v>36840</v>
      </c>
      <c r="G278" s="1">
        <f t="shared" si="28"/>
        <v>-9.8800000705523416E-4</v>
      </c>
      <c r="I278" s="1">
        <f t="shared" si="29"/>
        <v>-9.8800000705523416E-4</v>
      </c>
      <c r="P278" s="1">
        <f t="shared" ca="1" si="32"/>
        <v>-1.2810159569953856E-3</v>
      </c>
      <c r="S278" s="108">
        <f t="shared" si="33"/>
        <v>31014.781999999999</v>
      </c>
      <c r="AF278" s="1">
        <v>8</v>
      </c>
      <c r="AH278" s="1" t="s">
        <v>70</v>
      </c>
      <c r="AJ278" s="1" t="s">
        <v>63</v>
      </c>
    </row>
    <row r="279" spans="1:36" x14ac:dyDescent="0.2">
      <c r="A279" s="1" t="s">
        <v>77</v>
      </c>
      <c r="C279" s="35">
        <v>46035.620999999999</v>
      </c>
      <c r="D279" s="33"/>
      <c r="E279" s="1">
        <f t="shared" si="30"/>
        <v>36843.995196902557</v>
      </c>
      <c r="F279" s="29">
        <f t="shared" si="31"/>
        <v>36844</v>
      </c>
      <c r="G279" s="1">
        <f t="shared" si="28"/>
        <v>-2.8108000042266212E-3</v>
      </c>
      <c r="I279" s="1">
        <f t="shared" si="29"/>
        <v>-2.8108000042266212E-3</v>
      </c>
      <c r="P279" s="1">
        <f t="shared" ca="1" si="32"/>
        <v>-1.2819255325125928E-3</v>
      </c>
      <c r="S279" s="108">
        <f t="shared" si="33"/>
        <v>31017.120999999999</v>
      </c>
    </row>
    <row r="280" spans="1:36" x14ac:dyDescent="0.2">
      <c r="A280" s="1" t="s">
        <v>77</v>
      </c>
      <c r="C280" s="35">
        <v>46045.578000000001</v>
      </c>
      <c r="D280" s="33"/>
      <c r="E280" s="1">
        <f t="shared" si="30"/>
        <v>36861.009727007098</v>
      </c>
      <c r="F280" s="29">
        <f t="shared" si="31"/>
        <v>36861</v>
      </c>
      <c r="G280" s="1">
        <f t="shared" si="28"/>
        <v>5.6923000011011027E-3</v>
      </c>
      <c r="I280" s="1">
        <f t="shared" si="29"/>
        <v>5.6923000011011027E-3</v>
      </c>
      <c r="P280" s="1">
        <f t="shared" ca="1" si="32"/>
        <v>-1.2857912284607257E-3</v>
      </c>
      <c r="S280" s="108">
        <f t="shared" si="33"/>
        <v>31027.078000000001</v>
      </c>
    </row>
    <row r="281" spans="1:36" x14ac:dyDescent="0.2">
      <c r="A281" s="1" t="s">
        <v>77</v>
      </c>
      <c r="C281" s="35">
        <v>46052.595000000001</v>
      </c>
      <c r="D281" s="33"/>
      <c r="E281" s="1">
        <f t="shared" si="30"/>
        <v>36873.000382600512</v>
      </c>
      <c r="F281" s="29">
        <f t="shared" si="31"/>
        <v>36873</v>
      </c>
      <c r="G281" s="1">
        <f t="shared" si="28"/>
        <v>2.2390000231098384E-4</v>
      </c>
      <c r="I281" s="1">
        <f t="shared" si="29"/>
        <v>2.2390000231098384E-4</v>
      </c>
      <c r="P281" s="1">
        <f t="shared" ca="1" si="32"/>
        <v>-1.2885199550123488E-3</v>
      </c>
      <c r="S281" s="108">
        <f t="shared" si="33"/>
        <v>31034.095000000001</v>
      </c>
    </row>
    <row r="282" spans="1:36" x14ac:dyDescent="0.2">
      <c r="A282" s="1" t="s">
        <v>115</v>
      </c>
      <c r="C282" s="33">
        <v>46057.277000000002</v>
      </c>
      <c r="D282" s="33"/>
      <c r="E282" s="1">
        <f t="shared" si="30"/>
        <v>36881.000988199536</v>
      </c>
      <c r="F282" s="29">
        <f t="shared" si="31"/>
        <v>36881</v>
      </c>
      <c r="G282" s="1">
        <f t="shared" si="28"/>
        <v>5.7830000150715932E-4</v>
      </c>
      <c r="I282" s="1">
        <f t="shared" si="29"/>
        <v>5.7830000150715932E-4</v>
      </c>
      <c r="P282" s="1">
        <f t="shared" ca="1" si="32"/>
        <v>-1.2903391060467648E-3</v>
      </c>
      <c r="S282" s="108">
        <f t="shared" si="33"/>
        <v>31038.777000000002</v>
      </c>
      <c r="AF282" s="1">
        <v>9</v>
      </c>
      <c r="AH282" s="1" t="s">
        <v>84</v>
      </c>
      <c r="AJ282" s="1" t="s">
        <v>63</v>
      </c>
    </row>
    <row r="283" spans="1:36" x14ac:dyDescent="0.2">
      <c r="A283" s="1" t="s">
        <v>77</v>
      </c>
      <c r="C283" s="35">
        <v>46114.618999999999</v>
      </c>
      <c r="D283" s="33"/>
      <c r="E283" s="1">
        <f t="shared" si="30"/>
        <v>36978.987046776878</v>
      </c>
      <c r="F283" s="29">
        <f t="shared" si="31"/>
        <v>36979</v>
      </c>
      <c r="G283" s="1">
        <f t="shared" si="28"/>
        <v>-7.5802999999723397E-3</v>
      </c>
      <c r="I283" s="1">
        <f t="shared" si="29"/>
        <v>-7.5802999999723397E-3</v>
      </c>
      <c r="P283" s="1">
        <f t="shared" ca="1" si="32"/>
        <v>-1.312623706218357E-3</v>
      </c>
      <c r="S283" s="108">
        <f t="shared" si="33"/>
        <v>31096.118999999999</v>
      </c>
    </row>
    <row r="284" spans="1:36" x14ac:dyDescent="0.2">
      <c r="A284" s="1" t="s">
        <v>116</v>
      </c>
      <c r="C284" s="33">
        <v>46119.307999999997</v>
      </c>
      <c r="D284" s="33"/>
      <c r="E284" s="1">
        <f t="shared" si="30"/>
        <v>36986.999613981876</v>
      </c>
      <c r="F284" s="29">
        <f t="shared" si="31"/>
        <v>36987</v>
      </c>
      <c r="G284" s="1">
        <f t="shared" si="28"/>
        <v>-2.2590001026401296E-4</v>
      </c>
      <c r="I284" s="1">
        <f t="shared" si="29"/>
        <v>-2.2590001026401296E-4</v>
      </c>
      <c r="P284" s="1">
        <f t="shared" ca="1" si="32"/>
        <v>-1.314442857252773E-3</v>
      </c>
      <c r="S284" s="108">
        <f t="shared" si="33"/>
        <v>31100.807999999997</v>
      </c>
      <c r="AE284" s="1" t="s">
        <v>80</v>
      </c>
      <c r="AF284" s="1">
        <v>8</v>
      </c>
      <c r="AH284" s="1" t="s">
        <v>70</v>
      </c>
      <c r="AJ284" s="1" t="s">
        <v>63</v>
      </c>
    </row>
    <row r="285" spans="1:36" x14ac:dyDescent="0.2">
      <c r="A285" s="1" t="s">
        <v>117</v>
      </c>
      <c r="C285" s="33">
        <v>46292.523999999998</v>
      </c>
      <c r="D285" s="33"/>
      <c r="E285" s="1">
        <f t="shared" si="30"/>
        <v>37282.991262730342</v>
      </c>
      <c r="F285" s="29">
        <f t="shared" si="31"/>
        <v>37283</v>
      </c>
      <c r="G285" s="1">
        <f t="shared" si="28"/>
        <v>-5.1131000000168569E-3</v>
      </c>
      <c r="I285" s="1">
        <f t="shared" si="29"/>
        <v>-5.1131000000168569E-3</v>
      </c>
      <c r="P285" s="1">
        <f t="shared" ca="1" si="32"/>
        <v>-1.3817514455261529E-3</v>
      </c>
      <c r="S285" s="108">
        <f t="shared" si="33"/>
        <v>31274.023999999998</v>
      </c>
      <c r="AE285" s="1" t="s">
        <v>80</v>
      </c>
      <c r="AJ285" s="1" t="s">
        <v>81</v>
      </c>
    </row>
    <row r="286" spans="1:36" x14ac:dyDescent="0.2">
      <c r="A286" s="1" t="s">
        <v>117</v>
      </c>
      <c r="C286" s="33">
        <v>46302.48</v>
      </c>
      <c r="D286" s="33"/>
      <c r="E286" s="1">
        <f t="shared" si="30"/>
        <v>37300.004084034044</v>
      </c>
      <c r="F286" s="29">
        <f t="shared" si="31"/>
        <v>37300</v>
      </c>
      <c r="G286" s="1">
        <f t="shared" si="28"/>
        <v>2.3900000014691614E-3</v>
      </c>
      <c r="I286" s="1">
        <f t="shared" si="29"/>
        <v>2.3900000014691614E-3</v>
      </c>
      <c r="P286" s="1">
        <f t="shared" ca="1" si="32"/>
        <v>-1.3856171414742859E-3</v>
      </c>
      <c r="S286" s="108">
        <f t="shared" si="33"/>
        <v>31283.980000000003</v>
      </c>
      <c r="AE286" s="1" t="s">
        <v>80</v>
      </c>
      <c r="AJ286" s="1" t="s">
        <v>81</v>
      </c>
    </row>
    <row r="287" spans="1:36" x14ac:dyDescent="0.2">
      <c r="A287" s="1" t="s">
        <v>118</v>
      </c>
      <c r="C287" s="33">
        <v>46319.444000000003</v>
      </c>
      <c r="D287" s="33"/>
      <c r="E287" s="1">
        <f t="shared" si="30"/>
        <v>37328.992181723457</v>
      </c>
      <c r="F287" s="29">
        <f t="shared" si="31"/>
        <v>37329</v>
      </c>
      <c r="G287" s="1">
        <f t="shared" si="28"/>
        <v>-4.5753000013064593E-3</v>
      </c>
      <c r="I287" s="1">
        <f t="shared" si="29"/>
        <v>-4.5753000013064593E-3</v>
      </c>
      <c r="P287" s="1">
        <f t="shared" ca="1" si="32"/>
        <v>-1.3922115639740437E-3</v>
      </c>
      <c r="S287" s="108">
        <f t="shared" si="33"/>
        <v>31300.944000000003</v>
      </c>
      <c r="AE287" s="1" t="s">
        <v>80</v>
      </c>
      <c r="AF287" s="1">
        <v>8</v>
      </c>
      <c r="AH287" s="1" t="s">
        <v>70</v>
      </c>
      <c r="AJ287" s="1" t="s">
        <v>63</v>
      </c>
    </row>
    <row r="288" spans="1:36" x14ac:dyDescent="0.2">
      <c r="A288" s="1" t="s">
        <v>77</v>
      </c>
      <c r="C288" s="35">
        <v>46324.71</v>
      </c>
      <c r="D288" s="33"/>
      <c r="E288" s="1">
        <f t="shared" si="30"/>
        <v>37337.990727021279</v>
      </c>
      <c r="F288" s="29">
        <f t="shared" si="31"/>
        <v>37338</v>
      </c>
      <c r="G288" s="1">
        <f t="shared" si="28"/>
        <v>-5.426600000646431E-3</v>
      </c>
      <c r="I288" s="1">
        <f t="shared" si="29"/>
        <v>-5.426600000646431E-3</v>
      </c>
      <c r="P288" s="1">
        <f t="shared" ca="1" si="32"/>
        <v>-1.3942581088877606E-3</v>
      </c>
      <c r="S288" s="108">
        <f t="shared" si="33"/>
        <v>31306.21</v>
      </c>
    </row>
    <row r="289" spans="1:36" x14ac:dyDescent="0.2">
      <c r="A289" s="1" t="s">
        <v>118</v>
      </c>
      <c r="C289" s="33">
        <v>46350.463000000003</v>
      </c>
      <c r="D289" s="33"/>
      <c r="E289" s="1">
        <f t="shared" si="30"/>
        <v>37381.997475417622</v>
      </c>
      <c r="F289" s="29">
        <f t="shared" si="31"/>
        <v>37382</v>
      </c>
      <c r="G289" s="1">
        <f t="shared" si="28"/>
        <v>-1.4774000010220334E-3</v>
      </c>
      <c r="I289" s="1">
        <f t="shared" si="29"/>
        <v>-1.4774000010220334E-3</v>
      </c>
      <c r="P289" s="1">
        <f t="shared" ca="1" si="32"/>
        <v>-1.404263439577046E-3</v>
      </c>
      <c r="S289" s="108">
        <f t="shared" si="33"/>
        <v>31331.963000000003</v>
      </c>
      <c r="AE289" s="1" t="s">
        <v>80</v>
      </c>
      <c r="AF289" s="1">
        <v>7</v>
      </c>
      <c r="AH289" s="1" t="s">
        <v>70</v>
      </c>
      <c r="AJ289" s="1" t="s">
        <v>63</v>
      </c>
    </row>
    <row r="290" spans="1:36" x14ac:dyDescent="0.2">
      <c r="A290" s="1" t="s">
        <v>77</v>
      </c>
      <c r="C290" s="35">
        <v>46372.7</v>
      </c>
      <c r="D290" s="33"/>
      <c r="E290" s="1">
        <f t="shared" si="30"/>
        <v>37419.996080010831</v>
      </c>
      <c r="F290" s="29">
        <f t="shared" si="31"/>
        <v>37420</v>
      </c>
      <c r="G290" s="1">
        <f t="shared" si="28"/>
        <v>-2.2940000053495169E-3</v>
      </c>
      <c r="I290" s="1">
        <f t="shared" si="29"/>
        <v>-2.2940000053495169E-3</v>
      </c>
      <c r="P290" s="1">
        <f t="shared" ca="1" si="32"/>
        <v>-1.4129044069905207E-3</v>
      </c>
      <c r="S290" s="108">
        <f t="shared" si="33"/>
        <v>31354.199999999997</v>
      </c>
    </row>
    <row r="291" spans="1:36" x14ac:dyDescent="0.2">
      <c r="A291" s="1" t="s">
        <v>77</v>
      </c>
      <c r="C291" s="35">
        <v>46413.669000000002</v>
      </c>
      <c r="D291" s="33"/>
      <c r="E291" s="1">
        <f t="shared" si="30"/>
        <v>37490.00394220357</v>
      </c>
      <c r="F291" s="29">
        <f t="shared" si="31"/>
        <v>37490</v>
      </c>
      <c r="G291" s="1">
        <f t="shared" si="28"/>
        <v>2.3069999951985665E-3</v>
      </c>
      <c r="I291" s="1">
        <f t="shared" si="29"/>
        <v>2.3069999951985665E-3</v>
      </c>
      <c r="P291" s="1">
        <f t="shared" ca="1" si="32"/>
        <v>-1.4288219785416577E-3</v>
      </c>
      <c r="S291" s="108">
        <f t="shared" si="33"/>
        <v>31395.169000000002</v>
      </c>
    </row>
    <row r="292" spans="1:36" x14ac:dyDescent="0.2">
      <c r="A292" s="1" t="s">
        <v>77</v>
      </c>
      <c r="C292" s="35">
        <v>46671.737999999998</v>
      </c>
      <c r="D292" s="33"/>
      <c r="E292" s="1">
        <f t="shared" si="30"/>
        <v>37930.992469827266</v>
      </c>
      <c r="F292" s="29">
        <f t="shared" si="31"/>
        <v>37931</v>
      </c>
      <c r="G292" s="1">
        <f t="shared" si="28"/>
        <v>-4.4067000053473748E-3</v>
      </c>
      <c r="I292" s="1">
        <f t="shared" si="29"/>
        <v>-4.4067000053473748E-3</v>
      </c>
      <c r="P292" s="1">
        <f t="shared" ca="1" si="32"/>
        <v>-1.5291026793138231E-3</v>
      </c>
      <c r="S292" s="108">
        <f t="shared" si="33"/>
        <v>31653.237999999998</v>
      </c>
    </row>
    <row r="293" spans="1:36" x14ac:dyDescent="0.2">
      <c r="A293" s="1" t="s">
        <v>119</v>
      </c>
      <c r="C293" s="33">
        <v>46696.317000000003</v>
      </c>
      <c r="D293" s="33"/>
      <c r="E293" s="1">
        <f t="shared" si="30"/>
        <v>37972.993086020862</v>
      </c>
      <c r="F293" s="29">
        <f t="shared" si="31"/>
        <v>37973</v>
      </c>
      <c r="G293" s="1">
        <f t="shared" si="28"/>
        <v>-4.0460999953211285E-3</v>
      </c>
      <c r="I293" s="1">
        <f t="shared" si="29"/>
        <v>-4.0460999953211285E-3</v>
      </c>
      <c r="P293" s="1">
        <f t="shared" ca="1" si="32"/>
        <v>-1.538653222244505E-3</v>
      </c>
      <c r="S293" s="108">
        <f t="shared" si="33"/>
        <v>31677.817000000003</v>
      </c>
      <c r="AE293" s="1" t="s">
        <v>80</v>
      </c>
      <c r="AF293" s="1">
        <v>6</v>
      </c>
      <c r="AH293" s="1" t="s">
        <v>65</v>
      </c>
      <c r="AJ293" s="1" t="s">
        <v>63</v>
      </c>
    </row>
    <row r="294" spans="1:36" x14ac:dyDescent="0.2">
      <c r="A294" s="1" t="s">
        <v>77</v>
      </c>
      <c r="C294" s="35">
        <v>46702.756000000001</v>
      </c>
      <c r="D294" s="33"/>
      <c r="E294" s="1">
        <f t="shared" si="30"/>
        <v>37983.996054720585</v>
      </c>
      <c r="F294" s="29">
        <f t="shared" si="31"/>
        <v>37984</v>
      </c>
      <c r="G294" s="1">
        <f t="shared" si="28"/>
        <v>-2.3088000016286969E-3</v>
      </c>
      <c r="I294" s="1">
        <f t="shared" si="29"/>
        <v>-2.3088000016286969E-3</v>
      </c>
      <c r="P294" s="1">
        <f t="shared" ca="1" si="32"/>
        <v>-1.5411545549168255E-3</v>
      </c>
      <c r="S294" s="108">
        <f t="shared" si="33"/>
        <v>31684.256000000001</v>
      </c>
    </row>
    <row r="295" spans="1:36" x14ac:dyDescent="0.2">
      <c r="A295" s="1" t="s">
        <v>77</v>
      </c>
      <c r="C295" s="35">
        <v>46712.703999999998</v>
      </c>
      <c r="D295" s="33"/>
      <c r="E295" s="1">
        <f t="shared" si="30"/>
        <v>38000.995205617437</v>
      </c>
      <c r="F295" s="29">
        <f t="shared" si="31"/>
        <v>38001</v>
      </c>
      <c r="G295" s="1">
        <f t="shared" si="28"/>
        <v>-2.8057000017724931E-3</v>
      </c>
      <c r="I295" s="1">
        <f t="shared" si="29"/>
        <v>-2.8057000017724931E-3</v>
      </c>
      <c r="P295" s="1">
        <f t="shared" ca="1" si="32"/>
        <v>-1.5450202508649601E-3</v>
      </c>
      <c r="S295" s="108">
        <f t="shared" si="33"/>
        <v>31694.203999999998</v>
      </c>
    </row>
    <row r="296" spans="1:36" x14ac:dyDescent="0.2">
      <c r="A296" s="1" t="s">
        <v>77</v>
      </c>
      <c r="C296" s="35">
        <v>46725.574999999997</v>
      </c>
      <c r="D296" s="33"/>
      <c r="E296" s="1">
        <f t="shared" si="30"/>
        <v>38022.989181410907</v>
      </c>
      <c r="F296" s="29">
        <f t="shared" si="31"/>
        <v>38023</v>
      </c>
      <c r="G296" s="1">
        <f t="shared" si="28"/>
        <v>-6.3311000048997812E-3</v>
      </c>
      <c r="I296" s="1">
        <f t="shared" si="29"/>
        <v>-6.3311000048997812E-3</v>
      </c>
      <c r="P296" s="1">
        <f t="shared" ca="1" si="32"/>
        <v>-1.5500229162096028E-3</v>
      </c>
      <c r="S296" s="108">
        <f t="shared" si="33"/>
        <v>31707.074999999997</v>
      </c>
    </row>
    <row r="297" spans="1:36" x14ac:dyDescent="0.2">
      <c r="A297" s="1" t="s">
        <v>77</v>
      </c>
      <c r="C297" s="35">
        <v>46736.699000000001</v>
      </c>
      <c r="D297" s="33"/>
      <c r="E297" s="1">
        <f t="shared" si="30"/>
        <v>38041.99788211222</v>
      </c>
      <c r="F297" s="29">
        <f t="shared" si="31"/>
        <v>38042</v>
      </c>
      <c r="G297" s="1">
        <f t="shared" si="28"/>
        <v>-1.2394000004860573E-3</v>
      </c>
      <c r="I297" s="1">
        <f t="shared" si="29"/>
        <v>-1.2394000004860573E-3</v>
      </c>
      <c r="P297" s="1">
        <f t="shared" ca="1" si="32"/>
        <v>-1.5543433999163393E-3</v>
      </c>
      <c r="S297" s="108">
        <f t="shared" si="33"/>
        <v>31718.199000000001</v>
      </c>
    </row>
    <row r="298" spans="1:36" x14ac:dyDescent="0.2">
      <c r="A298" s="1" t="s">
        <v>120</v>
      </c>
      <c r="C298" s="33">
        <v>46762.446000000004</v>
      </c>
      <c r="D298" s="33"/>
      <c r="E298" s="1">
        <f t="shared" si="30"/>
        <v>38085.994377703435</v>
      </c>
      <c r="F298" s="29">
        <f t="shared" si="31"/>
        <v>38086</v>
      </c>
      <c r="G298" s="1">
        <f t="shared" si="28"/>
        <v>-3.2902000020840205E-3</v>
      </c>
      <c r="I298" s="1">
        <f t="shared" si="29"/>
        <v>-3.2902000020840205E-3</v>
      </c>
      <c r="P298" s="1">
        <f t="shared" ca="1" si="32"/>
        <v>-1.5643487306056265E-3</v>
      </c>
      <c r="S298" s="108">
        <f t="shared" si="33"/>
        <v>31743.946000000004</v>
      </c>
      <c r="AE298" s="1" t="s">
        <v>80</v>
      </c>
      <c r="AF298" s="1">
        <v>10</v>
      </c>
      <c r="AH298" s="1" t="s">
        <v>70</v>
      </c>
      <c r="AJ298" s="1" t="s">
        <v>63</v>
      </c>
    </row>
    <row r="299" spans="1:36" x14ac:dyDescent="0.2">
      <c r="A299" s="1" t="s">
        <v>77</v>
      </c>
      <c r="C299" s="35">
        <v>46770.635999999999</v>
      </c>
      <c r="D299" s="33"/>
      <c r="E299" s="1">
        <f t="shared" si="30"/>
        <v>38099.98945669872</v>
      </c>
      <c r="F299" s="29">
        <f t="shared" si="31"/>
        <v>38100</v>
      </c>
      <c r="G299" s="1">
        <f t="shared" si="28"/>
        <v>-6.1700000078417361E-3</v>
      </c>
      <c r="I299" s="1">
        <f t="shared" si="29"/>
        <v>-6.1700000078417361E-3</v>
      </c>
      <c r="P299" s="1">
        <f t="shared" ca="1" si="32"/>
        <v>-1.5675322449158532E-3</v>
      </c>
      <c r="S299" s="108">
        <f t="shared" si="33"/>
        <v>31752.135999999999</v>
      </c>
    </row>
    <row r="300" spans="1:36" x14ac:dyDescent="0.2">
      <c r="A300" s="1" t="s">
        <v>120</v>
      </c>
      <c r="C300" s="33">
        <v>46809.254000000001</v>
      </c>
      <c r="D300" s="33"/>
      <c r="E300" s="1">
        <f t="shared" si="30"/>
        <v>38165.979928083405</v>
      </c>
      <c r="F300" s="1">
        <f t="shared" si="31"/>
        <v>38166</v>
      </c>
      <c r="G300" s="1">
        <f t="shared" si="28"/>
        <v>-1.174620000529103E-2</v>
      </c>
      <c r="I300" s="1">
        <f t="shared" si="29"/>
        <v>-1.174620000529103E-2</v>
      </c>
      <c r="P300" s="1">
        <f t="shared" ca="1" si="32"/>
        <v>-1.582540240949783E-3</v>
      </c>
      <c r="S300" s="108">
        <f t="shared" si="33"/>
        <v>31790.754000000001</v>
      </c>
      <c r="AE300" s="1" t="s">
        <v>80</v>
      </c>
      <c r="AF300" s="1">
        <v>6</v>
      </c>
      <c r="AH300" s="1" t="s">
        <v>65</v>
      </c>
      <c r="AJ300" s="1" t="s">
        <v>63</v>
      </c>
    </row>
    <row r="301" spans="1:36" x14ac:dyDescent="0.2">
      <c r="A301" s="1" t="s">
        <v>121</v>
      </c>
      <c r="C301" s="33">
        <v>46816.29</v>
      </c>
      <c r="D301" s="33"/>
      <c r="E301" s="1">
        <f t="shared" si="30"/>
        <v>38178.003050893043</v>
      </c>
      <c r="F301" s="1">
        <f t="shared" si="31"/>
        <v>38178</v>
      </c>
      <c r="G301" s="1">
        <f t="shared" si="28"/>
        <v>1.785399996151682E-3</v>
      </c>
      <c r="I301" s="1">
        <f t="shared" si="29"/>
        <v>1.785399996151682E-3</v>
      </c>
      <c r="P301" s="1">
        <f t="shared" ca="1" si="32"/>
        <v>-1.5852689675014062E-3</v>
      </c>
      <c r="S301" s="108">
        <f t="shared" si="33"/>
        <v>31797.79</v>
      </c>
      <c r="AE301" s="1" t="s">
        <v>80</v>
      </c>
      <c r="AF301" s="1">
        <v>8</v>
      </c>
      <c r="AH301" s="1" t="s">
        <v>70</v>
      </c>
      <c r="AJ301" s="1" t="s">
        <v>63</v>
      </c>
    </row>
    <row r="302" spans="1:36" x14ac:dyDescent="0.2">
      <c r="A302" s="1" t="s">
        <v>77</v>
      </c>
      <c r="C302" s="35">
        <v>46835.595000000001</v>
      </c>
      <c r="D302" s="33"/>
      <c r="E302" s="1">
        <f t="shared" si="30"/>
        <v>38210.991451381968</v>
      </c>
      <c r="F302" s="1">
        <f t="shared" si="31"/>
        <v>38211</v>
      </c>
      <c r="G302" s="1">
        <f t="shared" si="28"/>
        <v>-5.0026999961119145E-3</v>
      </c>
      <c r="I302" s="1">
        <f t="shared" si="29"/>
        <v>-5.0026999961119145E-3</v>
      </c>
      <c r="P302" s="1">
        <f t="shared" ca="1" si="32"/>
        <v>-1.5927729655183711E-3</v>
      </c>
      <c r="S302" s="108">
        <f t="shared" si="33"/>
        <v>31817.095000000001</v>
      </c>
    </row>
    <row r="303" spans="1:36" x14ac:dyDescent="0.2">
      <c r="A303" s="1" t="s">
        <v>122</v>
      </c>
      <c r="C303" s="33">
        <v>47030.474999999999</v>
      </c>
      <c r="D303" s="33"/>
      <c r="E303" s="1">
        <f t="shared" si="30"/>
        <v>38544.002561834233</v>
      </c>
      <c r="F303" s="1">
        <f t="shared" si="31"/>
        <v>38544</v>
      </c>
      <c r="G303" s="1">
        <f t="shared" si="28"/>
        <v>1.4991999996709637E-3</v>
      </c>
      <c r="I303" s="1">
        <f t="shared" si="29"/>
        <v>1.4991999996709637E-3</v>
      </c>
      <c r="P303" s="1">
        <f t="shared" ca="1" si="32"/>
        <v>-1.6684951273259231E-3</v>
      </c>
      <c r="S303" s="108">
        <f t="shared" si="33"/>
        <v>32011.974999999999</v>
      </c>
      <c r="AE303" s="1" t="s">
        <v>80</v>
      </c>
      <c r="AF303" s="1">
        <v>6</v>
      </c>
      <c r="AH303" s="1" t="s">
        <v>65</v>
      </c>
      <c r="AJ303" s="1" t="s">
        <v>63</v>
      </c>
    </row>
    <row r="304" spans="1:36" x14ac:dyDescent="0.2">
      <c r="A304" s="1" t="s">
        <v>122</v>
      </c>
      <c r="C304" s="33">
        <v>47037.5</v>
      </c>
      <c r="D304" s="33"/>
      <c r="E304" s="1">
        <f t="shared" si="30"/>
        <v>38556.006887834475</v>
      </c>
      <c r="F304" s="1">
        <f t="shared" si="31"/>
        <v>38556</v>
      </c>
      <c r="G304" s="1">
        <f t="shared" si="28"/>
        <v>4.0308000025106594E-3</v>
      </c>
      <c r="I304" s="1">
        <f t="shared" si="29"/>
        <v>4.0308000025106594E-3</v>
      </c>
      <c r="P304" s="1">
        <f t="shared" ca="1" si="32"/>
        <v>-1.6712238538775463E-3</v>
      </c>
      <c r="S304" s="108">
        <f t="shared" si="33"/>
        <v>32019</v>
      </c>
      <c r="AE304" s="1" t="s">
        <v>80</v>
      </c>
      <c r="AF304" s="1">
        <v>7</v>
      </c>
      <c r="AH304" s="1" t="s">
        <v>70</v>
      </c>
      <c r="AJ304" s="1" t="s">
        <v>63</v>
      </c>
    </row>
    <row r="305" spans="1:36" x14ac:dyDescent="0.2">
      <c r="A305" s="1" t="s">
        <v>123</v>
      </c>
      <c r="C305" s="33">
        <v>47054.466999999997</v>
      </c>
      <c r="D305" s="33"/>
      <c r="E305" s="1">
        <f t="shared" si="30"/>
        <v>38585.000111926449</v>
      </c>
      <c r="F305" s="1">
        <f t="shared" si="31"/>
        <v>38585</v>
      </c>
      <c r="G305" s="1">
        <f t="shared" si="28"/>
        <v>6.549999670824036E-5</v>
      </c>
      <c r="I305" s="1">
        <f t="shared" si="29"/>
        <v>6.549999670824036E-5</v>
      </c>
      <c r="P305" s="1">
        <f t="shared" ca="1" si="32"/>
        <v>-1.677818276377304E-3</v>
      </c>
      <c r="S305" s="108">
        <f t="shared" si="33"/>
        <v>32035.966999999997</v>
      </c>
      <c r="AE305" s="1" t="s">
        <v>80</v>
      </c>
      <c r="AF305" s="1">
        <v>9</v>
      </c>
      <c r="AH305" s="1" t="s">
        <v>110</v>
      </c>
      <c r="AJ305" s="1" t="s">
        <v>63</v>
      </c>
    </row>
    <row r="306" spans="1:36" x14ac:dyDescent="0.2">
      <c r="A306" s="1" t="s">
        <v>77</v>
      </c>
      <c r="C306" s="35">
        <v>47062.650999999998</v>
      </c>
      <c r="D306" s="33"/>
      <c r="E306" s="1">
        <f t="shared" si="30"/>
        <v>38598.984938116628</v>
      </c>
      <c r="F306" s="1">
        <f t="shared" si="31"/>
        <v>38599</v>
      </c>
      <c r="G306" s="1">
        <f t="shared" si="28"/>
        <v>-8.8143000029958785E-3</v>
      </c>
      <c r="I306" s="1">
        <f t="shared" si="29"/>
        <v>-8.8143000029958785E-3</v>
      </c>
      <c r="P306" s="1">
        <f t="shared" ca="1" si="32"/>
        <v>-1.6810017906875308E-3</v>
      </c>
      <c r="S306" s="108">
        <f t="shared" si="33"/>
        <v>32044.150999999998</v>
      </c>
    </row>
    <row r="307" spans="1:36" x14ac:dyDescent="0.2">
      <c r="A307" s="1" t="s">
        <v>77</v>
      </c>
      <c r="C307" s="35">
        <v>47083.720999999998</v>
      </c>
      <c r="D307" s="33"/>
      <c r="E307" s="1">
        <f t="shared" si="30"/>
        <v>38634.989372113079</v>
      </c>
      <c r="F307" s="1">
        <f t="shared" si="31"/>
        <v>38635</v>
      </c>
      <c r="G307" s="1">
        <f t="shared" ref="G307:G370" si="34">C307-(C$7+C$8*F307)</f>
        <v>-6.2194999991334043E-3</v>
      </c>
      <c r="I307" s="1">
        <f t="shared" si="29"/>
        <v>-6.2194999991334043E-3</v>
      </c>
      <c r="P307" s="1">
        <f t="shared" ca="1" si="32"/>
        <v>-1.6891879703424019E-3</v>
      </c>
      <c r="S307" s="108">
        <f t="shared" si="33"/>
        <v>32065.220999999998</v>
      </c>
    </row>
    <row r="308" spans="1:36" x14ac:dyDescent="0.2">
      <c r="A308" s="1" t="s">
        <v>77</v>
      </c>
      <c r="C308" s="35">
        <v>47114.737999999998</v>
      </c>
      <c r="D308" s="33"/>
      <c r="E308" s="1">
        <f t="shared" si="30"/>
        <v>38687.991248205537</v>
      </c>
      <c r="F308" s="1">
        <f t="shared" si="31"/>
        <v>38688</v>
      </c>
      <c r="G308" s="1">
        <f t="shared" si="34"/>
        <v>-5.1215999992564321E-3</v>
      </c>
      <c r="I308" s="1">
        <f t="shared" si="29"/>
        <v>-5.1215999992564321E-3</v>
      </c>
      <c r="P308" s="1">
        <f t="shared" ca="1" si="32"/>
        <v>-1.701239845945406E-3</v>
      </c>
      <c r="S308" s="108">
        <f t="shared" si="33"/>
        <v>32096.237999999998</v>
      </c>
    </row>
    <row r="309" spans="1:36" x14ac:dyDescent="0.2">
      <c r="A309" s="38" t="s">
        <v>124</v>
      </c>
      <c r="B309" s="38"/>
      <c r="C309" s="39">
        <v>47116.491000000002</v>
      </c>
      <c r="D309" s="39"/>
      <c r="E309" s="1">
        <f t="shared" si="30"/>
        <v>38690.986776102829</v>
      </c>
      <c r="F309" s="1">
        <f t="shared" si="31"/>
        <v>38691</v>
      </c>
      <c r="G309" s="1">
        <f t="shared" si="34"/>
        <v>-7.7386999982991256E-3</v>
      </c>
      <c r="I309" s="1">
        <f t="shared" si="29"/>
        <v>-7.7386999982991256E-3</v>
      </c>
      <c r="P309" s="1">
        <f t="shared" ca="1" si="32"/>
        <v>-1.7019220275833122E-3</v>
      </c>
      <c r="S309" s="108">
        <f t="shared" si="33"/>
        <v>32097.991000000002</v>
      </c>
      <c r="AE309" s="1" t="s">
        <v>80</v>
      </c>
      <c r="AF309" s="1">
        <v>9</v>
      </c>
      <c r="AH309" s="1" t="s">
        <v>70</v>
      </c>
      <c r="AJ309" s="1" t="s">
        <v>63</v>
      </c>
    </row>
    <row r="310" spans="1:36" x14ac:dyDescent="0.2">
      <c r="A310" s="38" t="s">
        <v>125</v>
      </c>
      <c r="B310" s="38"/>
      <c r="C310" s="39">
        <v>47139.315000000002</v>
      </c>
      <c r="D310" s="39"/>
      <c r="E310" s="1">
        <f t="shared" si="30"/>
        <v>38729.988446797426</v>
      </c>
      <c r="F310" s="1">
        <f t="shared" si="31"/>
        <v>38730</v>
      </c>
      <c r="G310" s="1">
        <f t="shared" si="34"/>
        <v>-6.760999996913597E-3</v>
      </c>
      <c r="I310" s="1">
        <f t="shared" si="29"/>
        <v>-6.760999996913597E-3</v>
      </c>
      <c r="P310" s="1">
        <f t="shared" ca="1" si="32"/>
        <v>-1.7107903888760878E-3</v>
      </c>
      <c r="S310" s="108">
        <f t="shared" si="33"/>
        <v>32120.815000000002</v>
      </c>
      <c r="AE310" s="1" t="s">
        <v>80</v>
      </c>
      <c r="AJ310" s="1" t="s">
        <v>81</v>
      </c>
    </row>
    <row r="311" spans="1:36" x14ac:dyDescent="0.2">
      <c r="A311" s="38" t="s">
        <v>124</v>
      </c>
      <c r="B311" s="38"/>
      <c r="C311" s="39">
        <v>47149.266000000003</v>
      </c>
      <c r="D311" s="39"/>
      <c r="E311" s="1">
        <f t="shared" si="30"/>
        <v>38746.992724096846</v>
      </c>
      <c r="F311" s="1">
        <f t="shared" si="31"/>
        <v>38747</v>
      </c>
      <c r="G311" s="1">
        <f t="shared" si="34"/>
        <v>-4.2579000000841916E-3</v>
      </c>
      <c r="I311" s="1">
        <f t="shared" ref="I311:I344" si="35">+G311</f>
        <v>-4.2579000000841916E-3</v>
      </c>
      <c r="P311" s="1">
        <f t="shared" ca="1" si="32"/>
        <v>-1.7146560848242207E-3</v>
      </c>
      <c r="S311" s="108">
        <f t="shared" si="33"/>
        <v>32130.766000000003</v>
      </c>
      <c r="AE311" s="1" t="s">
        <v>80</v>
      </c>
      <c r="AF311" s="1">
        <v>7</v>
      </c>
      <c r="AH311" s="1" t="s">
        <v>65</v>
      </c>
      <c r="AJ311" s="1" t="s">
        <v>63</v>
      </c>
    </row>
    <row r="312" spans="1:36" x14ac:dyDescent="0.2">
      <c r="A312" s="38" t="s">
        <v>124</v>
      </c>
      <c r="B312" s="38"/>
      <c r="C312" s="39">
        <v>47149.271000000001</v>
      </c>
      <c r="D312" s="39"/>
      <c r="E312" s="1">
        <f t="shared" si="30"/>
        <v>38747.001268101114</v>
      </c>
      <c r="F312" s="1">
        <f t="shared" si="31"/>
        <v>38747</v>
      </c>
      <c r="G312" s="1">
        <f t="shared" si="34"/>
        <v>7.420999972964637E-4</v>
      </c>
      <c r="I312" s="1">
        <f t="shared" si="35"/>
        <v>7.420999972964637E-4</v>
      </c>
      <c r="P312" s="1">
        <f t="shared" ca="1" si="32"/>
        <v>-1.7146560848242207E-3</v>
      </c>
      <c r="S312" s="108">
        <f t="shared" si="33"/>
        <v>32130.771000000001</v>
      </c>
      <c r="AE312" s="1" t="s">
        <v>80</v>
      </c>
      <c r="AF312" s="1">
        <v>7</v>
      </c>
      <c r="AH312" s="1" t="s">
        <v>70</v>
      </c>
      <c r="AJ312" s="1" t="s">
        <v>63</v>
      </c>
    </row>
    <row r="313" spans="1:36" x14ac:dyDescent="0.2">
      <c r="A313" s="38" t="s">
        <v>77</v>
      </c>
      <c r="B313" s="38"/>
      <c r="C313" s="40">
        <v>47151.612999999998</v>
      </c>
      <c r="D313" s="39"/>
      <c r="E313" s="1">
        <f t="shared" si="30"/>
        <v>38751.003279701472</v>
      </c>
      <c r="F313" s="1">
        <f t="shared" si="31"/>
        <v>38751</v>
      </c>
      <c r="G313" s="1">
        <f t="shared" si="34"/>
        <v>1.9192999970982783E-3</v>
      </c>
      <c r="I313" s="1">
        <f t="shared" si="35"/>
        <v>1.9192999970982783E-3</v>
      </c>
      <c r="P313" s="1">
        <f t="shared" ca="1" si="32"/>
        <v>-1.7155656603414296E-3</v>
      </c>
      <c r="S313" s="108">
        <f t="shared" si="33"/>
        <v>32133.112999999998</v>
      </c>
    </row>
    <row r="314" spans="1:36" x14ac:dyDescent="0.2">
      <c r="A314" s="38" t="s">
        <v>124</v>
      </c>
      <c r="B314" s="38"/>
      <c r="C314" s="39">
        <v>47156.294000000002</v>
      </c>
      <c r="D314" s="39"/>
      <c r="E314" s="1">
        <f t="shared" si="30"/>
        <v>38759.002176499649</v>
      </c>
      <c r="F314" s="1">
        <f t="shared" si="31"/>
        <v>38759</v>
      </c>
      <c r="G314" s="1">
        <f t="shared" si="34"/>
        <v>1.2736999997287057E-3</v>
      </c>
      <c r="I314" s="1">
        <f t="shared" si="35"/>
        <v>1.2736999997287057E-3</v>
      </c>
      <c r="P314" s="1">
        <f t="shared" ca="1" si="32"/>
        <v>-1.7173848113758439E-3</v>
      </c>
      <c r="S314" s="108">
        <f t="shared" si="33"/>
        <v>32137.794000000002</v>
      </c>
      <c r="AE314" s="1" t="s">
        <v>80</v>
      </c>
      <c r="AF314" s="1">
        <v>7</v>
      </c>
      <c r="AH314" s="1" t="s">
        <v>70</v>
      </c>
      <c r="AJ314" s="1" t="s">
        <v>63</v>
      </c>
    </row>
    <row r="315" spans="1:36" x14ac:dyDescent="0.2">
      <c r="A315" s="38" t="s">
        <v>77</v>
      </c>
      <c r="B315" s="38"/>
      <c r="C315" s="40">
        <v>47161.559000000001</v>
      </c>
      <c r="D315" s="39"/>
      <c r="E315" s="1">
        <f t="shared" si="30"/>
        <v>38767.999012996625</v>
      </c>
      <c r="F315" s="1">
        <f t="shared" si="31"/>
        <v>38768</v>
      </c>
      <c r="G315" s="1">
        <f t="shared" si="34"/>
        <v>-5.7759999617701396E-4</v>
      </c>
      <c r="I315" s="1">
        <f t="shared" si="35"/>
        <v>-5.7759999617701396E-4</v>
      </c>
      <c r="P315" s="1">
        <f t="shared" ca="1" si="32"/>
        <v>-1.7194313562895625E-3</v>
      </c>
      <c r="S315" s="108">
        <f t="shared" si="33"/>
        <v>32143.059000000001</v>
      </c>
    </row>
    <row r="316" spans="1:36" x14ac:dyDescent="0.2">
      <c r="A316" s="38" t="s">
        <v>123</v>
      </c>
      <c r="B316" s="38"/>
      <c r="C316" s="39">
        <v>47170.356</v>
      </c>
      <c r="D316" s="39"/>
      <c r="E316" s="1">
        <f t="shared" si="30"/>
        <v>38783.031334110376</v>
      </c>
      <c r="F316" s="1">
        <f t="shared" si="31"/>
        <v>38783</v>
      </c>
      <c r="G316" s="1">
        <f t="shared" si="34"/>
        <v>1.8336900000576861E-2</v>
      </c>
      <c r="I316" s="1">
        <f t="shared" si="35"/>
        <v>1.8336900000576861E-2</v>
      </c>
      <c r="P316" s="1">
        <f t="shared" ca="1" si="32"/>
        <v>-1.7228422644790919E-3</v>
      </c>
      <c r="S316" s="108">
        <f t="shared" si="33"/>
        <v>32151.856</v>
      </c>
      <c r="AE316" s="1" t="s">
        <v>80</v>
      </c>
      <c r="AF316" s="1">
        <v>7</v>
      </c>
      <c r="AH316" s="1" t="s">
        <v>126</v>
      </c>
      <c r="AJ316" s="1" t="s">
        <v>63</v>
      </c>
    </row>
    <row r="317" spans="1:36" x14ac:dyDescent="0.2">
      <c r="A317" s="38" t="s">
        <v>127</v>
      </c>
      <c r="B317" s="38"/>
      <c r="C317" s="39">
        <v>47391.540999999997</v>
      </c>
      <c r="D317" s="39"/>
      <c r="E317" s="1">
        <f t="shared" si="30"/>
        <v>39160.992451030455</v>
      </c>
      <c r="F317" s="1">
        <f t="shared" si="31"/>
        <v>39161</v>
      </c>
      <c r="G317" s="1">
        <f t="shared" si="34"/>
        <v>-4.4177000090712681E-3</v>
      </c>
      <c r="I317" s="1">
        <f t="shared" si="35"/>
        <v>-4.4177000090712681E-3</v>
      </c>
      <c r="P317" s="1">
        <f t="shared" ca="1" si="32"/>
        <v>-1.808797150855232E-3</v>
      </c>
      <c r="S317" s="108">
        <f t="shared" si="33"/>
        <v>32373.040999999997</v>
      </c>
      <c r="AE317" s="1" t="s">
        <v>80</v>
      </c>
      <c r="AF317" s="1">
        <v>4</v>
      </c>
      <c r="AH317" s="1" t="s">
        <v>65</v>
      </c>
      <c r="AJ317" s="1" t="s">
        <v>63</v>
      </c>
    </row>
    <row r="318" spans="1:36" x14ac:dyDescent="0.2">
      <c r="A318" s="38" t="s">
        <v>77</v>
      </c>
      <c r="B318" s="38"/>
      <c r="C318" s="40">
        <v>47447.724000000002</v>
      </c>
      <c r="D318" s="39"/>
      <c r="E318" s="1">
        <f t="shared" si="30"/>
        <v>39256.998009417883</v>
      </c>
      <c r="F318" s="1">
        <f t="shared" si="31"/>
        <v>39257</v>
      </c>
      <c r="G318" s="1">
        <f t="shared" si="34"/>
        <v>-1.1649000007309951E-3</v>
      </c>
      <c r="I318" s="1">
        <f t="shared" si="35"/>
        <v>-1.1649000007309951E-3</v>
      </c>
      <c r="P318" s="1">
        <f t="shared" ca="1" si="32"/>
        <v>-1.8306269632682205E-3</v>
      </c>
      <c r="S318" s="108">
        <f t="shared" si="33"/>
        <v>32429.224000000002</v>
      </c>
    </row>
    <row r="319" spans="1:36" x14ac:dyDescent="0.2">
      <c r="A319" s="38" t="s">
        <v>128</v>
      </c>
      <c r="B319" s="38"/>
      <c r="C319" s="39">
        <v>47469.370999999999</v>
      </c>
      <c r="D319" s="39"/>
      <c r="E319" s="1">
        <f t="shared" si="30"/>
        <v>39293.988421507165</v>
      </c>
      <c r="F319" s="1">
        <f t="shared" si="31"/>
        <v>39294</v>
      </c>
      <c r="G319" s="1">
        <f t="shared" si="34"/>
        <v>-6.7758000077446923E-3</v>
      </c>
      <c r="I319" s="1">
        <f t="shared" si="35"/>
        <v>-6.7758000077446923E-3</v>
      </c>
      <c r="P319" s="1">
        <f t="shared" ca="1" si="32"/>
        <v>-1.8390405368023926E-3</v>
      </c>
      <c r="S319" s="108">
        <f t="shared" si="33"/>
        <v>32450.870999999999</v>
      </c>
      <c r="AE319" s="1" t="s">
        <v>80</v>
      </c>
      <c r="AF319" s="1">
        <v>5</v>
      </c>
      <c r="AH319" s="1" t="s">
        <v>65</v>
      </c>
      <c r="AJ319" s="1" t="s">
        <v>63</v>
      </c>
    </row>
    <row r="320" spans="1:36" x14ac:dyDescent="0.2">
      <c r="A320" s="38" t="s">
        <v>128</v>
      </c>
      <c r="B320" s="38" t="s">
        <v>129</v>
      </c>
      <c r="C320" s="39">
        <v>47471.415000000001</v>
      </c>
      <c r="D320" s="39"/>
      <c r="E320" s="1">
        <f t="shared" si="30"/>
        <v>39297.481210453006</v>
      </c>
      <c r="F320" s="1">
        <f t="shared" si="31"/>
        <v>39297.5</v>
      </c>
      <c r="G320" s="1">
        <f t="shared" si="34"/>
        <v>-1.0995750002621207E-2</v>
      </c>
      <c r="I320" s="1">
        <f t="shared" si="35"/>
        <v>-1.0995750002621207E-2</v>
      </c>
      <c r="P320" s="1">
        <f t="shared" ca="1" si="32"/>
        <v>-1.8398364153799501E-3</v>
      </c>
      <c r="S320" s="108">
        <f t="shared" si="33"/>
        <v>32452.915000000001</v>
      </c>
      <c r="AE320" s="1" t="s">
        <v>80</v>
      </c>
      <c r="AF320" s="1">
        <v>7</v>
      </c>
      <c r="AH320" s="1" t="s">
        <v>70</v>
      </c>
      <c r="AJ320" s="1" t="s">
        <v>63</v>
      </c>
    </row>
    <row r="321" spans="1:36" x14ac:dyDescent="0.2">
      <c r="A321" s="38" t="s">
        <v>77</v>
      </c>
      <c r="B321" s="38"/>
      <c r="C321" s="40">
        <v>47477.571000000004</v>
      </c>
      <c r="D321" s="39"/>
      <c r="E321" s="1">
        <f t="shared" si="30"/>
        <v>39308.000588511015</v>
      </c>
      <c r="F321" s="1">
        <f t="shared" si="31"/>
        <v>39308</v>
      </c>
      <c r="G321" s="1">
        <f t="shared" si="34"/>
        <v>3.4439999581081793E-4</v>
      </c>
      <c r="I321" s="1">
        <f t="shared" si="35"/>
        <v>3.4439999581081793E-4</v>
      </c>
      <c r="P321" s="1">
        <f t="shared" ca="1" si="32"/>
        <v>-1.842224051112621E-3</v>
      </c>
      <c r="S321" s="108">
        <f t="shared" si="33"/>
        <v>32459.071000000004</v>
      </c>
    </row>
    <row r="322" spans="1:36" x14ac:dyDescent="0.2">
      <c r="A322" s="38" t="s">
        <v>77</v>
      </c>
      <c r="B322" s="38"/>
      <c r="C322" s="40">
        <v>47495.707999999999</v>
      </c>
      <c r="D322" s="39"/>
      <c r="E322" s="1">
        <f t="shared" si="30"/>
        <v>39338.993109602307</v>
      </c>
      <c r="F322" s="1">
        <f t="shared" si="31"/>
        <v>39339</v>
      </c>
      <c r="G322" s="1">
        <f t="shared" si="34"/>
        <v>-4.0322999993804842E-3</v>
      </c>
      <c r="I322" s="1">
        <f t="shared" si="35"/>
        <v>-4.0322999993804842E-3</v>
      </c>
      <c r="P322" s="1">
        <f t="shared" ca="1" si="32"/>
        <v>-1.8492732613709807E-3</v>
      </c>
      <c r="S322" s="108">
        <f t="shared" si="33"/>
        <v>32477.207999999999</v>
      </c>
    </row>
    <row r="323" spans="1:36" x14ac:dyDescent="0.2">
      <c r="A323" s="38" t="s">
        <v>128</v>
      </c>
      <c r="B323" s="38"/>
      <c r="C323" s="39">
        <v>47524.383999999998</v>
      </c>
      <c r="D323" s="39"/>
      <c r="E323" s="1">
        <f t="shared" si="30"/>
        <v>39387.994682895252</v>
      </c>
      <c r="F323" s="1">
        <f t="shared" si="31"/>
        <v>39388</v>
      </c>
      <c r="G323" s="1">
        <f t="shared" si="34"/>
        <v>-3.1116000027395785E-3</v>
      </c>
      <c r="I323" s="1">
        <f t="shared" si="35"/>
        <v>-3.1116000027395785E-3</v>
      </c>
      <c r="P323" s="1">
        <f t="shared" ca="1" si="32"/>
        <v>-1.8604155614567776E-3</v>
      </c>
      <c r="S323" s="108">
        <f t="shared" si="33"/>
        <v>32505.883999999998</v>
      </c>
      <c r="AE323" s="1" t="s">
        <v>80</v>
      </c>
      <c r="AF323" s="1">
        <v>6</v>
      </c>
      <c r="AH323" s="1" t="s">
        <v>70</v>
      </c>
      <c r="AJ323" s="1" t="s">
        <v>63</v>
      </c>
    </row>
    <row r="324" spans="1:36" x14ac:dyDescent="0.2">
      <c r="A324" s="38" t="s">
        <v>128</v>
      </c>
      <c r="B324" s="38"/>
      <c r="C324" s="39">
        <v>47527.311999999998</v>
      </c>
      <c r="D324" s="39"/>
      <c r="E324" s="1">
        <f t="shared" si="30"/>
        <v>39392.998051796138</v>
      </c>
      <c r="F324" s="1">
        <f t="shared" si="31"/>
        <v>39393</v>
      </c>
      <c r="G324" s="1">
        <f t="shared" si="34"/>
        <v>-1.1401000010664575E-3</v>
      </c>
      <c r="I324" s="1">
        <f t="shared" si="35"/>
        <v>-1.1401000010664575E-3</v>
      </c>
      <c r="P324" s="1">
        <f t="shared" ca="1" si="32"/>
        <v>-1.8615525308532874E-3</v>
      </c>
      <c r="S324" s="108">
        <f t="shared" si="33"/>
        <v>32508.811999999998</v>
      </c>
      <c r="AE324" s="1" t="s">
        <v>80</v>
      </c>
      <c r="AF324" s="1">
        <v>7</v>
      </c>
      <c r="AH324" s="1" t="s">
        <v>70</v>
      </c>
      <c r="AJ324" s="1" t="s">
        <v>63</v>
      </c>
    </row>
    <row r="325" spans="1:36" x14ac:dyDescent="0.2">
      <c r="A325" s="38" t="s">
        <v>130</v>
      </c>
      <c r="B325" s="38"/>
      <c r="C325" s="39">
        <v>47551.303</v>
      </c>
      <c r="D325" s="39"/>
      <c r="E325" s="1">
        <f t="shared" si="30"/>
        <v>39433.993893087507</v>
      </c>
      <c r="F325" s="1">
        <f t="shared" si="31"/>
        <v>39434</v>
      </c>
      <c r="G325" s="1">
        <f t="shared" si="34"/>
        <v>-3.5738000005949289E-3</v>
      </c>
      <c r="I325" s="1">
        <f t="shared" si="35"/>
        <v>-3.5738000005949289E-3</v>
      </c>
      <c r="P325" s="1">
        <f t="shared" ca="1" si="32"/>
        <v>-1.8708756799046666E-3</v>
      </c>
      <c r="S325" s="108">
        <f t="shared" si="33"/>
        <v>32532.803</v>
      </c>
      <c r="AE325" s="1" t="s">
        <v>80</v>
      </c>
      <c r="AF325" s="1">
        <v>7</v>
      </c>
      <c r="AH325" s="1" t="s">
        <v>70</v>
      </c>
      <c r="AJ325" s="1" t="s">
        <v>63</v>
      </c>
    </row>
    <row r="326" spans="1:36" x14ac:dyDescent="0.2">
      <c r="A326" s="38" t="s">
        <v>130</v>
      </c>
      <c r="B326" s="38"/>
      <c r="C326" s="39">
        <v>47558.328000000001</v>
      </c>
      <c r="D326" s="39"/>
      <c r="E326" s="1">
        <f t="shared" si="30"/>
        <v>39445.998219087749</v>
      </c>
      <c r="F326" s="1">
        <f t="shared" si="31"/>
        <v>39446</v>
      </c>
      <c r="G326" s="1">
        <f t="shared" si="34"/>
        <v>-1.0421999977552332E-3</v>
      </c>
      <c r="I326" s="1">
        <f t="shared" si="35"/>
        <v>-1.0421999977552332E-3</v>
      </c>
      <c r="P326" s="1">
        <f t="shared" ca="1" si="32"/>
        <v>-1.8736044064562914E-3</v>
      </c>
      <c r="S326" s="108">
        <f t="shared" si="33"/>
        <v>32539.828000000001</v>
      </c>
      <c r="AE326" s="1">
        <v>0</v>
      </c>
      <c r="AF326" s="1">
        <v>9</v>
      </c>
      <c r="AH326" s="1" t="s">
        <v>110</v>
      </c>
      <c r="AJ326" s="1" t="s">
        <v>63</v>
      </c>
    </row>
    <row r="327" spans="1:36" x14ac:dyDescent="0.2">
      <c r="A327" s="38" t="s">
        <v>130</v>
      </c>
      <c r="B327" s="38"/>
      <c r="C327" s="39">
        <v>47565.339</v>
      </c>
      <c r="D327" s="39"/>
      <c r="E327" s="1">
        <f t="shared" si="30"/>
        <v>39457.978621876027</v>
      </c>
      <c r="F327" s="1">
        <f t="shared" si="31"/>
        <v>39458</v>
      </c>
      <c r="G327" s="1">
        <f t="shared" si="34"/>
        <v>-1.2510599997767713E-2</v>
      </c>
      <c r="I327" s="1">
        <f t="shared" si="35"/>
        <v>-1.2510599997767713E-2</v>
      </c>
      <c r="P327" s="1">
        <f t="shared" ca="1" si="32"/>
        <v>-1.8763331330079146E-3</v>
      </c>
      <c r="S327" s="108">
        <f t="shared" si="33"/>
        <v>32546.839</v>
      </c>
      <c r="AE327" s="1" t="s">
        <v>80</v>
      </c>
      <c r="AF327" s="1">
        <v>6</v>
      </c>
      <c r="AH327" s="1" t="s">
        <v>65</v>
      </c>
      <c r="AJ327" s="1" t="s">
        <v>63</v>
      </c>
    </row>
    <row r="328" spans="1:36" x14ac:dyDescent="0.2">
      <c r="A328" s="38" t="s">
        <v>131</v>
      </c>
      <c r="B328" s="38"/>
      <c r="C328" s="39">
        <v>47741.493999999999</v>
      </c>
      <c r="D328" s="39"/>
      <c r="E328" s="1">
        <f t="shared" si="30"/>
        <v>39758.992436334775</v>
      </c>
      <c r="F328" s="1">
        <f t="shared" si="31"/>
        <v>39759</v>
      </c>
      <c r="G328" s="1">
        <f t="shared" si="34"/>
        <v>-4.426300001796335E-3</v>
      </c>
      <c r="I328" s="1">
        <f t="shared" si="35"/>
        <v>-4.426300001796335E-3</v>
      </c>
      <c r="P328" s="1">
        <f t="shared" ca="1" si="32"/>
        <v>-1.9447786906778043E-3</v>
      </c>
      <c r="S328" s="108">
        <f t="shared" si="33"/>
        <v>32722.993999999999</v>
      </c>
      <c r="AE328" s="1" t="s">
        <v>80</v>
      </c>
      <c r="AF328" s="1">
        <v>8</v>
      </c>
      <c r="AH328" s="1" t="s">
        <v>65</v>
      </c>
      <c r="AJ328" s="1" t="s">
        <v>63</v>
      </c>
    </row>
    <row r="329" spans="1:36" x14ac:dyDescent="0.2">
      <c r="A329" s="38" t="s">
        <v>132</v>
      </c>
      <c r="B329" s="38"/>
      <c r="C329" s="39">
        <v>47823.423000000003</v>
      </c>
      <c r="D329" s="39"/>
      <c r="E329" s="1">
        <f t="shared" si="30"/>
        <v>39898.992781512556</v>
      </c>
      <c r="F329" s="1">
        <f t="shared" si="31"/>
        <v>39899</v>
      </c>
      <c r="G329" s="1">
        <f t="shared" si="34"/>
        <v>-4.2242999988957308E-3</v>
      </c>
      <c r="I329" s="1">
        <f t="shared" si="35"/>
        <v>-4.2242999988957308E-3</v>
      </c>
      <c r="P329" s="1">
        <f t="shared" ca="1" si="32"/>
        <v>-1.9766138337800783E-3</v>
      </c>
      <c r="S329" s="108">
        <f t="shared" si="33"/>
        <v>32804.923000000003</v>
      </c>
      <c r="AE329" s="1" t="s">
        <v>80</v>
      </c>
      <c r="AF329" s="1">
        <v>8</v>
      </c>
      <c r="AH329" s="1" t="s">
        <v>70</v>
      </c>
      <c r="AJ329" s="1" t="s">
        <v>63</v>
      </c>
    </row>
    <row r="330" spans="1:36" x14ac:dyDescent="0.2">
      <c r="A330" s="38" t="s">
        <v>133</v>
      </c>
      <c r="B330" s="38"/>
      <c r="C330" s="39">
        <v>47850.347000000002</v>
      </c>
      <c r="D330" s="39"/>
      <c r="E330" s="1">
        <f t="shared" si="30"/>
        <v>39945.000535709063</v>
      </c>
      <c r="F330" s="1">
        <f t="shared" si="31"/>
        <v>39945</v>
      </c>
      <c r="G330" s="1">
        <f t="shared" si="34"/>
        <v>3.1350000062957406E-4</v>
      </c>
      <c r="I330" s="1">
        <f t="shared" si="35"/>
        <v>3.1350000062957406E-4</v>
      </c>
      <c r="P330" s="1">
        <f t="shared" ca="1" si="32"/>
        <v>-1.987073952227969E-3</v>
      </c>
      <c r="S330" s="108">
        <f t="shared" si="33"/>
        <v>32831.847000000002</v>
      </c>
      <c r="AE330" s="1" t="s">
        <v>80</v>
      </c>
      <c r="AF330" s="1">
        <v>6</v>
      </c>
      <c r="AH330" s="1" t="s">
        <v>110</v>
      </c>
      <c r="AJ330" s="1" t="s">
        <v>63</v>
      </c>
    </row>
    <row r="331" spans="1:36" x14ac:dyDescent="0.2">
      <c r="A331" s="38" t="s">
        <v>132</v>
      </c>
      <c r="B331" s="38"/>
      <c r="C331" s="39">
        <v>47857.366999999998</v>
      </c>
      <c r="D331" s="39"/>
      <c r="E331" s="1">
        <f t="shared" si="30"/>
        <v>39956.99631770503</v>
      </c>
      <c r="F331" s="1">
        <f t="shared" si="31"/>
        <v>39957</v>
      </c>
      <c r="G331" s="1">
        <f t="shared" si="34"/>
        <v>-2.1549000084633008E-3</v>
      </c>
      <c r="I331" s="1">
        <f t="shared" si="35"/>
        <v>-2.1549000084633008E-3</v>
      </c>
      <c r="P331" s="1">
        <f t="shared" ca="1" si="32"/>
        <v>-1.9898026787795921E-3</v>
      </c>
      <c r="S331" s="108">
        <f t="shared" si="33"/>
        <v>32838.866999999998</v>
      </c>
      <c r="AE331" s="1" t="s">
        <v>80</v>
      </c>
      <c r="AF331" s="1">
        <v>4</v>
      </c>
      <c r="AH331" s="1" t="s">
        <v>65</v>
      </c>
      <c r="AJ331" s="1" t="s">
        <v>63</v>
      </c>
    </row>
    <row r="332" spans="1:36" x14ac:dyDescent="0.2">
      <c r="A332" s="38" t="s">
        <v>77</v>
      </c>
      <c r="B332" s="38"/>
      <c r="C332" s="40">
        <v>47886.623</v>
      </c>
      <c r="D332" s="39"/>
      <c r="E332" s="1">
        <f t="shared" si="30"/>
        <v>40006.988995493375</v>
      </c>
      <c r="F332" s="1">
        <f t="shared" si="31"/>
        <v>40007</v>
      </c>
      <c r="G332" s="1">
        <f t="shared" si="34"/>
        <v>-6.4399000038974918E-3</v>
      </c>
      <c r="I332" s="1">
        <f t="shared" si="35"/>
        <v>-6.4399000038974918E-3</v>
      </c>
      <c r="P332" s="1">
        <f t="shared" ca="1" si="32"/>
        <v>-2.00117237274469E-3</v>
      </c>
      <c r="S332" s="108">
        <f t="shared" si="33"/>
        <v>32868.123</v>
      </c>
    </row>
    <row r="333" spans="1:36" x14ac:dyDescent="0.2">
      <c r="A333" s="38" t="s">
        <v>133</v>
      </c>
      <c r="B333" s="38"/>
      <c r="C333" s="39">
        <v>47929.351000000002</v>
      </c>
      <c r="D333" s="39"/>
      <c r="E333" s="1">
        <f t="shared" si="30"/>
        <v>40080.00263838852</v>
      </c>
      <c r="F333" s="1">
        <f t="shared" si="31"/>
        <v>40080</v>
      </c>
      <c r="G333" s="1">
        <f t="shared" si="34"/>
        <v>1.5439999988302588E-3</v>
      </c>
      <c r="I333" s="1">
        <f t="shared" si="35"/>
        <v>1.5439999988302588E-3</v>
      </c>
      <c r="P333" s="1">
        <f t="shared" ca="1" si="32"/>
        <v>-2.0177721259337332E-3</v>
      </c>
      <c r="S333" s="108">
        <f t="shared" si="33"/>
        <v>32910.851000000002</v>
      </c>
      <c r="AE333" s="1" t="s">
        <v>80</v>
      </c>
      <c r="AF333" s="1">
        <v>9</v>
      </c>
      <c r="AH333" s="1" t="s">
        <v>70</v>
      </c>
      <c r="AJ333" s="1" t="s">
        <v>63</v>
      </c>
    </row>
    <row r="334" spans="1:36" x14ac:dyDescent="0.2">
      <c r="A334" s="38" t="s">
        <v>134</v>
      </c>
      <c r="B334" s="38"/>
      <c r="C334" s="39">
        <v>48146.451999999997</v>
      </c>
      <c r="D334" s="39"/>
      <c r="E334" s="1">
        <f t="shared" si="30"/>
        <v>40450.985012620338</v>
      </c>
      <c r="F334" s="1">
        <f t="shared" si="31"/>
        <v>40451</v>
      </c>
      <c r="G334" s="1">
        <f t="shared" si="34"/>
        <v>-8.7707000056980178E-3</v>
      </c>
      <c r="I334" s="1">
        <f t="shared" si="35"/>
        <v>-8.7707000056980178E-3</v>
      </c>
      <c r="P334" s="1">
        <f t="shared" ca="1" si="32"/>
        <v>-2.1021352551547599E-3</v>
      </c>
      <c r="S334" s="108">
        <f t="shared" si="33"/>
        <v>33127.951999999997</v>
      </c>
      <c r="AE334" s="1" t="s">
        <v>80</v>
      </c>
      <c r="AF334" s="1">
        <v>10</v>
      </c>
      <c r="AH334" s="1" t="s">
        <v>70</v>
      </c>
      <c r="AJ334" s="1" t="s">
        <v>63</v>
      </c>
    </row>
    <row r="335" spans="1:36" x14ac:dyDescent="0.2">
      <c r="A335" s="38" t="s">
        <v>77</v>
      </c>
      <c r="B335" s="38"/>
      <c r="C335" s="40">
        <v>48158.745999999999</v>
      </c>
      <c r="D335" s="39"/>
      <c r="E335" s="1">
        <f t="shared" si="30"/>
        <v>40471.993010320984</v>
      </c>
      <c r="F335" s="1">
        <f t="shared" si="31"/>
        <v>40472</v>
      </c>
      <c r="G335" s="1">
        <f t="shared" si="34"/>
        <v>-4.0904000052250922E-3</v>
      </c>
      <c r="I335" s="1">
        <f t="shared" si="35"/>
        <v>-4.0904000052250922E-3</v>
      </c>
      <c r="P335" s="1">
        <f t="shared" ca="1" si="32"/>
        <v>-2.1069105266201017E-3</v>
      </c>
      <c r="S335" s="108">
        <f t="shared" si="33"/>
        <v>33140.245999999999</v>
      </c>
    </row>
    <row r="336" spans="1:36" x14ac:dyDescent="0.2">
      <c r="A336" s="38" t="s">
        <v>77</v>
      </c>
      <c r="B336" s="38"/>
      <c r="C336" s="40">
        <v>48188.595999999998</v>
      </c>
      <c r="D336" s="39"/>
      <c r="E336" s="1">
        <f t="shared" si="30"/>
        <v>40523.00071581667</v>
      </c>
      <c r="F336" s="1">
        <f t="shared" si="31"/>
        <v>40523</v>
      </c>
      <c r="G336" s="1">
        <f t="shared" si="34"/>
        <v>4.1889999556588009E-4</v>
      </c>
      <c r="I336" s="1">
        <f t="shared" si="35"/>
        <v>4.1889999556588009E-4</v>
      </c>
      <c r="P336" s="1">
        <f t="shared" ca="1" si="32"/>
        <v>-2.1185076144645005E-3</v>
      </c>
      <c r="S336" s="108">
        <f t="shared" si="33"/>
        <v>33170.095999999998</v>
      </c>
    </row>
    <row r="337" spans="1:36" x14ac:dyDescent="0.2">
      <c r="A337" s="38" t="s">
        <v>77</v>
      </c>
      <c r="B337" s="38"/>
      <c r="C337" s="40">
        <v>48219.607000000004</v>
      </c>
      <c r="D337" s="39"/>
      <c r="E337" s="1">
        <f t="shared" si="30"/>
        <v>40575.992339104014</v>
      </c>
      <c r="F337" s="1">
        <f t="shared" si="31"/>
        <v>40576</v>
      </c>
      <c r="G337" s="1">
        <f t="shared" si="34"/>
        <v>-4.4831999985035509E-3</v>
      </c>
      <c r="I337" s="1">
        <f t="shared" si="35"/>
        <v>-4.4831999985035509E-3</v>
      </c>
      <c r="P337" s="1">
        <f t="shared" ca="1" si="32"/>
        <v>-2.1305594900675046E-3</v>
      </c>
      <c r="S337" s="108">
        <f t="shared" si="33"/>
        <v>33201.107000000004</v>
      </c>
    </row>
    <row r="338" spans="1:36" x14ac:dyDescent="0.2">
      <c r="A338" s="38" t="s">
        <v>77</v>
      </c>
      <c r="B338" s="38"/>
      <c r="C338" s="40">
        <v>48219.608</v>
      </c>
      <c r="D338" s="39"/>
      <c r="E338" s="1">
        <f t="shared" si="30"/>
        <v>40575.99404790486</v>
      </c>
      <c r="F338" s="1">
        <f t="shared" si="31"/>
        <v>40576</v>
      </c>
      <c r="G338" s="1">
        <f t="shared" si="34"/>
        <v>-3.4832000019378029E-3</v>
      </c>
      <c r="I338" s="1">
        <f t="shared" si="35"/>
        <v>-3.4832000019378029E-3</v>
      </c>
      <c r="P338" s="1">
        <f t="shared" ca="1" si="32"/>
        <v>-2.1305594900675046E-3</v>
      </c>
      <c r="S338" s="108">
        <f t="shared" si="33"/>
        <v>33201.108</v>
      </c>
    </row>
    <row r="339" spans="1:36" x14ac:dyDescent="0.2">
      <c r="A339" s="38" t="s">
        <v>77</v>
      </c>
      <c r="B339" s="38"/>
      <c r="C339" s="40">
        <v>48236.578999999998</v>
      </c>
      <c r="D339" s="39"/>
      <c r="E339" s="1">
        <f t="shared" si="30"/>
        <v>40604.994107200248</v>
      </c>
      <c r="F339" s="1">
        <f t="shared" si="31"/>
        <v>40605</v>
      </c>
      <c r="G339" s="1">
        <f t="shared" si="34"/>
        <v>-3.4485000069253147E-3</v>
      </c>
      <c r="I339" s="1">
        <f t="shared" si="35"/>
        <v>-3.4485000069253147E-3</v>
      </c>
      <c r="P339" s="1">
        <f t="shared" ca="1" si="32"/>
        <v>-2.1371539125672624E-3</v>
      </c>
      <c r="S339" s="108">
        <f t="shared" si="33"/>
        <v>33218.078999999998</v>
      </c>
    </row>
    <row r="340" spans="1:36" x14ac:dyDescent="0.2">
      <c r="A340" s="38" t="s">
        <v>135</v>
      </c>
      <c r="B340" s="38"/>
      <c r="C340" s="39">
        <v>48255.305999999997</v>
      </c>
      <c r="D340" s="39">
        <v>1.4E-2</v>
      </c>
      <c r="E340" s="1">
        <f t="shared" si="30"/>
        <v>40636.99482079548</v>
      </c>
      <c r="F340" s="1">
        <f t="shared" si="31"/>
        <v>40637</v>
      </c>
      <c r="G340" s="1">
        <f t="shared" si="34"/>
        <v>-3.0309000067063607E-3</v>
      </c>
      <c r="I340" s="1">
        <f t="shared" si="35"/>
        <v>-3.0309000067063607E-3</v>
      </c>
      <c r="P340" s="1">
        <f t="shared" ca="1" si="32"/>
        <v>-2.1444305167049246E-3</v>
      </c>
      <c r="S340" s="108">
        <f t="shared" si="33"/>
        <v>33236.805999999997</v>
      </c>
      <c r="AE340" s="1" t="s">
        <v>80</v>
      </c>
      <c r="AF340" s="1">
        <v>5</v>
      </c>
      <c r="AH340" s="1" t="s">
        <v>65</v>
      </c>
      <c r="AJ340" s="1" t="s">
        <v>63</v>
      </c>
    </row>
    <row r="341" spans="1:36" x14ac:dyDescent="0.2">
      <c r="A341" s="38" t="s">
        <v>136</v>
      </c>
      <c r="B341" s="38"/>
      <c r="C341" s="39">
        <v>48466.571000000004</v>
      </c>
      <c r="D341" s="39">
        <v>3.0000000000000001E-3</v>
      </c>
      <c r="E341" s="1">
        <f t="shared" ref="E341:E404" si="36">(C341-C$7)/C$8</f>
        <v>40998.004633242635</v>
      </c>
      <c r="F341" s="1">
        <f t="shared" ref="F341:F404" si="37">ROUND(2*E341,0)/2</f>
        <v>40998</v>
      </c>
      <c r="G341" s="1">
        <f t="shared" si="34"/>
        <v>2.7114000040455721E-3</v>
      </c>
      <c r="I341" s="1">
        <f t="shared" si="35"/>
        <v>2.7114000040455721E-3</v>
      </c>
      <c r="P341" s="1">
        <f t="shared" ref="P341:P404" ca="1" si="38">+C$11+C$12*F341</f>
        <v>-2.2265197071329318E-3</v>
      </c>
      <c r="S341" s="108">
        <f t="shared" ref="S341:S404" si="39">C341-15018.5</f>
        <v>33448.071000000004</v>
      </c>
      <c r="AE341" s="1" t="s">
        <v>80</v>
      </c>
      <c r="AF341" s="1">
        <v>8</v>
      </c>
      <c r="AH341" s="1" t="s">
        <v>65</v>
      </c>
      <c r="AJ341" s="1" t="s">
        <v>63</v>
      </c>
    </row>
    <row r="342" spans="1:36" x14ac:dyDescent="0.2">
      <c r="A342" s="38" t="s">
        <v>137</v>
      </c>
      <c r="B342" s="38"/>
      <c r="C342" s="39">
        <v>48534.44</v>
      </c>
      <c r="D342" s="39">
        <v>6.0000000000000001E-3</v>
      </c>
      <c r="E342" s="1">
        <f t="shared" si="36"/>
        <v>41113.979238411383</v>
      </c>
      <c r="F342" s="1">
        <f t="shared" si="37"/>
        <v>41114</v>
      </c>
      <c r="G342" s="1">
        <f t="shared" si="34"/>
        <v>-1.2149800000770483E-2</v>
      </c>
      <c r="I342" s="1">
        <f t="shared" si="35"/>
        <v>-1.2149800000770483E-2</v>
      </c>
      <c r="P342" s="1">
        <f t="shared" ca="1" si="38"/>
        <v>-2.2528973971319595E-3</v>
      </c>
      <c r="S342" s="108">
        <f t="shared" si="39"/>
        <v>33515.94</v>
      </c>
      <c r="AE342" s="1" t="s">
        <v>80</v>
      </c>
      <c r="AF342" s="1">
        <v>7</v>
      </c>
      <c r="AH342" s="1" t="s">
        <v>70</v>
      </c>
      <c r="AJ342" s="1" t="s">
        <v>63</v>
      </c>
    </row>
    <row r="343" spans="1:36" x14ac:dyDescent="0.2">
      <c r="A343" s="38" t="s">
        <v>138</v>
      </c>
      <c r="B343" s="38"/>
      <c r="C343" s="39">
        <v>48564.290999999997</v>
      </c>
      <c r="D343" s="39">
        <v>5.0000000000000001E-3</v>
      </c>
      <c r="E343" s="1">
        <f t="shared" si="36"/>
        <v>41164.988652707922</v>
      </c>
      <c r="F343" s="1">
        <f t="shared" si="37"/>
        <v>41165</v>
      </c>
      <c r="G343" s="1">
        <f t="shared" si="34"/>
        <v>-6.6405000034137629E-3</v>
      </c>
      <c r="I343" s="1">
        <f t="shared" si="35"/>
        <v>-6.6405000034137629E-3</v>
      </c>
      <c r="P343" s="1">
        <f t="shared" ca="1" si="38"/>
        <v>-2.2644944849763583E-3</v>
      </c>
      <c r="S343" s="108">
        <f t="shared" si="39"/>
        <v>33545.790999999997</v>
      </c>
      <c r="AE343" s="1" t="s">
        <v>80</v>
      </c>
      <c r="AF343" s="1">
        <v>6</v>
      </c>
      <c r="AH343" s="1" t="s">
        <v>110</v>
      </c>
      <c r="AJ343" s="1" t="s">
        <v>63</v>
      </c>
    </row>
    <row r="344" spans="1:36" x14ac:dyDescent="0.2">
      <c r="A344" s="38" t="s">
        <v>137</v>
      </c>
      <c r="B344" s="38"/>
      <c r="C344" s="39">
        <v>48564.307999999997</v>
      </c>
      <c r="D344" s="39">
        <v>7.0000000000000001E-3</v>
      </c>
      <c r="E344" s="1">
        <f t="shared" si="36"/>
        <v>41165.017702322439</v>
      </c>
      <c r="F344" s="1">
        <f t="shared" si="37"/>
        <v>41165</v>
      </c>
      <c r="G344" s="1">
        <f t="shared" si="34"/>
        <v>1.0359499996411614E-2</v>
      </c>
      <c r="I344" s="1">
        <f t="shared" si="35"/>
        <v>1.0359499996411614E-2</v>
      </c>
      <c r="P344" s="1">
        <f t="shared" ca="1" si="38"/>
        <v>-2.2644944849763583E-3</v>
      </c>
      <c r="S344" s="108">
        <f t="shared" si="39"/>
        <v>33545.807999999997</v>
      </c>
      <c r="AE344" s="1" t="s">
        <v>80</v>
      </c>
      <c r="AF344" s="1">
        <v>5</v>
      </c>
      <c r="AH344" s="1" t="s">
        <v>65</v>
      </c>
      <c r="AJ344" s="1" t="s">
        <v>63</v>
      </c>
    </row>
    <row r="345" spans="1:36" x14ac:dyDescent="0.2">
      <c r="A345" s="41" t="s">
        <v>44</v>
      </c>
      <c r="B345" s="42" t="s">
        <v>45</v>
      </c>
      <c r="C345" s="43">
        <v>48567.809099999999</v>
      </c>
      <c r="D345" s="39"/>
      <c r="E345" s="34">
        <f t="shared" si="36"/>
        <v>41171.000384992825</v>
      </c>
      <c r="F345" s="1">
        <f t="shared" si="37"/>
        <v>41171</v>
      </c>
      <c r="G345" s="1">
        <f t="shared" si="34"/>
        <v>2.2529999841935933E-4</v>
      </c>
      <c r="J345" s="1">
        <f>+G345</f>
        <v>2.2529999841935933E-4</v>
      </c>
      <c r="P345" s="1">
        <f t="shared" ca="1" si="38"/>
        <v>-2.2658588482521707E-3</v>
      </c>
      <c r="S345" s="108">
        <f t="shared" si="39"/>
        <v>33549.309099999999</v>
      </c>
    </row>
    <row r="346" spans="1:36" x14ac:dyDescent="0.2">
      <c r="A346" s="41" t="s">
        <v>44</v>
      </c>
      <c r="B346" s="42" t="s">
        <v>56</v>
      </c>
      <c r="C346" s="43">
        <v>48568.688000000002</v>
      </c>
      <c r="D346" s="39"/>
      <c r="E346" s="34">
        <f t="shared" si="36"/>
        <v>41172.502250063524</v>
      </c>
      <c r="F346" s="1">
        <f t="shared" si="37"/>
        <v>41172.5</v>
      </c>
      <c r="G346" s="1">
        <f t="shared" si="34"/>
        <v>1.3167500001145527E-3</v>
      </c>
      <c r="J346" s="1">
        <f>+G346</f>
        <v>1.3167500001145527E-3</v>
      </c>
      <c r="P346" s="1">
        <f t="shared" ca="1" si="38"/>
        <v>-2.2661999390711229E-3</v>
      </c>
      <c r="S346" s="108">
        <f t="shared" si="39"/>
        <v>33550.188000000002</v>
      </c>
    </row>
    <row r="347" spans="1:36" x14ac:dyDescent="0.2">
      <c r="A347" s="41" t="s">
        <v>44</v>
      </c>
      <c r="B347" s="42" t="s">
        <v>45</v>
      </c>
      <c r="C347" s="43">
        <v>48573.657800000001</v>
      </c>
      <c r="D347" s="39"/>
      <c r="E347" s="34">
        <f t="shared" si="36"/>
        <v>41180.99464854836</v>
      </c>
      <c r="F347" s="1">
        <f t="shared" si="37"/>
        <v>41181</v>
      </c>
      <c r="G347" s="1">
        <f t="shared" si="34"/>
        <v>-3.1317000029957853E-3</v>
      </c>
      <c r="J347" s="1">
        <f>+G347</f>
        <v>-3.1317000029957853E-3</v>
      </c>
      <c r="P347" s="1">
        <f t="shared" ca="1" si="38"/>
        <v>-2.2681327870451903E-3</v>
      </c>
      <c r="S347" s="108">
        <f t="shared" si="39"/>
        <v>33555.157800000001</v>
      </c>
    </row>
    <row r="348" spans="1:36" x14ac:dyDescent="0.2">
      <c r="A348" s="38" t="s">
        <v>138</v>
      </c>
      <c r="B348" s="38"/>
      <c r="C348" s="39">
        <v>48598.235999999997</v>
      </c>
      <c r="D348" s="39">
        <v>5.0000000000000001E-3</v>
      </c>
      <c r="E348" s="1">
        <f t="shared" si="36"/>
        <v>41222.993897701264</v>
      </c>
      <c r="F348" s="1">
        <f t="shared" si="37"/>
        <v>41223</v>
      </c>
      <c r="G348" s="1">
        <f t="shared" si="34"/>
        <v>-3.5711000018636696E-3</v>
      </c>
      <c r="I348" s="1">
        <f t="shared" ref="I348:I366" si="40">G348</f>
        <v>-3.5711000018636696E-3</v>
      </c>
      <c r="P348" s="1">
        <f t="shared" ca="1" si="38"/>
        <v>-2.2776833299758721E-3</v>
      </c>
      <c r="S348" s="108">
        <f t="shared" si="39"/>
        <v>33579.735999999997</v>
      </c>
      <c r="AE348" s="1" t="s">
        <v>80</v>
      </c>
      <c r="AF348" s="1">
        <v>8</v>
      </c>
      <c r="AH348" s="1" t="s">
        <v>70</v>
      </c>
      <c r="AJ348" s="1" t="s">
        <v>63</v>
      </c>
    </row>
    <row r="349" spans="1:36" x14ac:dyDescent="0.2">
      <c r="A349" s="38" t="s">
        <v>138</v>
      </c>
      <c r="B349" s="38"/>
      <c r="C349" s="39">
        <v>48653.248</v>
      </c>
      <c r="D349" s="39">
        <v>3.0000000000000001E-3</v>
      </c>
      <c r="E349" s="1">
        <f t="shared" si="36"/>
        <v>41316.998450288498</v>
      </c>
      <c r="F349" s="1">
        <f t="shared" si="37"/>
        <v>41317</v>
      </c>
      <c r="G349" s="1">
        <f t="shared" si="34"/>
        <v>-9.0690000070026144E-4</v>
      </c>
      <c r="I349" s="1">
        <f t="shared" si="40"/>
        <v>-9.0690000070026144E-4</v>
      </c>
      <c r="P349" s="1">
        <f t="shared" ca="1" si="38"/>
        <v>-2.2990583546302571E-3</v>
      </c>
      <c r="S349" s="108">
        <f t="shared" si="39"/>
        <v>33634.748</v>
      </c>
      <c r="AE349" s="1" t="s">
        <v>80</v>
      </c>
      <c r="AF349" s="1">
        <v>6</v>
      </c>
      <c r="AH349" s="1" t="s">
        <v>65</v>
      </c>
      <c r="AJ349" s="1" t="s">
        <v>63</v>
      </c>
    </row>
    <row r="350" spans="1:36" x14ac:dyDescent="0.2">
      <c r="A350" s="38" t="s">
        <v>139</v>
      </c>
      <c r="B350" s="38"/>
      <c r="C350" s="39">
        <v>48655.584000000003</v>
      </c>
      <c r="D350" s="39"/>
      <c r="E350" s="1">
        <f t="shared" si="36"/>
        <v>41320.99020908375</v>
      </c>
      <c r="F350" s="1">
        <f t="shared" si="37"/>
        <v>41321</v>
      </c>
      <c r="G350" s="1">
        <f t="shared" si="34"/>
        <v>-5.7297000021208078E-3</v>
      </c>
      <c r="I350" s="1">
        <f t="shared" si="40"/>
        <v>-5.7297000021208078E-3</v>
      </c>
      <c r="P350" s="1">
        <f t="shared" ca="1" si="38"/>
        <v>-2.2999679301474642E-3</v>
      </c>
      <c r="S350" s="108">
        <f t="shared" si="39"/>
        <v>33637.084000000003</v>
      </c>
    </row>
    <row r="351" spans="1:36" x14ac:dyDescent="0.2">
      <c r="A351" s="38" t="s">
        <v>140</v>
      </c>
      <c r="B351" s="38"/>
      <c r="C351" s="39">
        <v>48833.498</v>
      </c>
      <c r="D351" s="39"/>
      <c r="E351" s="1">
        <f t="shared" si="36"/>
        <v>41625.009804244895</v>
      </c>
      <c r="F351" s="1">
        <f t="shared" si="37"/>
        <v>41625</v>
      </c>
      <c r="G351" s="1">
        <f t="shared" si="34"/>
        <v>5.7374999960302375E-3</v>
      </c>
      <c r="I351" s="1">
        <f t="shared" si="40"/>
        <v>5.7374999960302375E-3</v>
      </c>
      <c r="P351" s="1">
        <f t="shared" ca="1" si="38"/>
        <v>-2.3690956694552602E-3</v>
      </c>
      <c r="S351" s="108">
        <f t="shared" si="39"/>
        <v>33814.998</v>
      </c>
      <c r="AE351" s="1" t="s">
        <v>80</v>
      </c>
      <c r="AJ351" s="1" t="s">
        <v>81</v>
      </c>
    </row>
    <row r="352" spans="1:36" x14ac:dyDescent="0.2">
      <c r="A352" s="38" t="s">
        <v>141</v>
      </c>
      <c r="B352" s="38"/>
      <c r="C352" s="39">
        <v>48837.582999999999</v>
      </c>
      <c r="D352" s="39">
        <v>6.0000000000000001E-3</v>
      </c>
      <c r="E352" s="1">
        <f t="shared" si="36"/>
        <v>41631.990255734003</v>
      </c>
      <c r="F352" s="1">
        <f t="shared" si="37"/>
        <v>41632</v>
      </c>
      <c r="G352" s="1">
        <f t="shared" si="34"/>
        <v>-5.7024000052479096E-3</v>
      </c>
      <c r="I352" s="1">
        <f t="shared" si="40"/>
        <v>-5.7024000052479096E-3</v>
      </c>
      <c r="P352" s="1">
        <f t="shared" ca="1" si="38"/>
        <v>-2.3706874266103736E-3</v>
      </c>
      <c r="S352" s="108">
        <f t="shared" si="39"/>
        <v>33819.082999999999</v>
      </c>
      <c r="AE352" s="1" t="s">
        <v>80</v>
      </c>
      <c r="AF352" s="1">
        <v>7</v>
      </c>
      <c r="AH352" s="1" t="s">
        <v>65</v>
      </c>
      <c r="AJ352" s="1" t="s">
        <v>63</v>
      </c>
    </row>
    <row r="353" spans="1:36" x14ac:dyDescent="0.2">
      <c r="A353" s="38" t="s">
        <v>141</v>
      </c>
      <c r="B353" s="38"/>
      <c r="C353" s="39">
        <v>48891.421999999999</v>
      </c>
      <c r="D353" s="39">
        <v>4.0000000000000001E-3</v>
      </c>
      <c r="E353" s="1">
        <f t="shared" si="36"/>
        <v>41723.990384919351</v>
      </c>
      <c r="F353" s="1">
        <f t="shared" si="37"/>
        <v>41724</v>
      </c>
      <c r="G353" s="1">
        <f t="shared" si="34"/>
        <v>-5.6268000043928623E-3</v>
      </c>
      <c r="I353" s="1">
        <f t="shared" si="40"/>
        <v>-5.6268000043928623E-3</v>
      </c>
      <c r="P353" s="1">
        <f t="shared" ca="1" si="38"/>
        <v>-2.3916076635061533E-3</v>
      </c>
      <c r="S353" s="108">
        <f t="shared" si="39"/>
        <v>33872.921999999999</v>
      </c>
      <c r="AE353" s="1" t="s">
        <v>80</v>
      </c>
      <c r="AF353" s="1">
        <v>6</v>
      </c>
      <c r="AH353" s="1" t="s">
        <v>70</v>
      </c>
      <c r="AJ353" s="1" t="s">
        <v>63</v>
      </c>
    </row>
    <row r="354" spans="1:36" x14ac:dyDescent="0.2">
      <c r="A354" s="38" t="s">
        <v>139</v>
      </c>
      <c r="B354" s="38"/>
      <c r="C354" s="39">
        <v>48893.766000000003</v>
      </c>
      <c r="D354" s="39"/>
      <c r="E354" s="1">
        <f t="shared" si="36"/>
        <v>41727.99581412143</v>
      </c>
      <c r="F354" s="1">
        <f t="shared" si="37"/>
        <v>41728</v>
      </c>
      <c r="G354" s="1">
        <f t="shared" si="34"/>
        <v>-2.4495999969076365E-3</v>
      </c>
      <c r="I354" s="1">
        <f t="shared" si="40"/>
        <v>-2.4495999969076365E-3</v>
      </c>
      <c r="P354" s="1">
        <f t="shared" ca="1" si="38"/>
        <v>-2.3925172390233621E-3</v>
      </c>
      <c r="S354" s="108">
        <f t="shared" si="39"/>
        <v>33875.266000000003</v>
      </c>
    </row>
    <row r="355" spans="1:36" x14ac:dyDescent="0.2">
      <c r="A355" s="38" t="s">
        <v>139</v>
      </c>
      <c r="B355" s="38"/>
      <c r="C355" s="39">
        <v>48896.692000000003</v>
      </c>
      <c r="D355" s="39"/>
      <c r="E355" s="1">
        <f t="shared" si="36"/>
        <v>41732.995765420601</v>
      </c>
      <c r="F355" s="1">
        <f t="shared" si="37"/>
        <v>41733</v>
      </c>
      <c r="G355" s="1">
        <f t="shared" si="34"/>
        <v>-2.4781000029179268E-3</v>
      </c>
      <c r="I355" s="1">
        <f t="shared" si="40"/>
        <v>-2.4781000029179268E-3</v>
      </c>
      <c r="P355" s="1">
        <f t="shared" ca="1" si="38"/>
        <v>-2.3936542084198719E-3</v>
      </c>
      <c r="S355" s="108">
        <f t="shared" si="39"/>
        <v>33878.192000000003</v>
      </c>
    </row>
    <row r="356" spans="1:36" x14ac:dyDescent="0.2">
      <c r="A356" s="38" t="s">
        <v>139</v>
      </c>
      <c r="B356" s="38"/>
      <c r="C356" s="39">
        <v>48954.63</v>
      </c>
      <c r="D356" s="39"/>
      <c r="E356" s="1">
        <f t="shared" si="36"/>
        <v>41832.000269307006</v>
      </c>
      <c r="F356" s="1">
        <f t="shared" si="37"/>
        <v>41832</v>
      </c>
      <c r="G356" s="1">
        <f t="shared" si="34"/>
        <v>1.5759999951114878E-4</v>
      </c>
      <c r="I356" s="1">
        <f t="shared" si="40"/>
        <v>1.5759999951114878E-4</v>
      </c>
      <c r="P356" s="1">
        <f t="shared" ca="1" si="38"/>
        <v>-2.416166202470765E-3</v>
      </c>
      <c r="S356" s="108">
        <f t="shared" si="39"/>
        <v>33936.129999999997</v>
      </c>
    </row>
    <row r="357" spans="1:36" x14ac:dyDescent="0.2">
      <c r="A357" s="38" t="s">
        <v>142</v>
      </c>
      <c r="B357" s="38"/>
      <c r="C357" s="39">
        <v>49021.351999999999</v>
      </c>
      <c r="D357" s="39">
        <v>4.0000000000000001E-3</v>
      </c>
      <c r="E357" s="1">
        <f t="shared" si="36"/>
        <v>41946.014879896073</v>
      </c>
      <c r="F357" s="1">
        <f t="shared" si="37"/>
        <v>41946</v>
      </c>
      <c r="G357" s="1">
        <f t="shared" si="34"/>
        <v>8.7077999924076721E-3</v>
      </c>
      <c r="I357" s="1">
        <f t="shared" si="40"/>
        <v>8.7077999924076721E-3</v>
      </c>
      <c r="P357" s="1">
        <f t="shared" ca="1" si="38"/>
        <v>-2.4420891047111891E-3</v>
      </c>
      <c r="S357" s="108">
        <f t="shared" si="39"/>
        <v>34002.851999999999</v>
      </c>
      <c r="AE357" s="1" t="s">
        <v>80</v>
      </c>
      <c r="AF357" s="1">
        <v>5</v>
      </c>
      <c r="AH357" s="1" t="s">
        <v>65</v>
      </c>
      <c r="AJ357" s="1" t="s">
        <v>63</v>
      </c>
    </row>
    <row r="358" spans="1:36" x14ac:dyDescent="0.2">
      <c r="A358" s="38" t="s">
        <v>142</v>
      </c>
      <c r="B358" s="38"/>
      <c r="C358" s="39">
        <v>49024.273000000001</v>
      </c>
      <c r="D358" s="39">
        <v>5.0000000000000001E-3</v>
      </c>
      <c r="E358" s="1">
        <f t="shared" si="36"/>
        <v>41951.006287190983</v>
      </c>
      <c r="F358" s="1">
        <f t="shared" si="37"/>
        <v>41951</v>
      </c>
      <c r="G358" s="1">
        <f t="shared" si="34"/>
        <v>3.6793000035686418E-3</v>
      </c>
      <c r="I358" s="1">
        <f t="shared" si="40"/>
        <v>3.6793000035686418E-3</v>
      </c>
      <c r="P358" s="1">
        <f t="shared" ca="1" si="38"/>
        <v>-2.4432260741076989E-3</v>
      </c>
      <c r="S358" s="108">
        <f t="shared" si="39"/>
        <v>34005.773000000001</v>
      </c>
      <c r="AE358" s="1" t="s">
        <v>80</v>
      </c>
      <c r="AF358" s="1">
        <v>7</v>
      </c>
      <c r="AH358" s="1" t="s">
        <v>70</v>
      </c>
      <c r="AJ358" s="1" t="s">
        <v>63</v>
      </c>
    </row>
    <row r="359" spans="1:36" x14ac:dyDescent="0.2">
      <c r="A359" s="38" t="s">
        <v>143</v>
      </c>
      <c r="B359" s="38"/>
      <c r="C359" s="39">
        <v>49211.53</v>
      </c>
      <c r="D359" s="39">
        <v>4.0000000000000001E-3</v>
      </c>
      <c r="E359" s="1">
        <f t="shared" si="36"/>
        <v>42270.991208732237</v>
      </c>
      <c r="F359" s="1">
        <f t="shared" si="37"/>
        <v>42271</v>
      </c>
      <c r="G359" s="1">
        <f t="shared" si="34"/>
        <v>-5.1447000005282462E-3</v>
      </c>
      <c r="I359" s="1">
        <f t="shared" si="40"/>
        <v>-5.1447000005282462E-3</v>
      </c>
      <c r="P359" s="1">
        <f t="shared" ca="1" si="38"/>
        <v>-2.5159921154843251E-3</v>
      </c>
      <c r="S359" s="108">
        <f t="shared" si="39"/>
        <v>34193.03</v>
      </c>
      <c r="AE359" s="1" t="s">
        <v>80</v>
      </c>
      <c r="AF359" s="1">
        <v>6</v>
      </c>
      <c r="AH359" s="1" t="s">
        <v>65</v>
      </c>
      <c r="AJ359" s="1" t="s">
        <v>63</v>
      </c>
    </row>
    <row r="360" spans="1:36" x14ac:dyDescent="0.2">
      <c r="A360" s="38" t="s">
        <v>144</v>
      </c>
      <c r="B360" s="38"/>
      <c r="C360" s="39">
        <v>49326.228000000003</v>
      </c>
      <c r="D360" s="39">
        <v>7.0000000000000001E-3</v>
      </c>
      <c r="E360" s="1">
        <f t="shared" si="36"/>
        <v>42466.987249098907</v>
      </c>
      <c r="F360" s="1">
        <f t="shared" si="37"/>
        <v>42467</v>
      </c>
      <c r="G360" s="1">
        <f t="shared" si="34"/>
        <v>-7.4619000006350689E-3</v>
      </c>
      <c r="I360" s="1">
        <f t="shared" si="40"/>
        <v>-7.4619000006350689E-3</v>
      </c>
      <c r="P360" s="1">
        <f t="shared" ca="1" si="38"/>
        <v>-2.5605613158275094E-3</v>
      </c>
      <c r="S360" s="108">
        <f t="shared" si="39"/>
        <v>34307.728000000003</v>
      </c>
      <c r="AE360" s="1" t="s">
        <v>80</v>
      </c>
      <c r="AF360" s="1">
        <v>6</v>
      </c>
      <c r="AH360" s="1" t="s">
        <v>65</v>
      </c>
      <c r="AJ360" s="1" t="s">
        <v>63</v>
      </c>
    </row>
    <row r="361" spans="1:36" x14ac:dyDescent="0.2">
      <c r="A361" s="38" t="s">
        <v>145</v>
      </c>
      <c r="B361" s="38"/>
      <c r="C361" s="39">
        <v>49371.283000000003</v>
      </c>
      <c r="D361" s="39"/>
      <c r="E361" s="1">
        <f t="shared" si="36"/>
        <v>42543.9772715816</v>
      </c>
      <c r="F361" s="1">
        <f t="shared" si="37"/>
        <v>42544</v>
      </c>
      <c r="G361" s="1">
        <f t="shared" si="34"/>
        <v>-1.3300800004799385E-2</v>
      </c>
      <c r="I361" s="1">
        <f t="shared" si="40"/>
        <v>-1.3300800004799385E-2</v>
      </c>
      <c r="P361" s="1">
        <f t="shared" ca="1" si="38"/>
        <v>-2.5780706445337597E-3</v>
      </c>
      <c r="S361" s="108">
        <f t="shared" si="39"/>
        <v>34352.783000000003</v>
      </c>
      <c r="AE361" s="1" t="s">
        <v>80</v>
      </c>
      <c r="AF361" s="1">
        <v>13</v>
      </c>
      <c r="AH361" s="1" t="s">
        <v>70</v>
      </c>
      <c r="AJ361" s="1" t="s">
        <v>63</v>
      </c>
    </row>
    <row r="362" spans="1:36" x14ac:dyDescent="0.2">
      <c r="A362" s="1" t="s">
        <v>139</v>
      </c>
      <c r="C362" s="33">
        <v>49397.624000000003</v>
      </c>
      <c r="D362" s="33"/>
      <c r="E362" s="1">
        <f t="shared" si="36"/>
        <v>42588.988794880162</v>
      </c>
      <c r="F362" s="1">
        <f t="shared" si="37"/>
        <v>42589</v>
      </c>
      <c r="G362" s="1">
        <f t="shared" si="34"/>
        <v>-6.5572999956202693E-3</v>
      </c>
      <c r="I362" s="1">
        <f t="shared" si="40"/>
        <v>-6.5572999956202693E-3</v>
      </c>
      <c r="P362" s="1">
        <f t="shared" ca="1" si="38"/>
        <v>-2.5883033691023495E-3</v>
      </c>
      <c r="S362" s="108">
        <f t="shared" si="39"/>
        <v>34379.124000000003</v>
      </c>
    </row>
    <row r="363" spans="1:36" x14ac:dyDescent="0.2">
      <c r="A363" s="1" t="s">
        <v>146</v>
      </c>
      <c r="C363" s="33">
        <v>49632.303999999996</v>
      </c>
      <c r="D363" s="33">
        <v>6.0000000000000001E-3</v>
      </c>
      <c r="E363" s="1">
        <f t="shared" si="36"/>
        <v>42990.01017932668</v>
      </c>
      <c r="F363" s="1">
        <f t="shared" si="37"/>
        <v>42990</v>
      </c>
      <c r="G363" s="1">
        <f t="shared" si="34"/>
        <v>5.956999993941281E-3</v>
      </c>
      <c r="I363" s="1">
        <f t="shared" si="40"/>
        <v>5.956999993941281E-3</v>
      </c>
      <c r="P363" s="1">
        <f t="shared" ca="1" si="38"/>
        <v>-2.679488314702435E-3</v>
      </c>
      <c r="S363" s="108">
        <f t="shared" si="39"/>
        <v>34613.803999999996</v>
      </c>
      <c r="AE363" s="1" t="s">
        <v>80</v>
      </c>
      <c r="AF363" s="1">
        <v>5</v>
      </c>
      <c r="AH363" s="1" t="s">
        <v>65</v>
      </c>
      <c r="AJ363" s="1" t="s">
        <v>63</v>
      </c>
    </row>
    <row r="364" spans="1:36" x14ac:dyDescent="0.2">
      <c r="A364" s="1" t="s">
        <v>139</v>
      </c>
      <c r="C364" s="33">
        <v>49713.646999999997</v>
      </c>
      <c r="D364" s="33"/>
      <c r="E364" s="1">
        <f t="shared" si="36"/>
        <v>43129.009167203934</v>
      </c>
      <c r="F364" s="1">
        <f t="shared" si="37"/>
        <v>43129</v>
      </c>
      <c r="G364" s="1">
        <f t="shared" si="34"/>
        <v>5.3646999949705787E-3</v>
      </c>
      <c r="I364" s="1">
        <f t="shared" si="40"/>
        <v>5.3646999949705787E-3</v>
      </c>
      <c r="P364" s="1">
        <f t="shared" ca="1" si="38"/>
        <v>-2.7110960639254063E-3</v>
      </c>
      <c r="S364" s="108">
        <f t="shared" si="39"/>
        <v>34695.146999999997</v>
      </c>
    </row>
    <row r="365" spans="1:36" x14ac:dyDescent="0.2">
      <c r="A365" s="1" t="s">
        <v>139</v>
      </c>
      <c r="C365" s="33">
        <v>49716.572999999997</v>
      </c>
      <c r="D365" s="33"/>
      <c r="E365" s="1">
        <f t="shared" si="36"/>
        <v>43134.009118503105</v>
      </c>
      <c r="F365" s="1">
        <f t="shared" si="37"/>
        <v>43134</v>
      </c>
      <c r="G365" s="1">
        <f t="shared" si="34"/>
        <v>5.3361999962362461E-3</v>
      </c>
      <c r="I365" s="1">
        <f t="shared" si="40"/>
        <v>5.3361999962362461E-3</v>
      </c>
      <c r="P365" s="1">
        <f t="shared" ca="1" si="38"/>
        <v>-2.7122330333219161E-3</v>
      </c>
      <c r="S365" s="108">
        <f t="shared" si="39"/>
        <v>34698.072999999997</v>
      </c>
    </row>
    <row r="366" spans="1:36" x14ac:dyDescent="0.2">
      <c r="A366" s="1" t="s">
        <v>139</v>
      </c>
      <c r="C366" s="33">
        <v>49723.589</v>
      </c>
      <c r="D366" s="33"/>
      <c r="E366" s="1">
        <f t="shared" si="36"/>
        <v>43145.998065295666</v>
      </c>
      <c r="F366" s="1">
        <f t="shared" si="37"/>
        <v>43146</v>
      </c>
      <c r="G366" s="1">
        <f t="shared" si="34"/>
        <v>-1.1321999991196208E-3</v>
      </c>
      <c r="I366" s="1">
        <f t="shared" si="40"/>
        <v>-1.1321999991196208E-3</v>
      </c>
      <c r="P366" s="1">
        <f t="shared" ca="1" si="38"/>
        <v>-2.7149617598735392E-3</v>
      </c>
      <c r="S366" s="108">
        <f t="shared" si="39"/>
        <v>34705.089</v>
      </c>
    </row>
    <row r="367" spans="1:36" x14ac:dyDescent="0.2">
      <c r="A367" s="30" t="s">
        <v>147</v>
      </c>
      <c r="B367" s="31" t="s">
        <v>45</v>
      </c>
      <c r="C367" s="32">
        <v>49730.021999999997</v>
      </c>
      <c r="D367" s="33"/>
      <c r="E367" s="34">
        <f t="shared" si="36"/>
        <v>43156.990781190259</v>
      </c>
      <c r="F367" s="1">
        <f t="shared" si="37"/>
        <v>43157</v>
      </c>
      <c r="G367" s="1">
        <f t="shared" si="34"/>
        <v>-5.3949000066495501E-3</v>
      </c>
      <c r="K367" s="1">
        <f>+G367</f>
        <v>-5.3949000066495501E-3</v>
      </c>
      <c r="P367" s="1">
        <f t="shared" ca="1" si="38"/>
        <v>-2.7174630925458614E-3</v>
      </c>
      <c r="S367" s="108">
        <f t="shared" si="39"/>
        <v>34711.521999999997</v>
      </c>
    </row>
    <row r="368" spans="1:36" x14ac:dyDescent="0.2">
      <c r="A368" s="1" t="s">
        <v>148</v>
      </c>
      <c r="C368" s="33">
        <v>49749.328000000001</v>
      </c>
      <c r="D368" s="33">
        <v>3.0000000000000001E-3</v>
      </c>
      <c r="E368" s="1">
        <f t="shared" si="36"/>
        <v>43189.980890480045</v>
      </c>
      <c r="F368" s="1">
        <f t="shared" si="37"/>
        <v>43190</v>
      </c>
      <c r="G368" s="1">
        <f t="shared" si="34"/>
        <v>-1.1183000002347399E-2</v>
      </c>
      <c r="I368" s="1">
        <f t="shared" ref="I368:I384" si="41">G368</f>
        <v>-1.1183000002347399E-2</v>
      </c>
      <c r="P368" s="1">
        <f t="shared" ca="1" si="38"/>
        <v>-2.7249670905628263E-3</v>
      </c>
      <c r="S368" s="108">
        <f t="shared" si="39"/>
        <v>34730.828000000001</v>
      </c>
      <c r="AE368" s="1" t="s">
        <v>80</v>
      </c>
      <c r="AF368" s="1">
        <v>6</v>
      </c>
      <c r="AH368" s="1" t="s">
        <v>65</v>
      </c>
      <c r="AJ368" s="1" t="s">
        <v>63</v>
      </c>
    </row>
    <row r="369" spans="1:36" x14ac:dyDescent="0.2">
      <c r="A369" s="1" t="s">
        <v>149</v>
      </c>
      <c r="C369" s="33">
        <v>49898.563999999998</v>
      </c>
      <c r="D369" s="33">
        <v>4.0000000000000001E-3</v>
      </c>
      <c r="E369" s="1">
        <f t="shared" si="36"/>
        <v>43444.995494746545</v>
      </c>
      <c r="F369" s="1">
        <f t="shared" si="37"/>
        <v>43445</v>
      </c>
      <c r="G369" s="1">
        <f t="shared" si="34"/>
        <v>-2.6365000085206702E-3</v>
      </c>
      <c r="I369" s="1">
        <f t="shared" si="41"/>
        <v>-2.6365000085206702E-3</v>
      </c>
      <c r="P369" s="1">
        <f t="shared" ca="1" si="38"/>
        <v>-2.7829525297848254E-3</v>
      </c>
      <c r="S369" s="108">
        <f t="shared" si="39"/>
        <v>34880.063999999998</v>
      </c>
      <c r="AE369" s="1" t="s">
        <v>80</v>
      </c>
      <c r="AF369" s="1">
        <v>8</v>
      </c>
      <c r="AH369" s="1" t="s">
        <v>65</v>
      </c>
      <c r="AJ369" s="1" t="s">
        <v>63</v>
      </c>
    </row>
    <row r="370" spans="1:36" x14ac:dyDescent="0.2">
      <c r="A370" s="1" t="s">
        <v>139</v>
      </c>
      <c r="C370" s="33">
        <v>49954.745999999999</v>
      </c>
      <c r="D370" s="33"/>
      <c r="E370" s="1">
        <f t="shared" si="36"/>
        <v>43540.999344333104</v>
      </c>
      <c r="F370" s="1">
        <f t="shared" si="37"/>
        <v>43541</v>
      </c>
      <c r="G370" s="1">
        <f t="shared" si="34"/>
        <v>-3.837000040221028E-4</v>
      </c>
      <c r="I370" s="1">
        <f t="shared" si="41"/>
        <v>-3.837000040221028E-4</v>
      </c>
      <c r="P370" s="1">
        <f t="shared" ca="1" si="38"/>
        <v>-2.8047823421978139E-3</v>
      </c>
      <c r="S370" s="108">
        <f t="shared" si="39"/>
        <v>34936.245999999999</v>
      </c>
    </row>
    <row r="371" spans="1:36" x14ac:dyDescent="0.2">
      <c r="A371" s="1" t="s">
        <v>139</v>
      </c>
      <c r="C371" s="33">
        <v>49978.74</v>
      </c>
      <c r="D371" s="33"/>
      <c r="E371" s="1">
        <f t="shared" si="36"/>
        <v>43582.000312027027</v>
      </c>
      <c r="F371" s="1">
        <f t="shared" si="37"/>
        <v>43582</v>
      </c>
      <c r="G371" s="1">
        <f t="shared" ref="G371:G434" si="42">C371-(C$7+C$8*F371)</f>
        <v>1.8260000069858506E-4</v>
      </c>
      <c r="I371" s="1">
        <f t="shared" si="41"/>
        <v>1.8260000069858506E-4</v>
      </c>
      <c r="P371" s="1">
        <f t="shared" ca="1" si="38"/>
        <v>-2.8141054912491949E-3</v>
      </c>
      <c r="S371" s="108">
        <f t="shared" si="39"/>
        <v>34960.239999999998</v>
      </c>
    </row>
    <row r="372" spans="1:36" x14ac:dyDescent="0.2">
      <c r="A372" s="1" t="s">
        <v>150</v>
      </c>
      <c r="C372" s="33">
        <v>49979.337</v>
      </c>
      <c r="D372" s="33">
        <v>5.0000000000000001E-3</v>
      </c>
      <c r="E372" s="1">
        <f t="shared" si="36"/>
        <v>43583.020466136943</v>
      </c>
      <c r="F372" s="1">
        <f t="shared" si="37"/>
        <v>43583</v>
      </c>
      <c r="G372" s="1">
        <f t="shared" si="42"/>
        <v>1.1976900001172908E-2</v>
      </c>
      <c r="I372" s="1">
        <f t="shared" si="41"/>
        <v>1.1976900001172908E-2</v>
      </c>
      <c r="P372" s="1">
        <f t="shared" ca="1" si="38"/>
        <v>-2.8143328851284958E-3</v>
      </c>
      <c r="S372" s="108">
        <f t="shared" si="39"/>
        <v>34960.837</v>
      </c>
      <c r="AE372" s="1" t="s">
        <v>80</v>
      </c>
      <c r="AF372" s="1">
        <v>5</v>
      </c>
      <c r="AH372" s="1" t="s">
        <v>65</v>
      </c>
      <c r="AJ372" s="1" t="s">
        <v>63</v>
      </c>
    </row>
    <row r="373" spans="1:36" x14ac:dyDescent="0.2">
      <c r="A373" s="1" t="s">
        <v>150</v>
      </c>
      <c r="C373" s="33">
        <v>49993.379000000001</v>
      </c>
      <c r="D373" s="33">
        <v>4.0000000000000001E-3</v>
      </c>
      <c r="E373" s="1">
        <f t="shared" si="36"/>
        <v>43607.015447730599</v>
      </c>
      <c r="F373" s="1">
        <f t="shared" si="37"/>
        <v>43607</v>
      </c>
      <c r="G373" s="1">
        <f t="shared" si="42"/>
        <v>9.0400999979465269E-3</v>
      </c>
      <c r="I373" s="1">
        <f t="shared" si="41"/>
        <v>9.0400999979465269E-3</v>
      </c>
      <c r="P373" s="1">
        <f t="shared" ca="1" si="38"/>
        <v>-2.8197903382317438E-3</v>
      </c>
      <c r="S373" s="108">
        <f t="shared" si="39"/>
        <v>34974.879000000001</v>
      </c>
      <c r="AE373" s="1" t="s">
        <v>80</v>
      </c>
      <c r="AF373" s="1">
        <v>7</v>
      </c>
      <c r="AH373" s="1" t="s">
        <v>70</v>
      </c>
      <c r="AJ373" s="1" t="s">
        <v>63</v>
      </c>
    </row>
    <row r="374" spans="1:36" x14ac:dyDescent="0.2">
      <c r="A374" s="1" t="s">
        <v>150</v>
      </c>
      <c r="C374" s="33">
        <v>50017.368999999999</v>
      </c>
      <c r="D374" s="33">
        <v>5.0000000000000001E-3</v>
      </c>
      <c r="E374" s="1">
        <f t="shared" si="36"/>
        <v>43648.0095802211</v>
      </c>
      <c r="F374" s="1">
        <f t="shared" si="37"/>
        <v>43648</v>
      </c>
      <c r="G374" s="1">
        <f t="shared" si="42"/>
        <v>5.6063999945763499E-3</v>
      </c>
      <c r="I374" s="1">
        <f t="shared" si="41"/>
        <v>5.6063999945763499E-3</v>
      </c>
      <c r="P374" s="1">
        <f t="shared" ca="1" si="38"/>
        <v>-2.829113487283123E-3</v>
      </c>
      <c r="S374" s="108">
        <f t="shared" si="39"/>
        <v>34998.868999999999</v>
      </c>
      <c r="AE374" s="1" t="s">
        <v>80</v>
      </c>
      <c r="AF374" s="1">
        <v>7</v>
      </c>
      <c r="AH374" s="1" t="s">
        <v>70</v>
      </c>
      <c r="AJ374" s="1" t="s">
        <v>63</v>
      </c>
    </row>
    <row r="375" spans="1:36" x14ac:dyDescent="0.2">
      <c r="A375" s="1" t="s">
        <v>139</v>
      </c>
      <c r="C375" s="33">
        <v>50094.614000000001</v>
      </c>
      <c r="D375" s="33"/>
      <c r="E375" s="1">
        <f t="shared" si="36"/>
        <v>43780.005902198151</v>
      </c>
      <c r="F375" s="1">
        <f t="shared" si="37"/>
        <v>43780</v>
      </c>
      <c r="G375" s="1">
        <f t="shared" si="42"/>
        <v>3.4539999978733249E-3</v>
      </c>
      <c r="I375" s="1">
        <f t="shared" si="41"/>
        <v>3.4539999978733249E-3</v>
      </c>
      <c r="P375" s="1">
        <f t="shared" ca="1" si="38"/>
        <v>-2.8591294793509827E-3</v>
      </c>
      <c r="S375" s="108">
        <f t="shared" si="39"/>
        <v>35076.114000000001</v>
      </c>
    </row>
    <row r="376" spans="1:36" x14ac:dyDescent="0.2">
      <c r="A376" s="1" t="s">
        <v>151</v>
      </c>
      <c r="C376" s="33">
        <v>50096.368000000002</v>
      </c>
      <c r="D376" s="33">
        <v>4.0000000000000001E-3</v>
      </c>
      <c r="E376" s="1">
        <f t="shared" si="36"/>
        <v>43783.003138896289</v>
      </c>
      <c r="F376" s="1">
        <f t="shared" si="37"/>
        <v>43783</v>
      </c>
      <c r="G376" s="1">
        <f t="shared" si="42"/>
        <v>1.836900002672337E-3</v>
      </c>
      <c r="I376" s="1">
        <f t="shared" si="41"/>
        <v>1.836900002672337E-3</v>
      </c>
      <c r="P376" s="1">
        <f t="shared" ca="1" si="38"/>
        <v>-2.8598116609888889E-3</v>
      </c>
      <c r="S376" s="108">
        <f t="shared" si="39"/>
        <v>35077.868000000002</v>
      </c>
      <c r="AE376" s="1" t="s">
        <v>80</v>
      </c>
      <c r="AF376" s="1">
        <v>8</v>
      </c>
      <c r="AH376" s="1" t="s">
        <v>110</v>
      </c>
      <c r="AJ376" s="1" t="s">
        <v>63</v>
      </c>
    </row>
    <row r="377" spans="1:36" x14ac:dyDescent="0.2">
      <c r="A377" s="1" t="s">
        <v>139</v>
      </c>
      <c r="C377" s="33">
        <v>50097.534</v>
      </c>
      <c r="D377" s="33"/>
      <c r="E377" s="1">
        <f t="shared" si="36"/>
        <v>43784.995600692193</v>
      </c>
      <c r="F377" s="1">
        <f t="shared" si="37"/>
        <v>43785</v>
      </c>
      <c r="G377" s="1">
        <f t="shared" si="42"/>
        <v>-2.5745000020833686E-3</v>
      </c>
      <c r="I377" s="1">
        <f t="shared" si="41"/>
        <v>-2.5745000020833686E-3</v>
      </c>
      <c r="P377" s="1">
        <f t="shared" ca="1" si="38"/>
        <v>-2.8602664487474925E-3</v>
      </c>
      <c r="S377" s="108">
        <f t="shared" si="39"/>
        <v>35079.034</v>
      </c>
    </row>
    <row r="378" spans="1:36" x14ac:dyDescent="0.2">
      <c r="A378" s="1" t="s">
        <v>139</v>
      </c>
      <c r="C378" s="33">
        <v>50097.534</v>
      </c>
      <c r="D378" s="33"/>
      <c r="E378" s="1">
        <f t="shared" si="36"/>
        <v>43784.995600692193</v>
      </c>
      <c r="F378" s="1">
        <f t="shared" si="37"/>
        <v>43785</v>
      </c>
      <c r="G378" s="1">
        <f t="shared" si="42"/>
        <v>-2.5745000020833686E-3</v>
      </c>
      <c r="I378" s="1">
        <f t="shared" si="41"/>
        <v>-2.5745000020833686E-3</v>
      </c>
      <c r="P378" s="1">
        <f t="shared" ca="1" si="38"/>
        <v>-2.8602664487474925E-3</v>
      </c>
      <c r="S378" s="108">
        <f t="shared" si="39"/>
        <v>35079.034</v>
      </c>
    </row>
    <row r="379" spans="1:36" x14ac:dyDescent="0.2">
      <c r="A379" s="1" t="s">
        <v>139</v>
      </c>
      <c r="C379" s="33">
        <v>50104.557000000001</v>
      </c>
      <c r="D379" s="33"/>
      <c r="E379" s="1">
        <f t="shared" si="36"/>
        <v>43796.996509090735</v>
      </c>
      <c r="F379" s="1">
        <f t="shared" si="37"/>
        <v>43797</v>
      </c>
      <c r="G379" s="1">
        <f t="shared" si="42"/>
        <v>-2.0428999996511266E-3</v>
      </c>
      <c r="I379" s="1">
        <f t="shared" si="41"/>
        <v>-2.0428999996511266E-3</v>
      </c>
      <c r="P379" s="1">
        <f t="shared" ca="1" si="38"/>
        <v>-2.8629951752991156E-3</v>
      </c>
      <c r="S379" s="108">
        <f t="shared" si="39"/>
        <v>35086.057000000001</v>
      </c>
    </row>
    <row r="380" spans="1:36" x14ac:dyDescent="0.2">
      <c r="A380" s="1" t="s">
        <v>151</v>
      </c>
      <c r="C380" s="33">
        <v>50123.29</v>
      </c>
      <c r="D380" s="33">
        <v>4.0000000000000001E-3</v>
      </c>
      <c r="E380" s="1">
        <f t="shared" si="36"/>
        <v>43829.007475491097</v>
      </c>
      <c r="F380" s="1">
        <f t="shared" si="37"/>
        <v>43829</v>
      </c>
      <c r="G380" s="1">
        <f t="shared" si="42"/>
        <v>4.3746999945142306E-3</v>
      </c>
      <c r="I380" s="1">
        <f t="shared" si="41"/>
        <v>4.3746999945142306E-3</v>
      </c>
      <c r="P380" s="1">
        <f t="shared" ca="1" si="38"/>
        <v>-2.8702717794367779E-3</v>
      </c>
      <c r="S380" s="108">
        <f t="shared" si="39"/>
        <v>35104.79</v>
      </c>
      <c r="AE380" s="1" t="s">
        <v>80</v>
      </c>
      <c r="AF380" s="1">
        <v>5</v>
      </c>
      <c r="AH380" s="1" t="s">
        <v>65</v>
      </c>
      <c r="AJ380" s="1" t="s">
        <v>63</v>
      </c>
    </row>
    <row r="381" spans="1:36" x14ac:dyDescent="0.2">
      <c r="A381" s="1" t="s">
        <v>152</v>
      </c>
      <c r="C381" s="33">
        <v>50262.567999999999</v>
      </c>
      <c r="D381" s="33">
        <v>8.0000000000000002E-3</v>
      </c>
      <c r="E381" s="1">
        <f t="shared" si="36"/>
        <v>44067.005840852195</v>
      </c>
      <c r="F381" s="1">
        <f t="shared" si="37"/>
        <v>44067</v>
      </c>
      <c r="G381" s="1">
        <f t="shared" si="42"/>
        <v>3.4180999937234446E-3</v>
      </c>
      <c r="I381" s="1">
        <f t="shared" si="41"/>
        <v>3.4180999937234446E-3</v>
      </c>
      <c r="P381" s="1">
        <f t="shared" ca="1" si="38"/>
        <v>-2.924391522710644E-3</v>
      </c>
      <c r="S381" s="108">
        <f t="shared" si="39"/>
        <v>35244.067999999999</v>
      </c>
      <c r="AE381" s="1" t="s">
        <v>80</v>
      </c>
      <c r="AF381" s="1">
        <v>4</v>
      </c>
      <c r="AH381" s="1" t="s">
        <v>65</v>
      </c>
      <c r="AJ381" s="1" t="s">
        <v>63</v>
      </c>
    </row>
    <row r="382" spans="1:36" x14ac:dyDescent="0.2">
      <c r="A382" s="1" t="s">
        <v>139</v>
      </c>
      <c r="C382" s="33">
        <v>50308.796000000002</v>
      </c>
      <c r="D382" s="33"/>
      <c r="E382" s="1">
        <f t="shared" si="36"/>
        <v>44146.00028673678</v>
      </c>
      <c r="F382" s="1">
        <f t="shared" si="37"/>
        <v>44146</v>
      </c>
      <c r="G382" s="1">
        <f t="shared" si="42"/>
        <v>1.677999971434474E-4</v>
      </c>
      <c r="I382" s="1">
        <f t="shared" si="41"/>
        <v>1.677999971434474E-4</v>
      </c>
      <c r="P382" s="1">
        <f t="shared" ca="1" si="38"/>
        <v>-2.9423556391754997E-3</v>
      </c>
      <c r="S382" s="108">
        <f t="shared" si="39"/>
        <v>35290.296000000002</v>
      </c>
    </row>
    <row r="383" spans="1:36" x14ac:dyDescent="0.2">
      <c r="A383" s="1" t="s">
        <v>153</v>
      </c>
      <c r="C383" s="33">
        <v>50343.324000000001</v>
      </c>
      <c r="D383" s="33">
        <v>6.0000000000000001E-3</v>
      </c>
      <c r="E383" s="1">
        <f t="shared" si="36"/>
        <v>44205.001762628075</v>
      </c>
      <c r="F383" s="1">
        <f t="shared" si="37"/>
        <v>44205</v>
      </c>
      <c r="G383" s="1">
        <f t="shared" si="42"/>
        <v>1.0314999963156879E-3</v>
      </c>
      <c r="I383" s="1">
        <f t="shared" si="41"/>
        <v>1.0314999963156879E-3</v>
      </c>
      <c r="P383" s="1">
        <f t="shared" ca="1" si="38"/>
        <v>-2.9557718780543144E-3</v>
      </c>
      <c r="S383" s="108">
        <f t="shared" si="39"/>
        <v>35324.824000000001</v>
      </c>
      <c r="AE383" s="1" t="s">
        <v>80</v>
      </c>
      <c r="AF383" s="1">
        <v>6</v>
      </c>
      <c r="AH383" s="1" t="s">
        <v>65</v>
      </c>
      <c r="AJ383" s="1" t="s">
        <v>63</v>
      </c>
    </row>
    <row r="384" spans="1:36" x14ac:dyDescent="0.2">
      <c r="A384" s="1" t="s">
        <v>139</v>
      </c>
      <c r="C384" s="33">
        <v>50349.75</v>
      </c>
      <c r="D384" s="33"/>
      <c r="E384" s="1">
        <f t="shared" si="36"/>
        <v>44215.982516916694</v>
      </c>
      <c r="F384" s="1">
        <f t="shared" si="37"/>
        <v>44216</v>
      </c>
      <c r="G384" s="1">
        <f t="shared" si="42"/>
        <v>-1.0231200001726393E-2</v>
      </c>
      <c r="I384" s="1">
        <f t="shared" si="41"/>
        <v>-1.0231200001726393E-2</v>
      </c>
      <c r="P384" s="1">
        <f t="shared" ca="1" si="38"/>
        <v>-2.9582732107266366E-3</v>
      </c>
      <c r="S384" s="108">
        <f t="shared" si="39"/>
        <v>35331.25</v>
      </c>
    </row>
    <row r="385" spans="1:36" x14ac:dyDescent="0.2">
      <c r="A385" s="30" t="s">
        <v>154</v>
      </c>
      <c r="B385" s="31" t="s">
        <v>45</v>
      </c>
      <c r="C385" s="32">
        <v>50349.760000000002</v>
      </c>
      <c r="D385" s="33"/>
      <c r="E385" s="34">
        <f t="shared" si="36"/>
        <v>44215.999604925244</v>
      </c>
      <c r="F385" s="1">
        <f t="shared" si="37"/>
        <v>44216</v>
      </c>
      <c r="G385" s="1">
        <f t="shared" si="42"/>
        <v>-2.3119999968912452E-4</v>
      </c>
      <c r="K385" s="1">
        <f>+G385</f>
        <v>-2.3119999968912452E-4</v>
      </c>
      <c r="P385" s="1">
        <f t="shared" ca="1" si="38"/>
        <v>-2.9582732107266366E-3</v>
      </c>
      <c r="S385" s="108">
        <f t="shared" si="39"/>
        <v>35331.26</v>
      </c>
    </row>
    <row r="386" spans="1:36" x14ac:dyDescent="0.2">
      <c r="A386" s="1" t="s">
        <v>153</v>
      </c>
      <c r="C386" s="33">
        <v>50357.364999999998</v>
      </c>
      <c r="D386" s="33">
        <v>4.0000000000000001E-3</v>
      </c>
      <c r="E386" s="1">
        <f t="shared" si="36"/>
        <v>44228.99503542087</v>
      </c>
      <c r="F386" s="1">
        <f t="shared" si="37"/>
        <v>44229</v>
      </c>
      <c r="G386" s="1">
        <f t="shared" si="42"/>
        <v>-2.9053000034764409E-3</v>
      </c>
      <c r="I386" s="1">
        <f t="shared" ref="I386:I393" si="43">G386</f>
        <v>-2.9053000034764409E-3</v>
      </c>
      <c r="P386" s="1">
        <f t="shared" ca="1" si="38"/>
        <v>-2.9612293311575624E-3</v>
      </c>
      <c r="S386" s="108">
        <f t="shared" si="39"/>
        <v>35338.864999999998</v>
      </c>
      <c r="AE386" s="1" t="s">
        <v>80</v>
      </c>
      <c r="AF386" s="1">
        <v>8</v>
      </c>
      <c r="AH386" s="1" t="s">
        <v>70</v>
      </c>
      <c r="AJ386" s="1" t="s">
        <v>63</v>
      </c>
    </row>
    <row r="387" spans="1:36" x14ac:dyDescent="0.2">
      <c r="A387" s="1" t="s">
        <v>139</v>
      </c>
      <c r="C387" s="33">
        <v>50363.807999999997</v>
      </c>
      <c r="D387" s="33"/>
      <c r="E387" s="1">
        <f t="shared" si="36"/>
        <v>44240.004839324007</v>
      </c>
      <c r="F387" s="1">
        <f t="shared" si="37"/>
        <v>44240</v>
      </c>
      <c r="G387" s="1">
        <f t="shared" si="42"/>
        <v>2.8319999910308979E-3</v>
      </c>
      <c r="I387" s="1">
        <f t="shared" si="43"/>
        <v>2.8319999910308979E-3</v>
      </c>
      <c r="P387" s="1">
        <f t="shared" ca="1" si="38"/>
        <v>-2.9637306638298829E-3</v>
      </c>
      <c r="S387" s="108">
        <f t="shared" si="39"/>
        <v>35345.307999999997</v>
      </c>
    </row>
    <row r="388" spans="1:36" x14ac:dyDescent="0.2">
      <c r="A388" s="1" t="s">
        <v>139</v>
      </c>
      <c r="C388" s="33">
        <v>50372.588000000003</v>
      </c>
      <c r="D388" s="33"/>
      <c r="E388" s="1">
        <f t="shared" si="36"/>
        <v>44255.008110823255</v>
      </c>
      <c r="F388" s="1">
        <f t="shared" si="37"/>
        <v>44255</v>
      </c>
      <c r="G388" s="34">
        <f t="shared" si="42"/>
        <v>4.7465000025113113E-3</v>
      </c>
      <c r="I388" s="1">
        <f t="shared" si="43"/>
        <v>4.7465000025113113E-3</v>
      </c>
      <c r="P388" s="1">
        <f t="shared" ca="1" si="38"/>
        <v>-2.9671415720194123E-3</v>
      </c>
      <c r="S388" s="108">
        <f t="shared" si="39"/>
        <v>35354.088000000003</v>
      </c>
    </row>
    <row r="389" spans="1:36" x14ac:dyDescent="0.2">
      <c r="A389" s="1" t="s">
        <v>139</v>
      </c>
      <c r="C389" s="33">
        <v>50373.752999999997</v>
      </c>
      <c r="D389" s="33"/>
      <c r="E389" s="1">
        <f t="shared" si="36"/>
        <v>44256.998863818306</v>
      </c>
      <c r="F389" s="1">
        <f t="shared" si="37"/>
        <v>44257</v>
      </c>
      <c r="G389" s="1">
        <f t="shared" si="42"/>
        <v>-6.6490000608609989E-4</v>
      </c>
      <c r="I389" s="1">
        <f t="shared" si="43"/>
        <v>-6.6490000608609989E-4</v>
      </c>
      <c r="P389" s="1">
        <f t="shared" ca="1" si="38"/>
        <v>-2.9675963597780176E-3</v>
      </c>
      <c r="S389" s="108">
        <f t="shared" si="39"/>
        <v>35355.252999999997</v>
      </c>
    </row>
    <row r="390" spans="1:36" x14ac:dyDescent="0.2">
      <c r="A390" s="1" t="s">
        <v>139</v>
      </c>
      <c r="C390" s="33">
        <v>50376.682999999997</v>
      </c>
      <c r="D390" s="33"/>
      <c r="E390" s="1">
        <f t="shared" si="36"/>
        <v>44262.005650320898</v>
      </c>
      <c r="F390" s="1">
        <f t="shared" si="37"/>
        <v>44262</v>
      </c>
      <c r="G390" s="1">
        <f t="shared" si="42"/>
        <v>3.3065999959944747E-3</v>
      </c>
      <c r="I390" s="1">
        <f t="shared" si="43"/>
        <v>3.3065999959944747E-3</v>
      </c>
      <c r="P390" s="1">
        <f t="shared" ca="1" si="38"/>
        <v>-2.9687333291745274E-3</v>
      </c>
      <c r="S390" s="108">
        <f t="shared" si="39"/>
        <v>35358.182999999997</v>
      </c>
    </row>
    <row r="391" spans="1:36" x14ac:dyDescent="0.2">
      <c r="A391" s="1" t="s">
        <v>139</v>
      </c>
      <c r="C391" s="33">
        <v>50420.571000000004</v>
      </c>
      <c r="D391" s="33"/>
      <c r="E391" s="1">
        <f t="shared" si="36"/>
        <v>44337.001502206833</v>
      </c>
      <c r="F391" s="1">
        <f t="shared" si="37"/>
        <v>44337</v>
      </c>
      <c r="G391" s="1">
        <f t="shared" si="42"/>
        <v>8.7910000002011657E-4</v>
      </c>
      <c r="I391" s="1">
        <f t="shared" si="43"/>
        <v>8.7910000002011657E-4</v>
      </c>
      <c r="P391" s="1">
        <f t="shared" ca="1" si="38"/>
        <v>-2.9857878701221741E-3</v>
      </c>
      <c r="S391" s="108">
        <f t="shared" si="39"/>
        <v>35402.071000000004</v>
      </c>
    </row>
    <row r="392" spans="1:36" x14ac:dyDescent="0.2">
      <c r="A392" s="1" t="s">
        <v>155</v>
      </c>
      <c r="C392" s="33">
        <v>50422.337</v>
      </c>
      <c r="D392" s="33">
        <v>5.0000000000000001E-3</v>
      </c>
      <c r="E392" s="1">
        <f t="shared" si="36"/>
        <v>44340.019244515213</v>
      </c>
      <c r="F392" s="1">
        <f t="shared" si="37"/>
        <v>44340</v>
      </c>
      <c r="G392" s="1">
        <f t="shared" si="42"/>
        <v>1.1261999999987893E-2</v>
      </c>
      <c r="I392" s="1">
        <f t="shared" si="43"/>
        <v>1.1261999999987893E-2</v>
      </c>
      <c r="P392" s="1">
        <f t="shared" ca="1" si="38"/>
        <v>-2.9864700517600786E-3</v>
      </c>
      <c r="S392" s="108">
        <f t="shared" si="39"/>
        <v>35403.837</v>
      </c>
      <c r="AE392" s="1" t="s">
        <v>80</v>
      </c>
      <c r="AF392" s="1">
        <v>7</v>
      </c>
      <c r="AH392" s="1" t="s">
        <v>70</v>
      </c>
      <c r="AJ392" s="1" t="s">
        <v>63</v>
      </c>
    </row>
    <row r="393" spans="1:36" x14ac:dyDescent="0.2">
      <c r="A393" s="1" t="s">
        <v>155</v>
      </c>
      <c r="C393" s="33">
        <v>50436.370999999999</v>
      </c>
      <c r="D393" s="33">
        <v>3.0000000000000001E-3</v>
      </c>
      <c r="E393" s="1">
        <f t="shared" si="36"/>
        <v>44364.000555702034</v>
      </c>
      <c r="F393" s="1">
        <f t="shared" si="37"/>
        <v>44364</v>
      </c>
      <c r="G393" s="1">
        <f t="shared" si="42"/>
        <v>3.2519999513169751E-4</v>
      </c>
      <c r="I393" s="1">
        <f t="shared" si="43"/>
        <v>3.2519999513169751E-4</v>
      </c>
      <c r="P393" s="1">
        <f t="shared" ca="1" si="38"/>
        <v>-2.9919275048633266E-3</v>
      </c>
      <c r="S393" s="108">
        <f t="shared" si="39"/>
        <v>35417.870999999999</v>
      </c>
      <c r="AE393" s="1" t="s">
        <v>80</v>
      </c>
      <c r="AF393" s="1">
        <v>5</v>
      </c>
      <c r="AH393" s="1" t="s">
        <v>65</v>
      </c>
      <c r="AJ393" s="1" t="s">
        <v>63</v>
      </c>
    </row>
    <row r="394" spans="1:36" x14ac:dyDescent="0.2">
      <c r="A394" s="30" t="s">
        <v>154</v>
      </c>
      <c r="B394" s="31" t="s">
        <v>45</v>
      </c>
      <c r="C394" s="32">
        <v>50461.542000000001</v>
      </c>
      <c r="D394" s="33"/>
      <c r="E394" s="34">
        <f t="shared" si="36"/>
        <v>44407.012782001264</v>
      </c>
      <c r="F394" s="1">
        <f t="shared" si="37"/>
        <v>44407</v>
      </c>
      <c r="G394" s="1">
        <f t="shared" si="42"/>
        <v>7.4801000009756535E-3</v>
      </c>
      <c r="K394" s="1">
        <f>+G394</f>
        <v>7.4801000009756535E-3</v>
      </c>
      <c r="P394" s="1">
        <f t="shared" ca="1" si="38"/>
        <v>-3.0017054416733111E-3</v>
      </c>
      <c r="S394" s="108">
        <f t="shared" si="39"/>
        <v>35443.042000000001</v>
      </c>
    </row>
    <row r="395" spans="1:36" x14ac:dyDescent="0.2">
      <c r="A395" s="1" t="s">
        <v>156</v>
      </c>
      <c r="C395" s="33">
        <v>50643.531999999999</v>
      </c>
      <c r="D395" s="33">
        <v>5.0000000000000001E-3</v>
      </c>
      <c r="E395" s="1">
        <f t="shared" si="36"/>
        <v>44717.997449443843</v>
      </c>
      <c r="F395" s="1">
        <f t="shared" si="37"/>
        <v>44718</v>
      </c>
      <c r="G395" s="1">
        <f t="shared" si="42"/>
        <v>-1.4926000076229684E-3</v>
      </c>
      <c r="I395" s="1">
        <f>G395</f>
        <v>-1.4926000076229684E-3</v>
      </c>
      <c r="P395" s="1">
        <f t="shared" ca="1" si="38"/>
        <v>-3.0724249381362204E-3</v>
      </c>
      <c r="S395" s="108">
        <f t="shared" si="39"/>
        <v>35625.031999999999</v>
      </c>
      <c r="AE395" s="1" t="s">
        <v>80</v>
      </c>
      <c r="AF395" s="1">
        <v>6</v>
      </c>
      <c r="AH395" s="1" t="s">
        <v>65</v>
      </c>
      <c r="AJ395" s="1" t="s">
        <v>63</v>
      </c>
    </row>
    <row r="396" spans="1:36" x14ac:dyDescent="0.2">
      <c r="A396" s="1" t="s">
        <v>157</v>
      </c>
      <c r="C396" s="33">
        <v>50668.697999999997</v>
      </c>
      <c r="D396" s="33"/>
      <c r="E396" s="1">
        <f t="shared" si="36"/>
        <v>44761.001131738798</v>
      </c>
      <c r="F396" s="1">
        <f t="shared" si="37"/>
        <v>44761</v>
      </c>
      <c r="G396" s="1">
        <f t="shared" si="42"/>
        <v>6.6229999356437474E-4</v>
      </c>
      <c r="I396" s="1">
        <f t="shared" ref="I396:I401" si="44">+G396</f>
        <v>6.6229999356437474E-4</v>
      </c>
      <c r="P396" s="1">
        <f t="shared" ca="1" si="38"/>
        <v>-3.0822028749462049E-3</v>
      </c>
      <c r="S396" s="108">
        <f t="shared" si="39"/>
        <v>35650.197999999997</v>
      </c>
    </row>
    <row r="397" spans="1:36" x14ac:dyDescent="0.2">
      <c r="A397" s="1" t="s">
        <v>157</v>
      </c>
      <c r="C397" s="33">
        <v>50696.788999999997</v>
      </c>
      <c r="D397" s="33"/>
      <c r="E397" s="1">
        <f t="shared" si="36"/>
        <v>44809.003056532078</v>
      </c>
      <c r="F397" s="1">
        <f t="shared" si="37"/>
        <v>44809</v>
      </c>
      <c r="G397" s="1">
        <f t="shared" si="42"/>
        <v>1.7886999921756797E-3</v>
      </c>
      <c r="I397" s="1">
        <f t="shared" si="44"/>
        <v>1.7886999921756797E-3</v>
      </c>
      <c r="P397" s="1">
        <f t="shared" ca="1" si="38"/>
        <v>-3.0931177811526975E-3</v>
      </c>
      <c r="S397" s="108">
        <f t="shared" si="39"/>
        <v>35678.288999999997</v>
      </c>
    </row>
    <row r="398" spans="1:36" x14ac:dyDescent="0.2">
      <c r="A398" s="1" t="s">
        <v>157</v>
      </c>
      <c r="C398" s="35">
        <v>50719.61</v>
      </c>
      <c r="D398" s="33"/>
      <c r="E398" s="1">
        <f t="shared" si="36"/>
        <v>44847.999600824114</v>
      </c>
      <c r="F398" s="1">
        <f t="shared" si="37"/>
        <v>44848</v>
      </c>
      <c r="G398" s="1">
        <f t="shared" si="42"/>
        <v>-2.3360000341199338E-4</v>
      </c>
      <c r="I398" s="1">
        <f t="shared" si="44"/>
        <v>-2.3360000341199338E-4</v>
      </c>
      <c r="P398" s="1">
        <f t="shared" ca="1" si="38"/>
        <v>-3.1019861424454748E-3</v>
      </c>
      <c r="S398" s="108">
        <f t="shared" si="39"/>
        <v>35701.11</v>
      </c>
    </row>
    <row r="399" spans="1:36" x14ac:dyDescent="0.2">
      <c r="A399" s="1" t="s">
        <v>157</v>
      </c>
      <c r="C399" s="35">
        <v>50726.633000000002</v>
      </c>
      <c r="D399" s="33"/>
      <c r="E399" s="1">
        <f t="shared" si="36"/>
        <v>44860.000509222657</v>
      </c>
      <c r="F399" s="1">
        <f t="shared" si="37"/>
        <v>44860</v>
      </c>
      <c r="G399" s="1">
        <f t="shared" si="42"/>
        <v>2.9799999902024865E-4</v>
      </c>
      <c r="I399" s="1">
        <f t="shared" si="44"/>
        <v>2.9799999902024865E-4</v>
      </c>
      <c r="P399" s="1">
        <f t="shared" ca="1" si="38"/>
        <v>-3.104714868997098E-3</v>
      </c>
      <c r="S399" s="108">
        <f t="shared" si="39"/>
        <v>35708.133000000002</v>
      </c>
    </row>
    <row r="400" spans="1:36" x14ac:dyDescent="0.2">
      <c r="A400" s="1" t="s">
        <v>157</v>
      </c>
      <c r="C400" s="35">
        <v>50729.561000000002</v>
      </c>
      <c r="D400" s="33"/>
      <c r="E400" s="1">
        <f t="shared" si="36"/>
        <v>44865.003878123534</v>
      </c>
      <c r="F400" s="1">
        <f t="shared" si="37"/>
        <v>44865</v>
      </c>
      <c r="G400" s="1">
        <f t="shared" si="42"/>
        <v>2.2695000006933697E-3</v>
      </c>
      <c r="I400" s="1">
        <f t="shared" si="44"/>
        <v>2.2695000006933697E-3</v>
      </c>
      <c r="P400" s="1">
        <f t="shared" ca="1" si="38"/>
        <v>-3.1058518383936078E-3</v>
      </c>
      <c r="S400" s="108">
        <f t="shared" si="39"/>
        <v>35711.061000000002</v>
      </c>
    </row>
    <row r="401" spans="1:36" x14ac:dyDescent="0.2">
      <c r="A401" s="1" t="s">
        <v>157</v>
      </c>
      <c r="C401" s="35">
        <v>50743.608999999997</v>
      </c>
      <c r="D401" s="33"/>
      <c r="E401" s="1">
        <f t="shared" si="36"/>
        <v>44889.009112522304</v>
      </c>
      <c r="F401" s="1">
        <f t="shared" si="37"/>
        <v>44889</v>
      </c>
      <c r="G401" s="1">
        <f t="shared" si="42"/>
        <v>5.3326999914133921E-3</v>
      </c>
      <c r="I401" s="1">
        <f t="shared" si="44"/>
        <v>5.3326999914133921E-3</v>
      </c>
      <c r="P401" s="1">
        <f t="shared" ca="1" si="38"/>
        <v>-3.1113092914968558E-3</v>
      </c>
      <c r="S401" s="108">
        <f t="shared" si="39"/>
        <v>35725.108999999997</v>
      </c>
    </row>
    <row r="402" spans="1:36" x14ac:dyDescent="0.2">
      <c r="A402" s="1" t="s">
        <v>158</v>
      </c>
      <c r="C402" s="33">
        <v>50752.385999999999</v>
      </c>
      <c r="D402" s="33">
        <v>6.0000000000000001E-3</v>
      </c>
      <c r="E402" s="1">
        <f t="shared" si="36"/>
        <v>44904.007257618978</v>
      </c>
      <c r="F402" s="1">
        <f t="shared" si="37"/>
        <v>44904</v>
      </c>
      <c r="G402" s="1">
        <f t="shared" si="42"/>
        <v>4.2471999913686886E-3</v>
      </c>
      <c r="I402" s="1">
        <f>G402</f>
        <v>4.2471999913686886E-3</v>
      </c>
      <c r="P402" s="1">
        <f t="shared" ca="1" si="38"/>
        <v>-3.1147201996863851E-3</v>
      </c>
      <c r="S402" s="108">
        <f t="shared" si="39"/>
        <v>35733.885999999999</v>
      </c>
      <c r="AE402" s="1" t="s">
        <v>80</v>
      </c>
      <c r="AF402" s="1">
        <v>9</v>
      </c>
      <c r="AH402" s="1" t="s">
        <v>70</v>
      </c>
      <c r="AJ402" s="1" t="s">
        <v>63</v>
      </c>
    </row>
    <row r="403" spans="1:36" x14ac:dyDescent="0.2">
      <c r="A403" s="1" t="s">
        <v>158</v>
      </c>
      <c r="C403" s="33">
        <v>50755.307999999997</v>
      </c>
      <c r="D403" s="33">
        <v>6.0000000000000001E-3</v>
      </c>
      <c r="E403" s="1">
        <f t="shared" si="36"/>
        <v>44909.000373714734</v>
      </c>
      <c r="F403" s="1">
        <f t="shared" si="37"/>
        <v>44909</v>
      </c>
      <c r="G403" s="1">
        <f t="shared" si="42"/>
        <v>2.1869999909540638E-4</v>
      </c>
      <c r="I403" s="1">
        <f>G403</f>
        <v>2.1869999909540638E-4</v>
      </c>
      <c r="P403" s="1">
        <f t="shared" ca="1" si="38"/>
        <v>-3.1158571690828949E-3</v>
      </c>
      <c r="S403" s="108">
        <f t="shared" si="39"/>
        <v>35736.807999999997</v>
      </c>
      <c r="AE403" s="1" t="s">
        <v>80</v>
      </c>
      <c r="AF403" s="1">
        <v>6</v>
      </c>
      <c r="AH403" s="1" t="s">
        <v>65</v>
      </c>
      <c r="AJ403" s="1" t="s">
        <v>63</v>
      </c>
    </row>
    <row r="404" spans="1:36" x14ac:dyDescent="0.2">
      <c r="A404" s="1" t="s">
        <v>158</v>
      </c>
      <c r="C404" s="33">
        <v>50755.322</v>
      </c>
      <c r="D404" s="33">
        <v>6.0000000000000001E-3</v>
      </c>
      <c r="E404" s="1">
        <f t="shared" si="36"/>
        <v>44909.024296926698</v>
      </c>
      <c r="F404" s="1">
        <f t="shared" si="37"/>
        <v>44909</v>
      </c>
      <c r="G404" s="1">
        <f t="shared" si="42"/>
        <v>1.4218700001947582E-2</v>
      </c>
      <c r="I404" s="1">
        <f>G404</f>
        <v>1.4218700001947582E-2</v>
      </c>
      <c r="P404" s="1">
        <f t="shared" ca="1" si="38"/>
        <v>-3.1158571690828949E-3</v>
      </c>
      <c r="S404" s="108">
        <f t="shared" si="39"/>
        <v>35736.822</v>
      </c>
      <c r="AE404" s="1" t="s">
        <v>80</v>
      </c>
      <c r="AF404" s="1">
        <v>7</v>
      </c>
      <c r="AH404" s="1" t="s">
        <v>70</v>
      </c>
      <c r="AJ404" s="1" t="s">
        <v>63</v>
      </c>
    </row>
    <row r="405" spans="1:36" x14ac:dyDescent="0.2">
      <c r="A405" s="1" t="s">
        <v>159</v>
      </c>
      <c r="C405" s="33">
        <v>50824.349000000002</v>
      </c>
      <c r="D405" s="33">
        <v>7.0000000000000001E-3</v>
      </c>
      <c r="E405" s="1">
        <f t="shared" ref="E405:E468" si="45">(C405-C$7)/C$8</f>
        <v>45026.977693484529</v>
      </c>
      <c r="F405" s="1">
        <f t="shared" ref="F405:F468" si="46">ROUND(2*E405,0)/2</f>
        <v>45027</v>
      </c>
      <c r="G405" s="1">
        <f t="shared" si="42"/>
        <v>-1.3053900001978036E-2</v>
      </c>
      <c r="I405" s="1">
        <f>G405</f>
        <v>-1.3053900001978036E-2</v>
      </c>
      <c r="P405" s="1">
        <f t="shared" ref="P405:P468" ca="1" si="47">+C$11+C$12*F405</f>
        <v>-3.1426896468405262E-3</v>
      </c>
      <c r="S405" s="108">
        <f t="shared" ref="S405:S468" si="48">C405-15018.5</f>
        <v>35805.849000000002</v>
      </c>
      <c r="AE405" s="1" t="s">
        <v>80</v>
      </c>
      <c r="AF405" s="1">
        <v>11</v>
      </c>
      <c r="AH405" s="1" t="s">
        <v>70</v>
      </c>
      <c r="AJ405" s="1" t="s">
        <v>63</v>
      </c>
    </row>
    <row r="406" spans="1:36" x14ac:dyDescent="0.2">
      <c r="A406" s="1" t="s">
        <v>157</v>
      </c>
      <c r="C406" s="35">
        <v>51046.743999999999</v>
      </c>
      <c r="D406" s="33"/>
      <c r="E406" s="1">
        <f t="shared" si="45"/>
        <v>45407.006459438104</v>
      </c>
      <c r="F406" s="1">
        <f t="shared" si="46"/>
        <v>45407</v>
      </c>
      <c r="G406" s="1">
        <f t="shared" si="42"/>
        <v>3.7800999925821088E-3</v>
      </c>
      <c r="I406" s="1">
        <f>+G406</f>
        <v>3.7800999925821088E-3</v>
      </c>
      <c r="P406" s="1">
        <f t="shared" ca="1" si="47"/>
        <v>-3.2290993209752698E-3</v>
      </c>
      <c r="S406" s="108">
        <f t="shared" si="48"/>
        <v>36028.243999999999</v>
      </c>
    </row>
    <row r="407" spans="1:36" x14ac:dyDescent="0.2">
      <c r="A407" s="1" t="s">
        <v>160</v>
      </c>
      <c r="C407" s="33">
        <v>51076.593999999997</v>
      </c>
      <c r="D407" s="33">
        <v>4.0000000000000001E-3</v>
      </c>
      <c r="E407" s="1">
        <f t="shared" si="45"/>
        <v>45458.014164933789</v>
      </c>
      <c r="F407" s="1">
        <f t="shared" si="46"/>
        <v>45458</v>
      </c>
      <c r="G407" s="1">
        <f t="shared" si="42"/>
        <v>8.2893999933730811E-3</v>
      </c>
      <c r="I407" s="1">
        <f>G407</f>
        <v>8.2893999933730811E-3</v>
      </c>
      <c r="P407" s="1">
        <f t="shared" ca="1" si="47"/>
        <v>-3.2406964088196703E-3</v>
      </c>
      <c r="S407" s="108">
        <f t="shared" si="48"/>
        <v>36058.093999999997</v>
      </c>
      <c r="AE407" s="1" t="s">
        <v>80</v>
      </c>
      <c r="AF407" s="1">
        <v>6</v>
      </c>
      <c r="AH407" s="1" t="s">
        <v>161</v>
      </c>
      <c r="AJ407" s="1" t="s">
        <v>81</v>
      </c>
    </row>
    <row r="408" spans="1:36" x14ac:dyDescent="0.2">
      <c r="A408" s="1" t="s">
        <v>157</v>
      </c>
      <c r="C408" s="35">
        <v>51083.612000000001</v>
      </c>
      <c r="D408" s="33"/>
      <c r="E408" s="1">
        <f t="shared" si="45"/>
        <v>45470.006529328064</v>
      </c>
      <c r="F408" s="1">
        <f t="shared" si="46"/>
        <v>45470</v>
      </c>
      <c r="G408" s="1">
        <f t="shared" si="42"/>
        <v>3.8209999984246679E-3</v>
      </c>
      <c r="I408" s="1">
        <f t="shared" ref="I408:I413" si="49">+G408</f>
        <v>3.8209999984246679E-3</v>
      </c>
      <c r="P408" s="1">
        <f t="shared" ca="1" si="47"/>
        <v>-3.2434251353712935E-3</v>
      </c>
      <c r="S408" s="108">
        <f t="shared" si="48"/>
        <v>36065.112000000001</v>
      </c>
    </row>
    <row r="409" spans="1:36" x14ac:dyDescent="0.2">
      <c r="A409" s="1" t="s">
        <v>157</v>
      </c>
      <c r="C409" s="44">
        <v>51100.582999999999</v>
      </c>
      <c r="D409" s="33"/>
      <c r="E409" s="1">
        <f t="shared" si="45"/>
        <v>45499.006588623444</v>
      </c>
      <c r="F409" s="1">
        <f t="shared" si="46"/>
        <v>45499</v>
      </c>
      <c r="G409" s="1">
        <f t="shared" si="42"/>
        <v>3.8556999934371561E-3</v>
      </c>
      <c r="I409" s="1">
        <f t="shared" si="49"/>
        <v>3.8556999934371561E-3</v>
      </c>
      <c r="P409" s="1">
        <f t="shared" ca="1" si="47"/>
        <v>-3.2500195578710495E-3</v>
      </c>
      <c r="S409" s="108">
        <f t="shared" si="48"/>
        <v>36082.082999999999</v>
      </c>
    </row>
    <row r="410" spans="1:36" x14ac:dyDescent="0.2">
      <c r="A410" s="1" t="s">
        <v>157</v>
      </c>
      <c r="C410" s="35">
        <v>51100.582999999999</v>
      </c>
      <c r="D410" s="33"/>
      <c r="E410" s="1">
        <f t="shared" si="45"/>
        <v>45499.006588623444</v>
      </c>
      <c r="F410" s="1">
        <f t="shared" si="46"/>
        <v>45499</v>
      </c>
      <c r="G410" s="1">
        <f t="shared" si="42"/>
        <v>3.8556999934371561E-3</v>
      </c>
      <c r="I410" s="1">
        <f t="shared" si="49"/>
        <v>3.8556999934371561E-3</v>
      </c>
      <c r="P410" s="1">
        <f t="shared" ca="1" si="47"/>
        <v>-3.2500195578710495E-3</v>
      </c>
      <c r="S410" s="108">
        <f t="shared" si="48"/>
        <v>36082.082999999999</v>
      </c>
    </row>
    <row r="411" spans="1:36" x14ac:dyDescent="0.2">
      <c r="A411" s="1" t="s">
        <v>157</v>
      </c>
      <c r="C411" s="35">
        <v>51138.612999999998</v>
      </c>
      <c r="D411" s="33"/>
      <c r="E411" s="1">
        <f t="shared" si="45"/>
        <v>45563.992285105895</v>
      </c>
      <c r="F411" s="1">
        <f t="shared" si="46"/>
        <v>45564</v>
      </c>
      <c r="G411" s="1">
        <f t="shared" si="42"/>
        <v>-4.5148000062908977E-3</v>
      </c>
      <c r="I411" s="1">
        <f t="shared" si="49"/>
        <v>-4.5148000062908977E-3</v>
      </c>
      <c r="P411" s="1">
        <f t="shared" ca="1" si="47"/>
        <v>-3.2648001600256767E-3</v>
      </c>
      <c r="S411" s="108">
        <f t="shared" si="48"/>
        <v>36120.112999999998</v>
      </c>
    </row>
    <row r="412" spans="1:36" x14ac:dyDescent="0.2">
      <c r="A412" s="1" t="s">
        <v>157</v>
      </c>
      <c r="C412" s="35">
        <v>51139.792000000001</v>
      </c>
      <c r="D412" s="33"/>
      <c r="E412" s="1">
        <f t="shared" si="45"/>
        <v>45566.006961312916</v>
      </c>
      <c r="F412" s="1">
        <f t="shared" si="46"/>
        <v>45566</v>
      </c>
      <c r="G412" s="1">
        <f t="shared" si="42"/>
        <v>4.0737999952398241E-3</v>
      </c>
      <c r="I412" s="1">
        <f t="shared" si="49"/>
        <v>4.0737999952398241E-3</v>
      </c>
      <c r="P412" s="1">
        <f t="shared" ca="1" si="47"/>
        <v>-3.265254947784282E-3</v>
      </c>
      <c r="S412" s="108">
        <f t="shared" si="48"/>
        <v>36121.292000000001</v>
      </c>
    </row>
    <row r="413" spans="1:36" x14ac:dyDescent="0.2">
      <c r="A413" s="1" t="s">
        <v>157</v>
      </c>
      <c r="C413" s="44">
        <v>51145.637999999999</v>
      </c>
      <c r="D413" s="33"/>
      <c r="E413" s="1">
        <f t="shared" si="45"/>
        <v>45575.996611106137</v>
      </c>
      <c r="F413" s="1">
        <f t="shared" si="46"/>
        <v>45576</v>
      </c>
      <c r="G413" s="1">
        <f t="shared" si="42"/>
        <v>-1.9832000034512021E-3</v>
      </c>
      <c r="I413" s="1">
        <f t="shared" si="49"/>
        <v>-1.9832000034512021E-3</v>
      </c>
      <c r="P413" s="1">
        <f t="shared" ca="1" si="47"/>
        <v>-3.2675288865773016E-3</v>
      </c>
      <c r="S413" s="108">
        <f t="shared" si="48"/>
        <v>36127.137999999999</v>
      </c>
    </row>
    <row r="414" spans="1:36" x14ac:dyDescent="0.2">
      <c r="A414" s="1" t="s">
        <v>160</v>
      </c>
      <c r="C414" s="33">
        <v>51185.442000000003</v>
      </c>
      <c r="D414" s="33">
        <v>2E-3</v>
      </c>
      <c r="E414" s="1">
        <f t="shared" si="45"/>
        <v>45644.013720303818</v>
      </c>
      <c r="F414" s="1">
        <f t="shared" si="46"/>
        <v>45644</v>
      </c>
      <c r="G414" s="1">
        <f t="shared" si="42"/>
        <v>8.0291999984183349E-3</v>
      </c>
      <c r="I414" s="1">
        <f>G414</f>
        <v>8.0291999984183349E-3</v>
      </c>
      <c r="P414" s="1">
        <f t="shared" ca="1" si="47"/>
        <v>-3.282991670369835E-3</v>
      </c>
      <c r="S414" s="108">
        <f t="shared" si="48"/>
        <v>36166.942000000003</v>
      </c>
      <c r="AE414" s="1" t="s">
        <v>80</v>
      </c>
      <c r="AF414" s="1">
        <v>8</v>
      </c>
      <c r="AH414" s="1" t="s">
        <v>162</v>
      </c>
      <c r="AJ414" s="1" t="s">
        <v>81</v>
      </c>
    </row>
    <row r="415" spans="1:36" x14ac:dyDescent="0.2">
      <c r="A415" s="1" t="s">
        <v>157</v>
      </c>
      <c r="C415" s="35">
        <v>51193.625</v>
      </c>
      <c r="D415" s="33"/>
      <c r="E415" s="1">
        <f t="shared" si="45"/>
        <v>45657.996837693136</v>
      </c>
      <c r="F415" s="1">
        <f t="shared" si="46"/>
        <v>45658</v>
      </c>
      <c r="G415" s="1">
        <f t="shared" si="42"/>
        <v>-1.8506000051274896E-3</v>
      </c>
      <c r="I415" s="1">
        <f>+G415</f>
        <v>-1.8506000051274896E-3</v>
      </c>
      <c r="P415" s="1">
        <f t="shared" ca="1" si="47"/>
        <v>-3.2861751846800617E-3</v>
      </c>
      <c r="S415" s="108">
        <f t="shared" si="48"/>
        <v>36175.125</v>
      </c>
    </row>
    <row r="416" spans="1:36" x14ac:dyDescent="0.2">
      <c r="A416" s="1" t="s">
        <v>157</v>
      </c>
      <c r="C416" s="35">
        <v>51224.639000000003</v>
      </c>
      <c r="D416" s="33"/>
      <c r="E416" s="1">
        <f t="shared" si="45"/>
        <v>45710.993587383033</v>
      </c>
      <c r="F416" s="1">
        <f t="shared" si="46"/>
        <v>45711</v>
      </c>
      <c r="G416" s="1">
        <f t="shared" si="42"/>
        <v>-3.7527000022237189E-3</v>
      </c>
      <c r="I416" s="1">
        <f>+G416</f>
        <v>-3.7527000022237189E-3</v>
      </c>
      <c r="P416" s="1">
        <f t="shared" ca="1" si="47"/>
        <v>-3.2982270602830658E-3</v>
      </c>
      <c r="S416" s="108">
        <f t="shared" si="48"/>
        <v>36206.139000000003</v>
      </c>
    </row>
    <row r="417" spans="1:20" x14ac:dyDescent="0.2">
      <c r="A417" s="1" t="s">
        <v>157</v>
      </c>
      <c r="C417" s="35">
        <v>51407.81</v>
      </c>
      <c r="D417" s="33"/>
      <c r="E417" s="1">
        <f t="shared" si="45"/>
        <v>46023.996348634326</v>
      </c>
      <c r="F417" s="1">
        <f t="shared" si="46"/>
        <v>46024</v>
      </c>
      <c r="G417" s="1">
        <f t="shared" si="42"/>
        <v>-2.1368000016082078E-3</v>
      </c>
      <c r="I417" s="1">
        <f>+G417</f>
        <v>-2.1368000016082078E-3</v>
      </c>
      <c r="P417" s="1">
        <f t="shared" ca="1" si="47"/>
        <v>-3.3694013445045787E-3</v>
      </c>
      <c r="S417" s="108">
        <f t="shared" si="48"/>
        <v>36389.31</v>
      </c>
    </row>
    <row r="418" spans="1:20" x14ac:dyDescent="0.2">
      <c r="A418" s="30" t="s">
        <v>163</v>
      </c>
      <c r="B418" s="31" t="s">
        <v>45</v>
      </c>
      <c r="C418" s="32">
        <v>51433.562400000003</v>
      </c>
      <c r="D418" s="33"/>
      <c r="E418" s="34">
        <f t="shared" si="45"/>
        <v>46068.002071750154</v>
      </c>
      <c r="F418" s="1">
        <f t="shared" si="46"/>
        <v>46068</v>
      </c>
      <c r="G418" s="1">
        <f t="shared" si="42"/>
        <v>1.2123999986215495E-3</v>
      </c>
      <c r="K418" s="1">
        <f>+G418</f>
        <v>1.2123999986215495E-3</v>
      </c>
      <c r="P418" s="1">
        <f t="shared" ca="1" si="47"/>
        <v>-3.3794066751938658E-3</v>
      </c>
      <c r="S418" s="108">
        <f t="shared" si="48"/>
        <v>36415.062400000003</v>
      </c>
    </row>
    <row r="419" spans="1:20" x14ac:dyDescent="0.2">
      <c r="A419" s="30" t="s">
        <v>163</v>
      </c>
      <c r="B419" s="31" t="s">
        <v>45</v>
      </c>
      <c r="C419" s="32">
        <v>51435.324000000001</v>
      </c>
      <c r="D419" s="33"/>
      <c r="E419" s="34">
        <f t="shared" si="45"/>
        <v>46071.012295334782</v>
      </c>
      <c r="F419" s="1">
        <f t="shared" si="46"/>
        <v>46071</v>
      </c>
      <c r="G419" s="1">
        <f t="shared" si="42"/>
        <v>7.1952999933273531E-3</v>
      </c>
      <c r="I419" s="1">
        <f>+G419</f>
        <v>7.1952999933273531E-3</v>
      </c>
      <c r="P419" s="1">
        <f t="shared" ca="1" si="47"/>
        <v>-3.3800888568317703E-3</v>
      </c>
      <c r="S419" s="108">
        <f t="shared" si="48"/>
        <v>36416.824000000001</v>
      </c>
    </row>
    <row r="420" spans="1:20" x14ac:dyDescent="0.2">
      <c r="A420" s="1" t="s">
        <v>157</v>
      </c>
      <c r="C420" s="35">
        <v>51438.828000000001</v>
      </c>
      <c r="D420" s="33"/>
      <c r="E420" s="1">
        <f t="shared" si="45"/>
        <v>46076.999933527644</v>
      </c>
      <c r="F420" s="1">
        <f t="shared" si="46"/>
        <v>46077</v>
      </c>
      <c r="G420" s="1">
        <f t="shared" si="42"/>
        <v>-3.8899997889529914E-5</v>
      </c>
      <c r="I420" s="1">
        <f>+G420</f>
        <v>-3.8899997889529914E-5</v>
      </c>
      <c r="P420" s="1">
        <f t="shared" ca="1" si="47"/>
        <v>-3.3814532201075827E-3</v>
      </c>
      <c r="S420" s="108">
        <f t="shared" si="48"/>
        <v>36420.328000000001</v>
      </c>
    </row>
    <row r="421" spans="1:20" x14ac:dyDescent="0.2">
      <c r="A421" s="1" t="s">
        <v>157</v>
      </c>
      <c r="C421" s="35">
        <v>51457.555999999997</v>
      </c>
      <c r="D421" s="33"/>
      <c r="E421" s="1">
        <f t="shared" si="45"/>
        <v>46109.002355923731</v>
      </c>
      <c r="F421" s="1">
        <f t="shared" si="46"/>
        <v>46109</v>
      </c>
      <c r="G421" s="1">
        <f t="shared" si="42"/>
        <v>1.3786999916192144E-3</v>
      </c>
      <c r="I421" s="1">
        <f>+G421</f>
        <v>1.3786999916192144E-3</v>
      </c>
      <c r="P421" s="1">
        <f t="shared" ca="1" si="47"/>
        <v>-3.388729824245245E-3</v>
      </c>
      <c r="S421" s="108">
        <f t="shared" si="48"/>
        <v>36439.055999999997</v>
      </c>
    </row>
    <row r="422" spans="1:20" x14ac:dyDescent="0.2">
      <c r="A422" s="1" t="s">
        <v>157</v>
      </c>
      <c r="C422" s="35">
        <v>51461.648000000001</v>
      </c>
      <c r="D422" s="33"/>
      <c r="E422" s="1">
        <f t="shared" si="45"/>
        <v>46115.99476901882</v>
      </c>
      <c r="F422" s="1">
        <f t="shared" si="46"/>
        <v>46116</v>
      </c>
      <c r="G422" s="1">
        <f t="shared" si="42"/>
        <v>-3.0611999973189086E-3</v>
      </c>
      <c r="I422" s="1">
        <f>+G422</f>
        <v>-3.0611999973189086E-3</v>
      </c>
      <c r="P422" s="1">
        <f t="shared" ca="1" si="47"/>
        <v>-3.3903215814003584E-3</v>
      </c>
      <c r="S422" s="108">
        <f t="shared" si="48"/>
        <v>36443.148000000001</v>
      </c>
    </row>
    <row r="423" spans="1:20" x14ac:dyDescent="0.2">
      <c r="A423" s="45" t="s">
        <v>164</v>
      </c>
      <c r="C423" s="35">
        <v>51462.821300000003</v>
      </c>
      <c r="D423" s="33"/>
      <c r="E423" s="1">
        <f t="shared" si="45"/>
        <v>46117.999705060975</v>
      </c>
      <c r="F423" s="1">
        <f t="shared" si="46"/>
        <v>46118</v>
      </c>
      <c r="G423" s="1">
        <f t="shared" si="42"/>
        <v>-1.725999973132275E-4</v>
      </c>
      <c r="K423" s="1">
        <f>+G423</f>
        <v>-1.725999973132275E-4</v>
      </c>
      <c r="P423" s="1">
        <f t="shared" ca="1" si="47"/>
        <v>-3.3907763691589637E-3</v>
      </c>
      <c r="S423" s="108">
        <f t="shared" si="48"/>
        <v>36444.321300000003</v>
      </c>
      <c r="T423" s="1" t="s">
        <v>165</v>
      </c>
    </row>
    <row r="424" spans="1:20" x14ac:dyDescent="0.2">
      <c r="A424" s="1" t="s">
        <v>157</v>
      </c>
      <c r="C424" s="35">
        <v>51488.572999999997</v>
      </c>
      <c r="D424" s="33"/>
      <c r="E424" s="1">
        <f t="shared" si="45"/>
        <v>46162.004232016188</v>
      </c>
      <c r="F424" s="1">
        <f t="shared" si="46"/>
        <v>46162</v>
      </c>
      <c r="G424" s="1">
        <f t="shared" si="42"/>
        <v>2.4765999914961867E-3</v>
      </c>
      <c r="I424" s="1">
        <f>+G424</f>
        <v>2.4765999914961867E-3</v>
      </c>
      <c r="P424" s="1">
        <f t="shared" ca="1" si="47"/>
        <v>-3.4007816998482491E-3</v>
      </c>
      <c r="S424" s="108">
        <f t="shared" si="48"/>
        <v>36470.072999999997</v>
      </c>
    </row>
    <row r="425" spans="1:20" x14ac:dyDescent="0.2">
      <c r="A425" s="1" t="s">
        <v>157</v>
      </c>
      <c r="C425" s="35">
        <v>51492.669000000002</v>
      </c>
      <c r="D425" s="33"/>
      <c r="E425" s="1">
        <f t="shared" si="45"/>
        <v>46169.003480314699</v>
      </c>
      <c r="F425" s="1">
        <f t="shared" si="46"/>
        <v>46169</v>
      </c>
      <c r="G425" s="1">
        <f t="shared" si="42"/>
        <v>2.036700003372971E-3</v>
      </c>
      <c r="I425" s="1">
        <f>+G425</f>
        <v>2.036700003372971E-3</v>
      </c>
      <c r="P425" s="1">
        <f t="shared" ca="1" si="47"/>
        <v>-3.4023734570033624E-3</v>
      </c>
      <c r="S425" s="108">
        <f t="shared" si="48"/>
        <v>36474.169000000002</v>
      </c>
    </row>
    <row r="426" spans="1:20" x14ac:dyDescent="0.2">
      <c r="A426" s="1" t="s">
        <v>157</v>
      </c>
      <c r="C426" s="33">
        <v>51553.535000000003</v>
      </c>
      <c r="D426" s="33"/>
      <c r="E426" s="1">
        <f t="shared" si="45"/>
        <v>46273.011353101996</v>
      </c>
      <c r="F426" s="1">
        <f t="shared" si="46"/>
        <v>46273</v>
      </c>
      <c r="G426" s="1">
        <f t="shared" si="42"/>
        <v>6.6439000001992099E-3</v>
      </c>
      <c r="I426" s="1">
        <f>+G426</f>
        <v>6.6439000001992099E-3</v>
      </c>
      <c r="P426" s="1">
        <f t="shared" ca="1" si="47"/>
        <v>-3.426022420450767E-3</v>
      </c>
      <c r="S426" s="108">
        <f t="shared" si="48"/>
        <v>36535.035000000003</v>
      </c>
    </row>
    <row r="427" spans="1:20" x14ac:dyDescent="0.2">
      <c r="A427" s="34" t="s">
        <v>157</v>
      </c>
      <c r="C427" s="33">
        <v>51567.582000000002</v>
      </c>
      <c r="D427" s="33"/>
      <c r="E427" s="1">
        <f t="shared" si="45"/>
        <v>46297.014878699913</v>
      </c>
      <c r="F427" s="1">
        <f t="shared" si="46"/>
        <v>46297</v>
      </c>
      <c r="G427" s="1">
        <f t="shared" si="42"/>
        <v>8.7070999943534844E-3</v>
      </c>
      <c r="I427" s="1">
        <f>+G427</f>
        <v>8.7070999943534844E-3</v>
      </c>
      <c r="P427" s="1">
        <f t="shared" ca="1" si="47"/>
        <v>-3.4314798735540133E-3</v>
      </c>
      <c r="S427" s="108">
        <f t="shared" si="48"/>
        <v>36549.082000000002</v>
      </c>
    </row>
    <row r="428" spans="1:20" x14ac:dyDescent="0.2">
      <c r="A428" s="46" t="s">
        <v>166</v>
      </c>
      <c r="B428" s="47" t="s">
        <v>45</v>
      </c>
      <c r="C428" s="48">
        <v>51752.498899999999</v>
      </c>
      <c r="D428" s="48">
        <v>1.5E-3</v>
      </c>
      <c r="E428" s="1">
        <f t="shared" si="45"/>
        <v>46613.001035362431</v>
      </c>
      <c r="F428" s="1">
        <f t="shared" si="46"/>
        <v>46613</v>
      </c>
      <c r="G428" s="1">
        <f t="shared" si="42"/>
        <v>6.0589999338844791E-4</v>
      </c>
      <c r="K428" s="1">
        <f>+G428</f>
        <v>6.0589999338844791E-4</v>
      </c>
      <c r="P428" s="1">
        <f t="shared" ca="1" si="47"/>
        <v>-3.5033363394134324E-3</v>
      </c>
      <c r="S428" s="108">
        <f t="shared" si="48"/>
        <v>36733.998899999999</v>
      </c>
    </row>
    <row r="429" spans="1:20" x14ac:dyDescent="0.2">
      <c r="A429" s="30" t="s">
        <v>167</v>
      </c>
      <c r="B429" s="31" t="s">
        <v>45</v>
      </c>
      <c r="C429" s="32">
        <v>51796.391000000003</v>
      </c>
      <c r="D429" s="33"/>
      <c r="E429" s="34">
        <f t="shared" si="45"/>
        <v>46688.003893331865</v>
      </c>
      <c r="F429" s="1">
        <f t="shared" si="46"/>
        <v>46688</v>
      </c>
      <c r="G429" s="1">
        <f t="shared" si="42"/>
        <v>2.2784000029787421E-3</v>
      </c>
      <c r="I429" s="1">
        <f>+G429</f>
        <v>2.2784000029787421E-3</v>
      </c>
      <c r="P429" s="1">
        <f t="shared" ca="1" si="47"/>
        <v>-3.5203908803610792E-3</v>
      </c>
      <c r="S429" s="108">
        <f t="shared" si="48"/>
        <v>36777.891000000003</v>
      </c>
    </row>
    <row r="430" spans="1:20" x14ac:dyDescent="0.2">
      <c r="A430" s="30" t="s">
        <v>168</v>
      </c>
      <c r="B430" s="31" t="s">
        <v>45</v>
      </c>
      <c r="C430" s="32">
        <v>51835.597399999999</v>
      </c>
      <c r="D430" s="33"/>
      <c r="E430" s="34">
        <f t="shared" si="45"/>
        <v>46754.999823139107</v>
      </c>
      <c r="F430" s="1">
        <f t="shared" si="46"/>
        <v>46755</v>
      </c>
      <c r="G430" s="1">
        <f t="shared" si="42"/>
        <v>-1.0350000229664147E-4</v>
      </c>
      <c r="K430" s="1">
        <f>+G430</f>
        <v>-1.0350000229664147E-4</v>
      </c>
      <c r="P430" s="1">
        <f t="shared" ca="1" si="47"/>
        <v>-3.5356262702743117E-3</v>
      </c>
      <c r="S430" s="108">
        <f t="shared" si="48"/>
        <v>36817.097399999999</v>
      </c>
    </row>
    <row r="431" spans="1:20" x14ac:dyDescent="0.2">
      <c r="A431" s="30" t="s">
        <v>169</v>
      </c>
      <c r="B431" s="31" t="s">
        <v>45</v>
      </c>
      <c r="C431" s="32">
        <v>51840.277999999998</v>
      </c>
      <c r="D431" s="33"/>
      <c r="E431" s="34">
        <f t="shared" si="45"/>
        <v>46762.998036416931</v>
      </c>
      <c r="F431" s="1">
        <f t="shared" si="46"/>
        <v>46763</v>
      </c>
      <c r="G431" s="1">
        <f t="shared" si="42"/>
        <v>-1.1491000041132793E-3</v>
      </c>
      <c r="I431" s="1">
        <f>+G431</f>
        <v>-1.1491000041132793E-3</v>
      </c>
      <c r="P431" s="1">
        <f t="shared" ca="1" si="47"/>
        <v>-3.5374454213087259E-3</v>
      </c>
      <c r="S431" s="108">
        <f t="shared" si="48"/>
        <v>36821.777999999998</v>
      </c>
    </row>
    <row r="432" spans="1:20" x14ac:dyDescent="0.2">
      <c r="A432" s="30" t="s">
        <v>168</v>
      </c>
      <c r="B432" s="31" t="s">
        <v>45</v>
      </c>
      <c r="C432" s="32">
        <v>51869.541400000002</v>
      </c>
      <c r="D432" s="33"/>
      <c r="E432" s="34">
        <f t="shared" si="45"/>
        <v>46813.003359331597</v>
      </c>
      <c r="F432" s="1">
        <f t="shared" si="46"/>
        <v>46813</v>
      </c>
      <c r="G432" s="1">
        <f t="shared" si="42"/>
        <v>1.9658999954117462E-3</v>
      </c>
      <c r="K432" s="1">
        <f t="shared" ref="K432:K439" si="50">+G432</f>
        <v>1.9658999954117462E-3</v>
      </c>
      <c r="P432" s="1">
        <f t="shared" ca="1" si="47"/>
        <v>-3.5488151152738255E-3</v>
      </c>
      <c r="S432" s="108">
        <f t="shared" si="48"/>
        <v>36851.041400000002</v>
      </c>
    </row>
    <row r="433" spans="1:19" x14ac:dyDescent="0.2">
      <c r="A433" s="30" t="s">
        <v>168</v>
      </c>
      <c r="B433" s="31" t="s">
        <v>45</v>
      </c>
      <c r="C433" s="32">
        <v>51870.710899999998</v>
      </c>
      <c r="D433" s="33"/>
      <c r="E433" s="34">
        <f t="shared" si="45"/>
        <v>46815.001801930492</v>
      </c>
      <c r="F433" s="1">
        <f t="shared" si="46"/>
        <v>46815</v>
      </c>
      <c r="G433" s="1">
        <f t="shared" si="42"/>
        <v>1.0544999968260527E-3</v>
      </c>
      <c r="K433" s="1">
        <f t="shared" si="50"/>
        <v>1.0544999968260527E-3</v>
      </c>
      <c r="P433" s="1">
        <f t="shared" ca="1" si="47"/>
        <v>-3.5492699030324291E-3</v>
      </c>
      <c r="S433" s="108">
        <f t="shared" si="48"/>
        <v>36852.210899999998</v>
      </c>
    </row>
    <row r="434" spans="1:19" x14ac:dyDescent="0.2">
      <c r="A434" s="30" t="s">
        <v>168</v>
      </c>
      <c r="B434" s="31" t="s">
        <v>45</v>
      </c>
      <c r="C434" s="32">
        <v>51873.637000000002</v>
      </c>
      <c r="D434" s="33"/>
      <c r="E434" s="34">
        <f t="shared" si="45"/>
        <v>46820.001924109762</v>
      </c>
      <c r="F434" s="1">
        <f t="shared" si="46"/>
        <v>46820</v>
      </c>
      <c r="G434" s="1">
        <f t="shared" si="42"/>
        <v>1.1260000028414652E-3</v>
      </c>
      <c r="K434" s="1">
        <f t="shared" si="50"/>
        <v>1.1260000028414652E-3</v>
      </c>
      <c r="P434" s="1">
        <f t="shared" ca="1" si="47"/>
        <v>-3.5504068724289389E-3</v>
      </c>
      <c r="S434" s="108">
        <f t="shared" si="48"/>
        <v>36855.137000000002</v>
      </c>
    </row>
    <row r="435" spans="1:19" x14ac:dyDescent="0.2">
      <c r="A435" s="30" t="s">
        <v>168</v>
      </c>
      <c r="B435" s="31" t="s">
        <v>45</v>
      </c>
      <c r="C435" s="32">
        <v>51876.57</v>
      </c>
      <c r="D435" s="33"/>
      <c r="E435" s="34">
        <f t="shared" si="45"/>
        <v>46825.013837014914</v>
      </c>
      <c r="F435" s="1">
        <f t="shared" si="46"/>
        <v>46825</v>
      </c>
      <c r="G435" s="1">
        <f t="shared" ref="G435:G498" si="51">C435-(C$7+C$8*F435)</f>
        <v>8.0974999946192838E-3</v>
      </c>
      <c r="K435" s="1">
        <f t="shared" si="50"/>
        <v>8.0974999946192838E-3</v>
      </c>
      <c r="P435" s="1">
        <f t="shared" ca="1" si="47"/>
        <v>-3.5515438418254486E-3</v>
      </c>
      <c r="S435" s="108">
        <f t="shared" si="48"/>
        <v>36858.07</v>
      </c>
    </row>
    <row r="436" spans="1:19" x14ac:dyDescent="0.2">
      <c r="A436" s="30" t="s">
        <v>168</v>
      </c>
      <c r="B436" s="31" t="s">
        <v>45</v>
      </c>
      <c r="C436" s="32">
        <v>51897.629000000001</v>
      </c>
      <c r="D436" s="33"/>
      <c r="E436" s="34">
        <f t="shared" si="45"/>
        <v>46860.999474201977</v>
      </c>
      <c r="F436" s="1">
        <f t="shared" si="46"/>
        <v>46861</v>
      </c>
      <c r="G436" s="1">
        <f t="shared" si="51"/>
        <v>-3.077000001212582E-4</v>
      </c>
      <c r="K436" s="1">
        <f t="shared" si="50"/>
        <v>-3.077000001212582E-4</v>
      </c>
      <c r="P436" s="1">
        <f t="shared" ca="1" si="47"/>
        <v>-3.5597300214803181E-3</v>
      </c>
      <c r="S436" s="108">
        <f t="shared" si="48"/>
        <v>36879.129000000001</v>
      </c>
    </row>
    <row r="437" spans="1:19" x14ac:dyDescent="0.2">
      <c r="A437" s="30" t="s">
        <v>168</v>
      </c>
      <c r="B437" s="31" t="s">
        <v>45</v>
      </c>
      <c r="C437" s="32">
        <v>51897.631200000003</v>
      </c>
      <c r="D437" s="33"/>
      <c r="E437" s="34">
        <f t="shared" si="45"/>
        <v>46861.003233563861</v>
      </c>
      <c r="F437" s="1">
        <f t="shared" si="46"/>
        <v>46861</v>
      </c>
      <c r="G437" s="1">
        <f t="shared" si="51"/>
        <v>1.8923000025097281E-3</v>
      </c>
      <c r="K437" s="1">
        <f t="shared" si="50"/>
        <v>1.8923000025097281E-3</v>
      </c>
      <c r="P437" s="1">
        <f t="shared" ca="1" si="47"/>
        <v>-3.5597300214803181E-3</v>
      </c>
      <c r="S437" s="108">
        <f t="shared" si="48"/>
        <v>36879.131200000003</v>
      </c>
    </row>
    <row r="438" spans="1:19" x14ac:dyDescent="0.2">
      <c r="A438" s="49" t="s">
        <v>170</v>
      </c>
      <c r="B438" s="50" t="s">
        <v>45</v>
      </c>
      <c r="C438" s="49">
        <v>51899.385470000001</v>
      </c>
      <c r="D438" s="49">
        <v>2E-3</v>
      </c>
      <c r="E438" s="1">
        <f t="shared" si="45"/>
        <v>46864.00093163822</v>
      </c>
      <c r="F438" s="1">
        <f t="shared" si="46"/>
        <v>46864</v>
      </c>
      <c r="G438" s="1">
        <f t="shared" si="51"/>
        <v>5.4519999684998766E-4</v>
      </c>
      <c r="K438" s="1">
        <f t="shared" si="50"/>
        <v>5.4519999684998766E-4</v>
      </c>
      <c r="P438" s="1">
        <f t="shared" ca="1" si="47"/>
        <v>-3.5604122031182243E-3</v>
      </c>
      <c r="S438" s="108">
        <f t="shared" si="48"/>
        <v>36880.885470000001</v>
      </c>
    </row>
    <row r="439" spans="1:19" x14ac:dyDescent="0.2">
      <c r="A439" s="30" t="s">
        <v>168</v>
      </c>
      <c r="B439" s="31" t="s">
        <v>45</v>
      </c>
      <c r="C439" s="32">
        <v>51948.5432</v>
      </c>
      <c r="D439" s="33"/>
      <c r="E439" s="34">
        <f t="shared" si="45"/>
        <v>46948.00170264917</v>
      </c>
      <c r="F439" s="1">
        <f t="shared" si="46"/>
        <v>46948</v>
      </c>
      <c r="G439" s="1">
        <f t="shared" si="51"/>
        <v>9.9639999825740233E-4</v>
      </c>
      <c r="K439" s="1">
        <f t="shared" si="50"/>
        <v>9.9639999825740233E-4</v>
      </c>
      <c r="P439" s="1">
        <f t="shared" ca="1" si="47"/>
        <v>-3.5795132889795897E-3</v>
      </c>
      <c r="S439" s="108">
        <f t="shared" si="48"/>
        <v>36930.0432</v>
      </c>
    </row>
    <row r="440" spans="1:19" x14ac:dyDescent="0.2">
      <c r="A440" s="30" t="s">
        <v>171</v>
      </c>
      <c r="B440" s="31" t="s">
        <v>45</v>
      </c>
      <c r="C440" s="32">
        <v>52171.512999999999</v>
      </c>
      <c r="D440" s="33"/>
      <c r="E440" s="34">
        <f t="shared" si="45"/>
        <v>47329.012687333692</v>
      </c>
      <c r="F440" s="1">
        <f t="shared" si="46"/>
        <v>47329</v>
      </c>
      <c r="G440" s="1">
        <f t="shared" si="51"/>
        <v>7.4246999938623048E-3</v>
      </c>
      <c r="I440" s="1">
        <f>+G440</f>
        <v>7.4246999938623048E-3</v>
      </c>
      <c r="P440" s="1">
        <f t="shared" ca="1" si="47"/>
        <v>-3.666150356993636E-3</v>
      </c>
      <c r="S440" s="108">
        <f t="shared" si="48"/>
        <v>37153.012999999999</v>
      </c>
    </row>
    <row r="441" spans="1:19" x14ac:dyDescent="0.2">
      <c r="A441" s="46" t="s">
        <v>172</v>
      </c>
      <c r="B441" s="51" t="s">
        <v>56</v>
      </c>
      <c r="C441" s="49">
        <v>52190.529199999997</v>
      </c>
      <c r="D441" s="49">
        <v>2.5999999999999999E-3</v>
      </c>
      <c r="E441" s="1">
        <f t="shared" si="45"/>
        <v>47361.507586135944</v>
      </c>
      <c r="F441" s="1">
        <f t="shared" si="46"/>
        <v>47361.5</v>
      </c>
      <c r="G441" s="1">
        <f t="shared" si="51"/>
        <v>4.4394499927875586E-3</v>
      </c>
      <c r="J441" s="1">
        <f>+G441</f>
        <v>4.4394499927875586E-3</v>
      </c>
      <c r="P441" s="1">
        <f t="shared" ca="1" si="47"/>
        <v>-3.6735406580709496E-3</v>
      </c>
      <c r="S441" s="108">
        <f t="shared" si="48"/>
        <v>37172.029199999997</v>
      </c>
    </row>
    <row r="442" spans="1:19" x14ac:dyDescent="0.2">
      <c r="A442" s="46" t="s">
        <v>172</v>
      </c>
      <c r="B442" s="51" t="s">
        <v>45</v>
      </c>
      <c r="C442" s="49">
        <v>52201.350400000003</v>
      </c>
      <c r="D442" s="49">
        <v>5.0000000000000001E-4</v>
      </c>
      <c r="E442" s="1">
        <f t="shared" si="45"/>
        <v>47379.998861938635</v>
      </c>
      <c r="F442" s="1">
        <f t="shared" si="46"/>
        <v>47380</v>
      </c>
      <c r="G442" s="1">
        <f t="shared" si="51"/>
        <v>-6.6599999991012737E-4</v>
      </c>
      <c r="J442" s="1">
        <f>+G442</f>
        <v>-6.6599999991012737E-4</v>
      </c>
      <c r="P442" s="1">
        <f t="shared" ca="1" si="47"/>
        <v>-3.6777474448380348E-3</v>
      </c>
      <c r="S442" s="108">
        <f t="shared" si="48"/>
        <v>37182.850400000003</v>
      </c>
    </row>
    <row r="443" spans="1:19" x14ac:dyDescent="0.2">
      <c r="A443" s="30" t="s">
        <v>168</v>
      </c>
      <c r="B443" s="31" t="s">
        <v>45</v>
      </c>
      <c r="C443" s="32">
        <v>52207.786</v>
      </c>
      <c r="D443" s="33"/>
      <c r="E443" s="34">
        <f t="shared" si="45"/>
        <v>47390.996020715444</v>
      </c>
      <c r="F443" s="1">
        <f t="shared" si="46"/>
        <v>47391</v>
      </c>
      <c r="G443" s="1">
        <f t="shared" si="51"/>
        <v>-2.3287000003620051E-3</v>
      </c>
      <c r="K443" s="1">
        <f>+G443</f>
        <v>-2.3287000003620051E-3</v>
      </c>
      <c r="P443" s="1">
        <f t="shared" ca="1" si="47"/>
        <v>-3.680248777510357E-3</v>
      </c>
      <c r="S443" s="108">
        <f t="shared" si="48"/>
        <v>37189.286</v>
      </c>
    </row>
    <row r="444" spans="1:19" x14ac:dyDescent="0.2">
      <c r="A444" s="30" t="s">
        <v>168</v>
      </c>
      <c r="B444" s="31" t="s">
        <v>45</v>
      </c>
      <c r="C444" s="32">
        <v>52223.591</v>
      </c>
      <c r="D444" s="33"/>
      <c r="E444" s="34">
        <f t="shared" si="45"/>
        <v>47418.003618214927</v>
      </c>
      <c r="F444" s="1">
        <f t="shared" si="46"/>
        <v>47418</v>
      </c>
      <c r="G444" s="1">
        <f t="shared" si="51"/>
        <v>2.1173999994061887E-3</v>
      </c>
      <c r="K444" s="1">
        <f>+G444</f>
        <v>2.1173999994061887E-3</v>
      </c>
      <c r="P444" s="1">
        <f t="shared" ca="1" si="47"/>
        <v>-3.6863884122515095E-3</v>
      </c>
      <c r="S444" s="108">
        <f t="shared" si="48"/>
        <v>37205.091</v>
      </c>
    </row>
    <row r="445" spans="1:19" x14ac:dyDescent="0.2">
      <c r="A445" s="30" t="s">
        <v>168</v>
      </c>
      <c r="B445" s="31" t="s">
        <v>45</v>
      </c>
      <c r="C445" s="32">
        <v>52230.61</v>
      </c>
      <c r="D445" s="33"/>
      <c r="E445" s="34">
        <f t="shared" si="45"/>
        <v>47429.997691410041</v>
      </c>
      <c r="F445" s="1">
        <f t="shared" si="46"/>
        <v>47430</v>
      </c>
      <c r="G445" s="1">
        <f t="shared" si="51"/>
        <v>-1.3509999989764765E-3</v>
      </c>
      <c r="K445" s="1">
        <f>+G445</f>
        <v>-1.3509999989764765E-3</v>
      </c>
      <c r="P445" s="1">
        <f t="shared" ca="1" si="47"/>
        <v>-3.6891171388031344E-3</v>
      </c>
      <c r="S445" s="108">
        <f t="shared" si="48"/>
        <v>37212.11</v>
      </c>
    </row>
    <row r="446" spans="1:19" x14ac:dyDescent="0.2">
      <c r="A446" s="30" t="s">
        <v>168</v>
      </c>
      <c r="B446" s="31" t="s">
        <v>45</v>
      </c>
      <c r="C446" s="32">
        <v>52230.611700000001</v>
      </c>
      <c r="D446" s="33"/>
      <c r="E446" s="34">
        <f t="shared" si="45"/>
        <v>47430.000596371494</v>
      </c>
      <c r="F446" s="1">
        <f t="shared" si="46"/>
        <v>47430</v>
      </c>
      <c r="G446" s="1">
        <f t="shared" si="51"/>
        <v>3.4900000173365697E-4</v>
      </c>
      <c r="K446" s="1">
        <f>+G446</f>
        <v>3.4900000173365697E-4</v>
      </c>
      <c r="P446" s="1">
        <f t="shared" ca="1" si="47"/>
        <v>-3.6891171388031344E-3</v>
      </c>
      <c r="S446" s="108">
        <f t="shared" si="48"/>
        <v>37212.111700000001</v>
      </c>
    </row>
    <row r="447" spans="1:19" x14ac:dyDescent="0.2">
      <c r="A447" s="30" t="s">
        <v>168</v>
      </c>
      <c r="B447" s="31" t="s">
        <v>45</v>
      </c>
      <c r="C447" s="32">
        <v>52230.612999999998</v>
      </c>
      <c r="D447" s="33"/>
      <c r="E447" s="34">
        <f t="shared" si="45"/>
        <v>47430.002817812601</v>
      </c>
      <c r="F447" s="1">
        <f t="shared" si="46"/>
        <v>47430</v>
      </c>
      <c r="G447" s="1">
        <f t="shared" si="51"/>
        <v>1.6489999979967251E-3</v>
      </c>
      <c r="K447" s="1">
        <f>+G447</f>
        <v>1.6489999979967251E-3</v>
      </c>
      <c r="P447" s="1">
        <f t="shared" ca="1" si="47"/>
        <v>-3.6891171388031344E-3</v>
      </c>
      <c r="S447" s="108">
        <f t="shared" si="48"/>
        <v>37212.112999999998</v>
      </c>
    </row>
    <row r="448" spans="1:19" x14ac:dyDescent="0.2">
      <c r="A448" s="30" t="s">
        <v>173</v>
      </c>
      <c r="B448" s="31" t="s">
        <v>45</v>
      </c>
      <c r="C448" s="32">
        <v>52252.264000000003</v>
      </c>
      <c r="D448" s="33"/>
      <c r="E448" s="34">
        <f t="shared" si="45"/>
        <v>47467.000065105312</v>
      </c>
      <c r="F448" s="1">
        <f t="shared" si="46"/>
        <v>47467</v>
      </c>
      <c r="G448" s="1">
        <f t="shared" si="51"/>
        <v>3.8099999073892832E-5</v>
      </c>
      <c r="I448" s="1">
        <f>+G448</f>
        <v>3.8099999073892832E-5</v>
      </c>
      <c r="P448" s="1">
        <f t="shared" ca="1" si="47"/>
        <v>-3.6975307123373064E-3</v>
      </c>
      <c r="S448" s="108">
        <f t="shared" si="48"/>
        <v>37233.764000000003</v>
      </c>
    </row>
    <row r="449" spans="1:19" x14ac:dyDescent="0.2">
      <c r="A449" s="30" t="s">
        <v>168</v>
      </c>
      <c r="B449" s="31" t="s">
        <v>45</v>
      </c>
      <c r="C449" s="32">
        <v>52305.517099999997</v>
      </c>
      <c r="D449" s="33"/>
      <c r="E449" s="34">
        <f t="shared" si="45"/>
        <v>47557.999007870218</v>
      </c>
      <c r="F449" s="1">
        <f t="shared" si="46"/>
        <v>47558</v>
      </c>
      <c r="G449" s="1">
        <f t="shared" si="51"/>
        <v>-5.8060000446857885E-4</v>
      </c>
      <c r="K449" s="1">
        <f>+G449</f>
        <v>-5.8060000446857885E-4</v>
      </c>
      <c r="P449" s="1">
        <f t="shared" ca="1" si="47"/>
        <v>-3.7182235553537835E-3</v>
      </c>
      <c r="S449" s="108">
        <f t="shared" si="48"/>
        <v>37287.017099999997</v>
      </c>
    </row>
    <row r="450" spans="1:19" x14ac:dyDescent="0.2">
      <c r="A450" s="46" t="s">
        <v>172</v>
      </c>
      <c r="B450" s="51" t="s">
        <v>56</v>
      </c>
      <c r="C450" s="49">
        <v>52485.472000000002</v>
      </c>
      <c r="D450" s="49">
        <v>2.3999999999999998E-3</v>
      </c>
      <c r="E450" s="1">
        <f t="shared" si="45"/>
        <v>47865.506094694567</v>
      </c>
      <c r="F450" s="1">
        <f t="shared" si="46"/>
        <v>47865.5</v>
      </c>
      <c r="G450" s="1">
        <f t="shared" si="51"/>
        <v>3.5666499970830046E-3</v>
      </c>
      <c r="J450" s="1">
        <f>+G450</f>
        <v>3.5666499970830046E-3</v>
      </c>
      <c r="P450" s="1">
        <f t="shared" ca="1" si="47"/>
        <v>-3.788147173239137E-3</v>
      </c>
      <c r="S450" s="108">
        <f t="shared" si="48"/>
        <v>37466.972000000002</v>
      </c>
    </row>
    <row r="451" spans="1:19" x14ac:dyDescent="0.2">
      <c r="A451" s="46" t="s">
        <v>172</v>
      </c>
      <c r="B451" s="51" t="s">
        <v>45</v>
      </c>
      <c r="C451" s="49">
        <v>52490.443700000003</v>
      </c>
      <c r="D451" s="49">
        <v>2.9999999999999997E-4</v>
      </c>
      <c r="E451" s="1">
        <f t="shared" si="45"/>
        <v>47874.001739901032</v>
      </c>
      <c r="F451" s="1">
        <f t="shared" si="46"/>
        <v>47874</v>
      </c>
      <c r="G451" s="1">
        <f t="shared" si="51"/>
        <v>1.0181999969063327E-3</v>
      </c>
      <c r="J451" s="1">
        <f>+G451</f>
        <v>1.0181999969063327E-3</v>
      </c>
      <c r="P451" s="1">
        <f t="shared" ca="1" si="47"/>
        <v>-3.7900800212132043E-3</v>
      </c>
      <c r="S451" s="108">
        <f t="shared" si="48"/>
        <v>37471.943700000003</v>
      </c>
    </row>
    <row r="452" spans="1:19" x14ac:dyDescent="0.2">
      <c r="A452" s="52" t="s">
        <v>174</v>
      </c>
      <c r="B452" s="47" t="s">
        <v>45</v>
      </c>
      <c r="C452" s="53">
        <v>52497.467900000003</v>
      </c>
      <c r="D452" s="53">
        <v>2.9999999999999997E-4</v>
      </c>
      <c r="E452" s="1">
        <f t="shared" si="45"/>
        <v>47886.00469886059</v>
      </c>
      <c r="F452" s="1">
        <f t="shared" si="46"/>
        <v>47886</v>
      </c>
      <c r="G452" s="1">
        <f t="shared" si="51"/>
        <v>2.7497999981278554E-3</v>
      </c>
      <c r="J452" s="1">
        <f>+G452</f>
        <v>2.7497999981278554E-3</v>
      </c>
      <c r="P452" s="1">
        <f t="shared" ca="1" si="47"/>
        <v>-3.7928087477648274E-3</v>
      </c>
      <c r="S452" s="108">
        <f t="shared" si="48"/>
        <v>37478.967900000003</v>
      </c>
    </row>
    <row r="453" spans="1:19" x14ac:dyDescent="0.2">
      <c r="A453" s="54" t="s">
        <v>175</v>
      </c>
      <c r="B453" s="34"/>
      <c r="C453" s="55">
        <v>52528.771800000002</v>
      </c>
      <c r="D453" s="56">
        <v>5.0000000000000001E-4</v>
      </c>
      <c r="E453" s="1">
        <f t="shared" si="45"/>
        <v>47939.496829918098</v>
      </c>
      <c r="F453" s="1">
        <f t="shared" si="46"/>
        <v>47939.5</v>
      </c>
      <c r="G453" s="1">
        <f t="shared" si="51"/>
        <v>-1.8551499961176887E-3</v>
      </c>
      <c r="K453" s="1">
        <f>+G453</f>
        <v>-1.8551499961176887E-3</v>
      </c>
      <c r="P453" s="1">
        <f t="shared" ca="1" si="47"/>
        <v>-3.8049743203074811E-3</v>
      </c>
      <c r="S453" s="108">
        <f t="shared" si="48"/>
        <v>37510.271800000002</v>
      </c>
    </row>
    <row r="454" spans="1:19" x14ac:dyDescent="0.2">
      <c r="A454" s="54" t="s">
        <v>175</v>
      </c>
      <c r="B454" s="34"/>
      <c r="C454" s="57">
        <v>52547.792099999999</v>
      </c>
      <c r="D454" s="56">
        <v>1E-3</v>
      </c>
      <c r="E454" s="1">
        <f t="shared" si="45"/>
        <v>47971.998734803841</v>
      </c>
      <c r="F454" s="1">
        <f t="shared" si="46"/>
        <v>47972</v>
      </c>
      <c r="G454" s="1">
        <f t="shared" si="51"/>
        <v>-7.403999989037402E-4</v>
      </c>
      <c r="K454" s="1">
        <f>+G454</f>
        <v>-7.403999989037402E-4</v>
      </c>
      <c r="P454" s="1">
        <f t="shared" ca="1" si="47"/>
        <v>-3.8123646213847947E-3</v>
      </c>
      <c r="S454" s="108">
        <f t="shared" si="48"/>
        <v>37529.292099999999</v>
      </c>
    </row>
    <row r="455" spans="1:19" x14ac:dyDescent="0.2">
      <c r="A455" s="54" t="s">
        <v>175</v>
      </c>
      <c r="B455" s="34"/>
      <c r="C455" s="55">
        <v>52554.815499999997</v>
      </c>
      <c r="D455" s="56">
        <v>1E-4</v>
      </c>
      <c r="E455" s="1">
        <f t="shared" si="45"/>
        <v>47984.000326722715</v>
      </c>
      <c r="F455" s="1">
        <f t="shared" si="46"/>
        <v>47984</v>
      </c>
      <c r="G455" s="1">
        <f t="shared" si="51"/>
        <v>1.911999934236519E-4</v>
      </c>
      <c r="K455" s="1">
        <f>+G455</f>
        <v>1.911999934236519E-4</v>
      </c>
      <c r="P455" s="1">
        <f t="shared" ca="1" si="47"/>
        <v>-3.8150933479364196E-3</v>
      </c>
      <c r="S455" s="108">
        <f t="shared" si="48"/>
        <v>37536.315499999997</v>
      </c>
    </row>
    <row r="456" spans="1:19" x14ac:dyDescent="0.2">
      <c r="A456" s="58" t="s">
        <v>176</v>
      </c>
      <c r="B456" s="50" t="s">
        <v>45</v>
      </c>
      <c r="C456" s="49">
        <v>52555.404999999999</v>
      </c>
      <c r="D456" s="49">
        <v>5.0000000000000001E-3</v>
      </c>
      <c r="E456" s="1">
        <f t="shared" si="45"/>
        <v>47985.007664826226</v>
      </c>
      <c r="F456" s="1">
        <f t="shared" si="46"/>
        <v>47985</v>
      </c>
      <c r="G456" s="1">
        <f t="shared" si="51"/>
        <v>4.4855000014649704E-3</v>
      </c>
      <c r="I456" s="1">
        <f>+G456</f>
        <v>4.4855000014649704E-3</v>
      </c>
      <c r="P456" s="1">
        <f t="shared" ca="1" si="47"/>
        <v>-3.8153207418157205E-3</v>
      </c>
      <c r="S456" s="108">
        <f t="shared" si="48"/>
        <v>37536.904999999999</v>
      </c>
    </row>
    <row r="457" spans="1:19" x14ac:dyDescent="0.2">
      <c r="A457" s="30" t="s">
        <v>168</v>
      </c>
      <c r="B457" s="31" t="s">
        <v>45</v>
      </c>
      <c r="C457" s="32">
        <v>52587.59</v>
      </c>
      <c r="D457" s="33"/>
      <c r="E457" s="34">
        <f t="shared" si="45"/>
        <v>48040.005420316302</v>
      </c>
      <c r="F457" s="1">
        <f t="shared" si="46"/>
        <v>48040</v>
      </c>
      <c r="G457" s="1">
        <f t="shared" si="51"/>
        <v>3.1719999969936907E-3</v>
      </c>
      <c r="K457" s="1">
        <f t="shared" ref="K457:K462" si="52">+G457</f>
        <v>3.1719999969936907E-3</v>
      </c>
      <c r="P457" s="1">
        <f t="shared" ca="1" si="47"/>
        <v>-3.8278274051773281E-3</v>
      </c>
      <c r="S457" s="108">
        <f t="shared" si="48"/>
        <v>37569.089999999997</v>
      </c>
    </row>
    <row r="458" spans="1:19" x14ac:dyDescent="0.2">
      <c r="A458" s="30" t="s">
        <v>168</v>
      </c>
      <c r="B458" s="31" t="s">
        <v>45</v>
      </c>
      <c r="C458" s="32">
        <v>52618.602899999998</v>
      </c>
      <c r="D458" s="33"/>
      <c r="E458" s="34">
        <f t="shared" si="45"/>
        <v>48093.000290325261</v>
      </c>
      <c r="F458" s="1">
        <f t="shared" si="46"/>
        <v>48093</v>
      </c>
      <c r="G458" s="1">
        <f t="shared" si="51"/>
        <v>1.6989999858196825E-4</v>
      </c>
      <c r="K458" s="1">
        <f t="shared" si="52"/>
        <v>1.6989999858196825E-4</v>
      </c>
      <c r="P458" s="1">
        <f t="shared" ca="1" si="47"/>
        <v>-3.8398792807803322E-3</v>
      </c>
      <c r="S458" s="108">
        <f t="shared" si="48"/>
        <v>37600.102899999998</v>
      </c>
    </row>
    <row r="459" spans="1:19" x14ac:dyDescent="0.2">
      <c r="A459" s="30" t="s">
        <v>168</v>
      </c>
      <c r="B459" s="31" t="s">
        <v>45</v>
      </c>
      <c r="C459" s="32">
        <v>52628.551500000001</v>
      </c>
      <c r="D459" s="33"/>
      <c r="E459" s="34">
        <f t="shared" si="45"/>
        <v>48110.000466502628</v>
      </c>
      <c r="F459" s="1">
        <f t="shared" si="46"/>
        <v>48110</v>
      </c>
      <c r="G459" s="1">
        <f t="shared" si="51"/>
        <v>2.7299999783281237E-4</v>
      </c>
      <c r="K459" s="1">
        <f t="shared" si="52"/>
        <v>2.7299999783281237E-4</v>
      </c>
      <c r="P459" s="1">
        <f t="shared" ca="1" si="47"/>
        <v>-3.8437449767284651E-3</v>
      </c>
      <c r="S459" s="108">
        <f t="shared" si="48"/>
        <v>37610.051500000001</v>
      </c>
    </row>
    <row r="460" spans="1:19" x14ac:dyDescent="0.2">
      <c r="A460" s="30" t="s">
        <v>168</v>
      </c>
      <c r="B460" s="31" t="s">
        <v>45</v>
      </c>
      <c r="C460" s="32">
        <v>52635.574000000001</v>
      </c>
      <c r="D460" s="33"/>
      <c r="E460" s="34">
        <f t="shared" si="45"/>
        <v>48122.000520500733</v>
      </c>
      <c r="F460" s="1">
        <f t="shared" si="46"/>
        <v>48122</v>
      </c>
      <c r="G460" s="1">
        <f t="shared" si="51"/>
        <v>3.0459999834420159E-4</v>
      </c>
      <c r="K460" s="1">
        <f t="shared" si="52"/>
        <v>3.0459999834420159E-4</v>
      </c>
      <c r="P460" s="1">
        <f t="shared" ca="1" si="47"/>
        <v>-3.84647370328009E-3</v>
      </c>
      <c r="S460" s="108">
        <f t="shared" si="48"/>
        <v>37617.074000000001</v>
      </c>
    </row>
    <row r="461" spans="1:19" x14ac:dyDescent="0.2">
      <c r="A461" s="46" t="s">
        <v>177</v>
      </c>
      <c r="B461" s="59" t="s">
        <v>45</v>
      </c>
      <c r="C461" s="49">
        <v>52858.534</v>
      </c>
      <c r="D461" s="49">
        <v>5.0000000000000001E-3</v>
      </c>
      <c r="E461" s="1">
        <f t="shared" si="45"/>
        <v>48502.994758936897</v>
      </c>
      <c r="F461" s="1">
        <f t="shared" si="46"/>
        <v>48503</v>
      </c>
      <c r="G461" s="1">
        <f t="shared" si="51"/>
        <v>-3.0670999985886738E-3</v>
      </c>
      <c r="K461" s="1">
        <f t="shared" si="52"/>
        <v>-3.0670999985886738E-3</v>
      </c>
      <c r="P461" s="1">
        <f t="shared" ca="1" si="47"/>
        <v>-3.9331107712941363E-3</v>
      </c>
      <c r="S461" s="108">
        <f t="shared" si="48"/>
        <v>37840.034</v>
      </c>
    </row>
    <row r="462" spans="1:19" x14ac:dyDescent="0.2">
      <c r="A462" s="30" t="s">
        <v>178</v>
      </c>
      <c r="B462" s="31" t="s">
        <v>45</v>
      </c>
      <c r="C462" s="32">
        <v>52900.673999999999</v>
      </c>
      <c r="D462" s="33"/>
      <c r="E462" s="34">
        <f t="shared" si="45"/>
        <v>48575.003626929807</v>
      </c>
      <c r="F462" s="1">
        <f t="shared" si="46"/>
        <v>48575</v>
      </c>
      <c r="G462" s="1">
        <f t="shared" si="51"/>
        <v>2.1224999945843592E-3</v>
      </c>
      <c r="K462" s="1">
        <f t="shared" si="52"/>
        <v>2.1224999945843592E-3</v>
      </c>
      <c r="P462" s="1">
        <f t="shared" ca="1" si="47"/>
        <v>-3.9494831306038768E-3</v>
      </c>
      <c r="S462" s="108">
        <f t="shared" si="48"/>
        <v>37882.173999999999</v>
      </c>
    </row>
    <row r="463" spans="1:19" x14ac:dyDescent="0.2">
      <c r="A463" s="60" t="s">
        <v>179</v>
      </c>
      <c r="B463" s="61"/>
      <c r="C463" s="49">
        <v>52902.427199999998</v>
      </c>
      <c r="D463" s="49">
        <v>1E-4</v>
      </c>
      <c r="E463" s="1">
        <f t="shared" si="45"/>
        <v>48577.999496587261</v>
      </c>
      <c r="F463" s="1">
        <f t="shared" si="46"/>
        <v>48578</v>
      </c>
      <c r="G463" s="1">
        <f t="shared" si="51"/>
        <v>-2.9460000951075926E-4</v>
      </c>
      <c r="J463" s="1">
        <f>+G463</f>
        <v>-2.9460000951075926E-4</v>
      </c>
      <c r="P463" s="1">
        <f t="shared" ca="1" si="47"/>
        <v>-3.950165312241783E-3</v>
      </c>
      <c r="S463" s="108">
        <f t="shared" si="48"/>
        <v>37883.927199999998</v>
      </c>
    </row>
    <row r="464" spans="1:19" x14ac:dyDescent="0.2">
      <c r="A464" s="49" t="s">
        <v>170</v>
      </c>
      <c r="B464" s="50" t="s">
        <v>45</v>
      </c>
      <c r="C464" s="49">
        <v>52940.46587</v>
      </c>
      <c r="D464" s="49">
        <v>1E-3</v>
      </c>
      <c r="E464" s="1">
        <f t="shared" si="45"/>
        <v>48643.000008373121</v>
      </c>
      <c r="F464" s="1">
        <f t="shared" si="46"/>
        <v>48643</v>
      </c>
      <c r="G464" s="1">
        <f t="shared" si="51"/>
        <v>4.8999936552718282E-6</v>
      </c>
      <c r="K464" s="1">
        <f>+G464</f>
        <v>4.8999936552718282E-6</v>
      </c>
      <c r="P464" s="1">
        <f t="shared" ca="1" si="47"/>
        <v>-3.9649459143964103E-3</v>
      </c>
      <c r="S464" s="108">
        <f t="shared" si="48"/>
        <v>37921.96587</v>
      </c>
    </row>
    <row r="465" spans="1:19" x14ac:dyDescent="0.2">
      <c r="A465" s="46" t="s">
        <v>180</v>
      </c>
      <c r="B465" s="51" t="s">
        <v>56</v>
      </c>
      <c r="C465" s="49">
        <v>52944.270299999996</v>
      </c>
      <c r="D465" s="49">
        <v>1.1000000000000001E-3</v>
      </c>
      <c r="E465" s="1">
        <f t="shared" si="45"/>
        <v>48649.501021606578</v>
      </c>
      <c r="F465" s="1">
        <f t="shared" si="46"/>
        <v>48649.5</v>
      </c>
      <c r="G465" s="1">
        <f t="shared" si="51"/>
        <v>5.978499902994372E-4</v>
      </c>
      <c r="K465" s="1">
        <f>+G465</f>
        <v>5.978499902994372E-4</v>
      </c>
      <c r="P465" s="1">
        <f t="shared" ca="1" si="47"/>
        <v>-3.9664239746118723E-3</v>
      </c>
      <c r="S465" s="108">
        <f t="shared" si="48"/>
        <v>37925.770299999996</v>
      </c>
    </row>
    <row r="466" spans="1:19" x14ac:dyDescent="0.2">
      <c r="A466" s="46" t="s">
        <v>180</v>
      </c>
      <c r="B466" s="51" t="s">
        <v>45</v>
      </c>
      <c r="C466" s="49">
        <v>52944.5625</v>
      </c>
      <c r="D466" s="49">
        <v>5.0000000000000001E-4</v>
      </c>
      <c r="E466" s="1">
        <f t="shared" si="45"/>
        <v>48650.000333216165</v>
      </c>
      <c r="F466" s="1">
        <f t="shared" si="46"/>
        <v>48650</v>
      </c>
      <c r="G466" s="1">
        <f t="shared" si="51"/>
        <v>1.9500000053085387E-4</v>
      </c>
      <c r="K466" s="1">
        <f>+G466</f>
        <v>1.9500000053085387E-4</v>
      </c>
      <c r="P466" s="1">
        <f t="shared" ca="1" si="47"/>
        <v>-3.9665376715515236E-3</v>
      </c>
      <c r="S466" s="108">
        <f t="shared" si="48"/>
        <v>37926.0625</v>
      </c>
    </row>
    <row r="467" spans="1:19" x14ac:dyDescent="0.2">
      <c r="A467" s="30" t="s">
        <v>178</v>
      </c>
      <c r="B467" s="31" t="s">
        <v>45</v>
      </c>
      <c r="C467" s="32">
        <v>52986.696499999998</v>
      </c>
      <c r="D467" s="33"/>
      <c r="E467" s="34">
        <f t="shared" si="45"/>
        <v>48721.998948403947</v>
      </c>
      <c r="F467" s="1">
        <f t="shared" si="46"/>
        <v>48722</v>
      </c>
      <c r="G467" s="1">
        <f t="shared" si="51"/>
        <v>-6.1540000751847401E-4</v>
      </c>
      <c r="K467" s="1">
        <f>+G467</f>
        <v>-6.1540000751847401E-4</v>
      </c>
      <c r="P467" s="1">
        <f t="shared" ca="1" si="47"/>
        <v>-3.9829100308612642E-3</v>
      </c>
      <c r="S467" s="108">
        <f t="shared" si="48"/>
        <v>37968.196499999998</v>
      </c>
    </row>
    <row r="468" spans="1:19" x14ac:dyDescent="0.2">
      <c r="A468" s="30" t="s">
        <v>178</v>
      </c>
      <c r="B468" s="31" t="s">
        <v>45</v>
      </c>
      <c r="C468" s="32">
        <v>53001.334000000003</v>
      </c>
      <c r="D468" s="33"/>
      <c r="E468" s="34">
        <f t="shared" si="45"/>
        <v>48747.011520906235</v>
      </c>
      <c r="F468" s="1">
        <f t="shared" si="46"/>
        <v>48747</v>
      </c>
      <c r="G468" s="1">
        <f t="shared" si="51"/>
        <v>6.7420999985188246E-3</v>
      </c>
      <c r="K468" s="1">
        <f>+G468</f>
        <v>6.7420999985188246E-3</v>
      </c>
      <c r="P468" s="1">
        <f t="shared" ca="1" si="47"/>
        <v>-3.9885948778438131E-3</v>
      </c>
      <c r="S468" s="108">
        <f t="shared" si="48"/>
        <v>37982.834000000003</v>
      </c>
    </row>
    <row r="469" spans="1:19" x14ac:dyDescent="0.2">
      <c r="A469" s="46" t="s">
        <v>181</v>
      </c>
      <c r="B469" s="59" t="s">
        <v>45</v>
      </c>
      <c r="C469" s="46">
        <v>53253.557000000001</v>
      </c>
      <c r="D469" s="46">
        <v>3.0000000000000001E-3</v>
      </c>
      <c r="E469" s="1">
        <f t="shared" ref="E469:E532" si="53">(C469-C$7)/C$8</f>
        <v>49178.010398736711</v>
      </c>
      <c r="F469" s="1">
        <f t="shared" ref="F469:F532" si="54">ROUND(2*E469,0)/2</f>
        <v>49178</v>
      </c>
      <c r="G469" s="1">
        <f t="shared" si="51"/>
        <v>6.0853999966639094E-3</v>
      </c>
      <c r="I469" s="1">
        <f>+G469</f>
        <v>6.0853999966639094E-3</v>
      </c>
      <c r="P469" s="1">
        <f t="shared" ref="P469:P532" ca="1" si="55">+C$11+C$12*F469</f>
        <v>-4.086601639822959E-3</v>
      </c>
      <c r="S469" s="108">
        <f t="shared" ref="S469:S532" si="56">C469-15018.5</f>
        <v>38235.057000000001</v>
      </c>
    </row>
    <row r="470" spans="1:19" x14ac:dyDescent="0.2">
      <c r="A470" s="60" t="s">
        <v>182</v>
      </c>
      <c r="B470" s="62"/>
      <c r="C470" s="49">
        <v>53266.424700000003</v>
      </c>
      <c r="D470" s="49">
        <v>1E-4</v>
      </c>
      <c r="E470" s="1">
        <f t="shared" si="53"/>
        <v>49199.998735487367</v>
      </c>
      <c r="F470" s="1">
        <f t="shared" si="54"/>
        <v>49200</v>
      </c>
      <c r="G470" s="1">
        <f t="shared" si="51"/>
        <v>-7.4000000313390046E-4</v>
      </c>
      <c r="J470" s="1">
        <f>+G470</f>
        <v>-7.4000000313390046E-4</v>
      </c>
      <c r="P470" s="1">
        <f t="shared" ca="1" si="55"/>
        <v>-4.0916043051676017E-3</v>
      </c>
      <c r="S470" s="108">
        <f t="shared" si="56"/>
        <v>38247.924700000003</v>
      </c>
    </row>
    <row r="471" spans="1:19" x14ac:dyDescent="0.2">
      <c r="A471" s="60" t="s">
        <v>182</v>
      </c>
      <c r="B471" s="62"/>
      <c r="C471" s="49">
        <v>53300.367400000003</v>
      </c>
      <c r="D471" s="49">
        <v>1E-4</v>
      </c>
      <c r="E471" s="1">
        <f t="shared" si="53"/>
        <v>49258.000050238748</v>
      </c>
      <c r="F471" s="1">
        <f t="shared" si="54"/>
        <v>49258</v>
      </c>
      <c r="G471" s="1">
        <f t="shared" si="51"/>
        <v>2.939999831141904E-5</v>
      </c>
      <c r="J471" s="1">
        <f>+G471</f>
        <v>2.939999831141904E-5</v>
      </c>
      <c r="P471" s="1">
        <f t="shared" ca="1" si="55"/>
        <v>-4.1047931501671155E-3</v>
      </c>
      <c r="S471" s="108">
        <f t="shared" si="56"/>
        <v>38281.867400000003</v>
      </c>
    </row>
    <row r="472" spans="1:19" x14ac:dyDescent="0.2">
      <c r="A472" s="60" t="s">
        <v>182</v>
      </c>
      <c r="B472" s="50" t="s">
        <v>56</v>
      </c>
      <c r="C472" s="49">
        <v>53303.580900000001</v>
      </c>
      <c r="D472" s="49">
        <v>2.9999999999999997E-4</v>
      </c>
      <c r="E472" s="1">
        <f t="shared" si="53"/>
        <v>49263.491281783477</v>
      </c>
      <c r="F472" s="1">
        <f t="shared" si="54"/>
        <v>49263.5</v>
      </c>
      <c r="G472" s="1">
        <f t="shared" si="51"/>
        <v>-5.1019500024267472E-3</v>
      </c>
      <c r="J472" s="1">
        <f>+G472</f>
        <v>-5.1019500024267472E-3</v>
      </c>
      <c r="P472" s="1">
        <f t="shared" ca="1" si="55"/>
        <v>-4.1060438165032766E-3</v>
      </c>
      <c r="S472" s="108">
        <f t="shared" si="56"/>
        <v>38285.080900000001</v>
      </c>
    </row>
    <row r="473" spans="1:19" x14ac:dyDescent="0.2">
      <c r="A473" s="30" t="s">
        <v>178</v>
      </c>
      <c r="B473" s="31" t="s">
        <v>45</v>
      </c>
      <c r="C473" s="32">
        <v>53315.582999999999</v>
      </c>
      <c r="D473" s="33"/>
      <c r="E473" s="34">
        <f t="shared" si="53"/>
        <v>49284.000480514791</v>
      </c>
      <c r="F473" s="1">
        <f t="shared" si="54"/>
        <v>49284</v>
      </c>
      <c r="G473" s="1">
        <f t="shared" si="51"/>
        <v>2.8119999478803948E-4</v>
      </c>
      <c r="K473" s="1">
        <f>+G473</f>
        <v>2.8119999478803948E-4</v>
      </c>
      <c r="P473" s="1">
        <f t="shared" ca="1" si="55"/>
        <v>-4.1107053910289654E-3</v>
      </c>
      <c r="S473" s="108">
        <f t="shared" si="56"/>
        <v>38297.082999999999</v>
      </c>
    </row>
    <row r="474" spans="1:19" x14ac:dyDescent="0.2">
      <c r="A474" s="30" t="s">
        <v>178</v>
      </c>
      <c r="B474" s="31" t="s">
        <v>45</v>
      </c>
      <c r="C474" s="32">
        <v>53315.591999999997</v>
      </c>
      <c r="D474" s="33"/>
      <c r="E474" s="34">
        <f t="shared" si="53"/>
        <v>49284.01585972248</v>
      </c>
      <c r="F474" s="1">
        <f t="shared" si="54"/>
        <v>49284</v>
      </c>
      <c r="G474" s="1">
        <f t="shared" si="51"/>
        <v>9.281199992983602E-3</v>
      </c>
      <c r="K474" s="1">
        <f>+G474</f>
        <v>9.281199992983602E-3</v>
      </c>
      <c r="P474" s="1">
        <f t="shared" ca="1" si="55"/>
        <v>-4.1107053910289654E-3</v>
      </c>
      <c r="S474" s="108">
        <f t="shared" si="56"/>
        <v>38297.091999999997</v>
      </c>
    </row>
    <row r="475" spans="1:19" x14ac:dyDescent="0.2">
      <c r="A475" s="30" t="s">
        <v>178</v>
      </c>
      <c r="B475" s="31" t="s">
        <v>45</v>
      </c>
      <c r="C475" s="32">
        <v>53339.575900000003</v>
      </c>
      <c r="D475" s="33"/>
      <c r="E475" s="34">
        <f t="shared" si="53"/>
        <v>49324.999568527783</v>
      </c>
      <c r="F475" s="1">
        <f t="shared" si="54"/>
        <v>49325</v>
      </c>
      <c r="G475" s="1">
        <f t="shared" si="51"/>
        <v>-2.5249999453080818E-4</v>
      </c>
      <c r="K475" s="1">
        <f>+G475</f>
        <v>-2.5249999453080818E-4</v>
      </c>
      <c r="P475" s="1">
        <f t="shared" ca="1" si="55"/>
        <v>-4.1200285400803463E-3</v>
      </c>
      <c r="S475" s="108">
        <f t="shared" si="56"/>
        <v>38321.075900000003</v>
      </c>
    </row>
    <row r="476" spans="1:19" x14ac:dyDescent="0.2">
      <c r="A476" s="60" t="s">
        <v>182</v>
      </c>
      <c r="B476" s="50" t="s">
        <v>56</v>
      </c>
      <c r="C476" s="49">
        <v>53349.232100000001</v>
      </c>
      <c r="D476" s="49">
        <v>6.9999999999999999E-4</v>
      </c>
      <c r="E476" s="1">
        <f t="shared" si="53"/>
        <v>49341.500091335402</v>
      </c>
      <c r="F476" s="1">
        <f t="shared" si="54"/>
        <v>49341.5</v>
      </c>
      <c r="G476" s="1">
        <f t="shared" si="51"/>
        <v>5.3449999541044235E-5</v>
      </c>
      <c r="J476" s="1">
        <f>+G476</f>
        <v>5.3449999541044235E-5</v>
      </c>
      <c r="P476" s="1">
        <f t="shared" ca="1" si="55"/>
        <v>-4.1237805390888279E-3</v>
      </c>
      <c r="S476" s="108">
        <f t="shared" si="56"/>
        <v>38330.732100000001</v>
      </c>
    </row>
    <row r="477" spans="1:19" x14ac:dyDescent="0.2">
      <c r="A477" s="49" t="s">
        <v>170</v>
      </c>
      <c r="B477" s="50" t="s">
        <v>45</v>
      </c>
      <c r="C477" s="49">
        <v>53361.230170000003</v>
      </c>
      <c r="D477" s="49">
        <v>1.5E-3</v>
      </c>
      <c r="E477" s="1">
        <f t="shared" si="53"/>
        <v>49362.002403599283</v>
      </c>
      <c r="F477" s="1">
        <f t="shared" si="54"/>
        <v>49362</v>
      </c>
      <c r="G477" s="1">
        <f t="shared" si="51"/>
        <v>1.4066000003367662E-3</v>
      </c>
      <c r="K477" s="1">
        <f>+G477</f>
        <v>1.4066000003367662E-3</v>
      </c>
      <c r="P477" s="1">
        <f t="shared" ca="1" si="55"/>
        <v>-4.1284421136145184E-3</v>
      </c>
      <c r="S477" s="108">
        <f t="shared" si="56"/>
        <v>38342.730170000003</v>
      </c>
    </row>
    <row r="478" spans="1:19" x14ac:dyDescent="0.2">
      <c r="A478" s="30" t="s">
        <v>178</v>
      </c>
      <c r="B478" s="31" t="s">
        <v>45</v>
      </c>
      <c r="C478" s="32">
        <v>53374.688999999998</v>
      </c>
      <c r="D478" s="33"/>
      <c r="E478" s="34">
        <f t="shared" si="53"/>
        <v>49385.000863798821</v>
      </c>
      <c r="F478" s="1">
        <f t="shared" si="54"/>
        <v>49385</v>
      </c>
      <c r="G478" s="1">
        <f t="shared" si="51"/>
        <v>5.0549999286886305E-4</v>
      </c>
      <c r="K478" s="1">
        <f>+G478</f>
        <v>5.0549999286886305E-4</v>
      </c>
      <c r="P478" s="1">
        <f t="shared" ca="1" si="55"/>
        <v>-4.1336721728384637E-3</v>
      </c>
      <c r="S478" s="108">
        <f t="shared" si="56"/>
        <v>38356.188999999998</v>
      </c>
    </row>
    <row r="479" spans="1:19" x14ac:dyDescent="0.2">
      <c r="A479" s="30" t="s">
        <v>178</v>
      </c>
      <c r="B479" s="31" t="s">
        <v>45</v>
      </c>
      <c r="C479" s="32">
        <v>53384.635000000002</v>
      </c>
      <c r="D479" s="33"/>
      <c r="E479" s="34">
        <f t="shared" si="53"/>
        <v>49401.996597093981</v>
      </c>
      <c r="F479" s="1">
        <f t="shared" si="54"/>
        <v>49402</v>
      </c>
      <c r="G479" s="1">
        <f t="shared" si="51"/>
        <v>-1.9914000004064292E-3</v>
      </c>
      <c r="K479" s="1">
        <f>+G479</f>
        <v>-1.9914000004064292E-3</v>
      </c>
      <c r="P479" s="1">
        <f t="shared" ca="1" si="55"/>
        <v>-4.1375378687865966E-3</v>
      </c>
      <c r="S479" s="108">
        <f t="shared" si="56"/>
        <v>38366.135000000002</v>
      </c>
    </row>
    <row r="480" spans="1:19" x14ac:dyDescent="0.2">
      <c r="A480" s="46" t="s">
        <v>181</v>
      </c>
      <c r="B480" s="59" t="s">
        <v>45</v>
      </c>
      <c r="C480" s="46">
        <v>53569.563000000002</v>
      </c>
      <c r="D480" s="46">
        <v>4.0000000000000001E-3</v>
      </c>
      <c r="E480" s="1">
        <f t="shared" si="53"/>
        <v>49718.00172144598</v>
      </c>
      <c r="F480" s="1">
        <f t="shared" si="54"/>
        <v>49718</v>
      </c>
      <c r="G480" s="1">
        <f t="shared" si="51"/>
        <v>1.007399994705338E-3</v>
      </c>
      <c r="I480" s="1">
        <f>+G480</f>
        <v>1.007399994705338E-3</v>
      </c>
      <c r="P480" s="1">
        <f t="shared" ca="1" si="55"/>
        <v>-4.2093943346460157E-3</v>
      </c>
      <c r="S480" s="108">
        <f t="shared" si="56"/>
        <v>38551.063000000002</v>
      </c>
    </row>
    <row r="481" spans="1:19" x14ac:dyDescent="0.2">
      <c r="A481" s="58" t="s">
        <v>183</v>
      </c>
      <c r="B481" s="61"/>
      <c r="C481" s="49">
        <v>53662.609299999996</v>
      </c>
      <c r="D481" s="49">
        <v>1.1999999999999999E-3</v>
      </c>
      <c r="E481" s="1">
        <f t="shared" si="53"/>
        <v>49876.999318359325</v>
      </c>
      <c r="F481" s="1">
        <f t="shared" si="54"/>
        <v>49877</v>
      </c>
      <c r="G481" s="1">
        <f t="shared" si="51"/>
        <v>-3.9890001062303782E-4</v>
      </c>
      <c r="J481" s="1">
        <f>+G481</f>
        <v>-3.9890001062303782E-4</v>
      </c>
      <c r="P481" s="1">
        <f t="shared" ca="1" si="55"/>
        <v>-4.2455499614550279E-3</v>
      </c>
      <c r="S481" s="108">
        <f t="shared" si="56"/>
        <v>38644.109299999996</v>
      </c>
    </row>
    <row r="482" spans="1:19" x14ac:dyDescent="0.2">
      <c r="A482" s="30" t="s">
        <v>178</v>
      </c>
      <c r="B482" s="31" t="s">
        <v>45</v>
      </c>
      <c r="C482" s="32">
        <v>53683.677000000003</v>
      </c>
      <c r="D482" s="33"/>
      <c r="E482" s="34">
        <f t="shared" si="53"/>
        <v>49912.99982211383</v>
      </c>
      <c r="F482" s="1">
        <f t="shared" si="54"/>
        <v>49913</v>
      </c>
      <c r="G482" s="1">
        <f t="shared" si="51"/>
        <v>-1.0409999958937988E-4</v>
      </c>
      <c r="K482" s="1">
        <f t="shared" ref="K482:K487" si="57">+G482</f>
        <v>-1.0409999958937988E-4</v>
      </c>
      <c r="P482" s="1">
        <f t="shared" ca="1" si="55"/>
        <v>-4.2537361411098991E-3</v>
      </c>
      <c r="S482" s="108">
        <f t="shared" si="56"/>
        <v>38665.177000000003</v>
      </c>
    </row>
    <row r="483" spans="1:19" x14ac:dyDescent="0.2">
      <c r="A483" s="30" t="s">
        <v>184</v>
      </c>
      <c r="B483" s="31" t="s">
        <v>45</v>
      </c>
      <c r="C483" s="32">
        <v>53684.261700000003</v>
      </c>
      <c r="D483" s="33"/>
      <c r="E483" s="34">
        <f t="shared" si="53"/>
        <v>49913.998957973236</v>
      </c>
      <c r="F483" s="1">
        <f t="shared" si="54"/>
        <v>49914</v>
      </c>
      <c r="G483" s="1">
        <f t="shared" si="51"/>
        <v>-6.0980000125709921E-4</v>
      </c>
      <c r="K483" s="1">
        <f t="shared" si="57"/>
        <v>-6.0980000125709921E-4</v>
      </c>
      <c r="P483" s="1">
        <f t="shared" ca="1" si="55"/>
        <v>-4.2539635349892E-3</v>
      </c>
      <c r="S483" s="108">
        <f t="shared" si="56"/>
        <v>38665.761700000003</v>
      </c>
    </row>
    <row r="484" spans="1:19" x14ac:dyDescent="0.2">
      <c r="A484" s="30" t="s">
        <v>178</v>
      </c>
      <c r="B484" s="31" t="s">
        <v>45</v>
      </c>
      <c r="C484" s="32">
        <v>53714.691400000003</v>
      </c>
      <c r="D484" s="33"/>
      <c r="E484" s="34">
        <f t="shared" si="53"/>
        <v>49965.997255324066</v>
      </c>
      <c r="F484" s="1">
        <f t="shared" si="54"/>
        <v>49966</v>
      </c>
      <c r="G484" s="1">
        <f t="shared" si="51"/>
        <v>-1.6061999995145015E-3</v>
      </c>
      <c r="K484" s="1">
        <f t="shared" si="57"/>
        <v>-1.6061999995145015E-3</v>
      </c>
      <c r="P484" s="1">
        <f t="shared" ca="1" si="55"/>
        <v>-4.2657880167129014E-3</v>
      </c>
      <c r="S484" s="108">
        <f t="shared" si="56"/>
        <v>38696.191400000003</v>
      </c>
    </row>
    <row r="485" spans="1:19" x14ac:dyDescent="0.2">
      <c r="A485" s="49" t="s">
        <v>170</v>
      </c>
      <c r="B485" s="50" t="s">
        <v>45</v>
      </c>
      <c r="C485" s="49">
        <v>53763.265599999999</v>
      </c>
      <c r="D485" s="49">
        <v>8.0000000000000004E-4</v>
      </c>
      <c r="E485" s="1">
        <f t="shared" si="53"/>
        <v>50049.0008897726</v>
      </c>
      <c r="F485" s="1">
        <f t="shared" si="54"/>
        <v>50049</v>
      </c>
      <c r="G485" s="1">
        <f t="shared" si="51"/>
        <v>5.2069999219384044E-4</v>
      </c>
      <c r="K485" s="1">
        <f t="shared" si="57"/>
        <v>5.2069999219384044E-4</v>
      </c>
      <c r="P485" s="1">
        <f t="shared" ca="1" si="55"/>
        <v>-4.2846617086949642E-3</v>
      </c>
      <c r="S485" s="108">
        <f t="shared" si="56"/>
        <v>38744.765599999999</v>
      </c>
    </row>
    <row r="486" spans="1:19" x14ac:dyDescent="0.2">
      <c r="A486" s="30" t="s">
        <v>185</v>
      </c>
      <c r="B486" s="31" t="s">
        <v>45</v>
      </c>
      <c r="C486" s="32">
        <v>53997.930999999997</v>
      </c>
      <c r="D486" s="33"/>
      <c r="E486" s="34">
        <f t="shared" si="53"/>
        <v>50449.997325726654</v>
      </c>
      <c r="F486" s="1">
        <f t="shared" si="54"/>
        <v>50450</v>
      </c>
      <c r="G486" s="1">
        <f t="shared" si="51"/>
        <v>-1.5650000059395097E-3</v>
      </c>
      <c r="K486" s="1">
        <f t="shared" si="57"/>
        <v>-1.5650000059395097E-3</v>
      </c>
      <c r="P486" s="1">
        <f t="shared" ca="1" si="55"/>
        <v>-4.3758466542950514E-3</v>
      </c>
      <c r="S486" s="108">
        <f t="shared" si="56"/>
        <v>38979.430999999997</v>
      </c>
    </row>
    <row r="487" spans="1:19" x14ac:dyDescent="0.2">
      <c r="A487" s="49" t="s">
        <v>170</v>
      </c>
      <c r="B487" s="50" t="s">
        <v>56</v>
      </c>
      <c r="C487" s="49">
        <v>54000.566630000001</v>
      </c>
      <c r="D487" s="49">
        <v>2.0000000000000001E-4</v>
      </c>
      <c r="E487" s="1">
        <f t="shared" si="53"/>
        <v>50454.501092521823</v>
      </c>
      <c r="F487" s="1">
        <f t="shared" si="54"/>
        <v>50454.5</v>
      </c>
      <c r="G487" s="1">
        <f t="shared" si="51"/>
        <v>6.3934999343473464E-4</v>
      </c>
      <c r="K487" s="1">
        <f t="shared" si="57"/>
        <v>6.3934999343473464E-4</v>
      </c>
      <c r="P487" s="1">
        <f t="shared" ca="1" si="55"/>
        <v>-4.3768699267519098E-3</v>
      </c>
      <c r="S487" s="108">
        <f t="shared" si="56"/>
        <v>38982.066630000001</v>
      </c>
    </row>
    <row r="488" spans="1:19" x14ac:dyDescent="0.2">
      <c r="A488" s="49" t="s">
        <v>186</v>
      </c>
      <c r="B488" s="50" t="s">
        <v>56</v>
      </c>
      <c r="C488" s="49">
        <v>54026.314599999998</v>
      </c>
      <c r="D488" s="49">
        <v>2.7000000000000001E-3</v>
      </c>
      <c r="E488" s="1">
        <f t="shared" si="53"/>
        <v>50498.499245649851</v>
      </c>
      <c r="F488" s="1">
        <f t="shared" si="54"/>
        <v>50498.5</v>
      </c>
      <c r="G488" s="1">
        <f t="shared" si="51"/>
        <v>-4.4144999992568046E-4</v>
      </c>
      <c r="J488" s="1">
        <f>+G488</f>
        <v>-4.4144999992568046E-4</v>
      </c>
      <c r="P488" s="1">
        <f t="shared" ca="1" si="55"/>
        <v>-4.3868752574411952E-3</v>
      </c>
      <c r="S488" s="108">
        <f t="shared" si="56"/>
        <v>39007.814599999998</v>
      </c>
    </row>
    <row r="489" spans="1:19" x14ac:dyDescent="0.2">
      <c r="A489" s="49" t="s">
        <v>186</v>
      </c>
      <c r="B489" s="62" t="s">
        <v>45</v>
      </c>
      <c r="C489" s="49">
        <v>54026.606699999997</v>
      </c>
      <c r="D489" s="49">
        <v>2.0000000000000001E-4</v>
      </c>
      <c r="E489" s="34">
        <f t="shared" si="53"/>
        <v>50498.998386379346</v>
      </c>
      <c r="F489" s="1">
        <f t="shared" si="54"/>
        <v>50499</v>
      </c>
      <c r="G489" s="1">
        <f t="shared" si="51"/>
        <v>-9.4430000899592414E-4</v>
      </c>
      <c r="J489" s="1">
        <f>+G489</f>
        <v>-9.4430000899592414E-4</v>
      </c>
      <c r="P489" s="1">
        <f t="shared" ca="1" si="55"/>
        <v>-4.3869889543808466E-3</v>
      </c>
      <c r="S489" s="108">
        <f t="shared" si="56"/>
        <v>39008.106699999997</v>
      </c>
    </row>
    <row r="490" spans="1:19" x14ac:dyDescent="0.2">
      <c r="A490" s="49" t="s">
        <v>187</v>
      </c>
      <c r="B490" s="62" t="s">
        <v>45</v>
      </c>
      <c r="C490" s="63">
        <v>54055.28</v>
      </c>
      <c r="D490" s="63">
        <v>2.0000000000000001E-4</v>
      </c>
      <c r="E490" s="34">
        <f t="shared" si="53"/>
        <v>50547.995345909985</v>
      </c>
      <c r="F490" s="1">
        <f t="shared" si="54"/>
        <v>50548</v>
      </c>
      <c r="G490" s="1">
        <f t="shared" si="51"/>
        <v>-2.7236000023549423E-3</v>
      </c>
      <c r="K490" s="1">
        <f t="shared" ref="K490:K497" si="58">+G490</f>
        <v>-2.7236000023549423E-3</v>
      </c>
      <c r="P490" s="1">
        <f t="shared" ca="1" si="55"/>
        <v>-4.3981312544666418E-3</v>
      </c>
      <c r="S490" s="108">
        <f t="shared" si="56"/>
        <v>39036.78</v>
      </c>
    </row>
    <row r="491" spans="1:19" x14ac:dyDescent="0.2">
      <c r="A491" s="64" t="s">
        <v>188</v>
      </c>
      <c r="B491" s="51" t="s">
        <v>45</v>
      </c>
      <c r="C491" s="64">
        <v>54117.312400000003</v>
      </c>
      <c r="D491" s="64">
        <v>1E-4</v>
      </c>
      <c r="E491" s="34">
        <f t="shared" si="53"/>
        <v>50653.996364013539</v>
      </c>
      <c r="F491" s="1">
        <f t="shared" si="54"/>
        <v>50654</v>
      </c>
      <c r="G491" s="1">
        <f t="shared" si="51"/>
        <v>-2.127799998561386E-3</v>
      </c>
      <c r="K491" s="1">
        <f t="shared" si="58"/>
        <v>-2.127799998561386E-3</v>
      </c>
      <c r="P491" s="1">
        <f t="shared" ca="1" si="55"/>
        <v>-4.4222350056726499E-3</v>
      </c>
      <c r="S491" s="108">
        <f t="shared" si="56"/>
        <v>39098.812400000003</v>
      </c>
    </row>
    <row r="492" spans="1:19" x14ac:dyDescent="0.2">
      <c r="A492" s="30" t="s">
        <v>185</v>
      </c>
      <c r="B492" s="31" t="s">
        <v>45</v>
      </c>
      <c r="C492" s="32">
        <v>54302.821499999998</v>
      </c>
      <c r="D492" s="33"/>
      <c r="E492" s="34">
        <f t="shared" si="53"/>
        <v>50970.994472541868</v>
      </c>
      <c r="F492" s="1">
        <f t="shared" si="54"/>
        <v>50971</v>
      </c>
      <c r="G492" s="1">
        <f t="shared" si="51"/>
        <v>-3.2347000014851801E-3</v>
      </c>
      <c r="K492" s="1">
        <f t="shared" si="58"/>
        <v>-3.2347000014851801E-3</v>
      </c>
      <c r="P492" s="1">
        <f t="shared" ca="1" si="55"/>
        <v>-4.4943188654113717E-3</v>
      </c>
      <c r="S492" s="108">
        <f t="shared" si="56"/>
        <v>39284.321499999998</v>
      </c>
    </row>
    <row r="493" spans="1:19" x14ac:dyDescent="0.2">
      <c r="A493" s="30" t="s">
        <v>189</v>
      </c>
      <c r="B493" s="31" t="s">
        <v>56</v>
      </c>
      <c r="C493" s="32">
        <v>54381.532399999996</v>
      </c>
      <c r="D493" s="33"/>
      <c r="E493" s="34">
        <f t="shared" si="53"/>
        <v>51105.495725690969</v>
      </c>
      <c r="F493" s="1">
        <f t="shared" si="54"/>
        <v>51105.5</v>
      </c>
      <c r="G493" s="1">
        <f t="shared" si="51"/>
        <v>-2.5013500053319149E-3</v>
      </c>
      <c r="K493" s="1">
        <f t="shared" si="58"/>
        <v>-2.5013500053319149E-3</v>
      </c>
      <c r="P493" s="1">
        <f t="shared" ca="1" si="55"/>
        <v>-4.5249033421774845E-3</v>
      </c>
      <c r="S493" s="108">
        <f t="shared" si="56"/>
        <v>39363.032399999996</v>
      </c>
    </row>
    <row r="494" spans="1:19" x14ac:dyDescent="0.2">
      <c r="A494" s="58" t="s">
        <v>190</v>
      </c>
      <c r="B494" s="50" t="s">
        <v>45</v>
      </c>
      <c r="C494" s="49">
        <v>54435.662799999998</v>
      </c>
      <c r="D494" s="49">
        <v>1E-4</v>
      </c>
      <c r="E494" s="34">
        <f t="shared" si="53"/>
        <v>51197.993799445212</v>
      </c>
      <c r="F494" s="1">
        <f t="shared" si="54"/>
        <v>51198</v>
      </c>
      <c r="G494" s="1">
        <f t="shared" si="51"/>
        <v>-3.6286000031395815E-3</v>
      </c>
      <c r="K494" s="1">
        <f t="shared" si="58"/>
        <v>-3.6286000031395815E-3</v>
      </c>
      <c r="P494" s="1">
        <f t="shared" ca="1" si="55"/>
        <v>-4.5459372760129155E-3</v>
      </c>
      <c r="S494" s="108">
        <f t="shared" si="56"/>
        <v>39417.162799999998</v>
      </c>
    </row>
    <row r="495" spans="1:19" x14ac:dyDescent="0.2">
      <c r="A495" s="58" t="s">
        <v>190</v>
      </c>
      <c r="B495" s="50" t="s">
        <v>45</v>
      </c>
      <c r="C495" s="49">
        <v>54435.664100000002</v>
      </c>
      <c r="D495" s="49">
        <v>1E-4</v>
      </c>
      <c r="E495" s="34">
        <f t="shared" si="53"/>
        <v>51197.996020886327</v>
      </c>
      <c r="F495" s="1">
        <f t="shared" si="54"/>
        <v>51198</v>
      </c>
      <c r="G495" s="1">
        <f t="shared" si="51"/>
        <v>-2.3285999996005557E-3</v>
      </c>
      <c r="K495" s="1">
        <f t="shared" si="58"/>
        <v>-2.3285999996005557E-3</v>
      </c>
      <c r="P495" s="1">
        <f t="shared" ca="1" si="55"/>
        <v>-4.5459372760129155E-3</v>
      </c>
      <c r="S495" s="108">
        <f t="shared" si="56"/>
        <v>39417.164100000002</v>
      </c>
    </row>
    <row r="496" spans="1:19" x14ac:dyDescent="0.2">
      <c r="A496" s="58" t="s">
        <v>191</v>
      </c>
      <c r="B496" s="50" t="s">
        <v>45</v>
      </c>
      <c r="C496" s="49">
        <v>54707.783199999998</v>
      </c>
      <c r="D496" s="49">
        <v>1E-4</v>
      </c>
      <c r="E496" s="34">
        <f t="shared" si="53"/>
        <v>51662.993371390599</v>
      </c>
      <c r="F496" s="1">
        <f t="shared" si="54"/>
        <v>51663</v>
      </c>
      <c r="G496" s="1">
        <f t="shared" si="51"/>
        <v>-3.8791000042692758E-3</v>
      </c>
      <c r="K496" s="1">
        <f t="shared" si="58"/>
        <v>-3.8791000042692758E-3</v>
      </c>
      <c r="P496" s="1">
        <f t="shared" ca="1" si="55"/>
        <v>-4.6516754298883273E-3</v>
      </c>
      <c r="S496" s="108">
        <f t="shared" si="56"/>
        <v>39689.283199999998</v>
      </c>
    </row>
    <row r="497" spans="1:19" x14ac:dyDescent="0.2">
      <c r="A497" s="49" t="s">
        <v>192</v>
      </c>
      <c r="B497" s="50" t="s">
        <v>45</v>
      </c>
      <c r="C497" s="49">
        <v>54792.6348</v>
      </c>
      <c r="D497" s="49">
        <v>8.0000000000000004E-4</v>
      </c>
      <c r="E497" s="34">
        <f t="shared" si="53"/>
        <v>51807.987857944645</v>
      </c>
      <c r="F497" s="1">
        <f t="shared" si="54"/>
        <v>51808</v>
      </c>
      <c r="G497" s="1">
        <f t="shared" si="51"/>
        <v>-7.1056000015232712E-3</v>
      </c>
      <c r="K497" s="1">
        <f t="shared" si="58"/>
        <v>-7.1056000015232712E-3</v>
      </c>
      <c r="P497" s="1">
        <f t="shared" ca="1" si="55"/>
        <v>-4.684647542387111E-3</v>
      </c>
      <c r="S497" s="108">
        <f t="shared" si="56"/>
        <v>39774.1348</v>
      </c>
    </row>
    <row r="498" spans="1:19" x14ac:dyDescent="0.2">
      <c r="A498" s="46" t="s">
        <v>193</v>
      </c>
      <c r="B498" s="59" t="s">
        <v>56</v>
      </c>
      <c r="C498" s="46">
        <v>54857.303399999997</v>
      </c>
      <c r="D498" s="46" t="s">
        <v>194</v>
      </c>
      <c r="E498" s="34">
        <f t="shared" si="53"/>
        <v>51918.493616859836</v>
      </c>
      <c r="F498" s="1">
        <f t="shared" si="54"/>
        <v>51918.5</v>
      </c>
      <c r="G498" s="1">
        <f t="shared" si="51"/>
        <v>-3.7354500018409453E-3</v>
      </c>
      <c r="J498" s="1">
        <f>+G498</f>
        <v>-3.7354500018409453E-3</v>
      </c>
      <c r="P498" s="1">
        <f t="shared" ca="1" si="55"/>
        <v>-4.7097745660499776E-3</v>
      </c>
      <c r="S498" s="108">
        <f t="shared" si="56"/>
        <v>39838.803399999997</v>
      </c>
    </row>
    <row r="499" spans="1:19" x14ac:dyDescent="0.2">
      <c r="A499" s="46" t="s">
        <v>195</v>
      </c>
      <c r="B499" s="59" t="s">
        <v>45</v>
      </c>
      <c r="C499" s="46">
        <v>54867.544399999999</v>
      </c>
      <c r="D499" s="46">
        <v>1E-4</v>
      </c>
      <c r="E499" s="34">
        <f t="shared" si="53"/>
        <v>51935.993446406959</v>
      </c>
      <c r="F499" s="1">
        <f t="shared" si="54"/>
        <v>51936</v>
      </c>
      <c r="G499" s="1">
        <f t="shared" ref="G499:G562" si="59">C499-(C$7+C$8*F499)</f>
        <v>-3.8352000046870671E-3</v>
      </c>
      <c r="K499" s="1">
        <f t="shared" ref="K499:K510" si="60">+G499</f>
        <v>-3.8352000046870671E-3</v>
      </c>
      <c r="P499" s="1">
        <f t="shared" ca="1" si="55"/>
        <v>-4.7137539589377619E-3</v>
      </c>
      <c r="S499" s="108">
        <f t="shared" si="56"/>
        <v>39849.044399999999</v>
      </c>
    </row>
    <row r="500" spans="1:19" x14ac:dyDescent="0.2">
      <c r="A500" s="58" t="s">
        <v>196</v>
      </c>
      <c r="B500" s="50" t="s">
        <v>45</v>
      </c>
      <c r="C500" s="49">
        <v>55069.440029999998</v>
      </c>
      <c r="D500" s="49">
        <v>2.0000000000000001E-4</v>
      </c>
      <c r="E500" s="34">
        <f t="shared" si="53"/>
        <v>52280.992871395465</v>
      </c>
      <c r="F500" s="1">
        <f t="shared" si="54"/>
        <v>52281</v>
      </c>
      <c r="G500" s="1">
        <f t="shared" si="59"/>
        <v>-4.171700005827006E-3</v>
      </c>
      <c r="K500" s="1">
        <f t="shared" si="60"/>
        <v>-4.171700005827006E-3</v>
      </c>
      <c r="P500" s="1">
        <f t="shared" ca="1" si="55"/>
        <v>-4.7922048472969388E-3</v>
      </c>
      <c r="S500" s="108">
        <f t="shared" si="56"/>
        <v>40050.940029999998</v>
      </c>
    </row>
    <row r="501" spans="1:19" x14ac:dyDescent="0.2">
      <c r="A501" s="58" t="s">
        <v>196</v>
      </c>
      <c r="B501" s="50" t="s">
        <v>45</v>
      </c>
      <c r="C501" s="49">
        <v>55069.440329999998</v>
      </c>
      <c r="D501" s="49">
        <v>2.0000000000000001E-4</v>
      </c>
      <c r="E501" s="34">
        <f t="shared" si="53"/>
        <v>52280.993384035726</v>
      </c>
      <c r="F501" s="1">
        <f t="shared" si="54"/>
        <v>52281</v>
      </c>
      <c r="G501" s="1">
        <f t="shared" si="59"/>
        <v>-3.8717000061296858E-3</v>
      </c>
      <c r="K501" s="1">
        <f t="shared" si="60"/>
        <v>-3.8717000061296858E-3</v>
      </c>
      <c r="P501" s="1">
        <f t="shared" ca="1" si="55"/>
        <v>-4.7922048472969388E-3</v>
      </c>
      <c r="S501" s="108">
        <f t="shared" si="56"/>
        <v>40050.940329999998</v>
      </c>
    </row>
    <row r="502" spans="1:19" x14ac:dyDescent="0.2">
      <c r="A502" s="58" t="s">
        <v>196</v>
      </c>
      <c r="B502" s="50" t="s">
        <v>56</v>
      </c>
      <c r="C502" s="49">
        <v>55102.504029999996</v>
      </c>
      <c r="D502" s="49">
        <v>1.6000000000000001E-3</v>
      </c>
      <c r="E502" s="34">
        <f t="shared" si="53"/>
        <v>52337.492662836325</v>
      </c>
      <c r="F502" s="1">
        <f t="shared" si="54"/>
        <v>52337.5</v>
      </c>
      <c r="G502" s="1">
        <f t="shared" si="59"/>
        <v>-4.2937500111293048E-3</v>
      </c>
      <c r="K502" s="1">
        <f t="shared" si="60"/>
        <v>-4.2937500111293048E-3</v>
      </c>
      <c r="P502" s="1">
        <f t="shared" ca="1" si="55"/>
        <v>-4.8050526014774986E-3</v>
      </c>
      <c r="S502" s="108">
        <f t="shared" si="56"/>
        <v>40084.004029999996</v>
      </c>
    </row>
    <row r="503" spans="1:19" x14ac:dyDescent="0.2">
      <c r="A503" s="58" t="s">
        <v>196</v>
      </c>
      <c r="B503" s="50" t="s">
        <v>56</v>
      </c>
      <c r="C503" s="49">
        <v>55102.504780000003</v>
      </c>
      <c r="D503" s="49">
        <v>1.6000000000000001E-3</v>
      </c>
      <c r="E503" s="34">
        <f t="shared" si="53"/>
        <v>52337.493944436974</v>
      </c>
      <c r="F503" s="1">
        <f t="shared" si="54"/>
        <v>52337.5</v>
      </c>
      <c r="G503" s="1">
        <f t="shared" si="59"/>
        <v>-3.5437500046100467E-3</v>
      </c>
      <c r="K503" s="1">
        <f t="shared" si="60"/>
        <v>-3.5437500046100467E-3</v>
      </c>
      <c r="P503" s="1">
        <f t="shared" ca="1" si="55"/>
        <v>-4.8050526014774986E-3</v>
      </c>
      <c r="S503" s="108">
        <f t="shared" si="56"/>
        <v>40084.004780000003</v>
      </c>
    </row>
    <row r="504" spans="1:19" x14ac:dyDescent="0.2">
      <c r="A504" s="58" t="s">
        <v>196</v>
      </c>
      <c r="B504" s="50" t="s">
        <v>56</v>
      </c>
      <c r="C504" s="49">
        <v>55102.504780000003</v>
      </c>
      <c r="D504" s="49">
        <v>1.6000000000000001E-3</v>
      </c>
      <c r="E504" s="34">
        <f t="shared" si="53"/>
        <v>52337.493944436974</v>
      </c>
      <c r="F504" s="1">
        <f t="shared" si="54"/>
        <v>52337.5</v>
      </c>
      <c r="G504" s="1">
        <f t="shared" si="59"/>
        <v>-3.5437500046100467E-3</v>
      </c>
      <c r="K504" s="1">
        <f t="shared" si="60"/>
        <v>-3.5437500046100467E-3</v>
      </c>
      <c r="P504" s="1">
        <f t="shared" ca="1" si="55"/>
        <v>-4.8050526014774986E-3</v>
      </c>
      <c r="S504" s="108">
        <f t="shared" si="56"/>
        <v>40084.004780000003</v>
      </c>
    </row>
    <row r="505" spans="1:19" x14ac:dyDescent="0.2">
      <c r="A505" s="46" t="s">
        <v>197</v>
      </c>
      <c r="B505" s="59" t="s">
        <v>45</v>
      </c>
      <c r="C505" s="46">
        <v>55106.893199999999</v>
      </c>
      <c r="D505" s="46">
        <v>2.9999999999999997E-4</v>
      </c>
      <c r="E505" s="34">
        <f t="shared" si="53"/>
        <v>52344.992880281236</v>
      </c>
      <c r="F505" s="1">
        <f t="shared" si="54"/>
        <v>52345</v>
      </c>
      <c r="G505" s="1">
        <f t="shared" si="59"/>
        <v>-4.1665000026114285E-3</v>
      </c>
      <c r="K505" s="1">
        <f t="shared" si="60"/>
        <v>-4.1665000026114285E-3</v>
      </c>
      <c r="P505" s="1">
        <f t="shared" ca="1" si="55"/>
        <v>-4.8067580555722633E-3</v>
      </c>
      <c r="S505" s="108">
        <f t="shared" si="56"/>
        <v>40088.393199999999</v>
      </c>
    </row>
    <row r="506" spans="1:19" x14ac:dyDescent="0.2">
      <c r="A506" s="58" t="s">
        <v>198</v>
      </c>
      <c r="B506" s="50" t="s">
        <v>45</v>
      </c>
      <c r="C506" s="49">
        <v>55115.671300000002</v>
      </c>
      <c r="D506" s="49">
        <v>1E-4</v>
      </c>
      <c r="E506" s="34">
        <f t="shared" si="53"/>
        <v>52359.992905058854</v>
      </c>
      <c r="F506" s="1">
        <f t="shared" si="54"/>
        <v>52360</v>
      </c>
      <c r="G506" s="1">
        <f t="shared" si="59"/>
        <v>-4.1520000013406388E-3</v>
      </c>
      <c r="K506" s="1">
        <f t="shared" si="60"/>
        <v>-4.1520000013406388E-3</v>
      </c>
      <c r="P506" s="1">
        <f t="shared" ca="1" si="55"/>
        <v>-4.8101689637617927E-3</v>
      </c>
      <c r="S506" s="108">
        <f t="shared" si="56"/>
        <v>40097.171300000002</v>
      </c>
    </row>
    <row r="507" spans="1:19" x14ac:dyDescent="0.2">
      <c r="A507" s="58" t="s">
        <v>198</v>
      </c>
      <c r="B507" s="50" t="s">
        <v>45</v>
      </c>
      <c r="C507" s="49">
        <v>55120.937400000003</v>
      </c>
      <c r="D507" s="49">
        <v>2.0000000000000001E-4</v>
      </c>
      <c r="E507" s="34">
        <f t="shared" si="53"/>
        <v>52368.991621236768</v>
      </c>
      <c r="F507" s="1">
        <f t="shared" si="54"/>
        <v>52369</v>
      </c>
      <c r="G507" s="1">
        <f t="shared" si="59"/>
        <v>-4.903300003206823E-3</v>
      </c>
      <c r="K507" s="1">
        <f t="shared" si="60"/>
        <v>-4.903300003206823E-3</v>
      </c>
      <c r="P507" s="1">
        <f t="shared" ca="1" si="55"/>
        <v>-4.8122155086755096E-3</v>
      </c>
      <c r="S507" s="108">
        <f t="shared" si="56"/>
        <v>40102.437400000003</v>
      </c>
    </row>
    <row r="508" spans="1:19" x14ac:dyDescent="0.2">
      <c r="A508" s="58" t="s">
        <v>198</v>
      </c>
      <c r="B508" s="50" t="s">
        <v>45</v>
      </c>
      <c r="C508" s="49">
        <v>55139.6633</v>
      </c>
      <c r="D508" s="49">
        <v>2.9999999999999997E-4</v>
      </c>
      <c r="E508" s="34">
        <f t="shared" si="53"/>
        <v>52400.990455151063</v>
      </c>
      <c r="F508" s="1">
        <f t="shared" si="54"/>
        <v>52401</v>
      </c>
      <c r="G508" s="1">
        <f t="shared" si="59"/>
        <v>-5.5857000043033622E-3</v>
      </c>
      <c r="K508" s="1">
        <f t="shared" si="60"/>
        <v>-5.5857000043033622E-3</v>
      </c>
      <c r="P508" s="1">
        <f t="shared" ca="1" si="55"/>
        <v>-4.8194921128131736E-3</v>
      </c>
      <c r="S508" s="108">
        <f t="shared" si="56"/>
        <v>40121.1633</v>
      </c>
    </row>
    <row r="509" spans="1:19" x14ac:dyDescent="0.2">
      <c r="A509" s="61" t="s">
        <v>199</v>
      </c>
      <c r="B509" s="62" t="s">
        <v>56</v>
      </c>
      <c r="C509" s="63">
        <v>55207.258600000001</v>
      </c>
      <c r="D509" s="63">
        <v>5.9999999999999995E-4</v>
      </c>
      <c r="E509" s="34">
        <f t="shared" si="53"/>
        <v>52516.497361526039</v>
      </c>
      <c r="F509" s="1">
        <f t="shared" si="54"/>
        <v>52516.5</v>
      </c>
      <c r="G509" s="1">
        <f t="shared" si="59"/>
        <v>-1.5440499992109835E-3</v>
      </c>
      <c r="K509" s="1">
        <f t="shared" si="60"/>
        <v>-1.5440499992109835E-3</v>
      </c>
      <c r="P509" s="1">
        <f t="shared" ca="1" si="55"/>
        <v>-4.84575610587255E-3</v>
      </c>
      <c r="S509" s="108">
        <f t="shared" si="56"/>
        <v>40188.758600000001</v>
      </c>
    </row>
    <row r="510" spans="1:19" x14ac:dyDescent="0.2">
      <c r="A510" s="58" t="s">
        <v>198</v>
      </c>
      <c r="B510" s="50" t="s">
        <v>45</v>
      </c>
      <c r="C510" s="49">
        <v>55231.542000000001</v>
      </c>
      <c r="D510" s="49">
        <v>1E-4</v>
      </c>
      <c r="E510" s="34">
        <f t="shared" si="53"/>
        <v>52557.992856187149</v>
      </c>
      <c r="F510" s="1">
        <f t="shared" si="54"/>
        <v>52558</v>
      </c>
      <c r="G510" s="1">
        <f t="shared" si="59"/>
        <v>-4.1806000008364208E-3</v>
      </c>
      <c r="K510" s="1">
        <f t="shared" si="60"/>
        <v>-4.1806000008364208E-3</v>
      </c>
      <c r="P510" s="1">
        <f t="shared" ca="1" si="55"/>
        <v>-4.8551929518635805E-3</v>
      </c>
      <c r="S510" s="108">
        <f t="shared" si="56"/>
        <v>40213.042000000001</v>
      </c>
    </row>
    <row r="511" spans="1:19" x14ac:dyDescent="0.2">
      <c r="A511" s="65" t="s">
        <v>200</v>
      </c>
      <c r="B511" s="65"/>
      <c r="C511" s="66">
        <v>55461.528299999998</v>
      </c>
      <c r="D511" s="66">
        <v>2.8E-3</v>
      </c>
      <c r="E511" s="34">
        <f t="shared" si="53"/>
        <v>52950.993642064655</v>
      </c>
      <c r="F511" s="1">
        <f t="shared" si="54"/>
        <v>52951</v>
      </c>
      <c r="G511" s="1">
        <f t="shared" si="59"/>
        <v>-3.72070000594249E-3</v>
      </c>
      <c r="J511" s="1">
        <f>+G511</f>
        <v>-3.72070000594249E-3</v>
      </c>
      <c r="P511" s="1">
        <f t="shared" ca="1" si="55"/>
        <v>-4.9445587464292499E-3</v>
      </c>
      <c r="S511" s="108">
        <f t="shared" si="56"/>
        <v>40443.028299999998</v>
      </c>
    </row>
    <row r="512" spans="1:19" x14ac:dyDescent="0.2">
      <c r="A512" s="30" t="s">
        <v>201</v>
      </c>
      <c r="B512" s="31" t="s">
        <v>45</v>
      </c>
      <c r="C512" s="32">
        <v>55496.055399999997</v>
      </c>
      <c r="D512" s="33"/>
      <c r="E512" s="34">
        <f t="shared" si="53"/>
        <v>53009.993580035181</v>
      </c>
      <c r="F512" s="1">
        <f t="shared" si="54"/>
        <v>53010</v>
      </c>
      <c r="G512" s="1">
        <f t="shared" si="59"/>
        <v>-3.7570000058622099E-3</v>
      </c>
      <c r="K512" s="1">
        <f t="shared" ref="K512:K533" si="61">+G512</f>
        <v>-3.7570000058622099E-3</v>
      </c>
      <c r="P512" s="1">
        <f t="shared" ca="1" si="55"/>
        <v>-4.9579749853080664E-3</v>
      </c>
      <c r="S512" s="108">
        <f t="shared" si="56"/>
        <v>40477.555399999997</v>
      </c>
    </row>
    <row r="513" spans="1:19" x14ac:dyDescent="0.2">
      <c r="A513" s="58" t="s">
        <v>196</v>
      </c>
      <c r="B513" s="50" t="s">
        <v>56</v>
      </c>
      <c r="C513" s="49">
        <v>55514.485000000001</v>
      </c>
      <c r="D513" s="49">
        <v>1.6000000000000001E-3</v>
      </c>
      <c r="E513" s="34">
        <f t="shared" si="53"/>
        <v>53041.486096256405</v>
      </c>
      <c r="F513" s="1">
        <f t="shared" si="54"/>
        <v>53041.5</v>
      </c>
      <c r="G513" s="1">
        <f t="shared" si="59"/>
        <v>-8.1365500009269454E-3</v>
      </c>
      <c r="K513" s="1">
        <f t="shared" si="61"/>
        <v>-8.1365500009269454E-3</v>
      </c>
      <c r="P513" s="1">
        <f t="shared" ca="1" si="55"/>
        <v>-4.9651378925060774E-3</v>
      </c>
      <c r="S513" s="108">
        <f t="shared" si="56"/>
        <v>40495.985000000001</v>
      </c>
    </row>
    <row r="514" spans="1:19" x14ac:dyDescent="0.2">
      <c r="A514" s="58" t="s">
        <v>202</v>
      </c>
      <c r="B514" s="50" t="s">
        <v>45</v>
      </c>
      <c r="C514" s="49">
        <v>55834.3033</v>
      </c>
      <c r="D514" s="49">
        <v>1E-4</v>
      </c>
      <c r="E514" s="34">
        <f t="shared" si="53"/>
        <v>53587.991880461857</v>
      </c>
      <c r="F514" s="1">
        <f t="shared" si="54"/>
        <v>53588</v>
      </c>
      <c r="G514" s="1">
        <f t="shared" si="59"/>
        <v>-4.7516000049654394E-3</v>
      </c>
      <c r="K514" s="1">
        <f t="shared" si="61"/>
        <v>-4.7516000049654394E-3</v>
      </c>
      <c r="P514" s="1">
        <f t="shared" ca="1" si="55"/>
        <v>-5.0894086475445979E-3</v>
      </c>
      <c r="S514" s="108">
        <f t="shared" si="56"/>
        <v>40815.8033</v>
      </c>
    </row>
    <row r="515" spans="1:19" x14ac:dyDescent="0.2">
      <c r="A515" s="58" t="s">
        <v>202</v>
      </c>
      <c r="B515" s="50" t="s">
        <v>45</v>
      </c>
      <c r="C515" s="49">
        <v>55834.3033</v>
      </c>
      <c r="D515" s="49">
        <v>1E-4</v>
      </c>
      <c r="E515" s="34">
        <f t="shared" si="53"/>
        <v>53587.991880461857</v>
      </c>
      <c r="F515" s="1">
        <f t="shared" si="54"/>
        <v>53588</v>
      </c>
      <c r="G515" s="1">
        <f t="shared" si="59"/>
        <v>-4.7516000049654394E-3</v>
      </c>
      <c r="K515" s="1">
        <f t="shared" si="61"/>
        <v>-4.7516000049654394E-3</v>
      </c>
      <c r="P515" s="1">
        <f t="shared" ca="1" si="55"/>
        <v>-5.0894086475445979E-3</v>
      </c>
      <c r="S515" s="108">
        <f t="shared" si="56"/>
        <v>40815.8033</v>
      </c>
    </row>
    <row r="516" spans="1:19" x14ac:dyDescent="0.2">
      <c r="A516" s="58" t="s">
        <v>202</v>
      </c>
      <c r="B516" s="50" t="s">
        <v>45</v>
      </c>
      <c r="C516" s="49">
        <v>55834.304300000003</v>
      </c>
      <c r="D516" s="49">
        <v>2.9999999999999997E-4</v>
      </c>
      <c r="E516" s="34">
        <f t="shared" si="53"/>
        <v>53587.993589262718</v>
      </c>
      <c r="F516" s="1">
        <f t="shared" si="54"/>
        <v>53588</v>
      </c>
      <c r="G516" s="1">
        <f t="shared" si="59"/>
        <v>-3.7516000011237338E-3</v>
      </c>
      <c r="K516" s="1">
        <f t="shared" si="61"/>
        <v>-3.7516000011237338E-3</v>
      </c>
      <c r="P516" s="1">
        <f t="shared" ca="1" si="55"/>
        <v>-5.0894086475445979E-3</v>
      </c>
      <c r="S516" s="108">
        <f t="shared" si="56"/>
        <v>40815.804300000003</v>
      </c>
    </row>
    <row r="517" spans="1:19" x14ac:dyDescent="0.2">
      <c r="A517" s="58" t="s">
        <v>203</v>
      </c>
      <c r="B517" s="50" t="s">
        <v>45</v>
      </c>
      <c r="C517" s="49">
        <v>55837.8148</v>
      </c>
      <c r="D517" s="49">
        <v>1E-4</v>
      </c>
      <c r="E517" s="34">
        <f t="shared" si="53"/>
        <v>53593.992334661125</v>
      </c>
      <c r="F517" s="1">
        <f t="shared" si="54"/>
        <v>53594</v>
      </c>
      <c r="G517" s="1">
        <f t="shared" si="59"/>
        <v>-4.4858000037493184E-3</v>
      </c>
      <c r="K517" s="1">
        <f t="shared" si="61"/>
        <v>-4.4858000037493184E-3</v>
      </c>
      <c r="P517" s="1">
        <f t="shared" ca="1" si="55"/>
        <v>-5.0907730108204104E-3</v>
      </c>
      <c r="S517" s="108">
        <f t="shared" si="56"/>
        <v>40819.3148</v>
      </c>
    </row>
    <row r="518" spans="1:19" x14ac:dyDescent="0.2">
      <c r="A518" s="58" t="s">
        <v>204</v>
      </c>
      <c r="B518" s="50" t="s">
        <v>45</v>
      </c>
      <c r="C518" s="49">
        <v>55837.8148</v>
      </c>
      <c r="D518" s="49">
        <v>1E-4</v>
      </c>
      <c r="E518" s="34">
        <f t="shared" si="53"/>
        <v>53593.992334661125</v>
      </c>
      <c r="F518" s="1">
        <f t="shared" si="54"/>
        <v>53594</v>
      </c>
      <c r="G518" s="1">
        <f t="shared" si="59"/>
        <v>-4.4858000037493184E-3</v>
      </c>
      <c r="K518" s="1">
        <f t="shared" si="61"/>
        <v>-4.4858000037493184E-3</v>
      </c>
      <c r="P518" s="1">
        <f t="shared" ca="1" si="55"/>
        <v>-5.0907730108204104E-3</v>
      </c>
      <c r="S518" s="108">
        <f t="shared" si="56"/>
        <v>40819.3148</v>
      </c>
    </row>
    <row r="519" spans="1:19" x14ac:dyDescent="0.2">
      <c r="A519" s="30" t="s">
        <v>205</v>
      </c>
      <c r="B519" s="31" t="s">
        <v>45</v>
      </c>
      <c r="C519" s="32">
        <v>55856.544000000002</v>
      </c>
      <c r="D519" s="33"/>
      <c r="E519" s="34">
        <f t="shared" si="53"/>
        <v>53625.996807618241</v>
      </c>
      <c r="F519" s="1">
        <f t="shared" si="54"/>
        <v>53626</v>
      </c>
      <c r="G519" s="1">
        <f t="shared" si="59"/>
        <v>-1.8682000008993782E-3</v>
      </c>
      <c r="K519" s="1">
        <f t="shared" si="61"/>
        <v>-1.8682000008993782E-3</v>
      </c>
      <c r="P519" s="1">
        <f t="shared" ca="1" si="55"/>
        <v>-5.0980496149580726E-3</v>
      </c>
      <c r="S519" s="108">
        <f t="shared" si="56"/>
        <v>40838.044000000002</v>
      </c>
    </row>
    <row r="520" spans="1:19" x14ac:dyDescent="0.2">
      <c r="A520" s="30" t="s">
        <v>206</v>
      </c>
      <c r="B520" s="31" t="s">
        <v>45</v>
      </c>
      <c r="C520" s="32">
        <v>55889.277399999999</v>
      </c>
      <c r="D520" s="33"/>
      <c r="E520" s="34">
        <f t="shared" si="53"/>
        <v>53681.93166949672</v>
      </c>
      <c r="F520" s="1">
        <f t="shared" si="54"/>
        <v>53682</v>
      </c>
      <c r="G520" s="1">
        <f t="shared" si="59"/>
        <v>-3.9987400006793905E-2</v>
      </c>
      <c r="K520" s="1">
        <f t="shared" si="61"/>
        <v>-3.9987400006793905E-2</v>
      </c>
      <c r="P520" s="1">
        <f t="shared" ca="1" si="55"/>
        <v>-5.1107836721989829E-3</v>
      </c>
      <c r="S520" s="108">
        <f t="shared" si="56"/>
        <v>40870.777399999999</v>
      </c>
    </row>
    <row r="521" spans="1:19" x14ac:dyDescent="0.2">
      <c r="A521" s="67" t="s">
        <v>207</v>
      </c>
      <c r="B521" s="68" t="s">
        <v>45</v>
      </c>
      <c r="C521" s="69">
        <v>55889.313699999999</v>
      </c>
      <c r="D521" s="69">
        <v>1.1000000000000001E-3</v>
      </c>
      <c r="E521" s="34">
        <f t="shared" si="53"/>
        <v>53681.993698967723</v>
      </c>
      <c r="F521" s="1">
        <f t="shared" si="54"/>
        <v>53682</v>
      </c>
      <c r="G521" s="1">
        <f t="shared" si="59"/>
        <v>-3.6874000070383772E-3</v>
      </c>
      <c r="K521" s="1">
        <f t="shared" si="61"/>
        <v>-3.6874000070383772E-3</v>
      </c>
      <c r="P521" s="1">
        <f t="shared" ca="1" si="55"/>
        <v>-5.1107836721989829E-3</v>
      </c>
      <c r="S521" s="108">
        <f t="shared" si="56"/>
        <v>40870.813699999999</v>
      </c>
    </row>
    <row r="522" spans="1:19" x14ac:dyDescent="0.2">
      <c r="A522" s="30" t="s">
        <v>206</v>
      </c>
      <c r="B522" s="31" t="s">
        <v>45</v>
      </c>
      <c r="C522" s="32">
        <v>55896.335700000003</v>
      </c>
      <c r="D522" s="33"/>
      <c r="E522" s="34">
        <f t="shared" si="53"/>
        <v>53693.992898565411</v>
      </c>
      <c r="F522" s="1">
        <f t="shared" si="54"/>
        <v>53694</v>
      </c>
      <c r="G522" s="1">
        <f t="shared" si="59"/>
        <v>-4.1558000011718832E-3</v>
      </c>
      <c r="K522" s="1">
        <f t="shared" si="61"/>
        <v>-4.1558000011718832E-3</v>
      </c>
      <c r="P522" s="1">
        <f t="shared" ca="1" si="55"/>
        <v>-5.1135123987506061E-3</v>
      </c>
      <c r="S522" s="108">
        <f t="shared" si="56"/>
        <v>40877.835700000003</v>
      </c>
    </row>
    <row r="523" spans="1:19" x14ac:dyDescent="0.2">
      <c r="A523" s="46" t="s">
        <v>208</v>
      </c>
      <c r="B523" s="59" t="s">
        <v>45</v>
      </c>
      <c r="C523" s="46">
        <v>55905.701399999998</v>
      </c>
      <c r="D523" s="46">
        <v>4.0000000000000002E-4</v>
      </c>
      <c r="E523" s="34">
        <f t="shared" si="53"/>
        <v>53709.997014724897</v>
      </c>
      <c r="F523" s="1">
        <f t="shared" si="54"/>
        <v>53710</v>
      </c>
      <c r="G523" s="1">
        <f t="shared" si="59"/>
        <v>-1.7470000093453564E-3</v>
      </c>
      <c r="K523" s="1">
        <f t="shared" si="61"/>
        <v>-1.7470000093453564E-3</v>
      </c>
      <c r="P523" s="1">
        <f t="shared" ca="1" si="55"/>
        <v>-5.1171507008194381E-3</v>
      </c>
      <c r="S523" s="108">
        <f t="shared" si="56"/>
        <v>40887.201399999998</v>
      </c>
    </row>
    <row r="524" spans="1:19" x14ac:dyDescent="0.2">
      <c r="A524" s="30" t="s">
        <v>209</v>
      </c>
      <c r="B524" s="31" t="s">
        <v>45</v>
      </c>
      <c r="C524" s="32">
        <v>56205.908799999997</v>
      </c>
      <c r="D524" s="33"/>
      <c r="E524" s="34">
        <f t="shared" si="53"/>
        <v>54222.99167626015</v>
      </c>
      <c r="F524" s="1">
        <f t="shared" si="54"/>
        <v>54223</v>
      </c>
      <c r="G524" s="1">
        <f t="shared" si="59"/>
        <v>-4.8711000054026954E-3</v>
      </c>
      <c r="K524" s="1">
        <f t="shared" si="61"/>
        <v>-4.8711000054026954E-3</v>
      </c>
      <c r="P524" s="1">
        <f t="shared" ca="1" si="55"/>
        <v>-5.2338037609013423E-3</v>
      </c>
      <c r="S524" s="108">
        <f t="shared" si="56"/>
        <v>41187.408799999997</v>
      </c>
    </row>
    <row r="525" spans="1:19" x14ac:dyDescent="0.2">
      <c r="A525" s="70" t="s">
        <v>210</v>
      </c>
      <c r="B525" s="71" t="s">
        <v>45</v>
      </c>
      <c r="C525" s="70">
        <v>56205.908799999997</v>
      </c>
      <c r="D525" s="70">
        <v>4.0000000000000002E-4</v>
      </c>
      <c r="E525" s="34">
        <f t="shared" si="53"/>
        <v>54222.99167626015</v>
      </c>
      <c r="F525" s="1">
        <f t="shared" si="54"/>
        <v>54223</v>
      </c>
      <c r="G525" s="1">
        <f t="shared" si="59"/>
        <v>-4.8711000054026954E-3</v>
      </c>
      <c r="K525" s="1">
        <f t="shared" si="61"/>
        <v>-4.8711000054026954E-3</v>
      </c>
      <c r="P525" s="1">
        <f t="shared" ca="1" si="55"/>
        <v>-5.2338037609013423E-3</v>
      </c>
      <c r="S525" s="108">
        <f t="shared" si="56"/>
        <v>41187.408799999997</v>
      </c>
    </row>
    <row r="526" spans="1:19" x14ac:dyDescent="0.2">
      <c r="A526" s="30" t="s">
        <v>211</v>
      </c>
      <c r="B526" s="31" t="s">
        <v>45</v>
      </c>
      <c r="C526" s="32">
        <v>56221.124300000003</v>
      </c>
      <c r="D526" s="33"/>
      <c r="E526" s="34">
        <f t="shared" si="53"/>
        <v>54248.991935656129</v>
      </c>
      <c r="F526" s="1">
        <f t="shared" si="54"/>
        <v>54249</v>
      </c>
      <c r="G526" s="1">
        <f t="shared" si="59"/>
        <v>-4.7192999991239049E-3</v>
      </c>
      <c r="K526" s="1">
        <f t="shared" si="61"/>
        <v>-4.7192999991239049E-3</v>
      </c>
      <c r="P526" s="1">
        <f t="shared" ca="1" si="55"/>
        <v>-5.2397160017631939E-3</v>
      </c>
      <c r="S526" s="108">
        <f t="shared" si="56"/>
        <v>41202.624300000003</v>
      </c>
    </row>
    <row r="527" spans="1:19" x14ac:dyDescent="0.2">
      <c r="A527" s="30" t="s">
        <v>211</v>
      </c>
      <c r="B527" s="31" t="s">
        <v>45</v>
      </c>
      <c r="C527" s="32">
        <v>56241.612000000001</v>
      </c>
      <c r="D527" s="33"/>
      <c r="E527" s="34">
        <f t="shared" si="53"/>
        <v>54284.001334915221</v>
      </c>
      <c r="F527" s="1">
        <f t="shared" si="54"/>
        <v>54284</v>
      </c>
      <c r="G527" s="1">
        <f t="shared" si="59"/>
        <v>7.8119999670889229E-4</v>
      </c>
      <c r="K527" s="1">
        <f t="shared" si="61"/>
        <v>7.8119999670889229E-4</v>
      </c>
      <c r="P527" s="1">
        <f t="shared" ca="1" si="55"/>
        <v>-5.2476747875387624E-3</v>
      </c>
      <c r="S527" s="108">
        <f t="shared" si="56"/>
        <v>41223.112000000001</v>
      </c>
    </row>
    <row r="528" spans="1:19" x14ac:dyDescent="0.2">
      <c r="A528" s="58" t="s">
        <v>212</v>
      </c>
      <c r="B528" s="50" t="s">
        <v>45</v>
      </c>
      <c r="C528" s="49">
        <v>56258.576800000003</v>
      </c>
      <c r="D528" s="49">
        <v>1E-4</v>
      </c>
      <c r="E528" s="34">
        <f t="shared" si="53"/>
        <v>54312.990799645318</v>
      </c>
      <c r="F528" s="1">
        <f t="shared" si="54"/>
        <v>54313</v>
      </c>
      <c r="G528" s="1">
        <f t="shared" si="59"/>
        <v>-5.3840999971725978E-3</v>
      </c>
      <c r="K528" s="1">
        <f t="shared" si="61"/>
        <v>-5.3840999971725978E-3</v>
      </c>
      <c r="P528" s="1">
        <f t="shared" ca="1" si="55"/>
        <v>-5.2542692100385185E-3</v>
      </c>
      <c r="S528" s="108">
        <f t="shared" si="56"/>
        <v>41240.076800000003</v>
      </c>
    </row>
    <row r="529" spans="1:19" x14ac:dyDescent="0.2">
      <c r="A529" s="66" t="s">
        <v>213</v>
      </c>
      <c r="B529" s="72"/>
      <c r="C529" s="66">
        <v>56291.34953</v>
      </c>
      <c r="D529" s="66">
        <v>1.2E-4</v>
      </c>
      <c r="E529" s="34">
        <f t="shared" si="53"/>
        <v>54368.992868661393</v>
      </c>
      <c r="F529" s="1">
        <f t="shared" si="54"/>
        <v>54369</v>
      </c>
      <c r="G529" s="1">
        <f t="shared" si="59"/>
        <v>-4.1733000034582801E-3</v>
      </c>
      <c r="K529" s="1">
        <f t="shared" si="61"/>
        <v>-4.1733000034582801E-3</v>
      </c>
      <c r="P529" s="1">
        <f t="shared" ca="1" si="55"/>
        <v>-5.2670032672794288E-3</v>
      </c>
      <c r="S529" s="108">
        <f t="shared" si="56"/>
        <v>41272.84953</v>
      </c>
    </row>
    <row r="530" spans="1:19" x14ac:dyDescent="0.2">
      <c r="A530" s="58" t="s">
        <v>214</v>
      </c>
      <c r="B530" s="50" t="s">
        <v>56</v>
      </c>
      <c r="C530" s="49">
        <v>56523.965400000001</v>
      </c>
      <c r="D530" s="49">
        <v>2.9999999999999997E-4</v>
      </c>
      <c r="E530" s="34">
        <f t="shared" si="53"/>
        <v>54766.487066000889</v>
      </c>
      <c r="F530" s="1">
        <f t="shared" si="54"/>
        <v>54766.5</v>
      </c>
      <c r="G530" s="1">
        <f t="shared" si="59"/>
        <v>-7.5690500016207807E-3</v>
      </c>
      <c r="K530" s="1">
        <f t="shared" si="61"/>
        <v>-7.5690500016207807E-3</v>
      </c>
      <c r="P530" s="1">
        <f t="shared" ca="1" si="55"/>
        <v>-5.3573923343019584E-3</v>
      </c>
      <c r="S530" s="108">
        <f t="shared" si="56"/>
        <v>41505.465400000001</v>
      </c>
    </row>
    <row r="531" spans="1:19" x14ac:dyDescent="0.2">
      <c r="A531" s="58" t="s">
        <v>214</v>
      </c>
      <c r="B531" s="50" t="s">
        <v>45</v>
      </c>
      <c r="C531" s="49">
        <v>56558.786399999997</v>
      </c>
      <c r="D531" s="49">
        <v>2.9999999999999997E-4</v>
      </c>
      <c r="E531" s="34">
        <f t="shared" si="53"/>
        <v>54825.98922054244</v>
      </c>
      <c r="F531" s="1">
        <f t="shared" si="54"/>
        <v>54826</v>
      </c>
      <c r="G531" s="1">
        <f t="shared" si="59"/>
        <v>-6.3082000051508658E-3</v>
      </c>
      <c r="K531" s="1">
        <f t="shared" si="61"/>
        <v>-6.3082000051508658E-3</v>
      </c>
      <c r="P531" s="1">
        <f t="shared" ca="1" si="55"/>
        <v>-5.3709222701204245E-3</v>
      </c>
      <c r="S531" s="108">
        <f t="shared" si="56"/>
        <v>41540.286399999997</v>
      </c>
    </row>
    <row r="532" spans="1:19" x14ac:dyDescent="0.2">
      <c r="A532" s="30" t="s">
        <v>209</v>
      </c>
      <c r="B532" s="31" t="s">
        <v>45</v>
      </c>
      <c r="C532" s="32">
        <v>56578.683900000004</v>
      </c>
      <c r="D532" s="33"/>
      <c r="E532" s="34">
        <f t="shared" si="53"/>
        <v>54859.990085537444</v>
      </c>
      <c r="F532" s="1">
        <f t="shared" si="54"/>
        <v>54860</v>
      </c>
      <c r="G532" s="1">
        <f t="shared" si="59"/>
        <v>-5.8019999996758997E-3</v>
      </c>
      <c r="K532" s="1">
        <f t="shared" si="61"/>
        <v>-5.8019999996758997E-3</v>
      </c>
      <c r="P532" s="1">
        <f t="shared" ca="1" si="55"/>
        <v>-5.3786536620166903E-3</v>
      </c>
      <c r="S532" s="108">
        <f t="shared" si="56"/>
        <v>41560.183900000004</v>
      </c>
    </row>
    <row r="533" spans="1:19" x14ac:dyDescent="0.2">
      <c r="A533" s="70" t="s">
        <v>210</v>
      </c>
      <c r="B533" s="71" t="s">
        <v>45</v>
      </c>
      <c r="C533" s="70">
        <v>56578.683900000004</v>
      </c>
      <c r="D533" s="70">
        <v>1E-4</v>
      </c>
      <c r="E533" s="34">
        <f t="shared" ref="E533:E579" si="62">(C533-C$7)/C$8</f>
        <v>54859.990085537444</v>
      </c>
      <c r="F533" s="1">
        <f t="shared" ref="F533:F596" si="63">ROUND(2*E533,0)/2</f>
        <v>54860</v>
      </c>
      <c r="G533" s="1">
        <f t="shared" si="59"/>
        <v>-5.8019999996758997E-3</v>
      </c>
      <c r="K533" s="1">
        <f t="shared" si="61"/>
        <v>-5.8019999996758997E-3</v>
      </c>
      <c r="P533" s="1">
        <f t="shared" ref="P533:P579" ca="1" si="64">+C$11+C$12*F533</f>
        <v>-5.3786536620166903E-3</v>
      </c>
      <c r="S533" s="108">
        <f t="shared" ref="S533:S579" si="65">C533-15018.5</f>
        <v>41560.183900000004</v>
      </c>
    </row>
    <row r="534" spans="1:19" x14ac:dyDescent="0.2">
      <c r="A534" s="61" t="s">
        <v>215</v>
      </c>
      <c r="B534" s="62" t="str">
        <f>IF(N534="s","II","I")</f>
        <v>I</v>
      </c>
      <c r="C534" s="49">
        <v>56592.4372</v>
      </c>
      <c r="D534" s="63">
        <v>2.5000000000000001E-3</v>
      </c>
      <c r="E534" s="34">
        <f t="shared" si="62"/>
        <v>54883.491736324504</v>
      </c>
      <c r="F534" s="1">
        <f t="shared" si="63"/>
        <v>54883.5</v>
      </c>
      <c r="G534" s="1">
        <f t="shared" si="59"/>
        <v>-4.8359500069636852E-3</v>
      </c>
      <c r="J534" s="1">
        <f>+G534</f>
        <v>-4.8359500069636852E-3</v>
      </c>
      <c r="P534" s="1">
        <f t="shared" ca="1" si="64"/>
        <v>-5.383997418180287E-3</v>
      </c>
      <c r="S534" s="108">
        <f t="shared" si="65"/>
        <v>41573.9372</v>
      </c>
    </row>
    <row r="535" spans="1:19" x14ac:dyDescent="0.2">
      <c r="A535" s="61" t="s">
        <v>215</v>
      </c>
      <c r="B535" s="62" t="str">
        <f>IF(N535="s","II","I")</f>
        <v>I</v>
      </c>
      <c r="C535" s="49">
        <v>56596.532899999998</v>
      </c>
      <c r="D535" s="63">
        <v>4.7999999999999996E-3</v>
      </c>
      <c r="E535" s="34">
        <f t="shared" si="62"/>
        <v>54890.490471982746</v>
      </c>
      <c r="F535" s="1">
        <f t="shared" si="63"/>
        <v>54890.5</v>
      </c>
      <c r="G535" s="1">
        <f t="shared" si="59"/>
        <v>-5.5758500020601787E-3</v>
      </c>
      <c r="J535" s="1">
        <f>+G535</f>
        <v>-5.5758500020601787E-3</v>
      </c>
      <c r="P535" s="1">
        <f t="shared" ca="1" si="64"/>
        <v>-5.3855891753354004E-3</v>
      </c>
      <c r="S535" s="108">
        <f t="shared" si="65"/>
        <v>41578.032899999998</v>
      </c>
    </row>
    <row r="536" spans="1:19" x14ac:dyDescent="0.2">
      <c r="A536" s="30" t="s">
        <v>209</v>
      </c>
      <c r="B536" s="31" t="s">
        <v>45</v>
      </c>
      <c r="C536" s="32">
        <v>56902.887300000002</v>
      </c>
      <c r="D536" s="33"/>
      <c r="E536" s="34">
        <f t="shared" si="62"/>
        <v>55413.989132368326</v>
      </c>
      <c r="F536" s="1">
        <f t="shared" si="63"/>
        <v>55414</v>
      </c>
      <c r="G536" s="1">
        <f t="shared" si="59"/>
        <v>-6.3597999978810549E-3</v>
      </c>
      <c r="K536" s="1">
        <f>+G536</f>
        <v>-6.3597999978810549E-3</v>
      </c>
      <c r="P536" s="1">
        <f t="shared" ca="1" si="64"/>
        <v>-5.5046298711499755E-3</v>
      </c>
      <c r="S536" s="108">
        <f t="shared" si="65"/>
        <v>41884.387300000002</v>
      </c>
    </row>
    <row r="537" spans="1:19" x14ac:dyDescent="0.2">
      <c r="A537" s="73" t="s">
        <v>210</v>
      </c>
      <c r="B537" s="74" t="s">
        <v>45</v>
      </c>
      <c r="C537" s="73">
        <v>56902.887300000002</v>
      </c>
      <c r="D537" s="73">
        <v>1E-4</v>
      </c>
      <c r="E537" s="34">
        <f t="shared" si="62"/>
        <v>55413.989132368326</v>
      </c>
      <c r="F537" s="1">
        <f t="shared" si="63"/>
        <v>55414</v>
      </c>
      <c r="G537" s="1">
        <f t="shared" si="59"/>
        <v>-6.3597999978810549E-3</v>
      </c>
      <c r="K537" s="1">
        <f>+G537</f>
        <v>-6.3597999978810549E-3</v>
      </c>
      <c r="P537" s="1">
        <f t="shared" ca="1" si="64"/>
        <v>-5.5046298711499755E-3</v>
      </c>
      <c r="S537" s="108">
        <f t="shared" si="65"/>
        <v>41884.387300000002</v>
      </c>
    </row>
    <row r="538" spans="1:19" x14ac:dyDescent="0.2">
      <c r="A538" s="75" t="s">
        <v>216</v>
      </c>
      <c r="B538" s="76"/>
      <c r="C538" s="75">
        <v>56943.557399999998</v>
      </c>
      <c r="D538" s="75">
        <v>5.1999999999999998E-3</v>
      </c>
      <c r="E538" s="34">
        <f t="shared" si="62"/>
        <v>55483.48623398575</v>
      </c>
      <c r="F538" s="1">
        <f t="shared" si="63"/>
        <v>55483.5</v>
      </c>
      <c r="G538" s="1">
        <f t="shared" si="59"/>
        <v>-8.0559500056551769E-3</v>
      </c>
      <c r="J538" s="1">
        <f>+G538</f>
        <v>-8.0559500056551769E-3</v>
      </c>
      <c r="P538" s="1">
        <f t="shared" ca="1" si="64"/>
        <v>-5.5204337457614629E-3</v>
      </c>
      <c r="S538" s="108">
        <f t="shared" si="65"/>
        <v>41925.057399999998</v>
      </c>
    </row>
    <row r="539" spans="1:19" x14ac:dyDescent="0.2">
      <c r="A539" s="75" t="s">
        <v>216</v>
      </c>
      <c r="B539" s="76"/>
      <c r="C539" s="75">
        <v>56949.411200000002</v>
      </c>
      <c r="D539" s="75">
        <v>6.8999999999999999E-3</v>
      </c>
      <c r="E539" s="34">
        <f t="shared" si="62"/>
        <v>55493.489212425644</v>
      </c>
      <c r="F539" s="1">
        <f t="shared" si="63"/>
        <v>55493.5</v>
      </c>
      <c r="G539" s="1">
        <f t="shared" si="59"/>
        <v>-6.3129500049399212E-3</v>
      </c>
      <c r="J539" s="1">
        <f>+G539</f>
        <v>-6.3129500049399212E-3</v>
      </c>
      <c r="P539" s="1">
        <f t="shared" ca="1" si="64"/>
        <v>-5.5227076845544825E-3</v>
      </c>
      <c r="S539" s="108">
        <f t="shared" si="65"/>
        <v>41930.911200000002</v>
      </c>
    </row>
    <row r="540" spans="1:19" x14ac:dyDescent="0.2">
      <c r="A540" s="41" t="s">
        <v>209</v>
      </c>
      <c r="B540" s="42" t="s">
        <v>45</v>
      </c>
      <c r="C540" s="43">
        <v>56949.703800000003</v>
      </c>
      <c r="D540" s="39"/>
      <c r="E540" s="34">
        <f t="shared" si="62"/>
        <v>55493.989207555562</v>
      </c>
      <c r="F540" s="1">
        <f t="shared" si="63"/>
        <v>55494</v>
      </c>
      <c r="G540" s="1">
        <f t="shared" si="59"/>
        <v>-6.3157999975373968E-3</v>
      </c>
      <c r="K540" s="1">
        <f t="shared" ref="K540:K579" si="66">+G540</f>
        <v>-6.3157999975373968E-3</v>
      </c>
      <c r="P540" s="1">
        <f t="shared" ca="1" si="64"/>
        <v>-5.5228213814941338E-3</v>
      </c>
      <c r="S540" s="108">
        <f t="shared" si="65"/>
        <v>41931.203800000003</v>
      </c>
    </row>
    <row r="541" spans="1:19" x14ac:dyDescent="0.2">
      <c r="A541" s="70" t="s">
        <v>210</v>
      </c>
      <c r="B541" s="71" t="s">
        <v>45</v>
      </c>
      <c r="C541" s="70">
        <v>56949.703800000003</v>
      </c>
      <c r="D541" s="70">
        <v>1E-4</v>
      </c>
      <c r="E541" s="34">
        <f t="shared" si="62"/>
        <v>55493.989207555562</v>
      </c>
      <c r="F541" s="1">
        <f t="shared" si="63"/>
        <v>55494</v>
      </c>
      <c r="G541" s="1">
        <f t="shared" si="59"/>
        <v>-6.3157999975373968E-3</v>
      </c>
      <c r="K541" s="1">
        <f t="shared" si="66"/>
        <v>-6.3157999975373968E-3</v>
      </c>
      <c r="P541" s="1">
        <f t="shared" ca="1" si="64"/>
        <v>-5.5228213814941338E-3</v>
      </c>
      <c r="S541" s="108">
        <f t="shared" si="65"/>
        <v>41931.203800000003</v>
      </c>
    </row>
    <row r="542" spans="1:19" x14ac:dyDescent="0.2">
      <c r="A542" s="73" t="s">
        <v>210</v>
      </c>
      <c r="B542" s="74" t="s">
        <v>45</v>
      </c>
      <c r="C542" s="73">
        <v>56949.703800000003</v>
      </c>
      <c r="D542" s="73">
        <v>1E-4</v>
      </c>
      <c r="E542" s="34">
        <f t="shared" si="62"/>
        <v>55493.989207555562</v>
      </c>
      <c r="F542" s="1">
        <f t="shared" si="63"/>
        <v>55494</v>
      </c>
      <c r="G542" s="1">
        <f t="shared" si="59"/>
        <v>-6.3157999975373968E-3</v>
      </c>
      <c r="K542" s="1">
        <f t="shared" si="66"/>
        <v>-6.3157999975373968E-3</v>
      </c>
      <c r="P542" s="1">
        <f t="shared" ca="1" si="64"/>
        <v>-5.5228213814941338E-3</v>
      </c>
      <c r="S542" s="108">
        <f t="shared" si="65"/>
        <v>41931.203800000003</v>
      </c>
    </row>
    <row r="543" spans="1:19" x14ac:dyDescent="0.2">
      <c r="A543" s="41" t="s">
        <v>209</v>
      </c>
      <c r="B543" s="42" t="s">
        <v>45</v>
      </c>
      <c r="C543" s="43">
        <v>56952.629699999998</v>
      </c>
      <c r="D543" s="39"/>
      <c r="E543" s="34">
        <f t="shared" si="62"/>
        <v>55498.988987974648</v>
      </c>
      <c r="F543" s="1">
        <f t="shared" si="63"/>
        <v>55499</v>
      </c>
      <c r="G543" s="1">
        <f t="shared" si="59"/>
        <v>-6.4443000082974322E-3</v>
      </c>
      <c r="K543" s="1">
        <f t="shared" si="66"/>
        <v>-6.4443000082974322E-3</v>
      </c>
      <c r="P543" s="1">
        <f t="shared" ca="1" si="64"/>
        <v>-5.5239583508906436E-3</v>
      </c>
      <c r="S543" s="108">
        <f t="shared" si="65"/>
        <v>41934.129699999998</v>
      </c>
    </row>
    <row r="544" spans="1:19" x14ac:dyDescent="0.2">
      <c r="A544" s="73" t="s">
        <v>210</v>
      </c>
      <c r="B544" s="74" t="s">
        <v>45</v>
      </c>
      <c r="C544" s="73">
        <v>56952.629699999998</v>
      </c>
      <c r="D544" s="73">
        <v>1E-4</v>
      </c>
      <c r="E544" s="34">
        <f t="shared" si="62"/>
        <v>55498.988987974648</v>
      </c>
      <c r="F544" s="1">
        <f t="shared" si="63"/>
        <v>55499</v>
      </c>
      <c r="G544" s="1">
        <f t="shared" si="59"/>
        <v>-6.4443000082974322E-3</v>
      </c>
      <c r="K544" s="1">
        <f t="shared" si="66"/>
        <v>-6.4443000082974322E-3</v>
      </c>
      <c r="P544" s="1">
        <f t="shared" ca="1" si="64"/>
        <v>-5.5239583508906436E-3</v>
      </c>
      <c r="S544" s="108">
        <f t="shared" si="65"/>
        <v>41934.129699999998</v>
      </c>
    </row>
    <row r="545" spans="1:19" x14ac:dyDescent="0.2">
      <c r="A545" s="73" t="s">
        <v>210</v>
      </c>
      <c r="B545" s="74" t="s">
        <v>45</v>
      </c>
      <c r="C545" s="73">
        <v>56952.629699999998</v>
      </c>
      <c r="D545" s="73">
        <v>1E-4</v>
      </c>
      <c r="E545" s="34">
        <f t="shared" si="62"/>
        <v>55498.988987974648</v>
      </c>
      <c r="F545" s="1">
        <f t="shared" si="63"/>
        <v>55499</v>
      </c>
      <c r="G545" s="1">
        <f t="shared" si="59"/>
        <v>-6.4443000082974322E-3</v>
      </c>
      <c r="K545" s="1">
        <f t="shared" si="66"/>
        <v>-6.4443000082974322E-3</v>
      </c>
      <c r="P545" s="1">
        <f t="shared" ca="1" si="64"/>
        <v>-5.5239583508906436E-3</v>
      </c>
      <c r="S545" s="108">
        <f t="shared" si="65"/>
        <v>41934.129699999998</v>
      </c>
    </row>
    <row r="546" spans="1:19" x14ac:dyDescent="0.2">
      <c r="A546" s="41" t="s">
        <v>209</v>
      </c>
      <c r="B546" s="42" t="s">
        <v>45</v>
      </c>
      <c r="C546" s="43">
        <v>56966.674700000003</v>
      </c>
      <c r="D546" s="39"/>
      <c r="E546" s="34">
        <f t="shared" si="62"/>
        <v>55522.989095970872</v>
      </c>
      <c r="F546" s="1">
        <f t="shared" si="63"/>
        <v>55523</v>
      </c>
      <c r="G546" s="1">
        <f t="shared" si="59"/>
        <v>-6.3810999999986961E-3</v>
      </c>
      <c r="K546" s="1">
        <f t="shared" si="66"/>
        <v>-6.3810999999986961E-3</v>
      </c>
      <c r="P546" s="1">
        <f t="shared" ca="1" si="64"/>
        <v>-5.5294158039938899E-3</v>
      </c>
      <c r="S546" s="108">
        <f t="shared" si="65"/>
        <v>41948.174700000003</v>
      </c>
    </row>
    <row r="547" spans="1:19" x14ac:dyDescent="0.2">
      <c r="A547" s="73" t="s">
        <v>210</v>
      </c>
      <c r="B547" s="74" t="s">
        <v>45</v>
      </c>
      <c r="C547" s="73">
        <v>56966.674700000003</v>
      </c>
      <c r="D547" s="73">
        <v>1E-4</v>
      </c>
      <c r="E547" s="34">
        <f t="shared" si="62"/>
        <v>55522.989095970872</v>
      </c>
      <c r="F547" s="1">
        <f t="shared" si="63"/>
        <v>55523</v>
      </c>
      <c r="G547" s="1">
        <f t="shared" si="59"/>
        <v>-6.3810999999986961E-3</v>
      </c>
      <c r="K547" s="1">
        <f t="shared" si="66"/>
        <v>-6.3810999999986961E-3</v>
      </c>
      <c r="P547" s="1">
        <f t="shared" ca="1" si="64"/>
        <v>-5.5294158039938899E-3</v>
      </c>
      <c r="S547" s="108">
        <f t="shared" si="65"/>
        <v>41948.174700000003</v>
      </c>
    </row>
    <row r="548" spans="1:19" x14ac:dyDescent="0.2">
      <c r="A548" s="73" t="s">
        <v>210</v>
      </c>
      <c r="B548" s="74" t="s">
        <v>45</v>
      </c>
      <c r="C548" s="73">
        <v>56966.674700000003</v>
      </c>
      <c r="D548" s="73">
        <v>1E-4</v>
      </c>
      <c r="E548" s="34">
        <f t="shared" si="62"/>
        <v>55522.989095970872</v>
      </c>
      <c r="F548" s="1">
        <f t="shared" si="63"/>
        <v>55523</v>
      </c>
      <c r="G548" s="1">
        <f t="shared" si="59"/>
        <v>-6.3810999999986961E-3</v>
      </c>
      <c r="K548" s="1">
        <f t="shared" si="66"/>
        <v>-6.3810999999986961E-3</v>
      </c>
      <c r="P548" s="1">
        <f t="shared" ca="1" si="64"/>
        <v>-5.5294158039938899E-3</v>
      </c>
      <c r="S548" s="108">
        <f t="shared" si="65"/>
        <v>41948.174700000003</v>
      </c>
    </row>
    <row r="549" spans="1:19" x14ac:dyDescent="0.2">
      <c r="A549" s="77" t="s">
        <v>207</v>
      </c>
      <c r="B549" s="78" t="s">
        <v>45</v>
      </c>
      <c r="C549" s="79">
        <v>57297.315799999997</v>
      </c>
      <c r="D549" s="79">
        <v>1.8E-3</v>
      </c>
      <c r="E549" s="34">
        <f t="shared" si="62"/>
        <v>56087.988890060355</v>
      </c>
      <c r="F549" s="1">
        <f t="shared" si="63"/>
        <v>56088</v>
      </c>
      <c r="G549" s="1">
        <f t="shared" si="59"/>
        <v>-6.5016000080504455E-3</v>
      </c>
      <c r="K549" s="1">
        <f t="shared" si="66"/>
        <v>-6.5016000080504455E-3</v>
      </c>
      <c r="P549" s="1">
        <f t="shared" ca="1" si="64"/>
        <v>-5.6578933457994973E-3</v>
      </c>
      <c r="S549" s="108">
        <f t="shared" si="65"/>
        <v>42278.815799999997</v>
      </c>
    </row>
    <row r="550" spans="1:19" x14ac:dyDescent="0.2">
      <c r="A550" s="77" t="s">
        <v>207</v>
      </c>
      <c r="B550" s="78" t="s">
        <v>45</v>
      </c>
      <c r="C550" s="79">
        <v>57297.605900000002</v>
      </c>
      <c r="D550" s="79">
        <v>8.6999999999999994E-3</v>
      </c>
      <c r="E550" s="34">
        <f t="shared" si="62"/>
        <v>56088.48461318815</v>
      </c>
      <c r="F550" s="1">
        <f t="shared" si="63"/>
        <v>56088.5</v>
      </c>
      <c r="G550" s="1">
        <f t="shared" si="59"/>
        <v>-9.0044500029762276E-3</v>
      </c>
      <c r="K550" s="1">
        <f t="shared" si="66"/>
        <v>-9.0044500029762276E-3</v>
      </c>
      <c r="P550" s="1">
        <f t="shared" ca="1" si="64"/>
        <v>-5.6580070427391486E-3</v>
      </c>
      <c r="S550" s="108">
        <f t="shared" si="65"/>
        <v>42279.105900000002</v>
      </c>
    </row>
    <row r="551" spans="1:19" x14ac:dyDescent="0.2">
      <c r="A551" s="73" t="s">
        <v>217</v>
      </c>
      <c r="B551" s="74" t="s">
        <v>45</v>
      </c>
      <c r="C551" s="73">
        <v>57307.850100000003</v>
      </c>
      <c r="D551" s="73">
        <v>2.0000000000000001E-4</v>
      </c>
      <c r="E551" s="34">
        <f t="shared" si="62"/>
        <v>56105.989910897995</v>
      </c>
      <c r="F551" s="1">
        <f t="shared" si="63"/>
        <v>56106</v>
      </c>
      <c r="G551" s="1">
        <f t="shared" si="59"/>
        <v>-5.9041999993496574E-3</v>
      </c>
      <c r="K551" s="1">
        <f t="shared" si="66"/>
        <v>-5.9041999993496574E-3</v>
      </c>
      <c r="P551" s="1">
        <f t="shared" ca="1" si="64"/>
        <v>-5.6619864356269329E-3</v>
      </c>
      <c r="S551" s="108">
        <f t="shared" si="65"/>
        <v>42289.350100000003</v>
      </c>
    </row>
    <row r="552" spans="1:19" x14ac:dyDescent="0.2">
      <c r="A552" s="77" t="s">
        <v>207</v>
      </c>
      <c r="B552" s="78" t="s">
        <v>45</v>
      </c>
      <c r="C552" s="79">
        <v>57329.502</v>
      </c>
      <c r="D552" s="79">
        <v>2.5000000000000001E-3</v>
      </c>
      <c r="E552" s="34">
        <f t="shared" si="62"/>
        <v>56142.988696111468</v>
      </c>
      <c r="F552" s="1">
        <f t="shared" si="63"/>
        <v>56143</v>
      </c>
      <c r="G552" s="1">
        <f t="shared" si="59"/>
        <v>-6.6150999991805293E-3</v>
      </c>
      <c r="K552" s="1">
        <f t="shared" si="66"/>
        <v>-6.6150999991805293E-3</v>
      </c>
      <c r="P552" s="1">
        <f t="shared" ca="1" si="64"/>
        <v>-5.670400009161105E-3</v>
      </c>
      <c r="S552" s="108">
        <f t="shared" si="65"/>
        <v>42311.002</v>
      </c>
    </row>
    <row r="553" spans="1:19" x14ac:dyDescent="0.2">
      <c r="A553" s="73" t="s">
        <v>218</v>
      </c>
      <c r="B553" s="74" t="s">
        <v>45</v>
      </c>
      <c r="C553" s="73">
        <v>57633.808499999999</v>
      </c>
      <c r="D553" s="73">
        <v>1E-4</v>
      </c>
      <c r="E553" s="34">
        <f t="shared" si="62"/>
        <v>56662.98790322787</v>
      </c>
      <c r="F553" s="1">
        <f t="shared" si="63"/>
        <v>56663</v>
      </c>
      <c r="G553" s="1">
        <f t="shared" si="59"/>
        <v>-7.0791000034660101E-3</v>
      </c>
      <c r="K553" s="1">
        <f t="shared" si="66"/>
        <v>-7.0791000034660101E-3</v>
      </c>
      <c r="P553" s="1">
        <f t="shared" ca="1" si="64"/>
        <v>-5.7886448263981243E-3</v>
      </c>
      <c r="S553" s="108">
        <f t="shared" si="65"/>
        <v>42615.308499999999</v>
      </c>
    </row>
    <row r="554" spans="1:19" x14ac:dyDescent="0.2">
      <c r="A554" s="73" t="s">
        <v>218</v>
      </c>
      <c r="B554" s="74" t="s">
        <v>45</v>
      </c>
      <c r="C554" s="73">
        <v>57640.8298</v>
      </c>
      <c r="D554" s="73">
        <v>2.9999999999999997E-4</v>
      </c>
      <c r="E554" s="34">
        <f t="shared" si="62"/>
        <v>56674.985906664951</v>
      </c>
      <c r="F554" s="1">
        <f t="shared" si="63"/>
        <v>56675</v>
      </c>
      <c r="G554" s="1">
        <f t="shared" si="59"/>
        <v>-8.2475000017439015E-3</v>
      </c>
      <c r="K554" s="1">
        <f t="shared" si="66"/>
        <v>-8.2475000017439015E-3</v>
      </c>
      <c r="P554" s="1">
        <f t="shared" ca="1" si="64"/>
        <v>-5.7913735529497475E-3</v>
      </c>
      <c r="S554" s="108">
        <f t="shared" si="65"/>
        <v>42622.3298</v>
      </c>
    </row>
    <row r="555" spans="1:19" x14ac:dyDescent="0.2">
      <c r="A555" s="80" t="s">
        <v>219</v>
      </c>
      <c r="B555" s="81" t="s">
        <v>45</v>
      </c>
      <c r="C555" s="80">
        <v>57666.578999999998</v>
      </c>
      <c r="D555" s="80" t="s">
        <v>34</v>
      </c>
      <c r="E555" s="34">
        <f t="shared" si="62"/>
        <v>56718.986161618035</v>
      </c>
      <c r="F555" s="1">
        <f t="shared" si="63"/>
        <v>56719</v>
      </c>
      <c r="G555" s="1">
        <f t="shared" si="59"/>
        <v>-8.0983000079868361E-3</v>
      </c>
      <c r="K555" s="1">
        <f t="shared" si="66"/>
        <v>-8.0983000079868361E-3</v>
      </c>
      <c r="P555" s="1">
        <f t="shared" ca="1" si="64"/>
        <v>-5.8013788836390329E-3</v>
      </c>
      <c r="S555" s="108">
        <f t="shared" si="65"/>
        <v>42648.078999999998</v>
      </c>
    </row>
    <row r="556" spans="1:19" x14ac:dyDescent="0.2">
      <c r="A556" s="88" t="s">
        <v>225</v>
      </c>
      <c r="B556" s="89" t="s">
        <v>56</v>
      </c>
      <c r="C556" s="90">
        <v>57707.251139999833</v>
      </c>
      <c r="D556" s="90">
        <v>2.9999999999999997E-4</v>
      </c>
      <c r="E556" s="34">
        <f t="shared" si="62"/>
        <v>56788.486749188924</v>
      </c>
      <c r="F556" s="1">
        <f t="shared" si="63"/>
        <v>56788.5</v>
      </c>
      <c r="G556" s="1">
        <f t="shared" si="59"/>
        <v>-7.7544501691590995E-3</v>
      </c>
      <c r="K556" s="1">
        <f t="shared" si="66"/>
        <v>-7.7544501691590995E-3</v>
      </c>
      <c r="P556" s="1">
        <f t="shared" ca="1" si="64"/>
        <v>-5.8171827582505185E-3</v>
      </c>
      <c r="S556" s="108">
        <f t="shared" si="65"/>
        <v>42688.751139999833</v>
      </c>
    </row>
    <row r="557" spans="1:19" x14ac:dyDescent="0.2">
      <c r="A557" s="88" t="s">
        <v>225</v>
      </c>
      <c r="B557" s="89" t="s">
        <v>45</v>
      </c>
      <c r="C557" s="90">
        <v>57774.264729999937</v>
      </c>
      <c r="D557" s="90">
        <v>1E-4</v>
      </c>
      <c r="E557" s="34">
        <f t="shared" si="62"/>
        <v>56902.999629019221</v>
      </c>
      <c r="F557" s="1">
        <f t="shared" si="63"/>
        <v>56903</v>
      </c>
      <c r="G557" s="1">
        <f t="shared" si="59"/>
        <v>-2.1710006694775075E-4</v>
      </c>
      <c r="K557" s="1">
        <f t="shared" si="66"/>
        <v>-2.1710006694775075E-4</v>
      </c>
      <c r="P557" s="1">
        <f t="shared" ca="1" si="64"/>
        <v>-5.843219357430594E-3</v>
      </c>
      <c r="S557" s="108">
        <f t="shared" si="65"/>
        <v>42755.764729999937</v>
      </c>
    </row>
    <row r="558" spans="1:19" x14ac:dyDescent="0.2">
      <c r="A558" s="82" t="s">
        <v>220</v>
      </c>
      <c r="B558" s="83" t="s">
        <v>45</v>
      </c>
      <c r="C558" s="82">
        <v>57786.546900000001</v>
      </c>
      <c r="D558" s="82">
        <v>1E-4</v>
      </c>
      <c r="E558" s="34">
        <f t="shared" si="62"/>
        <v>56923.987411605864</v>
      </c>
      <c r="F558" s="1">
        <f t="shared" si="63"/>
        <v>56924</v>
      </c>
      <c r="G558" s="1">
        <f t="shared" si="59"/>
        <v>-7.3668000040925108E-3</v>
      </c>
      <c r="K558" s="1">
        <f t="shared" si="66"/>
        <v>-7.3668000040925108E-3</v>
      </c>
      <c r="P558" s="1">
        <f t="shared" ca="1" si="64"/>
        <v>-5.847994628895934E-3</v>
      </c>
      <c r="S558" s="108">
        <f t="shared" si="65"/>
        <v>42768.046900000001</v>
      </c>
    </row>
    <row r="559" spans="1:19" x14ac:dyDescent="0.2">
      <c r="A559" s="82" t="s">
        <v>221</v>
      </c>
      <c r="B559" s="84" t="s">
        <v>45</v>
      </c>
      <c r="C559" s="82">
        <v>57997.806199999999</v>
      </c>
      <c r="D559" s="82">
        <v>2.9999999999999997E-4</v>
      </c>
      <c r="E559" s="34">
        <f t="shared" si="62"/>
        <v>57284.987483888137</v>
      </c>
      <c r="F559" s="1">
        <f t="shared" si="63"/>
        <v>57285</v>
      </c>
      <c r="G559" s="1">
        <f t="shared" si="59"/>
        <v>-7.3245000021415763E-3</v>
      </c>
      <c r="K559" s="1">
        <f t="shared" si="66"/>
        <v>-7.3245000021415763E-3</v>
      </c>
      <c r="P559" s="1">
        <f t="shared" ca="1" si="64"/>
        <v>-5.9300838193239429E-3</v>
      </c>
      <c r="S559" s="108">
        <f t="shared" si="65"/>
        <v>42979.306199999999</v>
      </c>
    </row>
    <row r="560" spans="1:19" x14ac:dyDescent="0.2">
      <c r="A560" s="82" t="s">
        <v>221</v>
      </c>
      <c r="B560" s="84" t="s">
        <v>45</v>
      </c>
      <c r="C560" s="82">
        <v>58021.799899999998</v>
      </c>
      <c r="D560" s="82">
        <v>1E-4</v>
      </c>
      <c r="E560" s="34">
        <f t="shared" si="62"/>
        <v>57325.987938941806</v>
      </c>
      <c r="F560" s="1">
        <f t="shared" si="63"/>
        <v>57326</v>
      </c>
      <c r="G560" s="1">
        <f t="shared" si="59"/>
        <v>-7.0582000043941662E-3</v>
      </c>
      <c r="K560" s="1">
        <f t="shared" si="66"/>
        <v>-7.0582000043941662E-3</v>
      </c>
      <c r="P560" s="1">
        <f t="shared" ca="1" si="64"/>
        <v>-5.9394069683753221E-3</v>
      </c>
      <c r="S560" s="108">
        <f t="shared" si="65"/>
        <v>43003.299899999998</v>
      </c>
    </row>
    <row r="561" spans="1:19" x14ac:dyDescent="0.2">
      <c r="A561" s="88" t="s">
        <v>225</v>
      </c>
      <c r="B561" s="89" t="s">
        <v>56</v>
      </c>
      <c r="C561" s="90">
        <v>58065.396869999822</v>
      </c>
      <c r="D561" s="90">
        <v>8.9999999999999998E-4</v>
      </c>
      <c r="E561" s="34">
        <f t="shared" si="62"/>
        <v>57400.486478514853</v>
      </c>
      <c r="F561" s="1">
        <f t="shared" si="63"/>
        <v>57400.5</v>
      </c>
      <c r="G561" s="1">
        <f t="shared" si="59"/>
        <v>-7.9128501820378006E-3</v>
      </c>
      <c r="K561" s="1">
        <f t="shared" si="66"/>
        <v>-7.9128501820378006E-3</v>
      </c>
      <c r="P561" s="1">
        <f t="shared" ca="1" si="64"/>
        <v>-5.9563478123833176E-3</v>
      </c>
      <c r="S561" s="108">
        <f t="shared" si="65"/>
        <v>43046.896869999822</v>
      </c>
    </row>
    <row r="562" spans="1:19" x14ac:dyDescent="0.2">
      <c r="A562" s="88" t="s">
        <v>225</v>
      </c>
      <c r="B562" s="89" t="s">
        <v>45</v>
      </c>
      <c r="C562" s="90">
        <v>58111.339240000118</v>
      </c>
      <c r="D562" s="90">
        <v>1E-4</v>
      </c>
      <c r="E562" s="34">
        <f t="shared" si="62"/>
        <v>57478.992839611979</v>
      </c>
      <c r="F562" s="1">
        <f t="shared" si="63"/>
        <v>57479</v>
      </c>
      <c r="G562" s="1">
        <f t="shared" si="59"/>
        <v>-4.1902998855221085E-3</v>
      </c>
      <c r="K562" s="1">
        <f t="shared" si="66"/>
        <v>-4.1902998855221085E-3</v>
      </c>
      <c r="P562" s="1">
        <f t="shared" ca="1" si="64"/>
        <v>-5.9741982319085219E-3</v>
      </c>
      <c r="S562" s="108">
        <f t="shared" si="65"/>
        <v>43092.839240000118</v>
      </c>
    </row>
    <row r="563" spans="1:19" x14ac:dyDescent="0.2">
      <c r="A563" s="80" t="s">
        <v>222</v>
      </c>
      <c r="B563" s="81" t="s">
        <v>45</v>
      </c>
      <c r="C563" s="80">
        <v>58409.792300000001</v>
      </c>
      <c r="D563" s="80">
        <v>1E-4</v>
      </c>
      <c r="E563" s="34">
        <f t="shared" si="62"/>
        <v>57988.989683456603</v>
      </c>
      <c r="F563" s="1">
        <f t="shared" si="63"/>
        <v>57989</v>
      </c>
      <c r="G563" s="1">
        <f t="shared" ref="G563:G626" si="67">C563-(C$7+C$8*F563)</f>
        <v>-6.0373000014806166E-3</v>
      </c>
      <c r="K563" s="1">
        <f t="shared" si="66"/>
        <v>-6.0373000014806166E-3</v>
      </c>
      <c r="P563" s="1">
        <f t="shared" ca="1" si="64"/>
        <v>-6.0901691103525217E-3</v>
      </c>
      <c r="S563" s="108">
        <f t="shared" si="65"/>
        <v>43391.292300000001</v>
      </c>
    </row>
    <row r="564" spans="1:19" x14ac:dyDescent="0.2">
      <c r="A564" s="85" t="s">
        <v>223</v>
      </c>
      <c r="B564" s="86"/>
      <c r="C564" s="87">
        <v>58456.6086</v>
      </c>
      <c r="D564" s="87">
        <v>1E-4</v>
      </c>
      <c r="E564" s="34">
        <f t="shared" si="62"/>
        <v>58068.989416883662</v>
      </c>
      <c r="F564" s="1">
        <f t="shared" si="63"/>
        <v>58069</v>
      </c>
      <c r="G564" s="1">
        <f t="shared" si="67"/>
        <v>-6.1933000033604912E-3</v>
      </c>
      <c r="K564" s="1">
        <f t="shared" si="66"/>
        <v>-6.1933000033604912E-3</v>
      </c>
      <c r="P564" s="1">
        <f t="shared" ca="1" si="64"/>
        <v>-6.1083606206966783E-3</v>
      </c>
      <c r="S564" s="108">
        <f t="shared" si="65"/>
        <v>43438.1086</v>
      </c>
    </row>
    <row r="565" spans="1:19" x14ac:dyDescent="0.2">
      <c r="A565" s="80" t="s">
        <v>222</v>
      </c>
      <c r="B565" s="81" t="s">
        <v>45</v>
      </c>
      <c r="C565" s="80">
        <v>58470.653599999998</v>
      </c>
      <c r="D565" s="80">
        <v>1E-4</v>
      </c>
      <c r="E565" s="34">
        <f t="shared" si="62"/>
        <v>58092.989524879878</v>
      </c>
      <c r="F565" s="1">
        <f t="shared" si="63"/>
        <v>58093</v>
      </c>
      <c r="G565" s="1">
        <f t="shared" si="67"/>
        <v>-6.1301000023377128E-3</v>
      </c>
      <c r="K565" s="1">
        <f t="shared" si="66"/>
        <v>-6.1301000023377128E-3</v>
      </c>
      <c r="P565" s="1">
        <f t="shared" ca="1" si="64"/>
        <v>-6.1138180737999245E-3</v>
      </c>
      <c r="S565" s="108">
        <f t="shared" si="65"/>
        <v>43452.153599999998</v>
      </c>
    </row>
    <row r="566" spans="1:19" x14ac:dyDescent="0.2">
      <c r="A566" s="88" t="s">
        <v>224</v>
      </c>
      <c r="B566" s="89" t="s">
        <v>45</v>
      </c>
      <c r="C566" s="90">
        <v>58746.869599999998</v>
      </c>
      <c r="D566" s="90">
        <v>1E-4</v>
      </c>
      <c r="E566" s="34">
        <f t="shared" si="62"/>
        <v>58564.987661603423</v>
      </c>
      <c r="F566" s="1">
        <f t="shared" si="63"/>
        <v>58565</v>
      </c>
      <c r="G566" s="1">
        <f t="shared" si="67"/>
        <v>-7.2205000033136457E-3</v>
      </c>
      <c r="K566" s="1">
        <f t="shared" si="66"/>
        <v>-7.2205000033136457E-3</v>
      </c>
      <c r="P566" s="1">
        <f t="shared" ca="1" si="64"/>
        <v>-6.2211479848304496E-3</v>
      </c>
      <c r="S566" s="108">
        <f t="shared" si="65"/>
        <v>43728.369599999998</v>
      </c>
    </row>
    <row r="567" spans="1:19" x14ac:dyDescent="0.2">
      <c r="A567" s="91" t="s">
        <v>226</v>
      </c>
      <c r="B567" s="92" t="s">
        <v>45</v>
      </c>
      <c r="C567" s="93">
        <v>58823.542999999998</v>
      </c>
      <c r="D567" s="93" t="s">
        <v>34</v>
      </c>
      <c r="E567" s="34">
        <f t="shared" si="62"/>
        <v>58696.007233012249</v>
      </c>
      <c r="F567" s="1">
        <f t="shared" si="63"/>
        <v>58696</v>
      </c>
      <c r="G567" s="1">
        <f t="shared" si="67"/>
        <v>4.2327999981353059E-3</v>
      </c>
      <c r="K567" s="1">
        <f t="shared" si="66"/>
        <v>4.2327999981353059E-3</v>
      </c>
      <c r="P567" s="1">
        <f t="shared" ca="1" si="64"/>
        <v>-6.2509365830190067E-3</v>
      </c>
      <c r="S567" s="108">
        <f t="shared" si="65"/>
        <v>43805.042999999998</v>
      </c>
    </row>
    <row r="568" spans="1:19" x14ac:dyDescent="0.2">
      <c r="A568" s="88" t="s">
        <v>224</v>
      </c>
      <c r="B568" s="89" t="s">
        <v>45</v>
      </c>
      <c r="C568" s="90">
        <v>58878.541700000002</v>
      </c>
      <c r="D568" s="90">
        <v>2.0000000000000001E-4</v>
      </c>
      <c r="E568" s="34">
        <f t="shared" si="62"/>
        <v>58789.989058548126</v>
      </c>
      <c r="F568" s="1">
        <f t="shared" si="63"/>
        <v>58790</v>
      </c>
      <c r="G568" s="1">
        <f t="shared" si="67"/>
        <v>-6.4029999994090758E-3</v>
      </c>
      <c r="K568" s="1">
        <f t="shared" si="66"/>
        <v>-6.4029999994090758E-3</v>
      </c>
      <c r="P568" s="1">
        <f t="shared" ca="1" si="64"/>
        <v>-6.2723116076733917E-3</v>
      </c>
      <c r="S568" s="108">
        <f t="shared" si="65"/>
        <v>43860.041700000002</v>
      </c>
    </row>
    <row r="569" spans="1:19" x14ac:dyDescent="0.2">
      <c r="A569" s="88" t="s">
        <v>227</v>
      </c>
      <c r="B569" s="89" t="s">
        <v>45</v>
      </c>
      <c r="C569" s="90">
        <v>59129.616000000002</v>
      </c>
      <c r="D569" s="90" t="s">
        <v>34</v>
      </c>
      <c r="E569" s="34">
        <f t="shared" si="62"/>
        <v>59219.025036837469</v>
      </c>
      <c r="F569" s="1">
        <f t="shared" si="63"/>
        <v>59219</v>
      </c>
      <c r="G569" s="1">
        <f t="shared" si="67"/>
        <v>1.4651699995738454E-2</v>
      </c>
      <c r="K569" s="1">
        <f t="shared" si="66"/>
        <v>1.4651699995738454E-2</v>
      </c>
      <c r="P569" s="1">
        <f t="shared" ca="1" si="64"/>
        <v>-6.3698635818939305E-3</v>
      </c>
      <c r="S569" s="108">
        <f t="shared" si="65"/>
        <v>44111.116000000002</v>
      </c>
    </row>
    <row r="570" spans="1:19" x14ac:dyDescent="0.2">
      <c r="A570" s="88" t="s">
        <v>227</v>
      </c>
      <c r="B570" s="89" t="s">
        <v>45</v>
      </c>
      <c r="C570" s="90">
        <v>59136.614000000001</v>
      </c>
      <c r="D570" s="90" t="s">
        <v>34</v>
      </c>
      <c r="E570" s="34">
        <f t="shared" si="62"/>
        <v>59230.983225214652</v>
      </c>
      <c r="F570" s="1">
        <f t="shared" si="63"/>
        <v>59231</v>
      </c>
      <c r="G570" s="1">
        <f t="shared" si="67"/>
        <v>-9.8167000032844953E-3</v>
      </c>
      <c r="K570" s="1">
        <f t="shared" si="66"/>
        <v>-9.8167000032844953E-3</v>
      </c>
      <c r="P570" s="1">
        <f t="shared" ca="1" si="64"/>
        <v>-6.3725923084455554E-3</v>
      </c>
      <c r="S570" s="108">
        <f t="shared" si="65"/>
        <v>44118.114000000001</v>
      </c>
    </row>
    <row r="571" spans="1:19" x14ac:dyDescent="0.2">
      <c r="A571" s="91" t="s">
        <v>1638</v>
      </c>
      <c r="B571" s="92" t="s">
        <v>45</v>
      </c>
      <c r="C571" s="93">
        <v>59136.618199999997</v>
      </c>
      <c r="D571" s="93">
        <v>2.0000000000000001E-4</v>
      </c>
      <c r="E571" s="34">
        <f t="shared" si="62"/>
        <v>59230.990402178235</v>
      </c>
      <c r="F571" s="1">
        <f t="shared" si="63"/>
        <v>59231</v>
      </c>
      <c r="G571" s="1">
        <f t="shared" si="67"/>
        <v>-5.616700007522013E-3</v>
      </c>
      <c r="K571" s="1">
        <f t="shared" si="66"/>
        <v>-5.616700007522013E-3</v>
      </c>
      <c r="P571" s="1">
        <f t="shared" ca="1" si="64"/>
        <v>-6.3725923084455554E-3</v>
      </c>
      <c r="S571" s="108">
        <f t="shared" si="65"/>
        <v>44118.118199999997</v>
      </c>
    </row>
    <row r="572" spans="1:19" s="115" customFormat="1" x14ac:dyDescent="0.2">
      <c r="A572" s="88" t="s">
        <v>227</v>
      </c>
      <c r="B572" s="89" t="s">
        <v>45</v>
      </c>
      <c r="C572" s="90">
        <v>59160.608</v>
      </c>
      <c r="D572" s="90" t="s">
        <v>34</v>
      </c>
      <c r="E572" s="34">
        <f t="shared" si="62"/>
        <v>59271.984192908574</v>
      </c>
      <c r="F572" s="115">
        <f t="shared" si="63"/>
        <v>59272</v>
      </c>
      <c r="G572" s="115">
        <f t="shared" si="67"/>
        <v>-9.2504000058397651E-3</v>
      </c>
      <c r="K572" s="115">
        <f t="shared" si="66"/>
        <v>-9.2504000058397651E-3</v>
      </c>
      <c r="P572" s="115">
        <f t="shared" ca="1" si="64"/>
        <v>-6.3819154574969346E-3</v>
      </c>
      <c r="S572" s="116">
        <f t="shared" si="65"/>
        <v>44142.108</v>
      </c>
    </row>
    <row r="573" spans="1:19" s="115" customFormat="1" x14ac:dyDescent="0.2">
      <c r="A573" s="109" t="s">
        <v>1639</v>
      </c>
      <c r="B573" s="110" t="s">
        <v>45</v>
      </c>
      <c r="C573" s="111">
        <v>59175.533600000002</v>
      </c>
      <c r="D573" s="109">
        <v>2.3999999999999998E-3</v>
      </c>
      <c r="E573" s="34">
        <f t="shared" si="62"/>
        <v>59297.489070936936</v>
      </c>
      <c r="F573" s="115">
        <f t="shared" si="63"/>
        <v>59297.5</v>
      </c>
      <c r="G573" s="115">
        <f t="shared" si="67"/>
        <v>-6.3957500024116598E-3</v>
      </c>
      <c r="K573" s="115">
        <f t="shared" si="66"/>
        <v>-6.3957500024116598E-3</v>
      </c>
      <c r="P573" s="115">
        <f t="shared" ca="1" si="64"/>
        <v>-6.3877140014191348E-3</v>
      </c>
      <c r="S573" s="116">
        <f t="shared" si="65"/>
        <v>44157.033600000002</v>
      </c>
    </row>
    <row r="574" spans="1:19" s="115" customFormat="1" x14ac:dyDescent="0.2">
      <c r="A574" s="112" t="s">
        <v>1640</v>
      </c>
      <c r="B574" s="110" t="s">
        <v>45</v>
      </c>
      <c r="C574" s="111">
        <v>59484.816099999996</v>
      </c>
      <c r="D574" s="109">
        <v>5.0000000000000001E-4</v>
      </c>
      <c r="E574" s="34">
        <f t="shared" si="62"/>
        <v>59825.991271103463</v>
      </c>
      <c r="F574" s="115">
        <f t="shared" si="63"/>
        <v>59826</v>
      </c>
      <c r="G574" s="115">
        <f t="shared" si="67"/>
        <v>-5.1082000063615851E-3</v>
      </c>
      <c r="K574" s="115">
        <f t="shared" si="66"/>
        <v>-5.1082000063615851E-3</v>
      </c>
      <c r="P574" s="115">
        <f t="shared" ca="1" si="64"/>
        <v>-6.5078916666302198E-3</v>
      </c>
      <c r="S574" s="116">
        <f t="shared" si="65"/>
        <v>44466.316099999996</v>
      </c>
    </row>
    <row r="575" spans="1:19" s="115" customFormat="1" x14ac:dyDescent="0.2">
      <c r="A575" s="109" t="s">
        <v>1641</v>
      </c>
      <c r="B575" s="110" t="s">
        <v>56</v>
      </c>
      <c r="C575" s="111">
        <v>59512.309500000003</v>
      </c>
      <c r="D575" s="109">
        <v>1E-4</v>
      </c>
      <c r="E575" s="34">
        <f t="shared" si="62"/>
        <v>59872.972016506334</v>
      </c>
      <c r="F575" s="115">
        <f t="shared" si="63"/>
        <v>59873</v>
      </c>
      <c r="G575" s="115">
        <f t="shared" si="67"/>
        <v>-1.6376100000343286E-2</v>
      </c>
      <c r="K575" s="115">
        <f t="shared" si="66"/>
        <v>-1.6376100000343286E-2</v>
      </c>
      <c r="P575" s="115">
        <f t="shared" ca="1" si="64"/>
        <v>-6.5185791789574132E-3</v>
      </c>
      <c r="S575" s="116">
        <f t="shared" si="65"/>
        <v>44493.809500000003</v>
      </c>
    </row>
    <row r="576" spans="1:19" s="115" customFormat="1" x14ac:dyDescent="0.2">
      <c r="A576" s="109" t="s">
        <v>1639</v>
      </c>
      <c r="B576" s="110" t="s">
        <v>45</v>
      </c>
      <c r="C576" s="111">
        <v>59512.320099999997</v>
      </c>
      <c r="D576" s="109">
        <v>1E-3</v>
      </c>
      <c r="E576" s="34">
        <f t="shared" si="62"/>
        <v>59872.990129795377</v>
      </c>
      <c r="F576" s="115">
        <f t="shared" si="63"/>
        <v>59873</v>
      </c>
      <c r="G576" s="115">
        <f t="shared" si="67"/>
        <v>-5.7761000061873347E-3</v>
      </c>
      <c r="K576" s="115">
        <f t="shared" si="66"/>
        <v>-5.7761000061873347E-3</v>
      </c>
      <c r="P576" s="115">
        <f t="shared" ca="1" si="64"/>
        <v>-6.5185791789574132E-3</v>
      </c>
      <c r="S576" s="116">
        <f t="shared" si="65"/>
        <v>44493.820099999997</v>
      </c>
    </row>
    <row r="577" spans="1:19" s="115" customFormat="1" x14ac:dyDescent="0.2">
      <c r="A577" s="112" t="s">
        <v>1640</v>
      </c>
      <c r="B577" s="110" t="s">
        <v>45</v>
      </c>
      <c r="C577" s="111">
        <v>59581.375</v>
      </c>
      <c r="D577" s="109">
        <v>1E-4</v>
      </c>
      <c r="E577" s="34">
        <f t="shared" si="62"/>
        <v>59990.991201897035</v>
      </c>
      <c r="F577" s="115">
        <f t="shared" si="63"/>
        <v>59991</v>
      </c>
      <c r="G577" s="115">
        <f t="shared" si="67"/>
        <v>-5.1487000018823892E-3</v>
      </c>
      <c r="K577" s="115">
        <f t="shared" si="66"/>
        <v>-5.1487000018823892E-3</v>
      </c>
      <c r="P577" s="115">
        <f t="shared" ca="1" si="64"/>
        <v>-6.5454116567150444E-3</v>
      </c>
      <c r="S577" s="116">
        <f t="shared" si="65"/>
        <v>44562.875</v>
      </c>
    </row>
    <row r="578" spans="1:19" s="115" customFormat="1" x14ac:dyDescent="0.2">
      <c r="A578" s="117" t="s">
        <v>1643</v>
      </c>
      <c r="B578" s="117" t="s">
        <v>45</v>
      </c>
      <c r="C578" s="118">
        <v>59852.322999999858</v>
      </c>
      <c r="D578" s="109">
        <v>4.0000000000000002E-4</v>
      </c>
      <c r="E578" s="34">
        <f t="shared" si="62"/>
        <v>60453.987375720804</v>
      </c>
      <c r="F578" s="115">
        <f t="shared" si="63"/>
        <v>60454</v>
      </c>
      <c r="G578" s="115">
        <f t="shared" si="67"/>
        <v>-7.3878001421689987E-3</v>
      </c>
      <c r="K578" s="115">
        <f t="shared" si="66"/>
        <v>-7.3878001421689987E-3</v>
      </c>
      <c r="P578" s="115">
        <f t="shared" ca="1" si="64"/>
        <v>-6.6506950228318509E-3</v>
      </c>
      <c r="S578" s="116">
        <f t="shared" si="65"/>
        <v>44833.822999999858</v>
      </c>
    </row>
    <row r="579" spans="1:19" s="115" customFormat="1" x14ac:dyDescent="0.2">
      <c r="A579" s="113" t="s">
        <v>1642</v>
      </c>
      <c r="B579" s="114" t="s">
        <v>45</v>
      </c>
      <c r="C579" s="111">
        <v>59881.585700000003</v>
      </c>
      <c r="D579" s="109">
        <v>1E-4</v>
      </c>
      <c r="E579" s="34">
        <f t="shared" si="62"/>
        <v>60503.99150247511</v>
      </c>
      <c r="F579" s="115">
        <f t="shared" si="63"/>
        <v>60504</v>
      </c>
      <c r="G579" s="115">
        <f t="shared" si="67"/>
        <v>-4.9728000012692064E-3</v>
      </c>
      <c r="K579" s="115">
        <f t="shared" si="66"/>
        <v>-4.9728000012692064E-3</v>
      </c>
      <c r="P579" s="115">
        <f t="shared" ca="1" si="64"/>
        <v>-6.6620647167969487E-3</v>
      </c>
      <c r="S579" s="116">
        <f t="shared" si="65"/>
        <v>44863.085700000003</v>
      </c>
    </row>
    <row r="580" spans="1:19" s="115" customFormat="1" x14ac:dyDescent="0.2">
      <c r="A580" s="119" t="s">
        <v>1644</v>
      </c>
      <c r="B580" s="120" t="s">
        <v>45</v>
      </c>
      <c r="C580" s="118">
        <v>59895.0447999998</v>
      </c>
      <c r="E580" s="34">
        <f t="shared" ref="E580" si="68">(C580-C$7)/C$8</f>
        <v>60526.990424050542</v>
      </c>
      <c r="F580" s="115">
        <f t="shared" si="63"/>
        <v>60527</v>
      </c>
      <c r="G580" s="115">
        <f t="shared" ref="G580" si="69">C580-(C$7+C$8*F580)</f>
        <v>-5.6039002010948025E-3</v>
      </c>
      <c r="K580" s="115">
        <f t="shared" ref="K580" si="70">+G580</f>
        <v>-5.6039002010948025E-3</v>
      </c>
      <c r="P580" s="115">
        <f t="shared" ref="P580" ca="1" si="71">+C$11+C$12*F580</f>
        <v>-6.6672947760208941E-3</v>
      </c>
      <c r="S580" s="116">
        <f t="shared" ref="S580" si="72">C580-15018.5</f>
        <v>44876.5447999998</v>
      </c>
    </row>
    <row r="581" spans="1:19" s="115" customFormat="1" x14ac:dyDescent="0.2"/>
  </sheetData>
  <sheetProtection selectLockedCells="1" selectUnlockedCells="1"/>
  <sortState xmlns:xlrd2="http://schemas.microsoft.com/office/spreadsheetml/2017/richdata2" ref="A21:W579">
    <sortCondition ref="C21:C579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7"/>
  <sheetViews>
    <sheetView topLeftCell="A481" workbookViewId="0">
      <selection activeCell="A344" sqref="A344"/>
    </sheetView>
  </sheetViews>
  <sheetFormatPr defaultRowHeight="12.75" x14ac:dyDescent="0.2"/>
  <cols>
    <col min="1" max="1" width="19.7109375" style="94" customWidth="1"/>
    <col min="2" max="2" width="4.42578125" customWidth="1"/>
    <col min="3" max="3" width="12.7109375" style="94" customWidth="1"/>
    <col min="4" max="4" width="5.42578125" customWidth="1"/>
    <col min="5" max="5" width="14.85546875" customWidth="1"/>
    <col min="7" max="7" width="12" customWidth="1"/>
    <col min="8" max="8" width="14.140625" style="9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95" t="s">
        <v>228</v>
      </c>
      <c r="I1" s="96" t="s">
        <v>229</v>
      </c>
      <c r="J1" s="97" t="s">
        <v>36</v>
      </c>
    </row>
    <row r="2" spans="1:16" x14ac:dyDescent="0.2">
      <c r="I2" s="98" t="s">
        <v>230</v>
      </c>
      <c r="J2" s="99" t="s">
        <v>35</v>
      </c>
    </row>
    <row r="3" spans="1:16" x14ac:dyDescent="0.2">
      <c r="A3" s="100" t="s">
        <v>231</v>
      </c>
      <c r="I3" s="98" t="s">
        <v>232</v>
      </c>
      <c r="J3" s="99" t="s">
        <v>33</v>
      </c>
    </row>
    <row r="4" spans="1:16" x14ac:dyDescent="0.2">
      <c r="I4" s="98" t="s">
        <v>233</v>
      </c>
      <c r="J4" s="99" t="s">
        <v>33</v>
      </c>
    </row>
    <row r="5" spans="1:16" x14ac:dyDescent="0.2">
      <c r="I5" s="101" t="s">
        <v>234</v>
      </c>
      <c r="J5" s="102" t="s">
        <v>34</v>
      </c>
    </row>
    <row r="11" spans="1:16" ht="12.75" customHeight="1" x14ac:dyDescent="0.2">
      <c r="A11" s="94" t="str">
        <f t="shared" ref="A11:A74" si="0">P11</f>
        <v> BBS 11 </v>
      </c>
      <c r="B11" s="16" t="str">
        <f t="shared" ref="B11:B74" si="1">IF(H11=INT(H11),"I","II")</f>
        <v>I</v>
      </c>
      <c r="C11" s="94">
        <f t="shared" ref="C11:C74" si="2">1*G11</f>
        <v>41931.57</v>
      </c>
      <c r="D11" t="str">
        <f t="shared" ref="D11:D74" si="3">VLOOKUP(F11,I$1:J$5,2,FALSE)</f>
        <v>vis</v>
      </c>
      <c r="E11">
        <f>VLOOKUP(C11,Active!C$21:E$960,3,FALSE)</f>
        <v>29830.98934272171</v>
      </c>
      <c r="F11" s="16" t="s">
        <v>234</v>
      </c>
      <c r="G11" t="str">
        <f t="shared" ref="G11:G74" si="4">MID(I11,3,LEN(I11)-3)</f>
        <v>41931.570</v>
      </c>
      <c r="H11" s="94">
        <f t="shared" ref="H11:H74" si="5">1*K11</f>
        <v>29831</v>
      </c>
      <c r="I11" s="103" t="s">
        <v>235</v>
      </c>
      <c r="J11" s="104" t="s">
        <v>236</v>
      </c>
      <c r="K11" s="103">
        <v>29831</v>
      </c>
      <c r="L11" s="103" t="s">
        <v>237</v>
      </c>
      <c r="M11" s="104" t="s">
        <v>238</v>
      </c>
      <c r="N11" s="104"/>
      <c r="O11" s="105" t="s">
        <v>239</v>
      </c>
      <c r="P11" s="105" t="s">
        <v>240</v>
      </c>
    </row>
    <row r="12" spans="1:16" ht="12.75" customHeight="1" x14ac:dyDescent="0.2">
      <c r="A12" s="94" t="str">
        <f t="shared" si="0"/>
        <v> BBS 17 </v>
      </c>
      <c r="B12" s="16" t="str">
        <f t="shared" si="1"/>
        <v>I</v>
      </c>
      <c r="C12" s="94">
        <f t="shared" si="2"/>
        <v>42299.67</v>
      </c>
      <c r="D12" t="str">
        <f t="shared" si="3"/>
        <v>vis</v>
      </c>
      <c r="E12">
        <f>VLOOKUP(C12,Active!C$21:E$960,3,FALSE)</f>
        <v>30459.998937125863</v>
      </c>
      <c r="F12" s="16" t="s">
        <v>234</v>
      </c>
      <c r="G12" t="str">
        <f t="shared" si="4"/>
        <v>42299.670</v>
      </c>
      <c r="H12" s="94">
        <f t="shared" si="5"/>
        <v>30460</v>
      </c>
      <c r="I12" s="103" t="s">
        <v>241</v>
      </c>
      <c r="J12" s="104" t="s">
        <v>242</v>
      </c>
      <c r="K12" s="103">
        <v>30460</v>
      </c>
      <c r="L12" s="103" t="s">
        <v>243</v>
      </c>
      <c r="M12" s="104" t="s">
        <v>238</v>
      </c>
      <c r="N12" s="104"/>
      <c r="O12" s="105" t="s">
        <v>244</v>
      </c>
      <c r="P12" s="105" t="s">
        <v>245</v>
      </c>
    </row>
    <row r="13" spans="1:16" ht="12.75" customHeight="1" x14ac:dyDescent="0.2">
      <c r="A13" s="94" t="str">
        <f t="shared" si="0"/>
        <v> BBS 17 </v>
      </c>
      <c r="B13" s="16" t="str">
        <f t="shared" si="1"/>
        <v>I</v>
      </c>
      <c r="C13" s="94">
        <f t="shared" si="2"/>
        <v>42318.409</v>
      </c>
      <c r="D13" t="str">
        <f t="shared" si="3"/>
        <v>vis</v>
      </c>
      <c r="E13">
        <f>VLOOKUP(C13,Active!C$21:E$960,3,FALSE)</f>
        <v>30492.020156331349</v>
      </c>
      <c r="F13" s="16" t="s">
        <v>234</v>
      </c>
      <c r="G13" t="str">
        <f t="shared" si="4"/>
        <v>42318.409</v>
      </c>
      <c r="H13" s="94">
        <f t="shared" si="5"/>
        <v>30492</v>
      </c>
      <c r="I13" s="103" t="s">
        <v>246</v>
      </c>
      <c r="J13" s="104" t="s">
        <v>247</v>
      </c>
      <c r="K13" s="103">
        <v>30492</v>
      </c>
      <c r="L13" s="103" t="s">
        <v>248</v>
      </c>
      <c r="M13" s="104" t="s">
        <v>238</v>
      </c>
      <c r="N13" s="104"/>
      <c r="O13" s="105" t="s">
        <v>244</v>
      </c>
      <c r="P13" s="105" t="s">
        <v>245</v>
      </c>
    </row>
    <row r="14" spans="1:16" ht="12.75" customHeight="1" x14ac:dyDescent="0.2">
      <c r="A14" s="94" t="str">
        <f t="shared" si="0"/>
        <v> BBS 18 </v>
      </c>
      <c r="B14" s="16" t="str">
        <f t="shared" si="1"/>
        <v>I</v>
      </c>
      <c r="C14" s="94">
        <f t="shared" si="2"/>
        <v>42369.303999999996</v>
      </c>
      <c r="D14" t="str">
        <f t="shared" si="3"/>
        <v>vis</v>
      </c>
      <c r="E14">
        <f>VLOOKUP(C14,Active!C$21:E$960,3,FALSE)</f>
        <v>30578.989575802141</v>
      </c>
      <c r="F14" s="16" t="s">
        <v>234</v>
      </c>
      <c r="G14" t="str">
        <f t="shared" si="4"/>
        <v>42369.304</v>
      </c>
      <c r="H14" s="94">
        <f t="shared" si="5"/>
        <v>30579</v>
      </c>
      <c r="I14" s="103" t="s">
        <v>249</v>
      </c>
      <c r="J14" s="104" t="s">
        <v>250</v>
      </c>
      <c r="K14" s="103">
        <v>30579</v>
      </c>
      <c r="L14" s="103" t="s">
        <v>237</v>
      </c>
      <c r="M14" s="104" t="s">
        <v>238</v>
      </c>
      <c r="N14" s="104"/>
      <c r="O14" s="105" t="s">
        <v>239</v>
      </c>
      <c r="P14" s="105" t="s">
        <v>251</v>
      </c>
    </row>
    <row r="15" spans="1:16" ht="12.75" customHeight="1" x14ac:dyDescent="0.2">
      <c r="A15" s="94" t="str">
        <f t="shared" si="0"/>
        <v> BBS 18 </v>
      </c>
      <c r="B15" s="16" t="str">
        <f t="shared" si="1"/>
        <v>I</v>
      </c>
      <c r="C15" s="94">
        <f t="shared" si="2"/>
        <v>42369.317999999999</v>
      </c>
      <c r="D15" t="str">
        <f t="shared" si="3"/>
        <v>vis</v>
      </c>
      <c r="E15">
        <f>VLOOKUP(C15,Active!C$21:E$960,3,FALSE)</f>
        <v>30579.013499014101</v>
      </c>
      <c r="F15" s="16" t="s">
        <v>234</v>
      </c>
      <c r="G15" t="str">
        <f t="shared" si="4"/>
        <v>42369.318</v>
      </c>
      <c r="H15" s="94">
        <f t="shared" si="5"/>
        <v>30579</v>
      </c>
      <c r="I15" s="103" t="s">
        <v>252</v>
      </c>
      <c r="J15" s="104" t="s">
        <v>253</v>
      </c>
      <c r="K15" s="103">
        <v>30579</v>
      </c>
      <c r="L15" s="103" t="s">
        <v>254</v>
      </c>
      <c r="M15" s="104" t="s">
        <v>238</v>
      </c>
      <c r="N15" s="104"/>
      <c r="O15" s="105" t="s">
        <v>244</v>
      </c>
      <c r="P15" s="105" t="s">
        <v>251</v>
      </c>
    </row>
    <row r="16" spans="1:16" ht="12.75" customHeight="1" x14ac:dyDescent="0.2">
      <c r="A16" s="94" t="str">
        <f t="shared" si="0"/>
        <v> BBS 18 </v>
      </c>
      <c r="B16" s="16" t="str">
        <f t="shared" si="1"/>
        <v>I</v>
      </c>
      <c r="C16" s="94">
        <f t="shared" si="2"/>
        <v>42373.408000000003</v>
      </c>
      <c r="D16" t="str">
        <f t="shared" si="3"/>
        <v>vis</v>
      </c>
      <c r="E16">
        <f>VLOOKUP(C16,Active!C$21:E$960,3,FALSE)</f>
        <v>30586.002494507487</v>
      </c>
      <c r="F16" s="16" t="s">
        <v>234</v>
      </c>
      <c r="G16" t="str">
        <f t="shared" si="4"/>
        <v>42373.408</v>
      </c>
      <c r="H16" s="94">
        <f t="shared" si="5"/>
        <v>30586</v>
      </c>
      <c r="I16" s="103" t="s">
        <v>255</v>
      </c>
      <c r="J16" s="104" t="s">
        <v>256</v>
      </c>
      <c r="K16" s="103">
        <v>30586</v>
      </c>
      <c r="L16" s="103" t="s">
        <v>257</v>
      </c>
      <c r="M16" s="104" t="s">
        <v>238</v>
      </c>
      <c r="N16" s="104"/>
      <c r="O16" s="105" t="s">
        <v>244</v>
      </c>
      <c r="P16" s="105" t="s">
        <v>251</v>
      </c>
    </row>
    <row r="17" spans="1:16" ht="12.75" customHeight="1" x14ac:dyDescent="0.2">
      <c r="A17" s="94" t="str">
        <f t="shared" si="0"/>
        <v> BBS 19 </v>
      </c>
      <c r="B17" s="16" t="str">
        <f t="shared" si="1"/>
        <v>I</v>
      </c>
      <c r="C17" s="94">
        <f t="shared" si="2"/>
        <v>42396.239000000001</v>
      </c>
      <c r="D17" t="str">
        <f t="shared" si="3"/>
        <v>vis</v>
      </c>
      <c r="E17">
        <f>VLOOKUP(C17,Active!C$21:E$960,3,FALSE)</f>
        <v>30625.016126808059</v>
      </c>
      <c r="F17" s="16" t="s">
        <v>234</v>
      </c>
      <c r="G17" t="str">
        <f t="shared" si="4"/>
        <v>42396.239</v>
      </c>
      <c r="H17" s="94">
        <f t="shared" si="5"/>
        <v>30625</v>
      </c>
      <c r="I17" s="103" t="s">
        <v>258</v>
      </c>
      <c r="J17" s="104" t="s">
        <v>259</v>
      </c>
      <c r="K17" s="103">
        <v>30625</v>
      </c>
      <c r="L17" s="103" t="s">
        <v>260</v>
      </c>
      <c r="M17" s="104" t="s">
        <v>238</v>
      </c>
      <c r="N17" s="104"/>
      <c r="O17" s="105" t="s">
        <v>244</v>
      </c>
      <c r="P17" s="105" t="s">
        <v>261</v>
      </c>
    </row>
    <row r="18" spans="1:16" ht="12.75" customHeight="1" x14ac:dyDescent="0.2">
      <c r="A18" s="94" t="str">
        <f t="shared" si="0"/>
        <v> BBS 20 </v>
      </c>
      <c r="B18" s="16" t="str">
        <f t="shared" si="1"/>
        <v>I</v>
      </c>
      <c r="C18" s="94">
        <f t="shared" si="2"/>
        <v>42414.366999999998</v>
      </c>
      <c r="D18" t="str">
        <f t="shared" si="3"/>
        <v>vis</v>
      </c>
      <c r="E18">
        <f>VLOOKUP(C18,Active!C$21:E$960,3,FALSE)</f>
        <v>30655.993268691669</v>
      </c>
      <c r="F18" s="16" t="s">
        <v>234</v>
      </c>
      <c r="G18" t="str">
        <f t="shared" si="4"/>
        <v>42414.367</v>
      </c>
      <c r="H18" s="94">
        <f t="shared" si="5"/>
        <v>30656</v>
      </c>
      <c r="I18" s="103" t="s">
        <v>262</v>
      </c>
      <c r="J18" s="104" t="s">
        <v>263</v>
      </c>
      <c r="K18" s="103">
        <v>30656</v>
      </c>
      <c r="L18" s="103" t="s">
        <v>264</v>
      </c>
      <c r="M18" s="104" t="s">
        <v>238</v>
      </c>
      <c r="N18" s="104"/>
      <c r="O18" s="105" t="s">
        <v>239</v>
      </c>
      <c r="P18" s="105" t="s">
        <v>265</v>
      </c>
    </row>
    <row r="19" spans="1:16" ht="12.75" customHeight="1" x14ac:dyDescent="0.2">
      <c r="A19" s="94" t="str">
        <f t="shared" si="0"/>
        <v> BBS 20 </v>
      </c>
      <c r="B19" s="16" t="str">
        <f t="shared" si="1"/>
        <v>I</v>
      </c>
      <c r="C19" s="94">
        <f t="shared" si="2"/>
        <v>42414.375999999997</v>
      </c>
      <c r="D19" t="str">
        <f t="shared" si="3"/>
        <v>vis</v>
      </c>
      <c r="E19">
        <f>VLOOKUP(C19,Active!C$21:E$960,3,FALSE)</f>
        <v>30656.008647899354</v>
      </c>
      <c r="F19" s="16" t="s">
        <v>234</v>
      </c>
      <c r="G19" t="str">
        <f t="shared" si="4"/>
        <v>42414.376</v>
      </c>
      <c r="H19" s="94">
        <f t="shared" si="5"/>
        <v>30656</v>
      </c>
      <c r="I19" s="103" t="s">
        <v>266</v>
      </c>
      <c r="J19" s="104" t="s">
        <v>267</v>
      </c>
      <c r="K19" s="103">
        <v>30656</v>
      </c>
      <c r="L19" s="103" t="s">
        <v>268</v>
      </c>
      <c r="M19" s="104" t="s">
        <v>238</v>
      </c>
      <c r="N19" s="104"/>
      <c r="O19" s="105" t="s">
        <v>244</v>
      </c>
      <c r="P19" s="105" t="s">
        <v>265</v>
      </c>
    </row>
    <row r="20" spans="1:16" ht="12.75" customHeight="1" x14ac:dyDescent="0.2">
      <c r="A20" s="94" t="str">
        <f t="shared" si="0"/>
        <v> BBS 21 </v>
      </c>
      <c r="B20" s="16" t="str">
        <f t="shared" si="1"/>
        <v>I</v>
      </c>
      <c r="C20" s="94">
        <f t="shared" si="2"/>
        <v>42448.31</v>
      </c>
      <c r="D20" t="str">
        <f t="shared" si="3"/>
        <v>vis</v>
      </c>
      <c r="E20">
        <f>VLOOKUP(C20,Active!C$21:E$960,3,FALSE)</f>
        <v>30713.995096083301</v>
      </c>
      <c r="F20" s="16" t="s">
        <v>234</v>
      </c>
      <c r="G20" t="str">
        <f t="shared" si="4"/>
        <v>42448.310</v>
      </c>
      <c r="H20" s="94">
        <f t="shared" si="5"/>
        <v>30714</v>
      </c>
      <c r="I20" s="103" t="s">
        <v>269</v>
      </c>
      <c r="J20" s="104" t="s">
        <v>270</v>
      </c>
      <c r="K20" s="103">
        <v>30714</v>
      </c>
      <c r="L20" s="103" t="s">
        <v>271</v>
      </c>
      <c r="M20" s="104" t="s">
        <v>238</v>
      </c>
      <c r="N20" s="104"/>
      <c r="O20" s="105" t="s">
        <v>272</v>
      </c>
      <c r="P20" s="105" t="s">
        <v>273</v>
      </c>
    </row>
    <row r="21" spans="1:16" ht="12.75" customHeight="1" x14ac:dyDescent="0.2">
      <c r="A21" s="94" t="str">
        <f t="shared" si="0"/>
        <v> BBS 23 </v>
      </c>
      <c r="B21" s="16" t="str">
        <f t="shared" si="1"/>
        <v>I</v>
      </c>
      <c r="C21" s="94">
        <f t="shared" si="2"/>
        <v>42638.506999999998</v>
      </c>
      <c r="D21" t="str">
        <f t="shared" si="3"/>
        <v>vis</v>
      </c>
      <c r="E21">
        <f>VLOOKUP(C21,Active!C$21:E$960,3,FALSE)</f>
        <v>31039.003892135697</v>
      </c>
      <c r="F21" s="16" t="s">
        <v>234</v>
      </c>
      <c r="G21" t="str">
        <f t="shared" si="4"/>
        <v>42638.507</v>
      </c>
      <c r="H21" s="94">
        <f t="shared" si="5"/>
        <v>31039</v>
      </c>
      <c r="I21" s="103" t="s">
        <v>274</v>
      </c>
      <c r="J21" s="104" t="s">
        <v>275</v>
      </c>
      <c r="K21" s="103">
        <v>31039</v>
      </c>
      <c r="L21" s="103" t="s">
        <v>276</v>
      </c>
      <c r="M21" s="104" t="s">
        <v>238</v>
      </c>
      <c r="N21" s="104"/>
      <c r="O21" s="105" t="s">
        <v>244</v>
      </c>
      <c r="P21" s="105" t="s">
        <v>277</v>
      </c>
    </row>
    <row r="22" spans="1:16" ht="12.75" customHeight="1" x14ac:dyDescent="0.2">
      <c r="A22" s="94" t="str">
        <f t="shared" si="0"/>
        <v> BBS 24 </v>
      </c>
      <c r="B22" s="16" t="str">
        <f t="shared" si="1"/>
        <v>I</v>
      </c>
      <c r="C22" s="94">
        <f t="shared" si="2"/>
        <v>42740.326999999997</v>
      </c>
      <c r="D22" t="str">
        <f t="shared" si="3"/>
        <v>vis</v>
      </c>
      <c r="E22">
        <f>VLOOKUP(C22,Active!C$21:E$960,3,FALSE)</f>
        <v>31212.993995102912</v>
      </c>
      <c r="F22" s="16" t="s">
        <v>234</v>
      </c>
      <c r="G22" t="str">
        <f t="shared" si="4"/>
        <v>42740.327</v>
      </c>
      <c r="H22" s="94">
        <f t="shared" si="5"/>
        <v>31213</v>
      </c>
      <c r="I22" s="103" t="s">
        <v>278</v>
      </c>
      <c r="J22" s="104" t="s">
        <v>279</v>
      </c>
      <c r="K22" s="103">
        <v>31213</v>
      </c>
      <c r="L22" s="103" t="s">
        <v>264</v>
      </c>
      <c r="M22" s="104" t="s">
        <v>238</v>
      </c>
      <c r="N22" s="104"/>
      <c r="O22" s="105" t="s">
        <v>239</v>
      </c>
      <c r="P22" s="105" t="s">
        <v>280</v>
      </c>
    </row>
    <row r="23" spans="1:16" ht="12.75" customHeight="1" x14ac:dyDescent="0.2">
      <c r="A23" s="94" t="str">
        <f t="shared" si="0"/>
        <v> BBS 25 </v>
      </c>
      <c r="B23" s="16" t="str">
        <f t="shared" si="1"/>
        <v>I</v>
      </c>
      <c r="C23" s="94">
        <f t="shared" si="2"/>
        <v>42754.375999999997</v>
      </c>
      <c r="D23" t="str">
        <f t="shared" si="3"/>
        <v>vis</v>
      </c>
      <c r="E23">
        <f>VLOOKUP(C23,Active!C$21:E$960,3,FALSE)</f>
        <v>31237.000938302539</v>
      </c>
      <c r="F23" s="16" t="s">
        <v>234</v>
      </c>
      <c r="G23" t="str">
        <f t="shared" si="4"/>
        <v>42754.376</v>
      </c>
      <c r="H23" s="94">
        <f t="shared" si="5"/>
        <v>31237</v>
      </c>
      <c r="I23" s="103" t="s">
        <v>281</v>
      </c>
      <c r="J23" s="104" t="s">
        <v>282</v>
      </c>
      <c r="K23" s="103">
        <v>31237</v>
      </c>
      <c r="L23" s="103" t="s">
        <v>257</v>
      </c>
      <c r="M23" s="104" t="s">
        <v>238</v>
      </c>
      <c r="N23" s="104"/>
      <c r="O23" s="105" t="s">
        <v>272</v>
      </c>
      <c r="P23" s="105" t="s">
        <v>283</v>
      </c>
    </row>
    <row r="24" spans="1:16" ht="12.75" customHeight="1" x14ac:dyDescent="0.2">
      <c r="A24" s="94" t="str">
        <f t="shared" si="0"/>
        <v> BBS 25 </v>
      </c>
      <c r="B24" s="16" t="str">
        <f t="shared" si="1"/>
        <v>I</v>
      </c>
      <c r="C24" s="94">
        <f t="shared" si="2"/>
        <v>42768.417999999998</v>
      </c>
      <c r="D24" t="str">
        <f t="shared" si="3"/>
        <v>vis</v>
      </c>
      <c r="E24">
        <f>VLOOKUP(C24,Active!C$21:E$960,3,FALSE)</f>
        <v>31260.995919896195</v>
      </c>
      <c r="F24" s="16" t="s">
        <v>234</v>
      </c>
      <c r="G24" t="str">
        <f t="shared" si="4"/>
        <v>42768.418</v>
      </c>
      <c r="H24" s="94">
        <f t="shared" si="5"/>
        <v>31261</v>
      </c>
      <c r="I24" s="103" t="s">
        <v>284</v>
      </c>
      <c r="J24" s="104" t="s">
        <v>285</v>
      </c>
      <c r="K24" s="103">
        <v>31261</v>
      </c>
      <c r="L24" s="103" t="s">
        <v>286</v>
      </c>
      <c r="M24" s="104" t="s">
        <v>238</v>
      </c>
      <c r="N24" s="104"/>
      <c r="O24" s="105" t="s">
        <v>272</v>
      </c>
      <c r="P24" s="105" t="s">
        <v>283</v>
      </c>
    </row>
    <row r="25" spans="1:16" ht="12.75" customHeight="1" x14ac:dyDescent="0.2">
      <c r="A25" s="94" t="str">
        <f t="shared" si="0"/>
        <v> BBS 25 </v>
      </c>
      <c r="B25" s="16" t="str">
        <f t="shared" si="1"/>
        <v>I</v>
      </c>
      <c r="C25" s="94">
        <f t="shared" si="2"/>
        <v>42768.421999999999</v>
      </c>
      <c r="D25" t="str">
        <f t="shared" si="3"/>
        <v>vis</v>
      </c>
      <c r="E25">
        <f>VLOOKUP(C25,Active!C$21:E$960,3,FALSE)</f>
        <v>31261.002755099613</v>
      </c>
      <c r="F25" s="16" t="s">
        <v>234</v>
      </c>
      <c r="G25" t="str">
        <f t="shared" si="4"/>
        <v>42768.422</v>
      </c>
      <c r="H25" s="94">
        <f t="shared" si="5"/>
        <v>31261</v>
      </c>
      <c r="I25" s="103" t="s">
        <v>287</v>
      </c>
      <c r="J25" s="104" t="s">
        <v>288</v>
      </c>
      <c r="K25" s="103">
        <v>31261</v>
      </c>
      <c r="L25" s="103" t="s">
        <v>276</v>
      </c>
      <c r="M25" s="104" t="s">
        <v>238</v>
      </c>
      <c r="N25" s="104"/>
      <c r="O25" s="105" t="s">
        <v>244</v>
      </c>
      <c r="P25" s="105" t="s">
        <v>283</v>
      </c>
    </row>
    <row r="26" spans="1:16" ht="12.75" customHeight="1" x14ac:dyDescent="0.2">
      <c r="A26" s="94" t="str">
        <f t="shared" si="0"/>
        <v> BBS 25 </v>
      </c>
      <c r="B26" s="16" t="str">
        <f t="shared" si="1"/>
        <v>I</v>
      </c>
      <c r="C26" s="94">
        <f t="shared" si="2"/>
        <v>42778.374000000003</v>
      </c>
      <c r="D26" t="str">
        <f t="shared" si="3"/>
        <v>vis</v>
      </c>
      <c r="E26">
        <f>VLOOKUP(C26,Active!C$21:E$960,3,FALSE)</f>
        <v>31278.00874119989</v>
      </c>
      <c r="F26" s="16" t="s">
        <v>234</v>
      </c>
      <c r="G26" t="str">
        <f t="shared" si="4"/>
        <v>42778.374</v>
      </c>
      <c r="H26" s="94">
        <f t="shared" si="5"/>
        <v>31278</v>
      </c>
      <c r="I26" s="103" t="s">
        <v>289</v>
      </c>
      <c r="J26" s="104" t="s">
        <v>290</v>
      </c>
      <c r="K26" s="103">
        <v>31278</v>
      </c>
      <c r="L26" s="103" t="s">
        <v>268</v>
      </c>
      <c r="M26" s="104" t="s">
        <v>238</v>
      </c>
      <c r="N26" s="104"/>
      <c r="O26" s="105" t="s">
        <v>272</v>
      </c>
      <c r="P26" s="105" t="s">
        <v>283</v>
      </c>
    </row>
    <row r="27" spans="1:16" ht="12.75" customHeight="1" x14ac:dyDescent="0.2">
      <c r="A27" s="94" t="str">
        <f t="shared" si="0"/>
        <v> BBS 26 </v>
      </c>
      <c r="B27" s="16" t="str">
        <f t="shared" si="1"/>
        <v>I</v>
      </c>
      <c r="C27" s="94">
        <f t="shared" si="2"/>
        <v>42809.381999999998</v>
      </c>
      <c r="D27" t="str">
        <f t="shared" si="3"/>
        <v>vis</v>
      </c>
      <c r="E27">
        <f>VLOOKUP(C27,Active!C$21:E$960,3,FALSE)</f>
        <v>31330.995238084652</v>
      </c>
      <c r="F27" s="16" t="s">
        <v>234</v>
      </c>
      <c r="G27" t="str">
        <f t="shared" si="4"/>
        <v>42809.382</v>
      </c>
      <c r="H27" s="94">
        <f t="shared" si="5"/>
        <v>31331</v>
      </c>
      <c r="I27" s="103" t="s">
        <v>291</v>
      </c>
      <c r="J27" s="104" t="s">
        <v>292</v>
      </c>
      <c r="K27" s="103">
        <v>31331</v>
      </c>
      <c r="L27" s="103" t="s">
        <v>271</v>
      </c>
      <c r="M27" s="104" t="s">
        <v>238</v>
      </c>
      <c r="N27" s="104"/>
      <c r="O27" s="105" t="s">
        <v>272</v>
      </c>
      <c r="P27" s="105" t="s">
        <v>293</v>
      </c>
    </row>
    <row r="28" spans="1:16" ht="12.75" customHeight="1" x14ac:dyDescent="0.2">
      <c r="A28" s="94" t="str">
        <f t="shared" si="0"/>
        <v> BBS 28 </v>
      </c>
      <c r="B28" s="16" t="str">
        <f t="shared" si="1"/>
        <v>I</v>
      </c>
      <c r="C28" s="94">
        <f t="shared" si="2"/>
        <v>42944.567999999999</v>
      </c>
      <c r="D28" t="str">
        <f t="shared" si="3"/>
        <v>vis</v>
      </c>
      <c r="E28">
        <f>VLOOKUP(C28,Active!C$21:E$960,3,FALSE)</f>
        <v>31562.001190350671</v>
      </c>
      <c r="F28" s="16" t="s">
        <v>234</v>
      </c>
      <c r="G28" t="str">
        <f t="shared" si="4"/>
        <v>42944.568</v>
      </c>
      <c r="H28" s="94">
        <f t="shared" si="5"/>
        <v>31562</v>
      </c>
      <c r="I28" s="103" t="s">
        <v>294</v>
      </c>
      <c r="J28" s="104" t="s">
        <v>295</v>
      </c>
      <c r="K28" s="103">
        <v>31562</v>
      </c>
      <c r="L28" s="103" t="s">
        <v>257</v>
      </c>
      <c r="M28" s="104" t="s">
        <v>238</v>
      </c>
      <c r="N28" s="104"/>
      <c r="O28" s="105" t="s">
        <v>244</v>
      </c>
      <c r="P28" s="105" t="s">
        <v>296</v>
      </c>
    </row>
    <row r="29" spans="1:16" ht="12.75" customHeight="1" x14ac:dyDescent="0.2">
      <c r="A29" s="94" t="str">
        <f t="shared" si="0"/>
        <v> AOEB 1 </v>
      </c>
      <c r="B29" s="16" t="str">
        <f t="shared" si="1"/>
        <v>I</v>
      </c>
      <c r="C29" s="94">
        <f t="shared" si="2"/>
        <v>42997.82</v>
      </c>
      <c r="D29" t="str">
        <f t="shared" si="3"/>
        <v>vis</v>
      </c>
      <c r="E29">
        <f>VLOOKUP(C29,Active!C$21:E$960,3,FALSE)</f>
        <v>31652.998253434642</v>
      </c>
      <c r="F29" s="16" t="s">
        <v>234</v>
      </c>
      <c r="G29" t="str">
        <f t="shared" si="4"/>
        <v>42997.820</v>
      </c>
      <c r="H29" s="94">
        <f t="shared" si="5"/>
        <v>31653</v>
      </c>
      <c r="I29" s="103" t="s">
        <v>297</v>
      </c>
      <c r="J29" s="104" t="s">
        <v>298</v>
      </c>
      <c r="K29" s="103">
        <v>31653</v>
      </c>
      <c r="L29" s="103" t="s">
        <v>243</v>
      </c>
      <c r="M29" s="104" t="s">
        <v>238</v>
      </c>
      <c r="N29" s="104"/>
      <c r="O29" s="105" t="s">
        <v>299</v>
      </c>
      <c r="P29" s="105" t="s">
        <v>300</v>
      </c>
    </row>
    <row r="30" spans="1:16" ht="12.75" customHeight="1" x14ac:dyDescent="0.2">
      <c r="A30" s="94" t="str">
        <f t="shared" si="0"/>
        <v> AOEB 1 </v>
      </c>
      <c r="B30" s="16" t="str">
        <f t="shared" si="1"/>
        <v>I</v>
      </c>
      <c r="C30" s="94">
        <f t="shared" si="2"/>
        <v>42997.824999999997</v>
      </c>
      <c r="D30" t="str">
        <f t="shared" si="3"/>
        <v>vis</v>
      </c>
      <c r="E30">
        <f>VLOOKUP(C30,Active!C$21:E$960,3,FALSE)</f>
        <v>31653.006797438909</v>
      </c>
      <c r="F30" s="16" t="s">
        <v>234</v>
      </c>
      <c r="G30" t="str">
        <f t="shared" si="4"/>
        <v>42997.825</v>
      </c>
      <c r="H30" s="94">
        <f t="shared" si="5"/>
        <v>31653</v>
      </c>
      <c r="I30" s="103" t="s">
        <v>301</v>
      </c>
      <c r="J30" s="104" t="s">
        <v>302</v>
      </c>
      <c r="K30" s="103">
        <v>31653</v>
      </c>
      <c r="L30" s="103" t="s">
        <v>303</v>
      </c>
      <c r="M30" s="104" t="s">
        <v>238</v>
      </c>
      <c r="N30" s="104"/>
      <c r="O30" s="105" t="s">
        <v>304</v>
      </c>
      <c r="P30" s="105" t="s">
        <v>300</v>
      </c>
    </row>
    <row r="31" spans="1:16" ht="12.75" customHeight="1" x14ac:dyDescent="0.2">
      <c r="A31" s="94" t="str">
        <f t="shared" si="0"/>
        <v> AOEB 1 </v>
      </c>
      <c r="B31" s="16" t="str">
        <f t="shared" si="1"/>
        <v>I</v>
      </c>
      <c r="C31" s="94">
        <f t="shared" si="2"/>
        <v>43034.688999999998</v>
      </c>
      <c r="D31" t="str">
        <f t="shared" si="3"/>
        <v>vis</v>
      </c>
      <c r="E31">
        <f>VLOOKUP(C31,Active!C$21:E$960,3,FALSE)</f>
        <v>31716.000032125452</v>
      </c>
      <c r="F31" s="16" t="s">
        <v>234</v>
      </c>
      <c r="G31" t="str">
        <f t="shared" si="4"/>
        <v>43034.689</v>
      </c>
      <c r="H31" s="94">
        <f t="shared" si="5"/>
        <v>31716</v>
      </c>
      <c r="I31" s="103" t="s">
        <v>305</v>
      </c>
      <c r="J31" s="104" t="s">
        <v>306</v>
      </c>
      <c r="K31" s="103">
        <v>31716</v>
      </c>
      <c r="L31" s="103" t="s">
        <v>307</v>
      </c>
      <c r="M31" s="104" t="s">
        <v>238</v>
      </c>
      <c r="N31" s="104"/>
      <c r="O31" s="105" t="s">
        <v>308</v>
      </c>
      <c r="P31" s="105" t="s">
        <v>300</v>
      </c>
    </row>
    <row r="32" spans="1:16" ht="12.75" customHeight="1" x14ac:dyDescent="0.2">
      <c r="A32" s="94" t="str">
        <f t="shared" si="0"/>
        <v> BRNO 21 </v>
      </c>
      <c r="B32" s="16" t="str">
        <f t="shared" si="1"/>
        <v>I</v>
      </c>
      <c r="C32" s="94">
        <f t="shared" si="2"/>
        <v>43036.449000000001</v>
      </c>
      <c r="D32" t="str">
        <f t="shared" si="3"/>
        <v>vis</v>
      </c>
      <c r="E32">
        <f>VLOOKUP(C32,Active!C$21:E$960,3,FALSE)</f>
        <v>31719.007521628719</v>
      </c>
      <c r="F32" s="16" t="s">
        <v>234</v>
      </c>
      <c r="G32" t="str">
        <f t="shared" si="4"/>
        <v>43036.449</v>
      </c>
      <c r="H32" s="94">
        <f t="shared" si="5"/>
        <v>31719</v>
      </c>
      <c r="I32" s="103" t="s">
        <v>309</v>
      </c>
      <c r="J32" s="104" t="s">
        <v>310</v>
      </c>
      <c r="K32" s="103">
        <v>31719</v>
      </c>
      <c r="L32" s="103" t="s">
        <v>303</v>
      </c>
      <c r="M32" s="104" t="s">
        <v>238</v>
      </c>
      <c r="N32" s="104"/>
      <c r="O32" s="105" t="s">
        <v>311</v>
      </c>
      <c r="P32" s="105" t="s">
        <v>312</v>
      </c>
    </row>
    <row r="33" spans="1:16" ht="12.75" customHeight="1" x14ac:dyDescent="0.2">
      <c r="A33" s="94" t="str">
        <f t="shared" si="0"/>
        <v> BBS 30 </v>
      </c>
      <c r="B33" s="16" t="str">
        <f t="shared" si="1"/>
        <v>I</v>
      </c>
      <c r="C33" s="94">
        <f t="shared" si="2"/>
        <v>43043.464999999997</v>
      </c>
      <c r="D33" t="str">
        <f t="shared" si="3"/>
        <v>vis</v>
      </c>
      <c r="E33">
        <f>VLOOKUP(C33,Active!C$21:E$960,3,FALSE)</f>
        <v>31730.996468421265</v>
      </c>
      <c r="F33" s="16" t="s">
        <v>234</v>
      </c>
      <c r="G33" t="str">
        <f t="shared" si="4"/>
        <v>43043.465</v>
      </c>
      <c r="H33" s="94">
        <f t="shared" si="5"/>
        <v>31731</v>
      </c>
      <c r="I33" s="103" t="s">
        <v>313</v>
      </c>
      <c r="J33" s="104" t="s">
        <v>314</v>
      </c>
      <c r="K33" s="103">
        <v>31731</v>
      </c>
      <c r="L33" s="103" t="s">
        <v>286</v>
      </c>
      <c r="M33" s="104" t="s">
        <v>238</v>
      </c>
      <c r="N33" s="104"/>
      <c r="O33" s="105" t="s">
        <v>272</v>
      </c>
      <c r="P33" s="105" t="s">
        <v>315</v>
      </c>
    </row>
    <row r="34" spans="1:16" ht="12.75" customHeight="1" x14ac:dyDescent="0.2">
      <c r="A34" s="94" t="str">
        <f t="shared" si="0"/>
        <v> BBS 30 </v>
      </c>
      <c r="B34" s="16" t="str">
        <f t="shared" si="1"/>
        <v>I</v>
      </c>
      <c r="C34" s="94">
        <f t="shared" si="2"/>
        <v>43043.472999999998</v>
      </c>
      <c r="D34" t="str">
        <f t="shared" si="3"/>
        <v>vis</v>
      </c>
      <c r="E34">
        <f>VLOOKUP(C34,Active!C$21:E$960,3,FALSE)</f>
        <v>31731.0101388281</v>
      </c>
      <c r="F34" s="16" t="s">
        <v>234</v>
      </c>
      <c r="G34" t="str">
        <f t="shared" si="4"/>
        <v>43043.473</v>
      </c>
      <c r="H34" s="94">
        <f t="shared" si="5"/>
        <v>31731</v>
      </c>
      <c r="I34" s="103" t="s">
        <v>316</v>
      </c>
      <c r="J34" s="104" t="s">
        <v>317</v>
      </c>
      <c r="K34" s="103">
        <v>31731</v>
      </c>
      <c r="L34" s="103" t="s">
        <v>318</v>
      </c>
      <c r="M34" s="104" t="s">
        <v>238</v>
      </c>
      <c r="N34" s="104"/>
      <c r="O34" s="105" t="s">
        <v>244</v>
      </c>
      <c r="P34" s="105" t="s">
        <v>315</v>
      </c>
    </row>
    <row r="35" spans="1:16" ht="12.75" customHeight="1" x14ac:dyDescent="0.2">
      <c r="A35" s="94" t="str">
        <f t="shared" si="0"/>
        <v> AOEB 1 </v>
      </c>
      <c r="B35" s="16" t="str">
        <f t="shared" si="1"/>
        <v>I</v>
      </c>
      <c r="C35" s="94">
        <f t="shared" si="2"/>
        <v>43099.652000000002</v>
      </c>
      <c r="D35" t="str">
        <f t="shared" si="3"/>
        <v>vis</v>
      </c>
      <c r="E35">
        <f>VLOOKUP(C35,Active!C$21:E$960,3,FALSE)</f>
        <v>31827.00886201211</v>
      </c>
      <c r="F35" s="16" t="s">
        <v>234</v>
      </c>
      <c r="G35" t="str">
        <f t="shared" si="4"/>
        <v>43099.652</v>
      </c>
      <c r="H35" s="94">
        <f t="shared" si="5"/>
        <v>31827</v>
      </c>
      <c r="I35" s="103" t="s">
        <v>319</v>
      </c>
      <c r="J35" s="104" t="s">
        <v>320</v>
      </c>
      <c r="K35" s="103">
        <v>31827</v>
      </c>
      <c r="L35" s="103" t="s">
        <v>268</v>
      </c>
      <c r="M35" s="104" t="s">
        <v>238</v>
      </c>
      <c r="N35" s="104"/>
      <c r="O35" s="105" t="s">
        <v>308</v>
      </c>
      <c r="P35" s="105" t="s">
        <v>300</v>
      </c>
    </row>
    <row r="36" spans="1:16" ht="12.75" customHeight="1" x14ac:dyDescent="0.2">
      <c r="A36" s="94" t="str">
        <f t="shared" si="0"/>
        <v> BBS 31 </v>
      </c>
      <c r="B36" s="16" t="str">
        <f t="shared" si="1"/>
        <v>I</v>
      </c>
      <c r="C36" s="94">
        <f t="shared" si="2"/>
        <v>43135.353000000003</v>
      </c>
      <c r="D36" t="str">
        <f t="shared" si="3"/>
        <v>vis</v>
      </c>
      <c r="E36">
        <f>VLOOKUP(C36,Active!C$21:E$960,3,FALSE)</f>
        <v>31888.014761305301</v>
      </c>
      <c r="F36" s="16" t="s">
        <v>234</v>
      </c>
      <c r="G36" t="str">
        <f t="shared" si="4"/>
        <v>43135.353</v>
      </c>
      <c r="H36" s="94">
        <f t="shared" si="5"/>
        <v>31888</v>
      </c>
      <c r="I36" s="103" t="s">
        <v>321</v>
      </c>
      <c r="J36" s="104" t="s">
        <v>322</v>
      </c>
      <c r="K36" s="103">
        <v>31888</v>
      </c>
      <c r="L36" s="103" t="s">
        <v>260</v>
      </c>
      <c r="M36" s="104" t="s">
        <v>238</v>
      </c>
      <c r="N36" s="104"/>
      <c r="O36" s="105" t="s">
        <v>323</v>
      </c>
      <c r="P36" s="105" t="s">
        <v>324</v>
      </c>
    </row>
    <row r="37" spans="1:16" ht="12.75" customHeight="1" x14ac:dyDescent="0.2">
      <c r="A37" s="94" t="str">
        <f t="shared" si="0"/>
        <v> AOEB 1 </v>
      </c>
      <c r="B37" s="16" t="str">
        <f t="shared" si="1"/>
        <v>I</v>
      </c>
      <c r="C37" s="94">
        <f t="shared" si="2"/>
        <v>43154.658000000003</v>
      </c>
      <c r="D37" t="str">
        <f t="shared" si="3"/>
        <v>vis</v>
      </c>
      <c r="E37">
        <f>VLOOKUP(C37,Active!C$21:E$960,3,FALSE)</f>
        <v>31921.003161794222</v>
      </c>
      <c r="F37" s="16" t="s">
        <v>234</v>
      </c>
      <c r="G37" t="str">
        <f t="shared" si="4"/>
        <v>43154.658</v>
      </c>
      <c r="H37" s="94">
        <f t="shared" si="5"/>
        <v>31921</v>
      </c>
      <c r="I37" s="103" t="s">
        <v>325</v>
      </c>
      <c r="J37" s="104" t="s">
        <v>326</v>
      </c>
      <c r="K37" s="103">
        <v>31921</v>
      </c>
      <c r="L37" s="103" t="s">
        <v>276</v>
      </c>
      <c r="M37" s="104" t="s">
        <v>238</v>
      </c>
      <c r="N37" s="104"/>
      <c r="O37" s="105" t="s">
        <v>304</v>
      </c>
      <c r="P37" s="105" t="s">
        <v>300</v>
      </c>
    </row>
    <row r="38" spans="1:16" ht="12.75" customHeight="1" x14ac:dyDescent="0.2">
      <c r="A38" s="94" t="str">
        <f t="shared" si="0"/>
        <v> BBS 32 </v>
      </c>
      <c r="B38" s="16" t="str">
        <f t="shared" si="1"/>
        <v>I</v>
      </c>
      <c r="C38" s="94">
        <f t="shared" si="2"/>
        <v>43186.254000000001</v>
      </c>
      <c r="D38" t="str">
        <f t="shared" si="3"/>
        <v>vis</v>
      </c>
      <c r="E38">
        <f>VLOOKUP(C38,Active!C$21:E$960,3,FALSE)</f>
        <v>31974.994433581214</v>
      </c>
      <c r="F38" s="16" t="s">
        <v>234</v>
      </c>
      <c r="G38" t="str">
        <f t="shared" si="4"/>
        <v>43186.254</v>
      </c>
      <c r="H38" s="94">
        <f t="shared" si="5"/>
        <v>31975</v>
      </c>
      <c r="I38" s="103" t="s">
        <v>327</v>
      </c>
      <c r="J38" s="104" t="s">
        <v>328</v>
      </c>
      <c r="K38" s="103">
        <v>31975</v>
      </c>
      <c r="L38" s="103" t="s">
        <v>271</v>
      </c>
      <c r="M38" s="104" t="s">
        <v>238</v>
      </c>
      <c r="N38" s="104"/>
      <c r="O38" s="105" t="s">
        <v>244</v>
      </c>
      <c r="P38" s="105" t="s">
        <v>329</v>
      </c>
    </row>
    <row r="39" spans="1:16" ht="12.75" customHeight="1" x14ac:dyDescent="0.2">
      <c r="A39" s="94" t="str">
        <f t="shared" si="0"/>
        <v> BBS 34 </v>
      </c>
      <c r="B39" s="16" t="str">
        <f t="shared" si="1"/>
        <v>I</v>
      </c>
      <c r="C39" s="94">
        <f t="shared" si="2"/>
        <v>43346.601999999999</v>
      </c>
      <c r="D39" t="str">
        <f t="shared" si="3"/>
        <v>vis</v>
      </c>
      <c r="E39">
        <f>VLOOKUP(C39,Active!C$21:E$960,3,FALSE)</f>
        <v>32248.997232938771</v>
      </c>
      <c r="F39" s="16" t="s">
        <v>234</v>
      </c>
      <c r="G39" t="str">
        <f t="shared" si="4"/>
        <v>43346.602</v>
      </c>
      <c r="H39" s="94">
        <f t="shared" si="5"/>
        <v>32249</v>
      </c>
      <c r="I39" s="103" t="s">
        <v>330</v>
      </c>
      <c r="J39" s="104" t="s">
        <v>331</v>
      </c>
      <c r="K39" s="103">
        <v>32249</v>
      </c>
      <c r="L39" s="103" t="s">
        <v>286</v>
      </c>
      <c r="M39" s="104" t="s">
        <v>238</v>
      </c>
      <c r="N39" s="104"/>
      <c r="O39" s="105" t="s">
        <v>244</v>
      </c>
      <c r="P39" s="105" t="s">
        <v>332</v>
      </c>
    </row>
    <row r="40" spans="1:16" ht="12.75" customHeight="1" x14ac:dyDescent="0.2">
      <c r="A40" s="94" t="str">
        <f t="shared" si="0"/>
        <v> AOEB 1 </v>
      </c>
      <c r="B40" s="16" t="str">
        <f t="shared" si="1"/>
        <v>I</v>
      </c>
      <c r="C40" s="94">
        <f t="shared" si="2"/>
        <v>43446.673000000003</v>
      </c>
      <c r="D40" t="str">
        <f t="shared" si="3"/>
        <v>vis</v>
      </c>
      <c r="E40">
        <f>VLOOKUP(C40,Active!C$21:E$960,3,FALSE)</f>
        <v>32419.998643212122</v>
      </c>
      <c r="F40" s="16" t="s">
        <v>234</v>
      </c>
      <c r="G40" t="str">
        <f t="shared" si="4"/>
        <v>43446.673</v>
      </c>
      <c r="H40" s="94">
        <f t="shared" si="5"/>
        <v>32420</v>
      </c>
      <c r="I40" s="103" t="s">
        <v>333</v>
      </c>
      <c r="J40" s="104" t="s">
        <v>334</v>
      </c>
      <c r="K40" s="103">
        <v>32420</v>
      </c>
      <c r="L40" s="103" t="s">
        <v>243</v>
      </c>
      <c r="M40" s="104" t="s">
        <v>238</v>
      </c>
      <c r="N40" s="104"/>
      <c r="O40" s="105" t="s">
        <v>308</v>
      </c>
      <c r="P40" s="105" t="s">
        <v>300</v>
      </c>
    </row>
    <row r="41" spans="1:16" ht="12.75" customHeight="1" x14ac:dyDescent="0.2">
      <c r="A41" s="94" t="str">
        <f t="shared" si="0"/>
        <v> BBS 35 </v>
      </c>
      <c r="B41" s="16" t="str">
        <f t="shared" si="1"/>
        <v>I</v>
      </c>
      <c r="C41" s="94">
        <f t="shared" si="2"/>
        <v>43458.377999999997</v>
      </c>
      <c r="D41" t="str">
        <f t="shared" si="3"/>
        <v>vis</v>
      </c>
      <c r="E41">
        <f>VLOOKUP(C41,Active!C$21:E$960,3,FALSE)</f>
        <v>32440.00015720967</v>
      </c>
      <c r="F41" s="16" t="s">
        <v>234</v>
      </c>
      <c r="G41" t="str">
        <f t="shared" si="4"/>
        <v>43458.378</v>
      </c>
      <c r="H41" s="94">
        <f t="shared" si="5"/>
        <v>32440</v>
      </c>
      <c r="I41" s="103" t="s">
        <v>335</v>
      </c>
      <c r="J41" s="104" t="s">
        <v>336</v>
      </c>
      <c r="K41" s="103">
        <v>32440</v>
      </c>
      <c r="L41" s="103" t="s">
        <v>307</v>
      </c>
      <c r="M41" s="104" t="s">
        <v>238</v>
      </c>
      <c r="N41" s="104"/>
      <c r="O41" s="105" t="s">
        <v>323</v>
      </c>
      <c r="P41" s="105" t="s">
        <v>337</v>
      </c>
    </row>
    <row r="42" spans="1:16" ht="12.75" customHeight="1" x14ac:dyDescent="0.2">
      <c r="A42" s="94" t="str">
        <f t="shared" si="0"/>
        <v> BBS 35 </v>
      </c>
      <c r="B42" s="16" t="str">
        <f t="shared" si="1"/>
        <v>I</v>
      </c>
      <c r="C42" s="94">
        <f t="shared" si="2"/>
        <v>43458.381999999998</v>
      </c>
      <c r="D42" t="str">
        <f t="shared" si="3"/>
        <v>vis</v>
      </c>
      <c r="E42">
        <f>VLOOKUP(C42,Active!C$21:E$960,3,FALSE)</f>
        <v>32440.006992413088</v>
      </c>
      <c r="F42" s="16" t="s">
        <v>234</v>
      </c>
      <c r="G42" t="str">
        <f t="shared" si="4"/>
        <v>43458.382</v>
      </c>
      <c r="H42" s="94">
        <f t="shared" si="5"/>
        <v>32440</v>
      </c>
      <c r="I42" s="103" t="s">
        <v>338</v>
      </c>
      <c r="J42" s="104" t="s">
        <v>339</v>
      </c>
      <c r="K42" s="103">
        <v>32440</v>
      </c>
      <c r="L42" s="103" t="s">
        <v>303</v>
      </c>
      <c r="M42" s="104" t="s">
        <v>238</v>
      </c>
      <c r="N42" s="104"/>
      <c r="O42" s="105" t="s">
        <v>272</v>
      </c>
      <c r="P42" s="105" t="s">
        <v>337</v>
      </c>
    </row>
    <row r="43" spans="1:16" ht="12.75" customHeight="1" x14ac:dyDescent="0.2">
      <c r="A43" s="94" t="str">
        <f t="shared" si="0"/>
        <v> AOEB 1 </v>
      </c>
      <c r="B43" s="16" t="str">
        <f t="shared" si="1"/>
        <v>I</v>
      </c>
      <c r="C43" s="94">
        <f t="shared" si="2"/>
        <v>43466.576999999997</v>
      </c>
      <c r="D43" t="str">
        <f t="shared" si="3"/>
        <v>vis</v>
      </c>
      <c r="E43">
        <f>VLOOKUP(C43,Active!C$21:E$960,3,FALSE)</f>
        <v>32454.010615412659</v>
      </c>
      <c r="F43" s="16" t="s">
        <v>234</v>
      </c>
      <c r="G43" t="str">
        <f t="shared" si="4"/>
        <v>43466.577</v>
      </c>
      <c r="H43" s="94">
        <f t="shared" si="5"/>
        <v>32454</v>
      </c>
      <c r="I43" s="103" t="s">
        <v>340</v>
      </c>
      <c r="J43" s="104" t="s">
        <v>341</v>
      </c>
      <c r="K43" s="103">
        <v>32454</v>
      </c>
      <c r="L43" s="103" t="s">
        <v>318</v>
      </c>
      <c r="M43" s="104" t="s">
        <v>238</v>
      </c>
      <c r="N43" s="104"/>
      <c r="O43" s="105" t="s">
        <v>308</v>
      </c>
      <c r="P43" s="105" t="s">
        <v>300</v>
      </c>
    </row>
    <row r="44" spans="1:16" ht="12.75" customHeight="1" x14ac:dyDescent="0.2">
      <c r="A44" s="94" t="str">
        <f t="shared" si="0"/>
        <v> BBS 36 </v>
      </c>
      <c r="B44" s="16" t="str">
        <f t="shared" si="1"/>
        <v>I</v>
      </c>
      <c r="C44" s="94">
        <f t="shared" si="2"/>
        <v>43485.302000000003</v>
      </c>
      <c r="D44" t="str">
        <f t="shared" si="3"/>
        <v>vis</v>
      </c>
      <c r="E44">
        <f>VLOOKUP(C44,Active!C$21:E$960,3,FALSE)</f>
        <v>32486.007911406195</v>
      </c>
      <c r="F44" s="16" t="s">
        <v>234</v>
      </c>
      <c r="G44" t="str">
        <f t="shared" si="4"/>
        <v>43485.302</v>
      </c>
      <c r="H44" s="94">
        <f t="shared" si="5"/>
        <v>32486</v>
      </c>
      <c r="I44" s="103" t="s">
        <v>342</v>
      </c>
      <c r="J44" s="104" t="s">
        <v>343</v>
      </c>
      <c r="K44" s="103">
        <v>32486</v>
      </c>
      <c r="L44" s="103" t="s">
        <v>268</v>
      </c>
      <c r="M44" s="104" t="s">
        <v>238</v>
      </c>
      <c r="N44" s="104"/>
      <c r="O44" s="105" t="s">
        <v>272</v>
      </c>
      <c r="P44" s="105" t="s">
        <v>344</v>
      </c>
    </row>
    <row r="45" spans="1:16" ht="12.75" customHeight="1" x14ac:dyDescent="0.2">
      <c r="A45" s="94" t="str">
        <f t="shared" si="0"/>
        <v> BBS 36 </v>
      </c>
      <c r="B45" s="16" t="str">
        <f t="shared" si="1"/>
        <v>I</v>
      </c>
      <c r="C45" s="94">
        <f t="shared" si="2"/>
        <v>43492.324999999997</v>
      </c>
      <c r="D45" t="str">
        <f t="shared" si="3"/>
        <v>vis</v>
      </c>
      <c r="E45">
        <f>VLOOKUP(C45,Active!C$21:E$960,3,FALSE)</f>
        <v>32498.00881980472</v>
      </c>
      <c r="F45" s="16" t="s">
        <v>234</v>
      </c>
      <c r="G45" t="str">
        <f t="shared" si="4"/>
        <v>43492.325</v>
      </c>
      <c r="H45" s="94">
        <f t="shared" si="5"/>
        <v>32498</v>
      </c>
      <c r="I45" s="103" t="s">
        <v>345</v>
      </c>
      <c r="J45" s="104" t="s">
        <v>346</v>
      </c>
      <c r="K45" s="103">
        <v>32498</v>
      </c>
      <c r="L45" s="103" t="s">
        <v>268</v>
      </c>
      <c r="M45" s="104" t="s">
        <v>238</v>
      </c>
      <c r="N45" s="104"/>
      <c r="O45" s="105" t="s">
        <v>272</v>
      </c>
      <c r="P45" s="105" t="s">
        <v>344</v>
      </c>
    </row>
    <row r="46" spans="1:16" ht="12.75" customHeight="1" x14ac:dyDescent="0.2">
      <c r="A46" s="94" t="str">
        <f t="shared" si="0"/>
        <v> AOEB 1 </v>
      </c>
      <c r="B46" s="16" t="str">
        <f t="shared" si="1"/>
        <v>I</v>
      </c>
      <c r="C46" s="94">
        <f t="shared" si="2"/>
        <v>43494.665000000001</v>
      </c>
      <c r="D46" t="str">
        <f t="shared" si="3"/>
        <v>vis</v>
      </c>
      <c r="E46">
        <f>VLOOKUP(C46,Active!C$21:E$960,3,FALSE)</f>
        <v>32502.007413803385</v>
      </c>
      <c r="F46" s="16" t="s">
        <v>234</v>
      </c>
      <c r="G46" t="str">
        <f t="shared" si="4"/>
        <v>43494.665</v>
      </c>
      <c r="H46" s="94">
        <f t="shared" si="5"/>
        <v>32502</v>
      </c>
      <c r="I46" s="103" t="s">
        <v>347</v>
      </c>
      <c r="J46" s="104" t="s">
        <v>348</v>
      </c>
      <c r="K46" s="103">
        <v>32502</v>
      </c>
      <c r="L46" s="103" t="s">
        <v>303</v>
      </c>
      <c r="M46" s="104" t="s">
        <v>238</v>
      </c>
      <c r="N46" s="104"/>
      <c r="O46" s="105" t="s">
        <v>308</v>
      </c>
      <c r="P46" s="105" t="s">
        <v>300</v>
      </c>
    </row>
    <row r="47" spans="1:16" ht="12.75" customHeight="1" x14ac:dyDescent="0.2">
      <c r="A47" s="94" t="str">
        <f t="shared" si="0"/>
        <v> BBS 36 </v>
      </c>
      <c r="B47" s="16" t="str">
        <f t="shared" si="1"/>
        <v>I</v>
      </c>
      <c r="C47" s="94">
        <f t="shared" si="2"/>
        <v>43510.453999999998</v>
      </c>
      <c r="D47" t="str">
        <f t="shared" si="3"/>
        <v>vis</v>
      </c>
      <c r="E47">
        <f>VLOOKUP(C47,Active!C$21:E$960,3,FALSE)</f>
        <v>32528.98767048919</v>
      </c>
      <c r="F47" s="16" t="s">
        <v>234</v>
      </c>
      <c r="G47" t="str">
        <f t="shared" si="4"/>
        <v>43510.454</v>
      </c>
      <c r="H47" s="94">
        <f t="shared" si="5"/>
        <v>32529</v>
      </c>
      <c r="I47" s="103" t="s">
        <v>349</v>
      </c>
      <c r="J47" s="104" t="s">
        <v>350</v>
      </c>
      <c r="K47" s="103">
        <v>32529</v>
      </c>
      <c r="L47" s="103" t="s">
        <v>351</v>
      </c>
      <c r="M47" s="104" t="s">
        <v>238</v>
      </c>
      <c r="N47" s="104"/>
      <c r="O47" s="105" t="s">
        <v>244</v>
      </c>
      <c r="P47" s="105" t="s">
        <v>344</v>
      </c>
    </row>
    <row r="48" spans="1:16" ht="12.75" customHeight="1" x14ac:dyDescent="0.2">
      <c r="A48" s="94" t="str">
        <f t="shared" si="0"/>
        <v> AOEB 1 </v>
      </c>
      <c r="B48" s="16" t="str">
        <f t="shared" si="1"/>
        <v>I</v>
      </c>
      <c r="C48" s="94">
        <f t="shared" si="2"/>
        <v>43718.802000000003</v>
      </c>
      <c r="D48" t="str">
        <f t="shared" si="3"/>
        <v>vis</v>
      </c>
      <c r="E48">
        <f>VLOOKUP(C48,Active!C$21:E$960,3,FALSE)</f>
        <v>32885.012910844853</v>
      </c>
      <c r="F48" s="16" t="s">
        <v>234</v>
      </c>
      <c r="G48" t="str">
        <f t="shared" si="4"/>
        <v>43718.802</v>
      </c>
      <c r="H48" s="94">
        <f t="shared" si="5"/>
        <v>32885</v>
      </c>
      <c r="I48" s="103" t="s">
        <v>352</v>
      </c>
      <c r="J48" s="104" t="s">
        <v>353</v>
      </c>
      <c r="K48" s="103">
        <v>32885</v>
      </c>
      <c r="L48" s="103" t="s">
        <v>254</v>
      </c>
      <c r="M48" s="104" t="s">
        <v>238</v>
      </c>
      <c r="N48" s="104"/>
      <c r="O48" s="105" t="s">
        <v>308</v>
      </c>
      <c r="P48" s="105" t="s">
        <v>300</v>
      </c>
    </row>
    <row r="49" spans="1:16" ht="12.75" customHeight="1" x14ac:dyDescent="0.2">
      <c r="A49" s="94" t="str">
        <f t="shared" si="0"/>
        <v> BBS 38 </v>
      </c>
      <c r="B49" s="16" t="str">
        <f t="shared" si="1"/>
        <v>I</v>
      </c>
      <c r="C49" s="94">
        <f t="shared" si="2"/>
        <v>43723.482000000004</v>
      </c>
      <c r="D49" t="str">
        <f t="shared" si="3"/>
        <v>vis</v>
      </c>
      <c r="E49">
        <f>VLOOKUP(C49,Active!C$21:E$960,3,FALSE)</f>
        <v>32893.010098842169</v>
      </c>
      <c r="F49" s="16" t="s">
        <v>234</v>
      </c>
      <c r="G49" t="str">
        <f t="shared" si="4"/>
        <v>43723.482</v>
      </c>
      <c r="H49" s="94">
        <f t="shared" si="5"/>
        <v>32893</v>
      </c>
      <c r="I49" s="103" t="s">
        <v>354</v>
      </c>
      <c r="J49" s="104" t="s">
        <v>355</v>
      </c>
      <c r="K49" s="103">
        <v>32893</v>
      </c>
      <c r="L49" s="103" t="s">
        <v>318</v>
      </c>
      <c r="M49" s="104" t="s">
        <v>238</v>
      </c>
      <c r="N49" s="104"/>
      <c r="O49" s="105" t="s">
        <v>244</v>
      </c>
      <c r="P49" s="105" t="s">
        <v>356</v>
      </c>
    </row>
    <row r="50" spans="1:16" ht="12.75" customHeight="1" x14ac:dyDescent="0.2">
      <c r="A50" s="94" t="str">
        <f t="shared" si="0"/>
        <v> BBS 38 </v>
      </c>
      <c r="B50" s="16" t="str">
        <f t="shared" si="1"/>
        <v>I</v>
      </c>
      <c r="C50" s="94">
        <f t="shared" si="2"/>
        <v>43747.474999999999</v>
      </c>
      <c r="D50" t="str">
        <f t="shared" si="3"/>
        <v>vis</v>
      </c>
      <c r="E50">
        <f>VLOOKUP(C50,Active!C$21:E$960,3,FALSE)</f>
        <v>32934.009357735231</v>
      </c>
      <c r="F50" s="16" t="s">
        <v>234</v>
      </c>
      <c r="G50" t="str">
        <f t="shared" si="4"/>
        <v>43747.475</v>
      </c>
      <c r="H50" s="94">
        <f t="shared" si="5"/>
        <v>32934</v>
      </c>
      <c r="I50" s="103" t="s">
        <v>357</v>
      </c>
      <c r="J50" s="104" t="s">
        <v>358</v>
      </c>
      <c r="K50" s="103">
        <v>32934</v>
      </c>
      <c r="L50" s="103" t="s">
        <v>268</v>
      </c>
      <c r="M50" s="104" t="s">
        <v>238</v>
      </c>
      <c r="N50" s="104"/>
      <c r="O50" s="105" t="s">
        <v>244</v>
      </c>
      <c r="P50" s="105" t="s">
        <v>356</v>
      </c>
    </row>
    <row r="51" spans="1:16" ht="12.75" customHeight="1" x14ac:dyDescent="0.2">
      <c r="A51" s="94" t="str">
        <f t="shared" si="0"/>
        <v> AOEB 1 </v>
      </c>
      <c r="B51" s="16" t="str">
        <f t="shared" si="1"/>
        <v>I</v>
      </c>
      <c r="C51" s="94">
        <f t="shared" si="2"/>
        <v>43752.737999999998</v>
      </c>
      <c r="D51" t="str">
        <f t="shared" si="3"/>
        <v>vis</v>
      </c>
      <c r="E51">
        <f>VLOOKUP(C51,Active!C$21:E$960,3,FALSE)</f>
        <v>32943.002776630499</v>
      </c>
      <c r="F51" s="16" t="s">
        <v>234</v>
      </c>
      <c r="G51" t="str">
        <f t="shared" si="4"/>
        <v>43752.738</v>
      </c>
      <c r="H51" s="94">
        <f t="shared" si="5"/>
        <v>32943</v>
      </c>
      <c r="I51" s="103" t="s">
        <v>359</v>
      </c>
      <c r="J51" s="104" t="s">
        <v>360</v>
      </c>
      <c r="K51" s="103">
        <v>32943</v>
      </c>
      <c r="L51" s="103" t="s">
        <v>276</v>
      </c>
      <c r="M51" s="104" t="s">
        <v>238</v>
      </c>
      <c r="N51" s="104"/>
      <c r="O51" s="105" t="s">
        <v>308</v>
      </c>
      <c r="P51" s="105" t="s">
        <v>300</v>
      </c>
    </row>
    <row r="52" spans="1:16" ht="12.75" customHeight="1" x14ac:dyDescent="0.2">
      <c r="A52" s="94" t="str">
        <f t="shared" si="0"/>
        <v> BBS 39 </v>
      </c>
      <c r="B52" s="16" t="str">
        <f t="shared" si="1"/>
        <v>I</v>
      </c>
      <c r="C52" s="94">
        <f t="shared" si="2"/>
        <v>43755.66</v>
      </c>
      <c r="D52" t="str">
        <f t="shared" si="3"/>
        <v>vis</v>
      </c>
      <c r="E52">
        <f>VLOOKUP(C52,Active!C$21:E$960,3,FALSE)</f>
        <v>32947.995892726271</v>
      </c>
      <c r="F52" s="16" t="s">
        <v>234</v>
      </c>
      <c r="G52" t="str">
        <f t="shared" si="4"/>
        <v>43755.660</v>
      </c>
      <c r="H52" s="94">
        <f t="shared" si="5"/>
        <v>32948</v>
      </c>
      <c r="I52" s="103" t="s">
        <v>361</v>
      </c>
      <c r="J52" s="104" t="s">
        <v>362</v>
      </c>
      <c r="K52" s="103">
        <v>32948</v>
      </c>
      <c r="L52" s="103" t="s">
        <v>286</v>
      </c>
      <c r="M52" s="104" t="s">
        <v>238</v>
      </c>
      <c r="N52" s="104"/>
      <c r="O52" s="105" t="s">
        <v>244</v>
      </c>
      <c r="P52" s="105" t="s">
        <v>363</v>
      </c>
    </row>
    <row r="53" spans="1:16" ht="12.75" customHeight="1" x14ac:dyDescent="0.2">
      <c r="A53" s="94" t="str">
        <f t="shared" si="0"/>
        <v> AOEB 1 </v>
      </c>
      <c r="B53" s="16" t="str">
        <f t="shared" si="1"/>
        <v>I</v>
      </c>
      <c r="C53" s="94">
        <f t="shared" si="2"/>
        <v>43776.73</v>
      </c>
      <c r="D53" t="str">
        <f t="shared" si="3"/>
        <v>vis</v>
      </c>
      <c r="E53">
        <f>VLOOKUP(C53,Active!C$21:E$960,3,FALSE)</f>
        <v>32984.000326722722</v>
      </c>
      <c r="F53" s="16" t="s">
        <v>234</v>
      </c>
      <c r="G53" t="str">
        <f t="shared" si="4"/>
        <v>43776.730</v>
      </c>
      <c r="H53" s="94">
        <f t="shared" si="5"/>
        <v>32984</v>
      </c>
      <c r="I53" s="103" t="s">
        <v>364</v>
      </c>
      <c r="J53" s="104" t="s">
        <v>365</v>
      </c>
      <c r="K53" s="103">
        <v>32984</v>
      </c>
      <c r="L53" s="103" t="s">
        <v>307</v>
      </c>
      <c r="M53" s="104" t="s">
        <v>238</v>
      </c>
      <c r="N53" s="104"/>
      <c r="O53" s="105" t="s">
        <v>308</v>
      </c>
      <c r="P53" s="105" t="s">
        <v>300</v>
      </c>
    </row>
    <row r="54" spans="1:16" ht="12.75" customHeight="1" x14ac:dyDescent="0.2">
      <c r="A54" s="94" t="str">
        <f t="shared" si="0"/>
        <v> AOEB 1 </v>
      </c>
      <c r="B54" s="16" t="str">
        <f t="shared" si="1"/>
        <v>I</v>
      </c>
      <c r="C54" s="94">
        <f t="shared" si="2"/>
        <v>43780.834999999999</v>
      </c>
      <c r="D54" t="str">
        <f t="shared" si="3"/>
        <v>vis</v>
      </c>
      <c r="E54">
        <f>VLOOKUP(C54,Active!C$21:E$960,3,FALSE)</f>
        <v>32991.014954228907</v>
      </c>
      <c r="F54" s="16" t="s">
        <v>234</v>
      </c>
      <c r="G54" t="str">
        <f t="shared" si="4"/>
        <v>43780.835</v>
      </c>
      <c r="H54" s="94">
        <f t="shared" si="5"/>
        <v>32991</v>
      </c>
      <c r="I54" s="103" t="s">
        <v>366</v>
      </c>
      <c r="J54" s="104" t="s">
        <v>367</v>
      </c>
      <c r="K54" s="103">
        <v>32991</v>
      </c>
      <c r="L54" s="103" t="s">
        <v>260</v>
      </c>
      <c r="M54" s="104" t="s">
        <v>238</v>
      </c>
      <c r="N54" s="104"/>
      <c r="O54" s="105" t="s">
        <v>308</v>
      </c>
      <c r="P54" s="105" t="s">
        <v>300</v>
      </c>
    </row>
    <row r="55" spans="1:16" ht="12.75" customHeight="1" x14ac:dyDescent="0.2">
      <c r="A55" s="94" t="str">
        <f t="shared" si="0"/>
        <v> AOEB 1 </v>
      </c>
      <c r="B55" s="16" t="str">
        <f t="shared" si="1"/>
        <v>I</v>
      </c>
      <c r="C55" s="94">
        <f t="shared" si="2"/>
        <v>43786.68</v>
      </c>
      <c r="D55" t="str">
        <f t="shared" si="3"/>
        <v>vis</v>
      </c>
      <c r="E55">
        <f>VLOOKUP(C55,Active!C$21:E$960,3,FALSE)</f>
        <v>33001.002895221282</v>
      </c>
      <c r="F55" s="16" t="s">
        <v>234</v>
      </c>
      <c r="G55" t="str">
        <f t="shared" si="4"/>
        <v>43786.680</v>
      </c>
      <c r="H55" s="94">
        <f t="shared" si="5"/>
        <v>33001</v>
      </c>
      <c r="I55" s="103" t="s">
        <v>368</v>
      </c>
      <c r="J55" s="104" t="s">
        <v>369</v>
      </c>
      <c r="K55" s="103">
        <v>33001</v>
      </c>
      <c r="L55" s="103" t="s">
        <v>276</v>
      </c>
      <c r="M55" s="104" t="s">
        <v>238</v>
      </c>
      <c r="N55" s="104"/>
      <c r="O55" s="105" t="s">
        <v>308</v>
      </c>
      <c r="P55" s="105" t="s">
        <v>300</v>
      </c>
    </row>
    <row r="56" spans="1:16" ht="12.75" customHeight="1" x14ac:dyDescent="0.2">
      <c r="A56" s="94" t="str">
        <f t="shared" si="0"/>
        <v> BBS 39 </v>
      </c>
      <c r="B56" s="16" t="str">
        <f t="shared" si="1"/>
        <v>I</v>
      </c>
      <c r="C56" s="94">
        <f t="shared" si="2"/>
        <v>43791.362000000001</v>
      </c>
      <c r="D56" t="str">
        <f t="shared" si="3"/>
        <v>vis</v>
      </c>
      <c r="E56">
        <f>VLOOKUP(C56,Active!C$21:E$960,3,FALSE)</f>
        <v>33009.003500820305</v>
      </c>
      <c r="F56" s="16" t="s">
        <v>234</v>
      </c>
      <c r="G56" t="str">
        <f t="shared" si="4"/>
        <v>43791.362</v>
      </c>
      <c r="H56" s="94">
        <f t="shared" si="5"/>
        <v>33009</v>
      </c>
      <c r="I56" s="103" t="s">
        <v>370</v>
      </c>
      <c r="J56" s="104" t="s">
        <v>371</v>
      </c>
      <c r="K56" s="103">
        <v>33009</v>
      </c>
      <c r="L56" s="103" t="s">
        <v>276</v>
      </c>
      <c r="M56" s="104" t="s">
        <v>238</v>
      </c>
      <c r="N56" s="104"/>
      <c r="O56" s="105" t="s">
        <v>323</v>
      </c>
      <c r="P56" s="105" t="s">
        <v>363</v>
      </c>
    </row>
    <row r="57" spans="1:16" ht="12.75" customHeight="1" x14ac:dyDescent="0.2">
      <c r="A57" s="94" t="str">
        <f t="shared" si="0"/>
        <v> BBS 40 </v>
      </c>
      <c r="B57" s="16" t="str">
        <f t="shared" si="1"/>
        <v>I</v>
      </c>
      <c r="C57" s="94">
        <f t="shared" si="2"/>
        <v>43815.347000000002</v>
      </c>
      <c r="D57" t="str">
        <f t="shared" si="3"/>
        <v>vis</v>
      </c>
      <c r="E57">
        <f>VLOOKUP(C57,Active!C$21:E$960,3,FALSE)</f>
        <v>33049.989089306546</v>
      </c>
      <c r="F57" s="16" t="s">
        <v>234</v>
      </c>
      <c r="G57" t="str">
        <f t="shared" si="4"/>
        <v>43815.347</v>
      </c>
      <c r="H57" s="94">
        <f t="shared" si="5"/>
        <v>33050</v>
      </c>
      <c r="I57" s="103" t="s">
        <v>372</v>
      </c>
      <c r="J57" s="104" t="s">
        <v>373</v>
      </c>
      <c r="K57" s="103">
        <v>33050</v>
      </c>
      <c r="L57" s="103" t="s">
        <v>237</v>
      </c>
      <c r="M57" s="104" t="s">
        <v>238</v>
      </c>
      <c r="N57" s="104"/>
      <c r="O57" s="105" t="s">
        <v>323</v>
      </c>
      <c r="P57" s="105" t="s">
        <v>374</v>
      </c>
    </row>
    <row r="58" spans="1:16" ht="12.75" customHeight="1" x14ac:dyDescent="0.2">
      <c r="A58" s="94" t="str">
        <f t="shared" si="0"/>
        <v> AOEB 1 </v>
      </c>
      <c r="B58" s="16" t="str">
        <f t="shared" si="1"/>
        <v>I</v>
      </c>
      <c r="C58" s="94">
        <f t="shared" si="2"/>
        <v>43820.618999999999</v>
      </c>
      <c r="D58" t="str">
        <f t="shared" si="3"/>
        <v>vis</v>
      </c>
      <c r="E58">
        <f>VLOOKUP(C58,Active!C$21:E$960,3,FALSE)</f>
        <v>33058.997887409496</v>
      </c>
      <c r="F58" s="16" t="s">
        <v>234</v>
      </c>
      <c r="G58" t="str">
        <f t="shared" si="4"/>
        <v>43820.619</v>
      </c>
      <c r="H58" s="94">
        <f t="shared" si="5"/>
        <v>33059</v>
      </c>
      <c r="I58" s="103" t="s">
        <v>375</v>
      </c>
      <c r="J58" s="104" t="s">
        <v>376</v>
      </c>
      <c r="K58" s="103">
        <v>33059</v>
      </c>
      <c r="L58" s="103" t="s">
        <v>243</v>
      </c>
      <c r="M58" s="104" t="s">
        <v>238</v>
      </c>
      <c r="N58" s="104"/>
      <c r="O58" s="105" t="s">
        <v>304</v>
      </c>
      <c r="P58" s="105" t="s">
        <v>300</v>
      </c>
    </row>
    <row r="59" spans="1:16" ht="12.75" customHeight="1" x14ac:dyDescent="0.2">
      <c r="A59" s="94" t="str">
        <f t="shared" si="0"/>
        <v> BBS 41 </v>
      </c>
      <c r="B59" s="16" t="str">
        <f t="shared" si="1"/>
        <v>I</v>
      </c>
      <c r="C59" s="94">
        <f t="shared" si="2"/>
        <v>43832.334000000003</v>
      </c>
      <c r="D59" t="str">
        <f t="shared" si="3"/>
        <v>vis</v>
      </c>
      <c r="E59">
        <f>VLOOKUP(C59,Active!C$21:E$960,3,FALSE)</f>
        <v>33079.016489415604</v>
      </c>
      <c r="F59" s="16" t="s">
        <v>234</v>
      </c>
      <c r="G59" t="str">
        <f t="shared" si="4"/>
        <v>43832.334</v>
      </c>
      <c r="H59" s="94">
        <f t="shared" si="5"/>
        <v>33079</v>
      </c>
      <c r="I59" s="103" t="s">
        <v>377</v>
      </c>
      <c r="J59" s="104" t="s">
        <v>378</v>
      </c>
      <c r="K59" s="103">
        <v>33079</v>
      </c>
      <c r="L59" s="103" t="s">
        <v>379</v>
      </c>
      <c r="M59" s="104" t="s">
        <v>238</v>
      </c>
      <c r="N59" s="104"/>
      <c r="O59" s="105" t="s">
        <v>323</v>
      </c>
      <c r="P59" s="105" t="s">
        <v>380</v>
      </c>
    </row>
    <row r="60" spans="1:16" ht="12.75" customHeight="1" x14ac:dyDescent="0.2">
      <c r="A60" s="94" t="str">
        <f t="shared" si="0"/>
        <v> AOEB 1 </v>
      </c>
      <c r="B60" s="16" t="str">
        <f t="shared" si="1"/>
        <v>I</v>
      </c>
      <c r="C60" s="94">
        <f t="shared" si="2"/>
        <v>43841.69</v>
      </c>
      <c r="D60" t="str">
        <f t="shared" si="3"/>
        <v>vis</v>
      </c>
      <c r="E60">
        <f>VLOOKUP(C60,Active!C$21:E$960,3,FALSE)</f>
        <v>33095.004030206816</v>
      </c>
      <c r="F60" s="16" t="s">
        <v>234</v>
      </c>
      <c r="G60" t="str">
        <f t="shared" si="4"/>
        <v>43841.690</v>
      </c>
      <c r="H60" s="94">
        <f t="shared" si="5"/>
        <v>33095</v>
      </c>
      <c r="I60" s="103" t="s">
        <v>381</v>
      </c>
      <c r="J60" s="104" t="s">
        <v>382</v>
      </c>
      <c r="K60" s="103">
        <v>33095</v>
      </c>
      <c r="L60" s="103" t="s">
        <v>276</v>
      </c>
      <c r="M60" s="104" t="s">
        <v>238</v>
      </c>
      <c r="N60" s="104"/>
      <c r="O60" s="105" t="s">
        <v>308</v>
      </c>
      <c r="P60" s="105" t="s">
        <v>300</v>
      </c>
    </row>
    <row r="61" spans="1:16" ht="12.75" customHeight="1" x14ac:dyDescent="0.2">
      <c r="A61" s="94" t="str">
        <f t="shared" si="0"/>
        <v> AOEB 1 </v>
      </c>
      <c r="B61" s="16" t="str">
        <f t="shared" si="1"/>
        <v>I</v>
      </c>
      <c r="C61" s="94">
        <f t="shared" si="2"/>
        <v>43848.714</v>
      </c>
      <c r="D61" t="str">
        <f t="shared" si="3"/>
        <v>vis</v>
      </c>
      <c r="E61">
        <f>VLOOKUP(C61,Active!C$21:E$960,3,FALSE)</f>
        <v>33107.006647406197</v>
      </c>
      <c r="F61" s="16" t="s">
        <v>234</v>
      </c>
      <c r="G61" t="str">
        <f t="shared" si="4"/>
        <v>43848.714</v>
      </c>
      <c r="H61" s="94">
        <f t="shared" si="5"/>
        <v>33107</v>
      </c>
      <c r="I61" s="103" t="s">
        <v>383</v>
      </c>
      <c r="J61" s="104" t="s">
        <v>384</v>
      </c>
      <c r="K61" s="103">
        <v>33107</v>
      </c>
      <c r="L61" s="103" t="s">
        <v>303</v>
      </c>
      <c r="M61" s="104" t="s">
        <v>238</v>
      </c>
      <c r="N61" s="104"/>
      <c r="O61" s="105" t="s">
        <v>308</v>
      </c>
      <c r="P61" s="105" t="s">
        <v>300</v>
      </c>
    </row>
    <row r="62" spans="1:16" ht="12.75" customHeight="1" x14ac:dyDescent="0.2">
      <c r="A62" s="94" t="str">
        <f t="shared" si="0"/>
        <v> AOEB 1 </v>
      </c>
      <c r="B62" s="16" t="str">
        <f t="shared" si="1"/>
        <v>I</v>
      </c>
      <c r="C62" s="94">
        <f t="shared" si="2"/>
        <v>44133.714</v>
      </c>
      <c r="D62" t="str">
        <f t="shared" si="3"/>
        <v>vis</v>
      </c>
      <c r="E62">
        <f>VLOOKUP(C62,Active!C$21:E$960,3,FALSE)</f>
        <v>33594.014890832397</v>
      </c>
      <c r="F62" s="16" t="s">
        <v>234</v>
      </c>
      <c r="G62" t="str">
        <f t="shared" si="4"/>
        <v>44133.714</v>
      </c>
      <c r="H62" s="94">
        <f t="shared" si="5"/>
        <v>33594</v>
      </c>
      <c r="I62" s="103" t="s">
        <v>385</v>
      </c>
      <c r="J62" s="104" t="s">
        <v>386</v>
      </c>
      <c r="K62" s="103">
        <v>33594</v>
      </c>
      <c r="L62" s="103" t="s">
        <v>260</v>
      </c>
      <c r="M62" s="104" t="s">
        <v>238</v>
      </c>
      <c r="N62" s="104"/>
      <c r="O62" s="105" t="s">
        <v>308</v>
      </c>
      <c r="P62" s="105" t="s">
        <v>300</v>
      </c>
    </row>
    <row r="63" spans="1:16" ht="12.75" customHeight="1" x14ac:dyDescent="0.2">
      <c r="A63" s="94" t="str">
        <f t="shared" si="0"/>
        <v> BBS 45 </v>
      </c>
      <c r="B63" s="16" t="str">
        <f t="shared" si="1"/>
        <v>I</v>
      </c>
      <c r="C63" s="94">
        <f t="shared" si="2"/>
        <v>44135.453999999998</v>
      </c>
      <c r="D63" t="str">
        <f t="shared" si="3"/>
        <v>vis</v>
      </c>
      <c r="E63">
        <f>VLOOKUP(C63,Active!C$21:E$960,3,FALSE)</f>
        <v>33596.988204318579</v>
      </c>
      <c r="F63" s="16" t="s">
        <v>234</v>
      </c>
      <c r="G63" t="str">
        <f t="shared" si="4"/>
        <v>44135.454</v>
      </c>
      <c r="H63" s="94">
        <f t="shared" si="5"/>
        <v>33597</v>
      </c>
      <c r="I63" s="103" t="s">
        <v>387</v>
      </c>
      <c r="J63" s="104" t="s">
        <v>388</v>
      </c>
      <c r="K63" s="103">
        <v>33597</v>
      </c>
      <c r="L63" s="103" t="s">
        <v>351</v>
      </c>
      <c r="M63" s="104" t="s">
        <v>238</v>
      </c>
      <c r="N63" s="104"/>
      <c r="O63" s="105" t="s">
        <v>272</v>
      </c>
      <c r="P63" s="105" t="s">
        <v>389</v>
      </c>
    </row>
    <row r="64" spans="1:16" ht="12.75" customHeight="1" x14ac:dyDescent="0.2">
      <c r="A64" s="94" t="str">
        <f t="shared" si="0"/>
        <v> AOEB 1 </v>
      </c>
      <c r="B64" s="16" t="str">
        <f t="shared" si="1"/>
        <v>I</v>
      </c>
      <c r="C64" s="94">
        <f t="shared" si="2"/>
        <v>44136.635000000002</v>
      </c>
      <c r="D64" t="str">
        <f t="shared" si="3"/>
        <v>vis</v>
      </c>
      <c r="E64">
        <f>VLOOKUP(C64,Active!C$21:E$960,3,FALSE)</f>
        <v>33599.006298127308</v>
      </c>
      <c r="F64" s="16" t="s">
        <v>234</v>
      </c>
      <c r="G64" t="str">
        <f t="shared" si="4"/>
        <v>44136.635</v>
      </c>
      <c r="H64" s="94">
        <f t="shared" si="5"/>
        <v>33599</v>
      </c>
      <c r="I64" s="103" t="s">
        <v>390</v>
      </c>
      <c r="J64" s="104" t="s">
        <v>391</v>
      </c>
      <c r="K64" s="103">
        <v>33599</v>
      </c>
      <c r="L64" s="103" t="s">
        <v>303</v>
      </c>
      <c r="M64" s="104" t="s">
        <v>238</v>
      </c>
      <c r="N64" s="104"/>
      <c r="O64" s="105" t="s">
        <v>308</v>
      </c>
      <c r="P64" s="105" t="s">
        <v>300</v>
      </c>
    </row>
    <row r="65" spans="1:16" ht="12.75" customHeight="1" x14ac:dyDescent="0.2">
      <c r="A65" s="94" t="str">
        <f t="shared" si="0"/>
        <v> AOEB 1 </v>
      </c>
      <c r="B65" s="16" t="str">
        <f t="shared" si="1"/>
        <v>I</v>
      </c>
      <c r="C65" s="94">
        <f t="shared" si="2"/>
        <v>44140.73</v>
      </c>
      <c r="D65" t="str">
        <f t="shared" si="3"/>
        <v>vis</v>
      </c>
      <c r="E65">
        <f>VLOOKUP(C65,Active!C$21:E$960,3,FALSE)</f>
        <v>33606.003837624958</v>
      </c>
      <c r="F65" s="16" t="s">
        <v>234</v>
      </c>
      <c r="G65" t="str">
        <f t="shared" si="4"/>
        <v>44140.730</v>
      </c>
      <c r="H65" s="94">
        <f t="shared" si="5"/>
        <v>33606</v>
      </c>
      <c r="I65" s="103" t="s">
        <v>392</v>
      </c>
      <c r="J65" s="104" t="s">
        <v>393</v>
      </c>
      <c r="K65" s="103">
        <v>33606</v>
      </c>
      <c r="L65" s="103" t="s">
        <v>276</v>
      </c>
      <c r="M65" s="104" t="s">
        <v>238</v>
      </c>
      <c r="N65" s="104"/>
      <c r="O65" s="105" t="s">
        <v>308</v>
      </c>
      <c r="P65" s="105" t="s">
        <v>300</v>
      </c>
    </row>
    <row r="66" spans="1:16" ht="12.75" customHeight="1" x14ac:dyDescent="0.2">
      <c r="A66" s="94" t="str">
        <f t="shared" si="0"/>
        <v> BBS 45 </v>
      </c>
      <c r="B66" s="16" t="str">
        <f t="shared" si="1"/>
        <v>I</v>
      </c>
      <c r="C66" s="94">
        <f t="shared" si="2"/>
        <v>44165.298999999999</v>
      </c>
      <c r="D66" t="str">
        <f t="shared" si="3"/>
        <v>vis</v>
      </c>
      <c r="E66">
        <f>VLOOKUP(C66,Active!C$21:E$960,3,FALSE)</f>
        <v>33647.987365809997</v>
      </c>
      <c r="F66" s="16" t="s">
        <v>234</v>
      </c>
      <c r="G66" t="str">
        <f t="shared" si="4"/>
        <v>44165.299</v>
      </c>
      <c r="H66" s="94">
        <f t="shared" si="5"/>
        <v>33648</v>
      </c>
      <c r="I66" s="103" t="s">
        <v>394</v>
      </c>
      <c r="J66" s="104" t="s">
        <v>395</v>
      </c>
      <c r="K66" s="103">
        <v>33648</v>
      </c>
      <c r="L66" s="103" t="s">
        <v>351</v>
      </c>
      <c r="M66" s="104" t="s">
        <v>238</v>
      </c>
      <c r="N66" s="104"/>
      <c r="O66" s="105" t="s">
        <v>244</v>
      </c>
      <c r="P66" s="105" t="s">
        <v>389</v>
      </c>
    </row>
    <row r="67" spans="1:16" x14ac:dyDescent="0.2">
      <c r="A67" s="94" t="str">
        <f t="shared" si="0"/>
        <v> BBS 45 </v>
      </c>
      <c r="B67" s="16" t="str">
        <f t="shared" si="1"/>
        <v>I</v>
      </c>
      <c r="C67" s="94">
        <f t="shared" si="2"/>
        <v>44177.591</v>
      </c>
      <c r="D67" t="str">
        <f t="shared" si="3"/>
        <v>vis</v>
      </c>
      <c r="E67">
        <f>VLOOKUP(C67,Active!C$21:E$960,3,FALSE)</f>
        <v>33668.991945908929</v>
      </c>
      <c r="F67" s="16" t="s">
        <v>234</v>
      </c>
      <c r="G67" t="str">
        <f t="shared" si="4"/>
        <v>44177.591</v>
      </c>
      <c r="H67" s="94">
        <f t="shared" si="5"/>
        <v>33669</v>
      </c>
      <c r="I67" s="103" t="s">
        <v>396</v>
      </c>
      <c r="J67" s="104" t="s">
        <v>397</v>
      </c>
      <c r="K67" s="103">
        <v>33669</v>
      </c>
      <c r="L67" s="103" t="s">
        <v>398</v>
      </c>
      <c r="M67" s="104" t="s">
        <v>238</v>
      </c>
      <c r="N67" s="104"/>
      <c r="O67" s="105" t="s">
        <v>244</v>
      </c>
      <c r="P67" s="105" t="s">
        <v>389</v>
      </c>
    </row>
    <row r="68" spans="1:16" x14ac:dyDescent="0.2">
      <c r="A68" s="94" t="str">
        <f t="shared" si="0"/>
        <v> BBS 45 </v>
      </c>
      <c r="B68" s="16" t="str">
        <f t="shared" si="1"/>
        <v>I</v>
      </c>
      <c r="C68" s="94">
        <f t="shared" si="2"/>
        <v>44181.701000000001</v>
      </c>
      <c r="D68" t="str">
        <f t="shared" si="3"/>
        <v>vis</v>
      </c>
      <c r="E68">
        <f>VLOOKUP(C68,Active!C$21:E$960,3,FALSE)</f>
        <v>33676.015117419396</v>
      </c>
      <c r="F68" s="16" t="s">
        <v>234</v>
      </c>
      <c r="G68" t="str">
        <f t="shared" si="4"/>
        <v>44181.701</v>
      </c>
      <c r="H68" s="94">
        <f t="shared" si="5"/>
        <v>33676</v>
      </c>
      <c r="I68" s="103" t="s">
        <v>399</v>
      </c>
      <c r="J68" s="104" t="s">
        <v>400</v>
      </c>
      <c r="K68" s="103">
        <v>33676</v>
      </c>
      <c r="L68" s="103" t="s">
        <v>260</v>
      </c>
      <c r="M68" s="104" t="s">
        <v>238</v>
      </c>
      <c r="N68" s="104"/>
      <c r="O68" s="105" t="s">
        <v>244</v>
      </c>
      <c r="P68" s="105" t="s">
        <v>389</v>
      </c>
    </row>
    <row r="69" spans="1:16" x14ac:dyDescent="0.2">
      <c r="A69" s="94" t="str">
        <f t="shared" si="0"/>
        <v> BBS 45 </v>
      </c>
      <c r="B69" s="16" t="str">
        <f t="shared" si="1"/>
        <v>I</v>
      </c>
      <c r="C69" s="94">
        <f t="shared" si="2"/>
        <v>44189.296000000002</v>
      </c>
      <c r="D69" t="str">
        <f t="shared" si="3"/>
        <v>vis</v>
      </c>
      <c r="E69">
        <f>VLOOKUP(C69,Active!C$21:E$960,3,FALSE)</f>
        <v>33688.993459906495</v>
      </c>
      <c r="F69" s="16" t="s">
        <v>234</v>
      </c>
      <c r="G69" t="str">
        <f t="shared" si="4"/>
        <v>44189.296</v>
      </c>
      <c r="H69" s="94">
        <f t="shared" si="5"/>
        <v>33689</v>
      </c>
      <c r="I69" s="103" t="s">
        <v>401</v>
      </c>
      <c r="J69" s="104" t="s">
        <v>402</v>
      </c>
      <c r="K69" s="103">
        <v>33689</v>
      </c>
      <c r="L69" s="103" t="s">
        <v>264</v>
      </c>
      <c r="M69" s="104" t="s">
        <v>238</v>
      </c>
      <c r="N69" s="104"/>
      <c r="O69" s="105" t="s">
        <v>272</v>
      </c>
      <c r="P69" s="105" t="s">
        <v>389</v>
      </c>
    </row>
    <row r="70" spans="1:16" x14ac:dyDescent="0.2">
      <c r="A70" s="94" t="str">
        <f t="shared" si="0"/>
        <v> AOEB 1 </v>
      </c>
      <c r="B70" s="16" t="str">
        <f t="shared" si="1"/>
        <v>I</v>
      </c>
      <c r="C70" s="94">
        <f t="shared" si="2"/>
        <v>44191.652999999998</v>
      </c>
      <c r="D70" t="str">
        <f t="shared" si="3"/>
        <v>vis</v>
      </c>
      <c r="E70">
        <f>VLOOKUP(C70,Active!C$21:E$960,3,FALSE)</f>
        <v>33693.021103519663</v>
      </c>
      <c r="F70" s="16" t="s">
        <v>234</v>
      </c>
      <c r="G70" t="str">
        <f t="shared" si="4"/>
        <v>44191.653</v>
      </c>
      <c r="H70" s="94">
        <f t="shared" si="5"/>
        <v>33693</v>
      </c>
      <c r="I70" s="103" t="s">
        <v>403</v>
      </c>
      <c r="J70" s="104" t="s">
        <v>404</v>
      </c>
      <c r="K70" s="103">
        <v>33693</v>
      </c>
      <c r="L70" s="103" t="s">
        <v>248</v>
      </c>
      <c r="M70" s="104" t="s">
        <v>238</v>
      </c>
      <c r="N70" s="104"/>
      <c r="O70" s="105" t="s">
        <v>304</v>
      </c>
      <c r="P70" s="105" t="s">
        <v>300</v>
      </c>
    </row>
    <row r="71" spans="1:16" x14ac:dyDescent="0.2">
      <c r="A71" s="94" t="str">
        <f t="shared" si="0"/>
        <v> AOEB 1 </v>
      </c>
      <c r="B71" s="16" t="str">
        <f t="shared" si="1"/>
        <v>I</v>
      </c>
      <c r="C71" s="94">
        <f t="shared" si="2"/>
        <v>44194.572</v>
      </c>
      <c r="D71" t="str">
        <f t="shared" si="3"/>
        <v>vis</v>
      </c>
      <c r="E71">
        <f>VLOOKUP(C71,Active!C$21:E$960,3,FALSE)</f>
        <v>33698.009093212859</v>
      </c>
      <c r="F71" s="16" t="s">
        <v>234</v>
      </c>
      <c r="G71" t="str">
        <f t="shared" si="4"/>
        <v>44194.572</v>
      </c>
      <c r="H71" s="94">
        <f t="shared" si="5"/>
        <v>33698</v>
      </c>
      <c r="I71" s="103" t="s">
        <v>405</v>
      </c>
      <c r="J71" s="104" t="s">
        <v>406</v>
      </c>
      <c r="K71" s="103">
        <v>33698</v>
      </c>
      <c r="L71" s="103" t="s">
        <v>268</v>
      </c>
      <c r="M71" s="104" t="s">
        <v>238</v>
      </c>
      <c r="N71" s="104"/>
      <c r="O71" s="105" t="s">
        <v>308</v>
      </c>
      <c r="P71" s="105" t="s">
        <v>300</v>
      </c>
    </row>
    <row r="72" spans="1:16" x14ac:dyDescent="0.2">
      <c r="A72" s="94" t="str">
        <f t="shared" si="0"/>
        <v> AOEB 1 </v>
      </c>
      <c r="B72" s="16" t="str">
        <f t="shared" si="1"/>
        <v>I</v>
      </c>
      <c r="C72" s="94">
        <f t="shared" si="2"/>
        <v>44218.557999999997</v>
      </c>
      <c r="D72" t="str">
        <f t="shared" si="3"/>
        <v>vis</v>
      </c>
      <c r="E72">
        <f>VLOOKUP(C72,Active!C$21:E$960,3,FALSE)</f>
        <v>33738.996390499946</v>
      </c>
      <c r="F72" s="16" t="s">
        <v>234</v>
      </c>
      <c r="G72" t="str">
        <f t="shared" si="4"/>
        <v>44218.558</v>
      </c>
      <c r="H72" s="94">
        <f t="shared" si="5"/>
        <v>33739</v>
      </c>
      <c r="I72" s="103" t="s">
        <v>407</v>
      </c>
      <c r="J72" s="104" t="s">
        <v>408</v>
      </c>
      <c r="K72" s="103">
        <v>33739</v>
      </c>
      <c r="L72" s="103" t="s">
        <v>286</v>
      </c>
      <c r="M72" s="104" t="s">
        <v>238</v>
      </c>
      <c r="N72" s="104"/>
      <c r="O72" s="105" t="s">
        <v>308</v>
      </c>
      <c r="P72" s="105" t="s">
        <v>300</v>
      </c>
    </row>
    <row r="73" spans="1:16" x14ac:dyDescent="0.2">
      <c r="A73" s="94" t="str">
        <f t="shared" si="0"/>
        <v> AOEB 1 </v>
      </c>
      <c r="B73" s="16" t="str">
        <f t="shared" si="1"/>
        <v>I</v>
      </c>
      <c r="C73" s="94">
        <f t="shared" si="2"/>
        <v>44222.66</v>
      </c>
      <c r="D73" t="str">
        <f t="shared" si="3"/>
        <v>vis</v>
      </c>
      <c r="E73">
        <f>VLOOKUP(C73,Active!C$21:E$960,3,FALSE)</f>
        <v>33746.005891603585</v>
      </c>
      <c r="F73" s="16" t="s">
        <v>234</v>
      </c>
      <c r="G73" t="str">
        <f t="shared" si="4"/>
        <v>44222.660</v>
      </c>
      <c r="H73" s="94">
        <f t="shared" si="5"/>
        <v>33746</v>
      </c>
      <c r="I73" s="103" t="s">
        <v>409</v>
      </c>
      <c r="J73" s="104" t="s">
        <v>410</v>
      </c>
      <c r="K73" s="103">
        <v>33746</v>
      </c>
      <c r="L73" s="103" t="s">
        <v>411</v>
      </c>
      <c r="M73" s="104" t="s">
        <v>238</v>
      </c>
      <c r="N73" s="104"/>
      <c r="O73" s="105" t="s">
        <v>308</v>
      </c>
      <c r="P73" s="105" t="s">
        <v>300</v>
      </c>
    </row>
    <row r="74" spans="1:16" x14ac:dyDescent="0.2">
      <c r="A74" s="94" t="str">
        <f t="shared" si="0"/>
        <v> BBS 46 </v>
      </c>
      <c r="B74" s="16" t="str">
        <f t="shared" si="1"/>
        <v>I</v>
      </c>
      <c r="C74" s="94">
        <f t="shared" si="2"/>
        <v>44224.409</v>
      </c>
      <c r="D74" t="str">
        <f t="shared" si="3"/>
        <v>vis</v>
      </c>
      <c r="E74">
        <f>VLOOKUP(C74,Active!C$21:E$960,3,FALSE)</f>
        <v>33748.994584297448</v>
      </c>
      <c r="F74" s="16" t="s">
        <v>234</v>
      </c>
      <c r="G74" t="str">
        <f t="shared" si="4"/>
        <v>44224.409</v>
      </c>
      <c r="H74" s="94">
        <f t="shared" si="5"/>
        <v>33749</v>
      </c>
      <c r="I74" s="103" t="s">
        <v>412</v>
      </c>
      <c r="J74" s="104" t="s">
        <v>413</v>
      </c>
      <c r="K74" s="103">
        <v>33749</v>
      </c>
      <c r="L74" s="103" t="s">
        <v>271</v>
      </c>
      <c r="M74" s="104" t="s">
        <v>238</v>
      </c>
      <c r="N74" s="104"/>
      <c r="O74" s="105" t="s">
        <v>244</v>
      </c>
      <c r="P74" s="105" t="s">
        <v>414</v>
      </c>
    </row>
    <row r="75" spans="1:16" x14ac:dyDescent="0.2">
      <c r="A75" s="94" t="str">
        <f t="shared" ref="A75:A138" si="6">P75</f>
        <v> AOEB 1 </v>
      </c>
      <c r="B75" s="16" t="str">
        <f t="shared" ref="B75:B138" si="7">IF(H75=INT(H75),"I","II")</f>
        <v>I</v>
      </c>
      <c r="C75" s="94">
        <f t="shared" ref="C75:C138" si="8">1*G75</f>
        <v>44228.512000000002</v>
      </c>
      <c r="D75" t="str">
        <f t="shared" ref="D75:D138" si="9">VLOOKUP(F75,I$1:J$5,2,FALSE)</f>
        <v>vis</v>
      </c>
      <c r="E75">
        <f>VLOOKUP(C75,Active!C$21:E$960,3,FALSE)</f>
        <v>33756.005794201934</v>
      </c>
      <c r="F75" s="16" t="s">
        <v>234</v>
      </c>
      <c r="G75" t="str">
        <f t="shared" ref="G75:G138" si="10">MID(I75,3,LEN(I75)-3)</f>
        <v>44228.512</v>
      </c>
      <c r="H75" s="94">
        <f t="shared" ref="H75:H138" si="11">1*K75</f>
        <v>33756</v>
      </c>
      <c r="I75" s="103" t="s">
        <v>415</v>
      </c>
      <c r="J75" s="104" t="s">
        <v>416</v>
      </c>
      <c r="K75" s="103">
        <v>33756</v>
      </c>
      <c r="L75" s="103" t="s">
        <v>411</v>
      </c>
      <c r="M75" s="104" t="s">
        <v>238</v>
      </c>
      <c r="N75" s="104"/>
      <c r="O75" s="105" t="s">
        <v>308</v>
      </c>
      <c r="P75" s="105" t="s">
        <v>300</v>
      </c>
    </row>
    <row r="76" spans="1:16" x14ac:dyDescent="0.2">
      <c r="A76" s="94" t="str">
        <f t="shared" si="6"/>
        <v> BBS 46 </v>
      </c>
      <c r="B76" s="16" t="str">
        <f t="shared" si="7"/>
        <v>I</v>
      </c>
      <c r="C76" s="94">
        <f t="shared" si="8"/>
        <v>44268.298999999999</v>
      </c>
      <c r="D76" t="str">
        <f t="shared" si="9"/>
        <v>vis</v>
      </c>
      <c r="E76">
        <f>VLOOKUP(C76,Active!C$21:E$960,3,FALSE)</f>
        <v>33823.993853785083</v>
      </c>
      <c r="F76" s="16" t="s">
        <v>234</v>
      </c>
      <c r="G76" t="str">
        <f t="shared" si="10"/>
        <v>44268.299</v>
      </c>
      <c r="H76" s="94">
        <f t="shared" si="11"/>
        <v>33824</v>
      </c>
      <c r="I76" s="103" t="s">
        <v>417</v>
      </c>
      <c r="J76" s="104" t="s">
        <v>418</v>
      </c>
      <c r="K76" s="103">
        <v>33824</v>
      </c>
      <c r="L76" s="103" t="s">
        <v>264</v>
      </c>
      <c r="M76" s="104" t="s">
        <v>238</v>
      </c>
      <c r="N76" s="104"/>
      <c r="O76" s="105" t="s">
        <v>244</v>
      </c>
      <c r="P76" s="105" t="s">
        <v>414</v>
      </c>
    </row>
    <row r="77" spans="1:16" x14ac:dyDescent="0.2">
      <c r="A77" s="94" t="str">
        <f t="shared" si="6"/>
        <v> BRNO 26 </v>
      </c>
      <c r="B77" s="16" t="str">
        <f t="shared" si="7"/>
        <v>I</v>
      </c>
      <c r="C77" s="94">
        <f t="shared" si="8"/>
        <v>44496.536999999997</v>
      </c>
      <c r="D77" t="str">
        <f t="shared" si="9"/>
        <v>vis</v>
      </c>
      <c r="E77">
        <f>VLOOKUP(C77,Active!C$21:E$960,3,FALSE)</f>
        <v>34214.007143129318</v>
      </c>
      <c r="F77" s="16" t="s">
        <v>234</v>
      </c>
      <c r="G77" t="str">
        <f t="shared" si="10"/>
        <v>44496.537</v>
      </c>
      <c r="H77" s="94">
        <f t="shared" si="11"/>
        <v>34214</v>
      </c>
      <c r="I77" s="103" t="s">
        <v>419</v>
      </c>
      <c r="J77" s="104" t="s">
        <v>420</v>
      </c>
      <c r="K77" s="103">
        <v>34214</v>
      </c>
      <c r="L77" s="103" t="s">
        <v>303</v>
      </c>
      <c r="M77" s="104" t="s">
        <v>238</v>
      </c>
      <c r="N77" s="104"/>
      <c r="O77" s="105" t="s">
        <v>311</v>
      </c>
      <c r="P77" s="105" t="s">
        <v>421</v>
      </c>
    </row>
    <row r="78" spans="1:16" x14ac:dyDescent="0.2">
      <c r="A78" s="94" t="str">
        <f t="shared" si="6"/>
        <v> BBS 51 </v>
      </c>
      <c r="B78" s="16" t="str">
        <f t="shared" si="7"/>
        <v>I</v>
      </c>
      <c r="C78" s="94">
        <f t="shared" si="8"/>
        <v>44533.398000000001</v>
      </c>
      <c r="D78" t="str">
        <f t="shared" si="9"/>
        <v>vis</v>
      </c>
      <c r="E78">
        <f>VLOOKUP(C78,Active!C$21:E$960,3,FALSE)</f>
        <v>34276.995251413304</v>
      </c>
      <c r="F78" s="16" t="s">
        <v>234</v>
      </c>
      <c r="G78" t="str">
        <f t="shared" si="10"/>
        <v>44533.398</v>
      </c>
      <c r="H78" s="94">
        <f t="shared" si="11"/>
        <v>34277</v>
      </c>
      <c r="I78" s="103" t="s">
        <v>422</v>
      </c>
      <c r="J78" s="104" t="s">
        <v>423</v>
      </c>
      <c r="K78" s="103">
        <v>34277</v>
      </c>
      <c r="L78" s="103" t="s">
        <v>271</v>
      </c>
      <c r="M78" s="104" t="s">
        <v>238</v>
      </c>
      <c r="N78" s="104"/>
      <c r="O78" s="105" t="s">
        <v>272</v>
      </c>
      <c r="P78" s="105" t="s">
        <v>424</v>
      </c>
    </row>
    <row r="79" spans="1:16" x14ac:dyDescent="0.2">
      <c r="A79" s="94" t="str">
        <f t="shared" si="6"/>
        <v> BBS 51 </v>
      </c>
      <c r="B79" s="16" t="str">
        <f t="shared" si="7"/>
        <v>I</v>
      </c>
      <c r="C79" s="94">
        <f t="shared" si="8"/>
        <v>44543.355000000003</v>
      </c>
      <c r="D79" t="str">
        <f t="shared" si="9"/>
        <v>vis</v>
      </c>
      <c r="E79">
        <f>VLOOKUP(C79,Active!C$21:E$960,3,FALSE)</f>
        <v>34294.009781517852</v>
      </c>
      <c r="F79" s="16" t="s">
        <v>234</v>
      </c>
      <c r="G79" t="str">
        <f t="shared" si="10"/>
        <v>44543.355</v>
      </c>
      <c r="H79" s="94">
        <f t="shared" si="11"/>
        <v>34294</v>
      </c>
      <c r="I79" s="103" t="s">
        <v>425</v>
      </c>
      <c r="J79" s="104" t="s">
        <v>426</v>
      </c>
      <c r="K79" s="103">
        <v>34294</v>
      </c>
      <c r="L79" s="103" t="s">
        <v>318</v>
      </c>
      <c r="M79" s="104" t="s">
        <v>238</v>
      </c>
      <c r="N79" s="104"/>
      <c r="O79" s="105" t="s">
        <v>272</v>
      </c>
      <c r="P79" s="105" t="s">
        <v>424</v>
      </c>
    </row>
    <row r="80" spans="1:16" x14ac:dyDescent="0.2">
      <c r="A80" s="94" t="str">
        <f t="shared" si="6"/>
        <v> AOEB 1 </v>
      </c>
      <c r="B80" s="16" t="str">
        <f t="shared" si="7"/>
        <v>I</v>
      </c>
      <c r="C80" s="94">
        <f t="shared" si="8"/>
        <v>44562.665999999997</v>
      </c>
      <c r="D80" t="str">
        <f t="shared" si="9"/>
        <v>vis</v>
      </c>
      <c r="E80">
        <f>VLOOKUP(C80,Active!C$21:E$960,3,FALSE)</f>
        <v>34327.008434811891</v>
      </c>
      <c r="F80" s="16" t="s">
        <v>234</v>
      </c>
      <c r="G80" t="str">
        <f t="shared" si="10"/>
        <v>44562.666</v>
      </c>
      <c r="H80" s="94">
        <f t="shared" si="11"/>
        <v>34327</v>
      </c>
      <c r="I80" s="103" t="s">
        <v>427</v>
      </c>
      <c r="J80" s="104" t="s">
        <v>428</v>
      </c>
      <c r="K80" s="103">
        <v>34327</v>
      </c>
      <c r="L80" s="103" t="s">
        <v>268</v>
      </c>
      <c r="M80" s="104" t="s">
        <v>238</v>
      </c>
      <c r="N80" s="104"/>
      <c r="O80" s="105" t="s">
        <v>304</v>
      </c>
      <c r="P80" s="105" t="s">
        <v>300</v>
      </c>
    </row>
    <row r="81" spans="1:16" x14ac:dyDescent="0.2">
      <c r="A81" s="94" t="str">
        <f t="shared" si="6"/>
        <v> BBS 51 </v>
      </c>
      <c r="B81" s="16" t="str">
        <f t="shared" si="7"/>
        <v>I</v>
      </c>
      <c r="C81" s="94">
        <f t="shared" si="8"/>
        <v>44567.347000000002</v>
      </c>
      <c r="D81" t="str">
        <f t="shared" si="9"/>
        <v>vis</v>
      </c>
      <c r="E81">
        <f>VLOOKUP(C81,Active!C$21:E$960,3,FALSE)</f>
        <v>34335.007331610061</v>
      </c>
      <c r="F81" s="16" t="s">
        <v>234</v>
      </c>
      <c r="G81" t="str">
        <f t="shared" si="10"/>
        <v>44567.347</v>
      </c>
      <c r="H81" s="94">
        <f t="shared" si="11"/>
        <v>34335</v>
      </c>
      <c r="I81" s="103" t="s">
        <v>429</v>
      </c>
      <c r="J81" s="104" t="s">
        <v>430</v>
      </c>
      <c r="K81" s="103">
        <v>34335</v>
      </c>
      <c r="L81" s="103" t="s">
        <v>303</v>
      </c>
      <c r="M81" s="104" t="s">
        <v>238</v>
      </c>
      <c r="N81" s="104"/>
      <c r="O81" s="105" t="s">
        <v>272</v>
      </c>
      <c r="P81" s="105" t="s">
        <v>424</v>
      </c>
    </row>
    <row r="82" spans="1:16" x14ac:dyDescent="0.2">
      <c r="A82" s="94" t="str">
        <f t="shared" si="6"/>
        <v> BBS 52 </v>
      </c>
      <c r="B82" s="16" t="str">
        <f t="shared" si="7"/>
        <v>I</v>
      </c>
      <c r="C82" s="94">
        <f t="shared" si="8"/>
        <v>44581.385999999999</v>
      </c>
      <c r="D82" t="str">
        <f t="shared" si="9"/>
        <v>vis</v>
      </c>
      <c r="E82">
        <f>VLOOKUP(C82,Active!C$21:E$960,3,FALSE)</f>
        <v>34358.997186801149</v>
      </c>
      <c r="F82" s="16" t="s">
        <v>234</v>
      </c>
      <c r="G82" t="str">
        <f t="shared" si="10"/>
        <v>44581.386</v>
      </c>
      <c r="H82" s="94">
        <f t="shared" si="11"/>
        <v>34359</v>
      </c>
      <c r="I82" s="103" t="s">
        <v>431</v>
      </c>
      <c r="J82" s="104" t="s">
        <v>432</v>
      </c>
      <c r="K82" s="103">
        <v>34359</v>
      </c>
      <c r="L82" s="103" t="s">
        <v>286</v>
      </c>
      <c r="M82" s="104" t="s">
        <v>238</v>
      </c>
      <c r="N82" s="104"/>
      <c r="O82" s="105" t="s">
        <v>272</v>
      </c>
      <c r="P82" s="105" t="s">
        <v>433</v>
      </c>
    </row>
    <row r="83" spans="1:16" x14ac:dyDescent="0.2">
      <c r="A83" s="94" t="str">
        <f t="shared" si="6"/>
        <v> BBS 52 </v>
      </c>
      <c r="B83" s="16" t="str">
        <f t="shared" si="7"/>
        <v>I</v>
      </c>
      <c r="C83" s="94">
        <f t="shared" si="8"/>
        <v>44591.341</v>
      </c>
      <c r="D83" t="str">
        <f t="shared" si="9"/>
        <v>vis</v>
      </c>
      <c r="E83">
        <f>VLOOKUP(C83,Active!C$21:E$960,3,FALSE)</f>
        <v>34376.008299303983</v>
      </c>
      <c r="F83" s="16" t="s">
        <v>234</v>
      </c>
      <c r="G83" t="str">
        <f t="shared" si="10"/>
        <v>44591.341</v>
      </c>
      <c r="H83" s="94">
        <f t="shared" si="11"/>
        <v>34376</v>
      </c>
      <c r="I83" s="103" t="s">
        <v>434</v>
      </c>
      <c r="J83" s="104" t="s">
        <v>435</v>
      </c>
      <c r="K83" s="103">
        <v>34376</v>
      </c>
      <c r="L83" s="103" t="s">
        <v>268</v>
      </c>
      <c r="M83" s="104" t="s">
        <v>238</v>
      </c>
      <c r="N83" s="104"/>
      <c r="O83" s="105" t="s">
        <v>244</v>
      </c>
      <c r="P83" s="105" t="s">
        <v>433</v>
      </c>
    </row>
    <row r="84" spans="1:16" x14ac:dyDescent="0.2">
      <c r="A84" s="94" t="str">
        <f t="shared" si="6"/>
        <v> BBS 52 </v>
      </c>
      <c r="B84" s="16" t="str">
        <f t="shared" si="7"/>
        <v>I</v>
      </c>
      <c r="C84" s="94">
        <f t="shared" si="8"/>
        <v>44601.288999999997</v>
      </c>
      <c r="D84" t="str">
        <f t="shared" si="9"/>
        <v>vis</v>
      </c>
      <c r="E84">
        <f>VLOOKUP(C84,Active!C$21:E$960,3,FALSE)</f>
        <v>34393.007450200836</v>
      </c>
      <c r="F84" s="16" t="s">
        <v>234</v>
      </c>
      <c r="G84" t="str">
        <f t="shared" si="10"/>
        <v>44601.289</v>
      </c>
      <c r="H84" s="94">
        <f t="shared" si="11"/>
        <v>34393</v>
      </c>
      <c r="I84" s="103" t="s">
        <v>436</v>
      </c>
      <c r="J84" s="104" t="s">
        <v>437</v>
      </c>
      <c r="K84" s="103">
        <v>34393</v>
      </c>
      <c r="L84" s="103" t="s">
        <v>303</v>
      </c>
      <c r="M84" s="104" t="s">
        <v>238</v>
      </c>
      <c r="N84" s="104"/>
      <c r="O84" s="105" t="s">
        <v>272</v>
      </c>
      <c r="P84" s="105" t="s">
        <v>433</v>
      </c>
    </row>
    <row r="85" spans="1:16" x14ac:dyDescent="0.2">
      <c r="A85" s="94" t="str">
        <f t="shared" si="6"/>
        <v> BBS 52 </v>
      </c>
      <c r="B85" s="16" t="str">
        <f t="shared" si="7"/>
        <v>I</v>
      </c>
      <c r="C85" s="94">
        <f t="shared" si="8"/>
        <v>44605.381999999998</v>
      </c>
      <c r="D85" t="str">
        <f t="shared" si="9"/>
        <v>vis</v>
      </c>
      <c r="E85">
        <f>VLOOKUP(C85,Active!C$21:E$960,3,FALSE)</f>
        <v>34400.001572096779</v>
      </c>
      <c r="F85" s="16" t="s">
        <v>234</v>
      </c>
      <c r="G85" t="str">
        <f t="shared" si="10"/>
        <v>44605.382</v>
      </c>
      <c r="H85" s="94">
        <f t="shared" si="11"/>
        <v>34400</v>
      </c>
      <c r="I85" s="103" t="s">
        <v>438</v>
      </c>
      <c r="J85" s="104" t="s">
        <v>439</v>
      </c>
      <c r="K85" s="103">
        <v>34400</v>
      </c>
      <c r="L85" s="103" t="s">
        <v>257</v>
      </c>
      <c r="M85" s="104" t="s">
        <v>238</v>
      </c>
      <c r="N85" s="104"/>
      <c r="O85" s="105" t="s">
        <v>272</v>
      </c>
      <c r="P85" s="105" t="s">
        <v>433</v>
      </c>
    </row>
    <row r="86" spans="1:16" x14ac:dyDescent="0.2">
      <c r="A86" s="94" t="str">
        <f t="shared" si="6"/>
        <v> BBS 53 </v>
      </c>
      <c r="B86" s="16" t="str">
        <f t="shared" si="7"/>
        <v>I</v>
      </c>
      <c r="C86" s="94">
        <f t="shared" si="8"/>
        <v>44649.271999999997</v>
      </c>
      <c r="D86" t="str">
        <f t="shared" si="9"/>
        <v>vis</v>
      </c>
      <c r="E86">
        <f>VLOOKUP(C86,Active!C$21:E$960,3,FALSE)</f>
        <v>34475.000841584413</v>
      </c>
      <c r="F86" s="16" t="s">
        <v>234</v>
      </c>
      <c r="G86" t="str">
        <f t="shared" si="10"/>
        <v>44649.272</v>
      </c>
      <c r="H86" s="94">
        <f t="shared" si="11"/>
        <v>34475</v>
      </c>
      <c r="I86" s="103" t="s">
        <v>440</v>
      </c>
      <c r="J86" s="104" t="s">
        <v>441</v>
      </c>
      <c r="K86" s="103">
        <v>34475</v>
      </c>
      <c r="L86" s="103" t="s">
        <v>307</v>
      </c>
      <c r="M86" s="104" t="s">
        <v>238</v>
      </c>
      <c r="N86" s="104"/>
      <c r="O86" s="105" t="s">
        <v>244</v>
      </c>
      <c r="P86" s="105" t="s">
        <v>442</v>
      </c>
    </row>
    <row r="87" spans="1:16" x14ac:dyDescent="0.2">
      <c r="A87" s="94" t="str">
        <f t="shared" si="6"/>
        <v> BBS 56 </v>
      </c>
      <c r="B87" s="16" t="str">
        <f t="shared" si="7"/>
        <v>I</v>
      </c>
      <c r="C87" s="94">
        <f t="shared" si="8"/>
        <v>44812.538999999997</v>
      </c>
      <c r="D87" t="str">
        <f t="shared" si="9"/>
        <v>vis</v>
      </c>
      <c r="E87">
        <f>VLOOKUP(C87,Active!C$21:E$960,3,FALSE)</f>
        <v>34753.991630635166</v>
      </c>
      <c r="F87" s="16" t="s">
        <v>234</v>
      </c>
      <c r="G87" t="str">
        <f t="shared" si="10"/>
        <v>44812.539</v>
      </c>
      <c r="H87" s="94">
        <f t="shared" si="11"/>
        <v>34754</v>
      </c>
      <c r="I87" s="103" t="s">
        <v>443</v>
      </c>
      <c r="J87" s="104" t="s">
        <v>444</v>
      </c>
      <c r="K87" s="103">
        <v>34754</v>
      </c>
      <c r="L87" s="103" t="s">
        <v>398</v>
      </c>
      <c r="M87" s="104" t="s">
        <v>238</v>
      </c>
      <c r="N87" s="104"/>
      <c r="O87" s="105" t="s">
        <v>244</v>
      </c>
      <c r="P87" s="105" t="s">
        <v>445</v>
      </c>
    </row>
    <row r="88" spans="1:16" x14ac:dyDescent="0.2">
      <c r="A88" s="94" t="str">
        <f t="shared" si="6"/>
        <v> BBS 56 </v>
      </c>
      <c r="B88" s="16" t="str">
        <f t="shared" si="7"/>
        <v>I</v>
      </c>
      <c r="C88" s="94">
        <f t="shared" si="8"/>
        <v>44815.48</v>
      </c>
      <c r="D88" t="str">
        <f t="shared" si="9"/>
        <v>vis</v>
      </c>
      <c r="E88">
        <f>VLOOKUP(C88,Active!C$21:E$960,3,FALSE)</f>
        <v>34759.017213947169</v>
      </c>
      <c r="F88" s="16" t="s">
        <v>234</v>
      </c>
      <c r="G88" t="str">
        <f t="shared" si="10"/>
        <v>44815.480</v>
      </c>
      <c r="H88" s="94">
        <f t="shared" si="11"/>
        <v>34759</v>
      </c>
      <c r="I88" s="103" t="s">
        <v>446</v>
      </c>
      <c r="J88" s="104" t="s">
        <v>447</v>
      </c>
      <c r="K88" s="103">
        <v>34759</v>
      </c>
      <c r="L88" s="103" t="s">
        <v>379</v>
      </c>
      <c r="M88" s="104" t="s">
        <v>238</v>
      </c>
      <c r="N88" s="104"/>
      <c r="O88" s="105" t="s">
        <v>323</v>
      </c>
      <c r="P88" s="105" t="s">
        <v>445</v>
      </c>
    </row>
    <row r="89" spans="1:16" x14ac:dyDescent="0.2">
      <c r="A89" s="94" t="str">
        <f t="shared" si="6"/>
        <v> BRNO 26 </v>
      </c>
      <c r="B89" s="16" t="str">
        <f t="shared" si="7"/>
        <v>I</v>
      </c>
      <c r="C89" s="94">
        <f t="shared" si="8"/>
        <v>44822.491999999998</v>
      </c>
      <c r="D89" t="str">
        <f t="shared" si="9"/>
        <v>vis</v>
      </c>
      <c r="E89">
        <f>VLOOKUP(C89,Active!C$21:E$960,3,FALSE)</f>
        <v>34770.999325536293</v>
      </c>
      <c r="F89" s="16" t="s">
        <v>234</v>
      </c>
      <c r="G89" t="str">
        <f t="shared" si="10"/>
        <v>44822.492</v>
      </c>
      <c r="H89" s="94">
        <f t="shared" si="11"/>
        <v>34771</v>
      </c>
      <c r="I89" s="103" t="s">
        <v>448</v>
      </c>
      <c r="J89" s="104" t="s">
        <v>449</v>
      </c>
      <c r="K89" s="103">
        <v>34771</v>
      </c>
      <c r="L89" s="103" t="s">
        <v>450</v>
      </c>
      <c r="M89" s="104" t="s">
        <v>238</v>
      </c>
      <c r="N89" s="104"/>
      <c r="O89" s="105" t="s">
        <v>451</v>
      </c>
      <c r="P89" s="105" t="s">
        <v>421</v>
      </c>
    </row>
    <row r="90" spans="1:16" x14ac:dyDescent="0.2">
      <c r="A90" s="94" t="str">
        <f t="shared" si="6"/>
        <v> BRNO 26 </v>
      </c>
      <c r="B90" s="16" t="str">
        <f t="shared" si="7"/>
        <v>I</v>
      </c>
      <c r="C90" s="94">
        <f t="shared" si="8"/>
        <v>44822.500999999997</v>
      </c>
      <c r="D90" t="str">
        <f t="shared" si="9"/>
        <v>vis</v>
      </c>
      <c r="E90">
        <f>VLOOKUP(C90,Active!C$21:E$960,3,FALSE)</f>
        <v>34771.014704743982</v>
      </c>
      <c r="F90" s="16" t="s">
        <v>234</v>
      </c>
      <c r="G90" t="str">
        <f t="shared" si="10"/>
        <v>44822.501</v>
      </c>
      <c r="H90" s="94">
        <f t="shared" si="11"/>
        <v>34771</v>
      </c>
      <c r="I90" s="103" t="s">
        <v>452</v>
      </c>
      <c r="J90" s="104" t="s">
        <v>453</v>
      </c>
      <c r="K90" s="103">
        <v>34771</v>
      </c>
      <c r="L90" s="103" t="s">
        <v>260</v>
      </c>
      <c r="M90" s="104" t="s">
        <v>238</v>
      </c>
      <c r="N90" s="104"/>
      <c r="O90" s="105" t="s">
        <v>311</v>
      </c>
      <c r="P90" s="105" t="s">
        <v>421</v>
      </c>
    </row>
    <row r="91" spans="1:16" x14ac:dyDescent="0.2">
      <c r="A91" s="94" t="str">
        <f t="shared" si="6"/>
        <v> BRNO 26 </v>
      </c>
      <c r="B91" s="16" t="str">
        <f t="shared" si="7"/>
        <v>I</v>
      </c>
      <c r="C91" s="94">
        <f t="shared" si="8"/>
        <v>44822.504000000001</v>
      </c>
      <c r="D91" t="str">
        <f t="shared" si="9"/>
        <v>vis</v>
      </c>
      <c r="E91">
        <f>VLOOKUP(C91,Active!C$21:E$960,3,FALSE)</f>
        <v>34771.01983114655</v>
      </c>
      <c r="F91" s="16" t="s">
        <v>234</v>
      </c>
      <c r="G91" t="str">
        <f t="shared" si="10"/>
        <v>44822.504</v>
      </c>
      <c r="H91" s="94">
        <f t="shared" si="11"/>
        <v>34771</v>
      </c>
      <c r="I91" s="103" t="s">
        <v>454</v>
      </c>
      <c r="J91" s="104" t="s">
        <v>455</v>
      </c>
      <c r="K91" s="103">
        <v>34771</v>
      </c>
      <c r="L91" s="103" t="s">
        <v>248</v>
      </c>
      <c r="M91" s="104" t="s">
        <v>238</v>
      </c>
      <c r="N91" s="104"/>
      <c r="O91" s="105" t="s">
        <v>456</v>
      </c>
      <c r="P91" s="105" t="s">
        <v>421</v>
      </c>
    </row>
    <row r="92" spans="1:16" x14ac:dyDescent="0.2">
      <c r="A92" s="94" t="str">
        <f t="shared" si="6"/>
        <v> BRNO 26 </v>
      </c>
      <c r="B92" s="16" t="str">
        <f t="shared" si="7"/>
        <v>I</v>
      </c>
      <c r="C92" s="94">
        <f t="shared" si="8"/>
        <v>44822.504000000001</v>
      </c>
      <c r="D92" t="str">
        <f t="shared" si="9"/>
        <v>vis</v>
      </c>
      <c r="E92">
        <f>VLOOKUP(C92,Active!C$21:E$960,3,FALSE)</f>
        <v>34771.01983114655</v>
      </c>
      <c r="F92" s="16" t="s">
        <v>234</v>
      </c>
      <c r="G92" t="str">
        <f t="shared" si="10"/>
        <v>44822.504</v>
      </c>
      <c r="H92" s="94">
        <f t="shared" si="11"/>
        <v>34771</v>
      </c>
      <c r="I92" s="103" t="s">
        <v>454</v>
      </c>
      <c r="J92" s="104" t="s">
        <v>455</v>
      </c>
      <c r="K92" s="103">
        <v>34771</v>
      </c>
      <c r="L92" s="103" t="s">
        <v>248</v>
      </c>
      <c r="M92" s="104" t="s">
        <v>238</v>
      </c>
      <c r="N92" s="104"/>
      <c r="O92" s="105" t="s">
        <v>457</v>
      </c>
      <c r="P92" s="105" t="s">
        <v>421</v>
      </c>
    </row>
    <row r="93" spans="1:16" x14ac:dyDescent="0.2">
      <c r="A93" s="94" t="str">
        <f t="shared" si="6"/>
        <v> BRNO 26 </v>
      </c>
      <c r="B93" s="16" t="str">
        <f t="shared" si="7"/>
        <v>I</v>
      </c>
      <c r="C93" s="94">
        <f t="shared" si="8"/>
        <v>44822.508000000002</v>
      </c>
      <c r="D93" t="str">
        <f t="shared" si="9"/>
        <v>vis</v>
      </c>
      <c r="E93">
        <f>VLOOKUP(C93,Active!C$21:E$960,3,FALSE)</f>
        <v>34771.026666349971</v>
      </c>
      <c r="F93" s="16" t="s">
        <v>234</v>
      </c>
      <c r="G93" t="str">
        <f t="shared" si="10"/>
        <v>44822.508</v>
      </c>
      <c r="H93" s="94">
        <f t="shared" si="11"/>
        <v>34771</v>
      </c>
      <c r="I93" s="103" t="s">
        <v>458</v>
      </c>
      <c r="J93" s="104" t="s">
        <v>459</v>
      </c>
      <c r="K93" s="103">
        <v>34771</v>
      </c>
      <c r="L93" s="103" t="s">
        <v>460</v>
      </c>
      <c r="M93" s="104" t="s">
        <v>238</v>
      </c>
      <c r="N93" s="104"/>
      <c r="O93" s="105" t="s">
        <v>461</v>
      </c>
      <c r="P93" s="105" t="s">
        <v>421</v>
      </c>
    </row>
    <row r="94" spans="1:16" x14ac:dyDescent="0.2">
      <c r="A94" s="94" t="str">
        <f t="shared" si="6"/>
        <v> BBS 56 </v>
      </c>
      <c r="B94" s="16" t="str">
        <f t="shared" si="7"/>
        <v>I</v>
      </c>
      <c r="C94" s="94">
        <f t="shared" si="8"/>
        <v>44842.389000000003</v>
      </c>
      <c r="D94" t="str">
        <f t="shared" si="9"/>
        <v>vis</v>
      </c>
      <c r="E94">
        <f>VLOOKUP(C94,Active!C$21:E$960,3,FALSE)</f>
        <v>34804.999336130866</v>
      </c>
      <c r="F94" s="16" t="s">
        <v>234</v>
      </c>
      <c r="G94" t="str">
        <f t="shared" si="10"/>
        <v>44842.389</v>
      </c>
      <c r="H94" s="94">
        <f t="shared" si="11"/>
        <v>34805</v>
      </c>
      <c r="I94" s="103" t="s">
        <v>462</v>
      </c>
      <c r="J94" s="104" t="s">
        <v>463</v>
      </c>
      <c r="K94" s="103">
        <v>34805</v>
      </c>
      <c r="L94" s="103" t="s">
        <v>450</v>
      </c>
      <c r="M94" s="104" t="s">
        <v>238</v>
      </c>
      <c r="N94" s="104"/>
      <c r="O94" s="105" t="s">
        <v>323</v>
      </c>
      <c r="P94" s="105" t="s">
        <v>445</v>
      </c>
    </row>
    <row r="95" spans="1:16" x14ac:dyDescent="0.2">
      <c r="A95" s="94" t="str">
        <f t="shared" si="6"/>
        <v> AOEB 1 </v>
      </c>
      <c r="B95" s="16" t="str">
        <f t="shared" si="7"/>
        <v>I</v>
      </c>
      <c r="C95" s="94">
        <f t="shared" si="8"/>
        <v>44871.654000000002</v>
      </c>
      <c r="D95" t="str">
        <f t="shared" si="9"/>
        <v>vis</v>
      </c>
      <c r="E95">
        <f>VLOOKUP(C95,Active!C$21:E$960,3,FALSE)</f>
        <v>34855.007393126893</v>
      </c>
      <c r="F95" s="16" t="s">
        <v>234</v>
      </c>
      <c r="G95" t="str">
        <f t="shared" si="10"/>
        <v>44871.654</v>
      </c>
      <c r="H95" s="94">
        <f t="shared" si="11"/>
        <v>34855</v>
      </c>
      <c r="I95" s="103" t="s">
        <v>464</v>
      </c>
      <c r="J95" s="104" t="s">
        <v>465</v>
      </c>
      <c r="K95" s="103">
        <v>34855</v>
      </c>
      <c r="L95" s="103" t="s">
        <v>303</v>
      </c>
      <c r="M95" s="104" t="s">
        <v>238</v>
      </c>
      <c r="N95" s="104"/>
      <c r="O95" s="105" t="s">
        <v>308</v>
      </c>
      <c r="P95" s="105" t="s">
        <v>300</v>
      </c>
    </row>
    <row r="96" spans="1:16" x14ac:dyDescent="0.2">
      <c r="A96" s="94" t="str">
        <f t="shared" si="6"/>
        <v> AOEB 1 </v>
      </c>
      <c r="B96" s="16" t="str">
        <f t="shared" si="7"/>
        <v>I</v>
      </c>
      <c r="C96" s="94">
        <f t="shared" si="8"/>
        <v>44875.743000000002</v>
      </c>
      <c r="D96" t="str">
        <f t="shared" si="9"/>
        <v>vis</v>
      </c>
      <c r="E96">
        <f>VLOOKUP(C96,Active!C$21:E$960,3,FALSE)</f>
        <v>34861.994679819421</v>
      </c>
      <c r="F96" s="16" t="s">
        <v>234</v>
      </c>
      <c r="G96" t="str">
        <f t="shared" si="10"/>
        <v>44875.743</v>
      </c>
      <c r="H96" s="94">
        <f t="shared" si="11"/>
        <v>34862</v>
      </c>
      <c r="I96" s="103" t="s">
        <v>466</v>
      </c>
      <c r="J96" s="104" t="s">
        <v>467</v>
      </c>
      <c r="K96" s="103">
        <v>34862</v>
      </c>
      <c r="L96" s="103" t="s">
        <v>271</v>
      </c>
      <c r="M96" s="104" t="s">
        <v>238</v>
      </c>
      <c r="N96" s="104"/>
      <c r="O96" s="105" t="s">
        <v>308</v>
      </c>
      <c r="P96" s="105" t="s">
        <v>300</v>
      </c>
    </row>
    <row r="97" spans="1:16" x14ac:dyDescent="0.2">
      <c r="A97" s="94" t="str">
        <f t="shared" si="6"/>
        <v> AOEB 1 </v>
      </c>
      <c r="B97" s="16" t="str">
        <f t="shared" si="7"/>
        <v>I</v>
      </c>
      <c r="C97" s="94">
        <f t="shared" si="8"/>
        <v>44898.57</v>
      </c>
      <c r="D97" t="str">
        <f t="shared" si="9"/>
        <v>vis</v>
      </c>
      <c r="E97">
        <f>VLOOKUP(C97,Active!C$21:E$960,3,FALSE)</f>
        <v>34901.001476916572</v>
      </c>
      <c r="F97" s="16" t="s">
        <v>234</v>
      </c>
      <c r="G97" t="str">
        <f t="shared" si="10"/>
        <v>44898.570</v>
      </c>
      <c r="H97" s="94">
        <f t="shared" si="11"/>
        <v>34901</v>
      </c>
      <c r="I97" s="103" t="s">
        <v>468</v>
      </c>
      <c r="J97" s="104" t="s">
        <v>469</v>
      </c>
      <c r="K97" s="103">
        <v>34901</v>
      </c>
      <c r="L97" s="103" t="s">
        <v>257</v>
      </c>
      <c r="M97" s="104" t="s">
        <v>238</v>
      </c>
      <c r="N97" s="104"/>
      <c r="O97" s="105" t="s">
        <v>308</v>
      </c>
      <c r="P97" s="105" t="s">
        <v>300</v>
      </c>
    </row>
    <row r="98" spans="1:16" x14ac:dyDescent="0.2">
      <c r="A98" s="94" t="str">
        <f t="shared" si="6"/>
        <v> BBS 58 </v>
      </c>
      <c r="B98" s="16" t="str">
        <f t="shared" si="7"/>
        <v>I</v>
      </c>
      <c r="C98" s="94">
        <f t="shared" si="8"/>
        <v>44958.262000000002</v>
      </c>
      <c r="D98" t="str">
        <f t="shared" si="9"/>
        <v>vis</v>
      </c>
      <c r="E98">
        <f>VLOOKUP(C98,Active!C$21:E$960,3,FALSE)</f>
        <v>35003.003217501129</v>
      </c>
      <c r="F98" s="16" t="s">
        <v>234</v>
      </c>
      <c r="G98" t="str">
        <f t="shared" si="10"/>
        <v>44958.262</v>
      </c>
      <c r="H98" s="94">
        <f t="shared" si="11"/>
        <v>35003</v>
      </c>
      <c r="I98" s="103" t="s">
        <v>470</v>
      </c>
      <c r="J98" s="104" t="s">
        <v>471</v>
      </c>
      <c r="K98" s="103">
        <v>35003</v>
      </c>
      <c r="L98" s="103" t="s">
        <v>276</v>
      </c>
      <c r="M98" s="104" t="s">
        <v>238</v>
      </c>
      <c r="N98" s="104"/>
      <c r="O98" s="105" t="s">
        <v>272</v>
      </c>
      <c r="P98" s="105" t="s">
        <v>472</v>
      </c>
    </row>
    <row r="99" spans="1:16" x14ac:dyDescent="0.2">
      <c r="A99" s="94" t="str">
        <f t="shared" si="6"/>
        <v> BBS 58 </v>
      </c>
      <c r="B99" s="16" t="str">
        <f t="shared" si="7"/>
        <v>I</v>
      </c>
      <c r="C99" s="94">
        <f t="shared" si="8"/>
        <v>44965.286999999997</v>
      </c>
      <c r="D99" t="str">
        <f t="shared" si="9"/>
        <v>vis</v>
      </c>
      <c r="E99">
        <f>VLOOKUP(C99,Active!C$21:E$960,3,FALSE)</f>
        <v>35015.007543501364</v>
      </c>
      <c r="F99" s="16" t="s">
        <v>234</v>
      </c>
      <c r="G99" t="str">
        <f t="shared" si="10"/>
        <v>44965.287</v>
      </c>
      <c r="H99" s="94">
        <f t="shared" si="11"/>
        <v>35015</v>
      </c>
      <c r="I99" s="103" t="s">
        <v>473</v>
      </c>
      <c r="J99" s="104" t="s">
        <v>474</v>
      </c>
      <c r="K99" s="103">
        <v>35015</v>
      </c>
      <c r="L99" s="103" t="s">
        <v>303</v>
      </c>
      <c r="M99" s="104" t="s">
        <v>238</v>
      </c>
      <c r="N99" s="104"/>
      <c r="O99" s="105" t="s">
        <v>323</v>
      </c>
      <c r="P99" s="105" t="s">
        <v>472</v>
      </c>
    </row>
    <row r="100" spans="1:16" x14ac:dyDescent="0.2">
      <c r="A100" s="94" t="str">
        <f t="shared" si="6"/>
        <v> BBS 59 </v>
      </c>
      <c r="B100" s="16" t="str">
        <f t="shared" si="7"/>
        <v>I</v>
      </c>
      <c r="C100" s="94">
        <f t="shared" si="8"/>
        <v>45013.267999999996</v>
      </c>
      <c r="D100" t="str">
        <f t="shared" si="9"/>
        <v>vis</v>
      </c>
      <c r="E100">
        <f>VLOOKUP(C100,Active!C$21:E$960,3,FALSE)</f>
        <v>35096.997517283227</v>
      </c>
      <c r="F100" s="16" t="s">
        <v>234</v>
      </c>
      <c r="G100" t="str">
        <f t="shared" si="10"/>
        <v>45013.268</v>
      </c>
      <c r="H100" s="94">
        <f t="shared" si="11"/>
        <v>35097</v>
      </c>
      <c r="I100" s="103" t="s">
        <v>475</v>
      </c>
      <c r="J100" s="104" t="s">
        <v>476</v>
      </c>
      <c r="K100" s="103">
        <v>35097</v>
      </c>
      <c r="L100" s="103" t="s">
        <v>243</v>
      </c>
      <c r="M100" s="104" t="s">
        <v>238</v>
      </c>
      <c r="N100" s="104"/>
      <c r="O100" s="105" t="s">
        <v>272</v>
      </c>
      <c r="P100" s="105" t="s">
        <v>477</v>
      </c>
    </row>
    <row r="101" spans="1:16" x14ac:dyDescent="0.2">
      <c r="A101" s="94" t="str">
        <f t="shared" si="6"/>
        <v> BBS 62 </v>
      </c>
      <c r="B101" s="16" t="str">
        <f t="shared" si="7"/>
        <v>I</v>
      </c>
      <c r="C101" s="94">
        <f t="shared" si="8"/>
        <v>45203.468000000001</v>
      </c>
      <c r="D101" t="str">
        <f t="shared" si="9"/>
        <v>vis</v>
      </c>
      <c r="E101">
        <f>VLOOKUP(C101,Active!C$21:E$960,3,FALSE)</f>
        <v>35422.011439738199</v>
      </c>
      <c r="F101" s="16" t="s">
        <v>234</v>
      </c>
      <c r="G101" t="str">
        <f t="shared" si="10"/>
        <v>45203.468</v>
      </c>
      <c r="H101" s="94">
        <f t="shared" si="11"/>
        <v>35422</v>
      </c>
      <c r="I101" s="103" t="s">
        <v>478</v>
      </c>
      <c r="J101" s="104" t="s">
        <v>479</v>
      </c>
      <c r="K101" s="103">
        <v>35422</v>
      </c>
      <c r="L101" s="103" t="s">
        <v>480</v>
      </c>
      <c r="M101" s="104" t="s">
        <v>238</v>
      </c>
      <c r="N101" s="104"/>
      <c r="O101" s="105" t="s">
        <v>272</v>
      </c>
      <c r="P101" s="105" t="s">
        <v>481</v>
      </c>
    </row>
    <row r="102" spans="1:16" x14ac:dyDescent="0.2">
      <c r="A102" s="94" t="str">
        <f t="shared" si="6"/>
        <v> AOEB 1 </v>
      </c>
      <c r="B102" s="16" t="str">
        <f t="shared" si="7"/>
        <v>I</v>
      </c>
      <c r="C102" s="94">
        <f t="shared" si="8"/>
        <v>45235.642999999996</v>
      </c>
      <c r="D102" t="str">
        <f t="shared" si="9"/>
        <v>vis</v>
      </c>
      <c r="E102">
        <f>VLOOKUP(C102,Active!C$21:E$960,3,FALSE)</f>
        <v>35476.992107219725</v>
      </c>
      <c r="F102" s="16" t="s">
        <v>234</v>
      </c>
      <c r="G102" t="str">
        <f t="shared" si="10"/>
        <v>45235.643</v>
      </c>
      <c r="H102" s="94">
        <f t="shared" si="11"/>
        <v>35477</v>
      </c>
      <c r="I102" s="103" t="s">
        <v>482</v>
      </c>
      <c r="J102" s="104" t="s">
        <v>483</v>
      </c>
      <c r="K102" s="103">
        <v>35477</v>
      </c>
      <c r="L102" s="103" t="s">
        <v>398</v>
      </c>
      <c r="M102" s="104" t="s">
        <v>238</v>
      </c>
      <c r="N102" s="104"/>
      <c r="O102" s="105" t="s">
        <v>304</v>
      </c>
      <c r="P102" s="105" t="s">
        <v>300</v>
      </c>
    </row>
    <row r="103" spans="1:16" x14ac:dyDescent="0.2">
      <c r="A103" s="94" t="str">
        <f t="shared" si="6"/>
        <v> BBS 62 </v>
      </c>
      <c r="B103" s="16" t="str">
        <f t="shared" si="7"/>
        <v>I</v>
      </c>
      <c r="C103" s="94">
        <f t="shared" si="8"/>
        <v>45240.328999999998</v>
      </c>
      <c r="D103" t="str">
        <f t="shared" si="9"/>
        <v>vis</v>
      </c>
      <c r="E103">
        <f>VLOOKUP(C103,Active!C$21:E$960,3,FALSE)</f>
        <v>35484.99954802217</v>
      </c>
      <c r="F103" s="16" t="s">
        <v>234</v>
      </c>
      <c r="G103" t="str">
        <f t="shared" si="10"/>
        <v>45240.329</v>
      </c>
      <c r="H103" s="94">
        <f t="shared" si="11"/>
        <v>35485</v>
      </c>
      <c r="I103" s="103" t="s">
        <v>484</v>
      </c>
      <c r="J103" s="104" t="s">
        <v>485</v>
      </c>
      <c r="K103" s="103">
        <v>35485</v>
      </c>
      <c r="L103" s="103" t="s">
        <v>450</v>
      </c>
      <c r="M103" s="104" t="s">
        <v>238</v>
      </c>
      <c r="N103" s="104"/>
      <c r="O103" s="105" t="s">
        <v>323</v>
      </c>
      <c r="P103" s="105" t="s">
        <v>481</v>
      </c>
    </row>
    <row r="104" spans="1:16" x14ac:dyDescent="0.2">
      <c r="A104" s="94" t="str">
        <f t="shared" si="6"/>
        <v> BBS 63 </v>
      </c>
      <c r="B104" s="16" t="str">
        <f t="shared" si="7"/>
        <v>I</v>
      </c>
      <c r="C104" s="94">
        <f t="shared" si="8"/>
        <v>45250.277000000002</v>
      </c>
      <c r="D104" t="str">
        <f t="shared" si="9"/>
        <v>vis</v>
      </c>
      <c r="E104">
        <f>VLOOKUP(C104,Active!C$21:E$960,3,FALSE)</f>
        <v>35501.998698919029</v>
      </c>
      <c r="F104" s="16" t="s">
        <v>234</v>
      </c>
      <c r="G104" t="str">
        <f t="shared" si="10"/>
        <v>45250.277</v>
      </c>
      <c r="H104" s="94">
        <f t="shared" si="11"/>
        <v>35502</v>
      </c>
      <c r="I104" s="103" t="s">
        <v>486</v>
      </c>
      <c r="J104" s="104" t="s">
        <v>487</v>
      </c>
      <c r="K104" s="103">
        <v>35502</v>
      </c>
      <c r="L104" s="103" t="s">
        <v>243</v>
      </c>
      <c r="M104" s="104" t="s">
        <v>238</v>
      </c>
      <c r="N104" s="104"/>
      <c r="O104" s="105" t="s">
        <v>244</v>
      </c>
      <c r="P104" s="105" t="s">
        <v>488</v>
      </c>
    </row>
    <row r="105" spans="1:16" x14ac:dyDescent="0.2">
      <c r="A105" s="94" t="str">
        <f t="shared" si="6"/>
        <v> BBS 63 </v>
      </c>
      <c r="B105" s="16" t="str">
        <f t="shared" si="7"/>
        <v>I</v>
      </c>
      <c r="C105" s="94">
        <f t="shared" si="8"/>
        <v>45252.614999999998</v>
      </c>
      <c r="D105" t="str">
        <f t="shared" si="9"/>
        <v>vis</v>
      </c>
      <c r="E105">
        <f>VLOOKUP(C105,Active!C$21:E$960,3,FALSE)</f>
        <v>35505.993875315973</v>
      </c>
      <c r="F105" s="16" t="s">
        <v>234</v>
      </c>
      <c r="G105" t="str">
        <f t="shared" si="10"/>
        <v>45252.615</v>
      </c>
      <c r="H105" s="94">
        <f t="shared" si="11"/>
        <v>35506</v>
      </c>
      <c r="I105" s="103" t="s">
        <v>489</v>
      </c>
      <c r="J105" s="104" t="s">
        <v>490</v>
      </c>
      <c r="K105" s="103">
        <v>35506</v>
      </c>
      <c r="L105" s="103" t="s">
        <v>264</v>
      </c>
      <c r="M105" s="104" t="s">
        <v>238</v>
      </c>
      <c r="N105" s="104"/>
      <c r="O105" s="105" t="s">
        <v>244</v>
      </c>
      <c r="P105" s="105" t="s">
        <v>488</v>
      </c>
    </row>
    <row r="106" spans="1:16" x14ac:dyDescent="0.2">
      <c r="A106" s="94" t="str">
        <f t="shared" si="6"/>
        <v> BBS 63 </v>
      </c>
      <c r="B106" s="16" t="str">
        <f t="shared" si="7"/>
        <v>I</v>
      </c>
      <c r="C106" s="94">
        <f t="shared" si="8"/>
        <v>45255.544000000002</v>
      </c>
      <c r="D106" t="str">
        <f t="shared" si="9"/>
        <v>vis</v>
      </c>
      <c r="E106">
        <f>VLOOKUP(C106,Active!C$21:E$960,3,FALSE)</f>
        <v>35510.998953017719</v>
      </c>
      <c r="F106" s="16" t="s">
        <v>234</v>
      </c>
      <c r="G106" t="str">
        <f t="shared" si="10"/>
        <v>45255.544</v>
      </c>
      <c r="H106" s="94">
        <f t="shared" si="11"/>
        <v>35511</v>
      </c>
      <c r="I106" s="103" t="s">
        <v>491</v>
      </c>
      <c r="J106" s="104" t="s">
        <v>492</v>
      </c>
      <c r="K106" s="103">
        <v>35511</v>
      </c>
      <c r="L106" s="103" t="s">
        <v>243</v>
      </c>
      <c r="M106" s="104" t="s">
        <v>238</v>
      </c>
      <c r="N106" s="104"/>
      <c r="O106" s="105" t="s">
        <v>244</v>
      </c>
      <c r="P106" s="105" t="s">
        <v>488</v>
      </c>
    </row>
    <row r="107" spans="1:16" x14ac:dyDescent="0.2">
      <c r="A107" s="94" t="str">
        <f t="shared" si="6"/>
        <v> BBS 63 </v>
      </c>
      <c r="B107" s="16" t="str">
        <f t="shared" si="7"/>
        <v>I</v>
      </c>
      <c r="C107" s="94">
        <f t="shared" si="8"/>
        <v>45258.468999999997</v>
      </c>
      <c r="D107" t="str">
        <f t="shared" si="9"/>
        <v>vis</v>
      </c>
      <c r="E107">
        <f>VLOOKUP(C107,Active!C$21:E$960,3,FALSE)</f>
        <v>35515.997195516029</v>
      </c>
      <c r="F107" s="16" t="s">
        <v>234</v>
      </c>
      <c r="G107" t="str">
        <f t="shared" si="10"/>
        <v>45258.469</v>
      </c>
      <c r="H107" s="94">
        <f t="shared" si="11"/>
        <v>35516</v>
      </c>
      <c r="I107" s="103" t="s">
        <v>493</v>
      </c>
      <c r="J107" s="104" t="s">
        <v>494</v>
      </c>
      <c r="K107" s="103">
        <v>35516</v>
      </c>
      <c r="L107" s="103" t="s">
        <v>286</v>
      </c>
      <c r="M107" s="104" t="s">
        <v>238</v>
      </c>
      <c r="N107" s="104"/>
      <c r="O107" s="105" t="s">
        <v>272</v>
      </c>
      <c r="P107" s="105" t="s">
        <v>488</v>
      </c>
    </row>
    <row r="108" spans="1:16" x14ac:dyDescent="0.2">
      <c r="A108" s="94" t="str">
        <f t="shared" si="6"/>
        <v> BBS 63 </v>
      </c>
      <c r="B108" s="16" t="str">
        <f t="shared" si="7"/>
        <v>I</v>
      </c>
      <c r="C108" s="94">
        <f t="shared" si="8"/>
        <v>45264.324999999997</v>
      </c>
      <c r="D108" t="str">
        <f t="shared" si="9"/>
        <v>vis</v>
      </c>
      <c r="E108">
        <f>VLOOKUP(C108,Active!C$21:E$960,3,FALSE)</f>
        <v>35526.003933317799</v>
      </c>
      <c r="F108" s="16" t="s">
        <v>234</v>
      </c>
      <c r="G108" t="str">
        <f t="shared" si="10"/>
        <v>45264.325</v>
      </c>
      <c r="H108" s="94">
        <f t="shared" si="11"/>
        <v>35526</v>
      </c>
      <c r="I108" s="103" t="s">
        <v>495</v>
      </c>
      <c r="J108" s="104" t="s">
        <v>496</v>
      </c>
      <c r="K108" s="103">
        <v>35526</v>
      </c>
      <c r="L108" s="103" t="s">
        <v>276</v>
      </c>
      <c r="M108" s="104" t="s">
        <v>238</v>
      </c>
      <c r="N108" s="104"/>
      <c r="O108" s="105" t="s">
        <v>323</v>
      </c>
      <c r="P108" s="105" t="s">
        <v>488</v>
      </c>
    </row>
    <row r="109" spans="1:16" x14ac:dyDescent="0.2">
      <c r="A109" s="94" t="str">
        <f t="shared" si="6"/>
        <v> BBS 64 </v>
      </c>
      <c r="B109" s="16" t="str">
        <f t="shared" si="7"/>
        <v>I</v>
      </c>
      <c r="C109" s="94">
        <f t="shared" si="8"/>
        <v>45346.249000000003</v>
      </c>
      <c r="D109" t="str">
        <f t="shared" si="9"/>
        <v>vis</v>
      </c>
      <c r="E109">
        <f>VLOOKUP(C109,Active!C$21:E$960,3,FALSE)</f>
        <v>35665.995734491313</v>
      </c>
      <c r="F109" s="16" t="s">
        <v>234</v>
      </c>
      <c r="G109" t="str">
        <f t="shared" si="10"/>
        <v>45346.249</v>
      </c>
      <c r="H109" s="94">
        <f t="shared" si="11"/>
        <v>35666</v>
      </c>
      <c r="I109" s="103" t="s">
        <v>497</v>
      </c>
      <c r="J109" s="104" t="s">
        <v>498</v>
      </c>
      <c r="K109" s="103">
        <v>35666</v>
      </c>
      <c r="L109" s="103" t="s">
        <v>286</v>
      </c>
      <c r="M109" s="104" t="s">
        <v>238</v>
      </c>
      <c r="N109" s="104"/>
      <c r="O109" s="105" t="s">
        <v>323</v>
      </c>
      <c r="P109" s="105" t="s">
        <v>499</v>
      </c>
    </row>
    <row r="110" spans="1:16" x14ac:dyDescent="0.2">
      <c r="A110" s="94" t="str">
        <f t="shared" si="6"/>
        <v> BBS 64 </v>
      </c>
      <c r="B110" s="16" t="str">
        <f t="shared" si="7"/>
        <v>I</v>
      </c>
      <c r="C110" s="94">
        <f t="shared" si="8"/>
        <v>45346.252</v>
      </c>
      <c r="D110" t="str">
        <f t="shared" si="9"/>
        <v>vis</v>
      </c>
      <c r="E110">
        <f>VLOOKUP(C110,Active!C$21:E$960,3,FALSE)</f>
        <v>35666.000860893866</v>
      </c>
      <c r="F110" s="16" t="s">
        <v>234</v>
      </c>
      <c r="G110" t="str">
        <f t="shared" si="10"/>
        <v>45346.252</v>
      </c>
      <c r="H110" s="94">
        <f t="shared" si="11"/>
        <v>35666</v>
      </c>
      <c r="I110" s="103" t="s">
        <v>500</v>
      </c>
      <c r="J110" s="104" t="s">
        <v>501</v>
      </c>
      <c r="K110" s="103">
        <v>35666</v>
      </c>
      <c r="L110" s="103" t="s">
        <v>257</v>
      </c>
      <c r="M110" s="104" t="s">
        <v>238</v>
      </c>
      <c r="N110" s="104"/>
      <c r="O110" s="105" t="s">
        <v>272</v>
      </c>
      <c r="P110" s="105" t="s">
        <v>499</v>
      </c>
    </row>
    <row r="111" spans="1:16" x14ac:dyDescent="0.2">
      <c r="A111" s="94" t="str">
        <f t="shared" si="6"/>
        <v> BBS 64 </v>
      </c>
      <c r="B111" s="16" t="str">
        <f t="shared" si="7"/>
        <v>I</v>
      </c>
      <c r="C111" s="94">
        <f t="shared" si="8"/>
        <v>45353.273000000001</v>
      </c>
      <c r="D111" t="str">
        <f t="shared" si="9"/>
        <v>vis</v>
      </c>
      <c r="E111">
        <f>VLOOKUP(C111,Active!C$21:E$960,3,FALSE)</f>
        <v>35677.998351690694</v>
      </c>
      <c r="F111" s="16" t="s">
        <v>234</v>
      </c>
      <c r="G111" t="str">
        <f t="shared" si="10"/>
        <v>45353.273</v>
      </c>
      <c r="H111" s="94">
        <f t="shared" si="11"/>
        <v>35678</v>
      </c>
      <c r="I111" s="103" t="s">
        <v>502</v>
      </c>
      <c r="J111" s="104" t="s">
        <v>503</v>
      </c>
      <c r="K111" s="103">
        <v>35678</v>
      </c>
      <c r="L111" s="103" t="s">
        <v>243</v>
      </c>
      <c r="M111" s="104" t="s">
        <v>238</v>
      </c>
      <c r="N111" s="104"/>
      <c r="O111" s="105" t="s">
        <v>323</v>
      </c>
      <c r="P111" s="105" t="s">
        <v>499</v>
      </c>
    </row>
    <row r="112" spans="1:16" x14ac:dyDescent="0.2">
      <c r="A112" s="94" t="str">
        <f t="shared" si="6"/>
        <v> BBS 64 </v>
      </c>
      <c r="B112" s="16" t="str">
        <f t="shared" si="7"/>
        <v>I</v>
      </c>
      <c r="C112" s="94">
        <f t="shared" si="8"/>
        <v>45353.275999999998</v>
      </c>
      <c r="D112" t="str">
        <f t="shared" si="9"/>
        <v>vis</v>
      </c>
      <c r="E112">
        <f>VLOOKUP(C112,Active!C$21:E$960,3,FALSE)</f>
        <v>35678.003478093255</v>
      </c>
      <c r="F112" s="16" t="s">
        <v>234</v>
      </c>
      <c r="G112" t="str">
        <f t="shared" si="10"/>
        <v>45353.276</v>
      </c>
      <c r="H112" s="94">
        <f t="shared" si="11"/>
        <v>35678</v>
      </c>
      <c r="I112" s="103" t="s">
        <v>504</v>
      </c>
      <c r="J112" s="104" t="s">
        <v>505</v>
      </c>
      <c r="K112" s="103">
        <v>35678</v>
      </c>
      <c r="L112" s="103" t="s">
        <v>276</v>
      </c>
      <c r="M112" s="104" t="s">
        <v>238</v>
      </c>
      <c r="N112" s="104"/>
      <c r="O112" s="105" t="s">
        <v>272</v>
      </c>
      <c r="P112" s="105" t="s">
        <v>499</v>
      </c>
    </row>
    <row r="113" spans="1:16" x14ac:dyDescent="0.2">
      <c r="A113" s="94" t="str">
        <f t="shared" si="6"/>
        <v> BBS 65 </v>
      </c>
      <c r="B113" s="16" t="str">
        <f t="shared" si="7"/>
        <v>I</v>
      </c>
      <c r="C113" s="94">
        <f t="shared" si="8"/>
        <v>45381.362000000001</v>
      </c>
      <c r="D113" t="str">
        <f t="shared" si="9"/>
        <v>vis</v>
      </c>
      <c r="E113">
        <f>VLOOKUP(C113,Active!C$21:E$960,3,FALSE)</f>
        <v>35725.996858882267</v>
      </c>
      <c r="F113" s="16" t="s">
        <v>234</v>
      </c>
      <c r="G113" t="str">
        <f t="shared" si="10"/>
        <v>45381.362</v>
      </c>
      <c r="H113" s="94">
        <f t="shared" si="11"/>
        <v>35726</v>
      </c>
      <c r="I113" s="103" t="s">
        <v>506</v>
      </c>
      <c r="J113" s="104" t="s">
        <v>507</v>
      </c>
      <c r="K113" s="103">
        <v>35726</v>
      </c>
      <c r="L113" s="103" t="s">
        <v>286</v>
      </c>
      <c r="M113" s="104" t="s">
        <v>238</v>
      </c>
      <c r="N113" s="104"/>
      <c r="O113" s="105" t="s">
        <v>508</v>
      </c>
      <c r="P113" s="105" t="s">
        <v>509</v>
      </c>
    </row>
    <row r="114" spans="1:16" x14ac:dyDescent="0.2">
      <c r="A114" s="94" t="str">
        <f t="shared" si="6"/>
        <v> BBS 65 </v>
      </c>
      <c r="B114" s="16" t="str">
        <f t="shared" si="7"/>
        <v>I</v>
      </c>
      <c r="C114" s="94">
        <f t="shared" si="8"/>
        <v>45384.285000000003</v>
      </c>
      <c r="D114" t="str">
        <f t="shared" si="9"/>
        <v>vis</v>
      </c>
      <c r="E114">
        <f>VLOOKUP(C114,Active!C$21:E$960,3,FALSE)</f>
        <v>35730.991683778884</v>
      </c>
      <c r="F114" s="16" t="s">
        <v>234</v>
      </c>
      <c r="G114" t="str">
        <f t="shared" si="10"/>
        <v>45384.285</v>
      </c>
      <c r="H114" s="94">
        <f t="shared" si="11"/>
        <v>35731</v>
      </c>
      <c r="I114" s="103" t="s">
        <v>510</v>
      </c>
      <c r="J114" s="104" t="s">
        <v>511</v>
      </c>
      <c r="K114" s="103">
        <v>35731</v>
      </c>
      <c r="L114" s="103" t="s">
        <v>398</v>
      </c>
      <c r="M114" s="104" t="s">
        <v>238</v>
      </c>
      <c r="N114" s="104"/>
      <c r="O114" s="105" t="s">
        <v>508</v>
      </c>
      <c r="P114" s="105" t="s">
        <v>509</v>
      </c>
    </row>
    <row r="115" spans="1:16" x14ac:dyDescent="0.2">
      <c r="A115" s="94" t="str">
        <f t="shared" si="6"/>
        <v> BBS 65 </v>
      </c>
      <c r="B115" s="16" t="str">
        <f t="shared" si="7"/>
        <v>I</v>
      </c>
      <c r="C115" s="94">
        <f t="shared" si="8"/>
        <v>45384.286</v>
      </c>
      <c r="D115" t="str">
        <f t="shared" si="9"/>
        <v>vis</v>
      </c>
      <c r="E115">
        <f>VLOOKUP(C115,Active!C$21:E$960,3,FALSE)</f>
        <v>35730.99339257973</v>
      </c>
      <c r="F115" s="16" t="s">
        <v>234</v>
      </c>
      <c r="G115" t="str">
        <f t="shared" si="10"/>
        <v>45384.286</v>
      </c>
      <c r="H115" s="94">
        <f t="shared" si="11"/>
        <v>35731</v>
      </c>
      <c r="I115" s="103" t="s">
        <v>512</v>
      </c>
      <c r="J115" s="104" t="s">
        <v>513</v>
      </c>
      <c r="K115" s="103">
        <v>35731</v>
      </c>
      <c r="L115" s="103" t="s">
        <v>264</v>
      </c>
      <c r="M115" s="104" t="s">
        <v>238</v>
      </c>
      <c r="N115" s="104"/>
      <c r="O115" s="105" t="s">
        <v>323</v>
      </c>
      <c r="P115" s="105" t="s">
        <v>509</v>
      </c>
    </row>
    <row r="116" spans="1:16" x14ac:dyDescent="0.2">
      <c r="A116" s="94" t="str">
        <f t="shared" si="6"/>
        <v> BBS 68 </v>
      </c>
      <c r="B116" s="16" t="str">
        <f t="shared" si="7"/>
        <v>I</v>
      </c>
      <c r="C116" s="94">
        <f t="shared" si="8"/>
        <v>45604.328000000001</v>
      </c>
      <c r="D116" t="str">
        <f t="shared" si="9"/>
        <v>vis</v>
      </c>
      <c r="E116">
        <f>VLOOKUP(C116,Active!C$21:E$960,3,FALSE)</f>
        <v>36107.001350123552</v>
      </c>
      <c r="F116" s="16" t="s">
        <v>234</v>
      </c>
      <c r="G116" t="str">
        <f t="shared" si="10"/>
        <v>45604.328</v>
      </c>
      <c r="H116" s="94">
        <f t="shared" si="11"/>
        <v>36107</v>
      </c>
      <c r="I116" s="103" t="s">
        <v>514</v>
      </c>
      <c r="J116" s="104" t="s">
        <v>515</v>
      </c>
      <c r="K116" s="103">
        <v>36107</v>
      </c>
      <c r="L116" s="103" t="s">
        <v>257</v>
      </c>
      <c r="M116" s="104" t="s">
        <v>238</v>
      </c>
      <c r="N116" s="104"/>
      <c r="O116" s="105" t="s">
        <v>323</v>
      </c>
      <c r="P116" s="105" t="s">
        <v>516</v>
      </c>
    </row>
    <row r="117" spans="1:16" x14ac:dyDescent="0.2">
      <c r="A117" s="94" t="str">
        <f t="shared" si="6"/>
        <v> BRNO 26 </v>
      </c>
      <c r="B117" s="16" t="str">
        <f t="shared" si="7"/>
        <v>I</v>
      </c>
      <c r="C117" s="94">
        <f t="shared" si="8"/>
        <v>45609.591999999997</v>
      </c>
      <c r="D117" t="str">
        <f t="shared" si="9"/>
        <v>vis</v>
      </c>
      <c r="E117">
        <f>VLOOKUP(C117,Active!C$21:E$960,3,FALSE)</f>
        <v>36115.996477819674</v>
      </c>
      <c r="F117" s="16" t="s">
        <v>234</v>
      </c>
      <c r="G117" t="str">
        <f t="shared" si="10"/>
        <v>45609.592</v>
      </c>
      <c r="H117" s="94">
        <f t="shared" si="11"/>
        <v>36116</v>
      </c>
      <c r="I117" s="103" t="s">
        <v>517</v>
      </c>
      <c r="J117" s="104" t="s">
        <v>518</v>
      </c>
      <c r="K117" s="103">
        <v>36116</v>
      </c>
      <c r="L117" s="103" t="s">
        <v>286</v>
      </c>
      <c r="M117" s="104" t="s">
        <v>238</v>
      </c>
      <c r="N117" s="104"/>
      <c r="O117" s="105" t="s">
        <v>311</v>
      </c>
      <c r="P117" s="105" t="s">
        <v>421</v>
      </c>
    </row>
    <row r="118" spans="1:16" x14ac:dyDescent="0.2">
      <c r="A118" s="94" t="str">
        <f t="shared" si="6"/>
        <v> BBS 69 </v>
      </c>
      <c r="B118" s="16" t="str">
        <f t="shared" si="7"/>
        <v>I</v>
      </c>
      <c r="C118" s="94">
        <f t="shared" si="8"/>
        <v>45611.347999999998</v>
      </c>
      <c r="D118" t="str">
        <f t="shared" si="9"/>
        <v>vis</v>
      </c>
      <c r="E118">
        <f>VLOOKUP(C118,Active!C$21:E$960,3,FALSE)</f>
        <v>36118.997132119519</v>
      </c>
      <c r="F118" s="16" t="s">
        <v>234</v>
      </c>
      <c r="G118" t="str">
        <f t="shared" si="10"/>
        <v>45611.348</v>
      </c>
      <c r="H118" s="94">
        <f t="shared" si="11"/>
        <v>36119</v>
      </c>
      <c r="I118" s="103" t="s">
        <v>519</v>
      </c>
      <c r="J118" s="104" t="s">
        <v>520</v>
      </c>
      <c r="K118" s="103">
        <v>36119</v>
      </c>
      <c r="L118" s="103" t="s">
        <v>286</v>
      </c>
      <c r="M118" s="104" t="s">
        <v>238</v>
      </c>
      <c r="N118" s="104"/>
      <c r="O118" s="105" t="s">
        <v>521</v>
      </c>
      <c r="P118" s="105" t="s">
        <v>522</v>
      </c>
    </row>
    <row r="119" spans="1:16" x14ac:dyDescent="0.2">
      <c r="A119" s="94" t="str">
        <f t="shared" si="6"/>
        <v> BBS 69 </v>
      </c>
      <c r="B119" s="16" t="str">
        <f t="shared" si="7"/>
        <v>I</v>
      </c>
      <c r="C119" s="94">
        <f t="shared" si="8"/>
        <v>45618.368000000002</v>
      </c>
      <c r="D119" t="str">
        <f t="shared" si="9"/>
        <v>vis</v>
      </c>
      <c r="E119">
        <f>VLOOKUP(C119,Active!C$21:E$960,3,FALSE)</f>
        <v>36130.992914115501</v>
      </c>
      <c r="F119" s="16" t="s">
        <v>234</v>
      </c>
      <c r="G119" t="str">
        <f t="shared" si="10"/>
        <v>45618.368</v>
      </c>
      <c r="H119" s="94">
        <f t="shared" si="11"/>
        <v>36131</v>
      </c>
      <c r="I119" s="103" t="s">
        <v>523</v>
      </c>
      <c r="J119" s="104" t="s">
        <v>524</v>
      </c>
      <c r="K119" s="103">
        <v>36131</v>
      </c>
      <c r="L119" s="103" t="s">
        <v>264</v>
      </c>
      <c r="M119" s="104" t="s">
        <v>238</v>
      </c>
      <c r="N119" s="104"/>
      <c r="O119" s="105" t="s">
        <v>244</v>
      </c>
      <c r="P119" s="105" t="s">
        <v>522</v>
      </c>
    </row>
    <row r="120" spans="1:16" x14ac:dyDescent="0.2">
      <c r="A120" s="94" t="str">
        <f t="shared" si="6"/>
        <v> BBS 69 </v>
      </c>
      <c r="B120" s="16" t="str">
        <f t="shared" si="7"/>
        <v>I</v>
      </c>
      <c r="C120" s="94">
        <f t="shared" si="8"/>
        <v>45618.38</v>
      </c>
      <c r="D120" t="str">
        <f t="shared" si="9"/>
        <v>vis</v>
      </c>
      <c r="E120">
        <f>VLOOKUP(C120,Active!C$21:E$960,3,FALSE)</f>
        <v>36131.013419725743</v>
      </c>
      <c r="F120" s="16" t="s">
        <v>234</v>
      </c>
      <c r="G120" t="str">
        <f t="shared" si="10"/>
        <v>45618.380</v>
      </c>
      <c r="H120" s="94">
        <f t="shared" si="11"/>
        <v>36131</v>
      </c>
      <c r="I120" s="103" t="s">
        <v>525</v>
      </c>
      <c r="J120" s="104" t="s">
        <v>526</v>
      </c>
      <c r="K120" s="103">
        <v>36131</v>
      </c>
      <c r="L120" s="103" t="s">
        <v>254</v>
      </c>
      <c r="M120" s="104" t="s">
        <v>238</v>
      </c>
      <c r="N120" s="104"/>
      <c r="O120" s="105" t="s">
        <v>527</v>
      </c>
      <c r="P120" s="105" t="s">
        <v>522</v>
      </c>
    </row>
    <row r="121" spans="1:16" x14ac:dyDescent="0.2">
      <c r="A121" s="94" t="str">
        <f t="shared" si="6"/>
        <v> BBS 69 </v>
      </c>
      <c r="B121" s="16" t="str">
        <f t="shared" si="7"/>
        <v>I</v>
      </c>
      <c r="C121" s="94">
        <f t="shared" si="8"/>
        <v>45621.298000000003</v>
      </c>
      <c r="D121" t="str">
        <f t="shared" si="9"/>
        <v>vis</v>
      </c>
      <c r="E121">
        <f>VLOOKUP(C121,Active!C$21:E$960,3,FALSE)</f>
        <v>36135.999700618093</v>
      </c>
      <c r="F121" s="16" t="s">
        <v>234</v>
      </c>
      <c r="G121" t="str">
        <f t="shared" si="10"/>
        <v>45621.298</v>
      </c>
      <c r="H121" s="94">
        <f t="shared" si="11"/>
        <v>36136</v>
      </c>
      <c r="I121" s="103" t="s">
        <v>528</v>
      </c>
      <c r="J121" s="104" t="s">
        <v>529</v>
      </c>
      <c r="K121" s="103">
        <v>36136</v>
      </c>
      <c r="L121" s="103" t="s">
        <v>450</v>
      </c>
      <c r="M121" s="104" t="s">
        <v>238</v>
      </c>
      <c r="N121" s="104"/>
      <c r="O121" s="105" t="s">
        <v>323</v>
      </c>
      <c r="P121" s="105" t="s">
        <v>522</v>
      </c>
    </row>
    <row r="122" spans="1:16" x14ac:dyDescent="0.2">
      <c r="A122" s="94" t="str">
        <f t="shared" si="6"/>
        <v> BBS 69 </v>
      </c>
      <c r="B122" s="16" t="str">
        <f t="shared" si="7"/>
        <v>I</v>
      </c>
      <c r="C122" s="94">
        <f t="shared" si="8"/>
        <v>45635.339</v>
      </c>
      <c r="D122" t="str">
        <f t="shared" si="9"/>
        <v>vis</v>
      </c>
      <c r="E122">
        <f>VLOOKUP(C122,Active!C$21:E$960,3,FALSE)</f>
        <v>36159.992973410881</v>
      </c>
      <c r="F122" s="16" t="s">
        <v>234</v>
      </c>
      <c r="G122" t="str">
        <f t="shared" si="10"/>
        <v>45635.339</v>
      </c>
      <c r="H122" s="94">
        <f t="shared" si="11"/>
        <v>36160</v>
      </c>
      <c r="I122" s="103" t="s">
        <v>530</v>
      </c>
      <c r="J122" s="104" t="s">
        <v>531</v>
      </c>
      <c r="K122" s="103">
        <v>36160</v>
      </c>
      <c r="L122" s="103" t="s">
        <v>264</v>
      </c>
      <c r="M122" s="104" t="s">
        <v>238</v>
      </c>
      <c r="N122" s="104"/>
      <c r="O122" s="105" t="s">
        <v>272</v>
      </c>
      <c r="P122" s="105" t="s">
        <v>522</v>
      </c>
    </row>
    <row r="123" spans="1:16" x14ac:dyDescent="0.2">
      <c r="A123" s="94" t="str">
        <f t="shared" si="6"/>
        <v> BBS 69 </v>
      </c>
      <c r="B123" s="16" t="str">
        <f t="shared" si="7"/>
        <v>I</v>
      </c>
      <c r="C123" s="94">
        <f t="shared" si="8"/>
        <v>45635.34</v>
      </c>
      <c r="D123" t="str">
        <f t="shared" si="9"/>
        <v>vis</v>
      </c>
      <c r="E123">
        <f>VLOOKUP(C123,Active!C$21:E$960,3,FALSE)</f>
        <v>36159.994682211734</v>
      </c>
      <c r="F123" s="16" t="s">
        <v>234</v>
      </c>
      <c r="G123" t="str">
        <f t="shared" si="10"/>
        <v>45635.340</v>
      </c>
      <c r="H123" s="94">
        <f t="shared" si="11"/>
        <v>36160</v>
      </c>
      <c r="I123" s="103" t="s">
        <v>532</v>
      </c>
      <c r="J123" s="104" t="s">
        <v>533</v>
      </c>
      <c r="K123" s="103">
        <v>36160</v>
      </c>
      <c r="L123" s="103" t="s">
        <v>271</v>
      </c>
      <c r="M123" s="104" t="s">
        <v>238</v>
      </c>
      <c r="N123" s="104"/>
      <c r="O123" s="105" t="s">
        <v>323</v>
      </c>
      <c r="P123" s="105" t="s">
        <v>522</v>
      </c>
    </row>
    <row r="124" spans="1:16" x14ac:dyDescent="0.2">
      <c r="A124" s="94" t="str">
        <f t="shared" si="6"/>
        <v> BBS 69 </v>
      </c>
      <c r="B124" s="16" t="str">
        <f t="shared" si="7"/>
        <v>I</v>
      </c>
      <c r="C124" s="94">
        <f t="shared" si="8"/>
        <v>45635.34</v>
      </c>
      <c r="D124" t="str">
        <f t="shared" si="9"/>
        <v>vis</v>
      </c>
      <c r="E124">
        <f>VLOOKUP(C124,Active!C$21:E$960,3,FALSE)</f>
        <v>36159.994682211734</v>
      </c>
      <c r="F124" s="16" t="s">
        <v>234</v>
      </c>
      <c r="G124" t="str">
        <f t="shared" si="10"/>
        <v>45635.340</v>
      </c>
      <c r="H124" s="94">
        <f t="shared" si="11"/>
        <v>36160</v>
      </c>
      <c r="I124" s="103" t="s">
        <v>532</v>
      </c>
      <c r="J124" s="104" t="s">
        <v>533</v>
      </c>
      <c r="K124" s="103">
        <v>36160</v>
      </c>
      <c r="L124" s="103" t="s">
        <v>271</v>
      </c>
      <c r="M124" s="104" t="s">
        <v>238</v>
      </c>
      <c r="N124" s="104"/>
      <c r="O124" s="105" t="s">
        <v>521</v>
      </c>
      <c r="P124" s="105" t="s">
        <v>522</v>
      </c>
    </row>
    <row r="125" spans="1:16" x14ac:dyDescent="0.2">
      <c r="A125" s="94" t="str">
        <f t="shared" si="6"/>
        <v> BBS 69 </v>
      </c>
      <c r="B125" s="16" t="str">
        <f t="shared" si="7"/>
        <v>I</v>
      </c>
      <c r="C125" s="94">
        <f t="shared" si="8"/>
        <v>45636.510999999999</v>
      </c>
      <c r="D125" t="str">
        <f t="shared" si="9"/>
        <v>vis</v>
      </c>
      <c r="E125">
        <f>VLOOKUP(C125,Active!C$21:E$960,3,FALSE)</f>
        <v>36161.995688011921</v>
      </c>
      <c r="F125" s="16" t="s">
        <v>234</v>
      </c>
      <c r="G125" t="str">
        <f t="shared" si="10"/>
        <v>45636.511</v>
      </c>
      <c r="H125" s="94">
        <f t="shared" si="11"/>
        <v>36162</v>
      </c>
      <c r="I125" s="103" t="s">
        <v>534</v>
      </c>
      <c r="J125" s="104" t="s">
        <v>535</v>
      </c>
      <c r="K125" s="103">
        <v>36162</v>
      </c>
      <c r="L125" s="103" t="s">
        <v>271</v>
      </c>
      <c r="M125" s="104" t="s">
        <v>238</v>
      </c>
      <c r="N125" s="104"/>
      <c r="O125" s="105" t="s">
        <v>244</v>
      </c>
      <c r="P125" s="105" t="s">
        <v>522</v>
      </c>
    </row>
    <row r="126" spans="1:16" x14ac:dyDescent="0.2">
      <c r="A126" s="94" t="str">
        <f t="shared" si="6"/>
        <v> BBS 69 </v>
      </c>
      <c r="B126" s="16" t="str">
        <f t="shared" si="7"/>
        <v>I</v>
      </c>
      <c r="C126" s="94">
        <f t="shared" si="8"/>
        <v>45646.462</v>
      </c>
      <c r="D126" t="str">
        <f t="shared" si="9"/>
        <v>vis</v>
      </c>
      <c r="E126">
        <f>VLOOKUP(C126,Active!C$21:E$960,3,FALSE)</f>
        <v>36178.999965311341</v>
      </c>
      <c r="F126" s="16" t="s">
        <v>234</v>
      </c>
      <c r="G126" t="str">
        <f t="shared" si="10"/>
        <v>45646.462</v>
      </c>
      <c r="H126" s="94">
        <f t="shared" si="11"/>
        <v>36179</v>
      </c>
      <c r="I126" s="103" t="s">
        <v>536</v>
      </c>
      <c r="J126" s="104" t="s">
        <v>537</v>
      </c>
      <c r="K126" s="103">
        <v>36179</v>
      </c>
      <c r="L126" s="103" t="s">
        <v>450</v>
      </c>
      <c r="M126" s="104" t="s">
        <v>238</v>
      </c>
      <c r="N126" s="104"/>
      <c r="O126" s="105" t="s">
        <v>521</v>
      </c>
      <c r="P126" s="105" t="s">
        <v>522</v>
      </c>
    </row>
    <row r="127" spans="1:16" x14ac:dyDescent="0.2">
      <c r="A127" s="94" t="str">
        <f t="shared" si="6"/>
        <v> AOEB 1 </v>
      </c>
      <c r="B127" s="16" t="str">
        <f t="shared" si="7"/>
        <v>I</v>
      </c>
      <c r="C127" s="94">
        <f t="shared" si="8"/>
        <v>45654.656999999999</v>
      </c>
      <c r="D127" t="str">
        <f t="shared" si="9"/>
        <v>vis</v>
      </c>
      <c r="E127">
        <f>VLOOKUP(C127,Active!C$21:E$960,3,FALSE)</f>
        <v>36193.003588310909</v>
      </c>
      <c r="F127" s="16" t="s">
        <v>234</v>
      </c>
      <c r="G127" t="str">
        <f t="shared" si="10"/>
        <v>45654.657</v>
      </c>
      <c r="H127" s="94">
        <f t="shared" si="11"/>
        <v>36193</v>
      </c>
      <c r="I127" s="103" t="s">
        <v>538</v>
      </c>
      <c r="J127" s="104" t="s">
        <v>539</v>
      </c>
      <c r="K127" s="103">
        <v>36193</v>
      </c>
      <c r="L127" s="103" t="s">
        <v>276</v>
      </c>
      <c r="M127" s="104" t="s">
        <v>238</v>
      </c>
      <c r="N127" s="104"/>
      <c r="O127" s="105" t="s">
        <v>540</v>
      </c>
      <c r="P127" s="105" t="s">
        <v>300</v>
      </c>
    </row>
    <row r="128" spans="1:16" x14ac:dyDescent="0.2">
      <c r="A128" s="94" t="str">
        <f t="shared" si="6"/>
        <v> BBS 70 </v>
      </c>
      <c r="B128" s="16" t="str">
        <f t="shared" si="7"/>
        <v>I</v>
      </c>
      <c r="C128" s="94">
        <f t="shared" si="8"/>
        <v>45673.38</v>
      </c>
      <c r="D128" t="str">
        <f t="shared" si="9"/>
        <v>vis</v>
      </c>
      <c r="E128">
        <f>VLOOKUP(C128,Active!C$21:E$960,3,FALSE)</f>
        <v>36224.997466702727</v>
      </c>
      <c r="F128" s="16" t="s">
        <v>234</v>
      </c>
      <c r="G128" t="str">
        <f t="shared" si="10"/>
        <v>45673.380</v>
      </c>
      <c r="H128" s="94">
        <f t="shared" si="11"/>
        <v>36225</v>
      </c>
      <c r="I128" s="103" t="s">
        <v>541</v>
      </c>
      <c r="J128" s="104" t="s">
        <v>542</v>
      </c>
      <c r="K128" s="103">
        <v>36225</v>
      </c>
      <c r="L128" s="103" t="s">
        <v>243</v>
      </c>
      <c r="M128" s="104" t="s">
        <v>238</v>
      </c>
      <c r="N128" s="104"/>
      <c r="O128" s="105" t="s">
        <v>272</v>
      </c>
      <c r="P128" s="105" t="s">
        <v>543</v>
      </c>
    </row>
    <row r="129" spans="1:16" x14ac:dyDescent="0.2">
      <c r="A129" s="94" t="str">
        <f t="shared" si="6"/>
        <v> BBS 70 </v>
      </c>
      <c r="B129" s="16" t="str">
        <f t="shared" si="7"/>
        <v>I</v>
      </c>
      <c r="C129" s="94">
        <f t="shared" si="8"/>
        <v>45697.370999999999</v>
      </c>
      <c r="D129" t="str">
        <f t="shared" si="9"/>
        <v>vis</v>
      </c>
      <c r="E129">
        <f>VLOOKUP(C129,Active!C$21:E$960,3,FALSE)</f>
        <v>36265.993307994089</v>
      </c>
      <c r="F129" s="16" t="s">
        <v>234</v>
      </c>
      <c r="G129" t="str">
        <f t="shared" si="10"/>
        <v>45697.371</v>
      </c>
      <c r="H129" s="94">
        <f t="shared" si="11"/>
        <v>36266</v>
      </c>
      <c r="I129" s="103" t="s">
        <v>544</v>
      </c>
      <c r="J129" s="104" t="s">
        <v>545</v>
      </c>
      <c r="K129" s="103">
        <v>36266</v>
      </c>
      <c r="L129" s="103" t="s">
        <v>264</v>
      </c>
      <c r="M129" s="104" t="s">
        <v>238</v>
      </c>
      <c r="N129" s="104"/>
      <c r="O129" s="105" t="s">
        <v>323</v>
      </c>
      <c r="P129" s="105" t="s">
        <v>543</v>
      </c>
    </row>
    <row r="130" spans="1:16" x14ac:dyDescent="0.2">
      <c r="A130" s="94" t="str">
        <f t="shared" si="6"/>
        <v> BBS 70 </v>
      </c>
      <c r="B130" s="16" t="str">
        <f t="shared" si="7"/>
        <v>I</v>
      </c>
      <c r="C130" s="94">
        <f t="shared" si="8"/>
        <v>45697.374000000003</v>
      </c>
      <c r="D130" t="str">
        <f t="shared" si="9"/>
        <v>vis</v>
      </c>
      <c r="E130">
        <f>VLOOKUP(C130,Active!C$21:E$960,3,FALSE)</f>
        <v>36265.998434396657</v>
      </c>
      <c r="F130" s="16" t="s">
        <v>234</v>
      </c>
      <c r="G130" t="str">
        <f t="shared" si="10"/>
        <v>45697.374</v>
      </c>
      <c r="H130" s="94">
        <f t="shared" si="11"/>
        <v>36266</v>
      </c>
      <c r="I130" s="103" t="s">
        <v>546</v>
      </c>
      <c r="J130" s="104" t="s">
        <v>547</v>
      </c>
      <c r="K130" s="103">
        <v>36266</v>
      </c>
      <c r="L130" s="103" t="s">
        <v>243</v>
      </c>
      <c r="M130" s="104" t="s">
        <v>238</v>
      </c>
      <c r="N130" s="104"/>
      <c r="O130" s="105" t="s">
        <v>272</v>
      </c>
      <c r="P130" s="105" t="s">
        <v>543</v>
      </c>
    </row>
    <row r="131" spans="1:16" x14ac:dyDescent="0.2">
      <c r="A131" s="94" t="str">
        <f t="shared" si="6"/>
        <v> BBS 73 </v>
      </c>
      <c r="B131" s="16" t="str">
        <f t="shared" si="7"/>
        <v>I</v>
      </c>
      <c r="C131" s="94">
        <f t="shared" si="8"/>
        <v>45911.555</v>
      </c>
      <c r="D131" t="str">
        <f t="shared" si="9"/>
        <v>vis</v>
      </c>
      <c r="E131">
        <f>VLOOKUP(C131,Active!C$21:E$960,3,FALSE)</f>
        <v>36631.991110134433</v>
      </c>
      <c r="F131" s="16" t="s">
        <v>234</v>
      </c>
      <c r="G131" t="str">
        <f t="shared" si="10"/>
        <v>45911.555</v>
      </c>
      <c r="H131" s="94">
        <f t="shared" si="11"/>
        <v>36632</v>
      </c>
      <c r="I131" s="103" t="s">
        <v>548</v>
      </c>
      <c r="J131" s="104" t="s">
        <v>549</v>
      </c>
      <c r="K131" s="103">
        <v>36632</v>
      </c>
      <c r="L131" s="103" t="s">
        <v>398</v>
      </c>
      <c r="M131" s="104" t="s">
        <v>238</v>
      </c>
      <c r="N131" s="104"/>
      <c r="O131" s="105" t="s">
        <v>272</v>
      </c>
      <c r="P131" s="105" t="s">
        <v>550</v>
      </c>
    </row>
    <row r="132" spans="1:16" x14ac:dyDescent="0.2">
      <c r="A132" s="94" t="str">
        <f t="shared" si="6"/>
        <v> BBS 74 </v>
      </c>
      <c r="B132" s="16" t="str">
        <f t="shared" si="7"/>
        <v>I</v>
      </c>
      <c r="C132" s="94">
        <f t="shared" si="8"/>
        <v>45945.500999999997</v>
      </c>
      <c r="D132" t="str">
        <f t="shared" si="9"/>
        <v>vis</v>
      </c>
      <c r="E132">
        <f>VLOOKUP(C132,Active!C$21:E$960,3,FALSE)</f>
        <v>36689.998063928622</v>
      </c>
      <c r="F132" s="16" t="s">
        <v>234</v>
      </c>
      <c r="G132" t="str">
        <f t="shared" si="10"/>
        <v>45945.501</v>
      </c>
      <c r="H132" s="94">
        <f t="shared" si="11"/>
        <v>36690</v>
      </c>
      <c r="I132" s="103" t="s">
        <v>551</v>
      </c>
      <c r="J132" s="104" t="s">
        <v>552</v>
      </c>
      <c r="K132" s="103">
        <v>36690</v>
      </c>
      <c r="L132" s="103" t="s">
        <v>243</v>
      </c>
      <c r="M132" s="104" t="s">
        <v>238</v>
      </c>
      <c r="N132" s="104"/>
      <c r="O132" s="105" t="s">
        <v>244</v>
      </c>
      <c r="P132" s="105" t="s">
        <v>553</v>
      </c>
    </row>
    <row r="133" spans="1:16" x14ac:dyDescent="0.2">
      <c r="A133" s="94" t="str">
        <f t="shared" si="6"/>
        <v> AOEB 1 </v>
      </c>
      <c r="B133" s="16" t="str">
        <f t="shared" si="7"/>
        <v>I</v>
      </c>
      <c r="C133" s="94">
        <f t="shared" si="8"/>
        <v>45947.85</v>
      </c>
      <c r="D133" t="str">
        <f t="shared" si="9"/>
        <v>vis</v>
      </c>
      <c r="E133">
        <f>VLOOKUP(C133,Active!C$21:E$960,3,FALSE)</f>
        <v>36694.012037134969</v>
      </c>
      <c r="F133" s="16" t="s">
        <v>234</v>
      </c>
      <c r="G133" t="str">
        <f t="shared" si="10"/>
        <v>45947.850</v>
      </c>
      <c r="H133" s="94">
        <f t="shared" si="11"/>
        <v>36694</v>
      </c>
      <c r="I133" s="103" t="s">
        <v>554</v>
      </c>
      <c r="J133" s="104" t="s">
        <v>555</v>
      </c>
      <c r="K133" s="103">
        <v>36694</v>
      </c>
      <c r="L133" s="103" t="s">
        <v>480</v>
      </c>
      <c r="M133" s="104" t="s">
        <v>238</v>
      </c>
      <c r="N133" s="104"/>
      <c r="O133" s="105" t="s">
        <v>556</v>
      </c>
      <c r="P133" s="105" t="s">
        <v>300</v>
      </c>
    </row>
    <row r="134" spans="1:16" x14ac:dyDescent="0.2">
      <c r="A134" s="94" t="str">
        <f t="shared" si="6"/>
        <v> AOEB 1 </v>
      </c>
      <c r="B134" s="16" t="str">
        <f t="shared" si="7"/>
        <v>I</v>
      </c>
      <c r="C134" s="94">
        <f t="shared" si="8"/>
        <v>46005.781999999999</v>
      </c>
      <c r="D134" t="str">
        <f t="shared" si="9"/>
        <v>vis</v>
      </c>
      <c r="E134">
        <f>VLOOKUP(C134,Active!C$21:E$960,3,FALSE)</f>
        <v>36793.00628821626</v>
      </c>
      <c r="F134" s="16" t="s">
        <v>234</v>
      </c>
      <c r="G134" t="str">
        <f t="shared" si="10"/>
        <v>46005.782</v>
      </c>
      <c r="H134" s="94">
        <f t="shared" si="11"/>
        <v>36793</v>
      </c>
      <c r="I134" s="103" t="s">
        <v>557</v>
      </c>
      <c r="J134" s="104" t="s">
        <v>558</v>
      </c>
      <c r="K134" s="103">
        <v>36793</v>
      </c>
      <c r="L134" s="103" t="s">
        <v>303</v>
      </c>
      <c r="M134" s="104" t="s">
        <v>238</v>
      </c>
      <c r="N134" s="104"/>
      <c r="O134" s="105" t="s">
        <v>308</v>
      </c>
      <c r="P134" s="105" t="s">
        <v>300</v>
      </c>
    </row>
    <row r="135" spans="1:16" x14ac:dyDescent="0.2">
      <c r="A135" s="94" t="str">
        <f t="shared" si="6"/>
        <v> AOEB 1 </v>
      </c>
      <c r="B135" s="16" t="str">
        <f t="shared" si="7"/>
        <v>I</v>
      </c>
      <c r="C135" s="94">
        <f t="shared" si="8"/>
        <v>46018.65</v>
      </c>
      <c r="D135" t="str">
        <f t="shared" si="9"/>
        <v>vis</v>
      </c>
      <c r="E135">
        <f>VLOOKUP(C135,Active!C$21:E$960,3,FALSE)</f>
        <v>36814.995137607169</v>
      </c>
      <c r="F135" s="16" t="s">
        <v>234</v>
      </c>
      <c r="G135" t="str">
        <f t="shared" si="10"/>
        <v>46018.650</v>
      </c>
      <c r="H135" s="94">
        <f t="shared" si="11"/>
        <v>36815</v>
      </c>
      <c r="I135" s="103" t="s">
        <v>559</v>
      </c>
      <c r="J135" s="104" t="s">
        <v>560</v>
      </c>
      <c r="K135" s="103">
        <v>36815</v>
      </c>
      <c r="L135" s="103" t="s">
        <v>271</v>
      </c>
      <c r="M135" s="104" t="s">
        <v>238</v>
      </c>
      <c r="N135" s="104"/>
      <c r="O135" s="105" t="s">
        <v>308</v>
      </c>
      <c r="P135" s="105" t="s">
        <v>300</v>
      </c>
    </row>
    <row r="136" spans="1:16" x14ac:dyDescent="0.2">
      <c r="A136" s="94" t="str">
        <f t="shared" si="6"/>
        <v> AOEB 1 </v>
      </c>
      <c r="B136" s="16" t="str">
        <f t="shared" si="7"/>
        <v>I</v>
      </c>
      <c r="C136" s="94">
        <f t="shared" si="8"/>
        <v>46018.654999999999</v>
      </c>
      <c r="D136" t="str">
        <f t="shared" si="9"/>
        <v>vis</v>
      </c>
      <c r="E136">
        <f>VLOOKUP(C136,Active!C$21:E$960,3,FALSE)</f>
        <v>36815.003681611437</v>
      </c>
      <c r="F136" s="16" t="s">
        <v>234</v>
      </c>
      <c r="G136" t="str">
        <f t="shared" si="10"/>
        <v>46018.655</v>
      </c>
      <c r="H136" s="94">
        <f t="shared" si="11"/>
        <v>36815</v>
      </c>
      <c r="I136" s="103" t="s">
        <v>561</v>
      </c>
      <c r="J136" s="104" t="s">
        <v>562</v>
      </c>
      <c r="K136" s="103">
        <v>36815</v>
      </c>
      <c r="L136" s="103" t="s">
        <v>276</v>
      </c>
      <c r="M136" s="104" t="s">
        <v>238</v>
      </c>
      <c r="N136" s="104"/>
      <c r="O136" s="105" t="s">
        <v>556</v>
      </c>
      <c r="P136" s="105" t="s">
        <v>300</v>
      </c>
    </row>
    <row r="137" spans="1:16" x14ac:dyDescent="0.2">
      <c r="A137" s="94" t="str">
        <f t="shared" si="6"/>
        <v> AOEB 1 </v>
      </c>
      <c r="B137" s="16" t="str">
        <f t="shared" si="7"/>
        <v>I</v>
      </c>
      <c r="C137" s="94">
        <f t="shared" si="8"/>
        <v>46021.576000000001</v>
      </c>
      <c r="D137" t="str">
        <f t="shared" si="9"/>
        <v>vis</v>
      </c>
      <c r="E137">
        <f>VLOOKUP(C137,Active!C$21:E$960,3,FALSE)</f>
        <v>36819.99508890634</v>
      </c>
      <c r="F137" s="16" t="s">
        <v>234</v>
      </c>
      <c r="G137" t="str">
        <f t="shared" si="10"/>
        <v>46021.576</v>
      </c>
      <c r="H137" s="94">
        <f t="shared" si="11"/>
        <v>36820</v>
      </c>
      <c r="I137" s="103" t="s">
        <v>563</v>
      </c>
      <c r="J137" s="104" t="s">
        <v>564</v>
      </c>
      <c r="K137" s="103">
        <v>36820</v>
      </c>
      <c r="L137" s="103" t="s">
        <v>271</v>
      </c>
      <c r="M137" s="104" t="s">
        <v>238</v>
      </c>
      <c r="N137" s="104"/>
      <c r="O137" s="105" t="s">
        <v>308</v>
      </c>
      <c r="P137" s="105" t="s">
        <v>300</v>
      </c>
    </row>
    <row r="138" spans="1:16" x14ac:dyDescent="0.2">
      <c r="A138" s="94" t="str">
        <f t="shared" si="6"/>
        <v> AOEB 1 </v>
      </c>
      <c r="B138" s="16" t="str">
        <f t="shared" si="7"/>
        <v>I</v>
      </c>
      <c r="C138" s="94">
        <f t="shared" si="8"/>
        <v>46021.576999999997</v>
      </c>
      <c r="D138" t="str">
        <f t="shared" si="9"/>
        <v>vis</v>
      </c>
      <c r="E138">
        <f>VLOOKUP(C138,Active!C$21:E$960,3,FALSE)</f>
        <v>36819.996797707194</v>
      </c>
      <c r="F138" s="16" t="s">
        <v>234</v>
      </c>
      <c r="G138" t="str">
        <f t="shared" si="10"/>
        <v>46021.577</v>
      </c>
      <c r="H138" s="94">
        <f t="shared" si="11"/>
        <v>36820</v>
      </c>
      <c r="I138" s="103" t="s">
        <v>565</v>
      </c>
      <c r="J138" s="104" t="s">
        <v>566</v>
      </c>
      <c r="K138" s="103">
        <v>36820</v>
      </c>
      <c r="L138" s="103" t="s">
        <v>286</v>
      </c>
      <c r="M138" s="104" t="s">
        <v>238</v>
      </c>
      <c r="N138" s="104"/>
      <c r="O138" s="105" t="s">
        <v>567</v>
      </c>
      <c r="P138" s="105" t="s">
        <v>300</v>
      </c>
    </row>
    <row r="139" spans="1:16" x14ac:dyDescent="0.2">
      <c r="A139" s="94" t="str">
        <f t="shared" ref="A139:A202" si="12">P139</f>
        <v> AOEB 1 </v>
      </c>
      <c r="B139" s="16" t="str">
        <f t="shared" ref="B139:B202" si="13">IF(H139=INT(H139),"I","II")</f>
        <v>I</v>
      </c>
      <c r="C139" s="94">
        <f t="shared" ref="C139:C202" si="14">1*G139</f>
        <v>46021.584000000003</v>
      </c>
      <c r="D139" t="str">
        <f t="shared" ref="D139:D202" si="15">VLOOKUP(F139,I$1:J$5,2,FALSE)</f>
        <v>vis</v>
      </c>
      <c r="E139">
        <f>VLOOKUP(C139,Active!C$21:E$960,3,FALSE)</f>
        <v>36820.008759313176</v>
      </c>
      <c r="F139" s="16" t="s">
        <v>234</v>
      </c>
      <c r="G139" t="str">
        <f t="shared" ref="G139:G202" si="16">MID(I139,3,LEN(I139)-3)</f>
        <v>46021.584</v>
      </c>
      <c r="H139" s="94">
        <f t="shared" ref="H139:H202" si="17">1*K139</f>
        <v>36820</v>
      </c>
      <c r="I139" s="103" t="s">
        <v>568</v>
      </c>
      <c r="J139" s="104" t="s">
        <v>569</v>
      </c>
      <c r="K139" s="103">
        <v>36820</v>
      </c>
      <c r="L139" s="103" t="s">
        <v>268</v>
      </c>
      <c r="M139" s="104" t="s">
        <v>238</v>
      </c>
      <c r="N139" s="104"/>
      <c r="O139" s="105" t="s">
        <v>556</v>
      </c>
      <c r="P139" s="105" t="s">
        <v>300</v>
      </c>
    </row>
    <row r="140" spans="1:16" x14ac:dyDescent="0.2">
      <c r="A140" s="94" t="str">
        <f t="shared" si="12"/>
        <v> AOEB 1 </v>
      </c>
      <c r="B140" s="16" t="str">
        <f t="shared" si="13"/>
        <v>I</v>
      </c>
      <c r="C140" s="94">
        <f t="shared" si="14"/>
        <v>46025.669000000002</v>
      </c>
      <c r="D140" t="str">
        <f t="shared" si="15"/>
        <v>vis</v>
      </c>
      <c r="E140">
        <f>VLOOKUP(C140,Active!C$21:E$960,3,FALSE)</f>
        <v>36826.989210802283</v>
      </c>
      <c r="F140" s="16" t="s">
        <v>234</v>
      </c>
      <c r="G140" t="str">
        <f t="shared" si="16"/>
        <v>46025.669</v>
      </c>
      <c r="H140" s="94">
        <f t="shared" si="17"/>
        <v>36827</v>
      </c>
      <c r="I140" s="103" t="s">
        <v>570</v>
      </c>
      <c r="J140" s="104" t="s">
        <v>571</v>
      </c>
      <c r="K140" s="103">
        <v>36827</v>
      </c>
      <c r="L140" s="103" t="s">
        <v>237</v>
      </c>
      <c r="M140" s="104" t="s">
        <v>238</v>
      </c>
      <c r="N140" s="104"/>
      <c r="O140" s="105" t="s">
        <v>308</v>
      </c>
      <c r="P140" s="105" t="s">
        <v>300</v>
      </c>
    </row>
    <row r="141" spans="1:16" x14ac:dyDescent="0.2">
      <c r="A141" s="94" t="str">
        <f t="shared" si="12"/>
        <v> AOEB 1 </v>
      </c>
      <c r="B141" s="16" t="str">
        <f t="shared" si="13"/>
        <v>I</v>
      </c>
      <c r="C141" s="94">
        <f t="shared" si="14"/>
        <v>46025.673999999999</v>
      </c>
      <c r="D141" t="str">
        <f t="shared" si="15"/>
        <v>vis</v>
      </c>
      <c r="E141">
        <f>VLOOKUP(C141,Active!C$21:E$960,3,FALSE)</f>
        <v>36826.997754806551</v>
      </c>
      <c r="F141" s="16" t="s">
        <v>234</v>
      </c>
      <c r="G141" t="str">
        <f t="shared" si="16"/>
        <v>46025.674</v>
      </c>
      <c r="H141" s="94">
        <f t="shared" si="17"/>
        <v>36827</v>
      </c>
      <c r="I141" s="103" t="s">
        <v>572</v>
      </c>
      <c r="J141" s="104" t="s">
        <v>573</v>
      </c>
      <c r="K141" s="103">
        <v>36827</v>
      </c>
      <c r="L141" s="103" t="s">
        <v>243</v>
      </c>
      <c r="M141" s="104" t="s">
        <v>238</v>
      </c>
      <c r="N141" s="104"/>
      <c r="O141" s="105" t="s">
        <v>567</v>
      </c>
      <c r="P141" s="105" t="s">
        <v>300</v>
      </c>
    </row>
    <row r="142" spans="1:16" x14ac:dyDescent="0.2">
      <c r="A142" s="94" t="str">
        <f t="shared" si="12"/>
        <v> AOEB 1 </v>
      </c>
      <c r="B142" s="16" t="str">
        <f t="shared" si="13"/>
        <v>I</v>
      </c>
      <c r="C142" s="94">
        <f t="shared" si="14"/>
        <v>46028.599000000002</v>
      </c>
      <c r="D142" t="str">
        <f t="shared" si="15"/>
        <v>vis</v>
      </c>
      <c r="E142">
        <f>VLOOKUP(C142,Active!C$21:E$960,3,FALSE)</f>
        <v>36831.995997304875</v>
      </c>
      <c r="F142" s="16" t="s">
        <v>234</v>
      </c>
      <c r="G142" t="str">
        <f t="shared" si="16"/>
        <v>46028.599</v>
      </c>
      <c r="H142" s="94">
        <f t="shared" si="17"/>
        <v>36832</v>
      </c>
      <c r="I142" s="103" t="s">
        <v>574</v>
      </c>
      <c r="J142" s="104" t="s">
        <v>575</v>
      </c>
      <c r="K142" s="103">
        <v>36832</v>
      </c>
      <c r="L142" s="103" t="s">
        <v>286</v>
      </c>
      <c r="M142" s="104" t="s">
        <v>238</v>
      </c>
      <c r="N142" s="104"/>
      <c r="O142" s="105" t="s">
        <v>308</v>
      </c>
      <c r="P142" s="105" t="s">
        <v>300</v>
      </c>
    </row>
    <row r="143" spans="1:16" x14ac:dyDescent="0.2">
      <c r="A143" s="94" t="str">
        <f t="shared" si="12"/>
        <v> AOEB 1 </v>
      </c>
      <c r="B143" s="16" t="str">
        <f t="shared" si="13"/>
        <v>I</v>
      </c>
      <c r="C143" s="94">
        <f t="shared" si="14"/>
        <v>46028.601000000002</v>
      </c>
      <c r="D143" t="str">
        <f t="shared" si="15"/>
        <v>vis</v>
      </c>
      <c r="E143">
        <f>VLOOKUP(C143,Active!C$21:E$960,3,FALSE)</f>
        <v>36831.99941490659</v>
      </c>
      <c r="F143" s="16" t="s">
        <v>234</v>
      </c>
      <c r="G143" t="str">
        <f t="shared" si="16"/>
        <v>46028.601</v>
      </c>
      <c r="H143" s="94">
        <f t="shared" si="17"/>
        <v>36832</v>
      </c>
      <c r="I143" s="103" t="s">
        <v>576</v>
      </c>
      <c r="J143" s="104" t="s">
        <v>577</v>
      </c>
      <c r="K143" s="103">
        <v>36832</v>
      </c>
      <c r="L143" s="103" t="s">
        <v>450</v>
      </c>
      <c r="M143" s="104" t="s">
        <v>238</v>
      </c>
      <c r="N143" s="104"/>
      <c r="O143" s="105" t="s">
        <v>567</v>
      </c>
      <c r="P143" s="105" t="s">
        <v>300</v>
      </c>
    </row>
    <row r="144" spans="1:16" x14ac:dyDescent="0.2">
      <c r="A144" s="94" t="str">
        <f t="shared" si="12"/>
        <v> BBS 74 </v>
      </c>
      <c r="B144" s="16" t="str">
        <f t="shared" si="13"/>
        <v>I</v>
      </c>
      <c r="C144" s="94">
        <f t="shared" si="14"/>
        <v>46033.271999999997</v>
      </c>
      <c r="D144" t="str">
        <f t="shared" si="15"/>
        <v>vis</v>
      </c>
      <c r="E144">
        <f>VLOOKUP(C144,Active!C$21:E$960,3,FALSE)</f>
        <v>36839.98122369621</v>
      </c>
      <c r="F144" s="16" t="s">
        <v>234</v>
      </c>
      <c r="G144" t="str">
        <f t="shared" si="16"/>
        <v>46033.272</v>
      </c>
      <c r="H144" s="94">
        <f t="shared" si="17"/>
        <v>36840</v>
      </c>
      <c r="I144" s="103" t="s">
        <v>578</v>
      </c>
      <c r="J144" s="104" t="s">
        <v>579</v>
      </c>
      <c r="K144" s="103">
        <v>36840</v>
      </c>
      <c r="L144" s="103" t="s">
        <v>580</v>
      </c>
      <c r="M144" s="104" t="s">
        <v>238</v>
      </c>
      <c r="N144" s="104"/>
      <c r="O144" s="105" t="s">
        <v>323</v>
      </c>
      <c r="P144" s="105" t="s">
        <v>553</v>
      </c>
    </row>
    <row r="145" spans="1:16" x14ac:dyDescent="0.2">
      <c r="A145" s="94" t="str">
        <f t="shared" si="12"/>
        <v> BBS 74 </v>
      </c>
      <c r="B145" s="16" t="str">
        <f t="shared" si="13"/>
        <v>I</v>
      </c>
      <c r="C145" s="94">
        <f t="shared" si="14"/>
        <v>46033.281999999999</v>
      </c>
      <c r="D145" t="str">
        <f t="shared" si="15"/>
        <v>vis</v>
      </c>
      <c r="E145">
        <f>VLOOKUP(C145,Active!C$21:E$960,3,FALSE)</f>
        <v>36839.998311704752</v>
      </c>
      <c r="F145" s="16" t="s">
        <v>234</v>
      </c>
      <c r="G145" t="str">
        <f t="shared" si="16"/>
        <v>46033.282</v>
      </c>
      <c r="H145" s="94">
        <f t="shared" si="17"/>
        <v>36840</v>
      </c>
      <c r="I145" s="103" t="s">
        <v>581</v>
      </c>
      <c r="J145" s="104" t="s">
        <v>582</v>
      </c>
      <c r="K145" s="103">
        <v>36840</v>
      </c>
      <c r="L145" s="103" t="s">
        <v>243</v>
      </c>
      <c r="M145" s="104" t="s">
        <v>238</v>
      </c>
      <c r="N145" s="104"/>
      <c r="O145" s="105" t="s">
        <v>272</v>
      </c>
      <c r="P145" s="105" t="s">
        <v>553</v>
      </c>
    </row>
    <row r="146" spans="1:16" x14ac:dyDescent="0.2">
      <c r="A146" s="94" t="str">
        <f t="shared" si="12"/>
        <v> AOEB 1 </v>
      </c>
      <c r="B146" s="16" t="str">
        <f t="shared" si="13"/>
        <v>I</v>
      </c>
      <c r="C146" s="94">
        <f t="shared" si="14"/>
        <v>46035.620999999999</v>
      </c>
      <c r="D146" t="str">
        <f t="shared" si="15"/>
        <v>vis</v>
      </c>
      <c r="E146">
        <f>VLOOKUP(C146,Active!C$21:E$960,3,FALSE)</f>
        <v>36843.995196902557</v>
      </c>
      <c r="F146" s="16" t="s">
        <v>234</v>
      </c>
      <c r="G146" t="str">
        <f t="shared" si="16"/>
        <v>46035.621</v>
      </c>
      <c r="H146" s="94">
        <f t="shared" si="17"/>
        <v>36844</v>
      </c>
      <c r="I146" s="103" t="s">
        <v>583</v>
      </c>
      <c r="J146" s="104" t="s">
        <v>584</v>
      </c>
      <c r="K146" s="103">
        <v>36844</v>
      </c>
      <c r="L146" s="103" t="s">
        <v>271</v>
      </c>
      <c r="M146" s="104" t="s">
        <v>238</v>
      </c>
      <c r="N146" s="104"/>
      <c r="O146" s="105" t="s">
        <v>556</v>
      </c>
      <c r="P146" s="105" t="s">
        <v>300</v>
      </c>
    </row>
    <row r="147" spans="1:16" x14ac:dyDescent="0.2">
      <c r="A147" s="94" t="str">
        <f t="shared" si="12"/>
        <v> AOEB 1 </v>
      </c>
      <c r="B147" s="16" t="str">
        <f t="shared" si="13"/>
        <v>I</v>
      </c>
      <c r="C147" s="94">
        <f t="shared" si="14"/>
        <v>46045.578000000001</v>
      </c>
      <c r="D147" t="str">
        <f t="shared" si="15"/>
        <v>vis</v>
      </c>
      <c r="E147">
        <f>VLOOKUP(C147,Active!C$21:E$960,3,FALSE)</f>
        <v>36861.009727007098</v>
      </c>
      <c r="F147" s="16" t="s">
        <v>234</v>
      </c>
      <c r="G147" t="str">
        <f t="shared" si="16"/>
        <v>46045.578</v>
      </c>
      <c r="H147" s="94">
        <f t="shared" si="17"/>
        <v>36861</v>
      </c>
      <c r="I147" s="103" t="s">
        <v>585</v>
      </c>
      <c r="J147" s="104" t="s">
        <v>586</v>
      </c>
      <c r="K147" s="103">
        <v>36861</v>
      </c>
      <c r="L147" s="103" t="s">
        <v>318</v>
      </c>
      <c r="M147" s="104" t="s">
        <v>238</v>
      </c>
      <c r="N147" s="104"/>
      <c r="O147" s="105" t="s">
        <v>556</v>
      </c>
      <c r="P147" s="105" t="s">
        <v>300</v>
      </c>
    </row>
    <row r="148" spans="1:16" x14ac:dyDescent="0.2">
      <c r="A148" s="94" t="str">
        <f t="shared" si="12"/>
        <v> AOEB 1 </v>
      </c>
      <c r="B148" s="16" t="str">
        <f t="shared" si="13"/>
        <v>I</v>
      </c>
      <c r="C148" s="94">
        <f t="shared" si="14"/>
        <v>46052.595000000001</v>
      </c>
      <c r="D148" t="str">
        <f t="shared" si="15"/>
        <v>vis</v>
      </c>
      <c r="E148">
        <f>VLOOKUP(C148,Active!C$21:E$960,3,FALSE)</f>
        <v>36873.000382600512</v>
      </c>
      <c r="F148" s="16" t="s">
        <v>234</v>
      </c>
      <c r="G148" t="str">
        <f t="shared" si="16"/>
        <v>46052.595</v>
      </c>
      <c r="H148" s="94">
        <f t="shared" si="17"/>
        <v>36873</v>
      </c>
      <c r="I148" s="103" t="s">
        <v>587</v>
      </c>
      <c r="J148" s="104" t="s">
        <v>588</v>
      </c>
      <c r="K148" s="103">
        <v>36873</v>
      </c>
      <c r="L148" s="103" t="s">
        <v>307</v>
      </c>
      <c r="M148" s="104" t="s">
        <v>238</v>
      </c>
      <c r="N148" s="104"/>
      <c r="O148" s="105" t="s">
        <v>567</v>
      </c>
      <c r="P148" s="105" t="s">
        <v>300</v>
      </c>
    </row>
    <row r="149" spans="1:16" x14ac:dyDescent="0.2">
      <c r="A149" s="94" t="str">
        <f t="shared" si="12"/>
        <v> BBS 75 </v>
      </c>
      <c r="B149" s="16" t="str">
        <f t="shared" si="13"/>
        <v>I</v>
      </c>
      <c r="C149" s="94">
        <f t="shared" si="14"/>
        <v>46057.277000000002</v>
      </c>
      <c r="D149" t="str">
        <f t="shared" si="15"/>
        <v>vis</v>
      </c>
      <c r="E149">
        <f>VLOOKUP(C149,Active!C$21:E$960,3,FALSE)</f>
        <v>36881.000988199536</v>
      </c>
      <c r="F149" s="16" t="s">
        <v>234</v>
      </c>
      <c r="G149" t="str">
        <f t="shared" si="16"/>
        <v>46057.277</v>
      </c>
      <c r="H149" s="94">
        <f t="shared" si="17"/>
        <v>36881</v>
      </c>
      <c r="I149" s="103" t="s">
        <v>589</v>
      </c>
      <c r="J149" s="104" t="s">
        <v>590</v>
      </c>
      <c r="K149" s="103">
        <v>36881</v>
      </c>
      <c r="L149" s="103" t="s">
        <v>257</v>
      </c>
      <c r="M149" s="104" t="s">
        <v>238</v>
      </c>
      <c r="N149" s="104"/>
      <c r="O149" s="105" t="s">
        <v>323</v>
      </c>
      <c r="P149" s="105" t="s">
        <v>591</v>
      </c>
    </row>
    <row r="150" spans="1:16" x14ac:dyDescent="0.2">
      <c r="A150" s="94" t="str">
        <f t="shared" si="12"/>
        <v> BBS 75 </v>
      </c>
      <c r="B150" s="16" t="str">
        <f t="shared" si="13"/>
        <v>I</v>
      </c>
      <c r="C150" s="94">
        <f t="shared" si="14"/>
        <v>46057.277000000002</v>
      </c>
      <c r="D150" t="str">
        <f t="shared" si="15"/>
        <v>vis</v>
      </c>
      <c r="E150">
        <f>VLOOKUP(C150,Active!C$21:E$960,3,FALSE)</f>
        <v>36881.000988199536</v>
      </c>
      <c r="F150" s="16" t="s">
        <v>234</v>
      </c>
      <c r="G150" t="str">
        <f t="shared" si="16"/>
        <v>46057.277</v>
      </c>
      <c r="H150" s="94">
        <f t="shared" si="17"/>
        <v>36881</v>
      </c>
      <c r="I150" s="103" t="s">
        <v>589</v>
      </c>
      <c r="J150" s="104" t="s">
        <v>590</v>
      </c>
      <c r="K150" s="103">
        <v>36881</v>
      </c>
      <c r="L150" s="103" t="s">
        <v>257</v>
      </c>
      <c r="M150" s="104" t="s">
        <v>238</v>
      </c>
      <c r="N150" s="104"/>
      <c r="O150" s="105" t="s">
        <v>521</v>
      </c>
      <c r="P150" s="105" t="s">
        <v>591</v>
      </c>
    </row>
    <row r="151" spans="1:16" x14ac:dyDescent="0.2">
      <c r="A151" s="94" t="str">
        <f t="shared" si="12"/>
        <v> AOEB 1 </v>
      </c>
      <c r="B151" s="16" t="str">
        <f t="shared" si="13"/>
        <v>I</v>
      </c>
      <c r="C151" s="94">
        <f t="shared" si="14"/>
        <v>46114.618999999999</v>
      </c>
      <c r="D151" t="str">
        <f t="shared" si="15"/>
        <v>vis</v>
      </c>
      <c r="E151">
        <f>VLOOKUP(C151,Active!C$21:E$960,3,FALSE)</f>
        <v>36978.987046776878</v>
      </c>
      <c r="F151" s="16" t="s">
        <v>234</v>
      </c>
      <c r="G151" t="str">
        <f t="shared" si="16"/>
        <v>46114.619</v>
      </c>
      <c r="H151" s="94">
        <f t="shared" si="17"/>
        <v>36979</v>
      </c>
      <c r="I151" s="103" t="s">
        <v>592</v>
      </c>
      <c r="J151" s="104" t="s">
        <v>593</v>
      </c>
      <c r="K151" s="103">
        <v>36979</v>
      </c>
      <c r="L151" s="103" t="s">
        <v>594</v>
      </c>
      <c r="M151" s="104" t="s">
        <v>238</v>
      </c>
      <c r="N151" s="104"/>
      <c r="O151" s="105" t="s">
        <v>304</v>
      </c>
      <c r="P151" s="105" t="s">
        <v>300</v>
      </c>
    </row>
    <row r="152" spans="1:16" x14ac:dyDescent="0.2">
      <c r="A152" s="94" t="str">
        <f t="shared" si="12"/>
        <v> BBS 76 </v>
      </c>
      <c r="B152" s="16" t="str">
        <f t="shared" si="13"/>
        <v>I</v>
      </c>
      <c r="C152" s="94">
        <f t="shared" si="14"/>
        <v>46119.307999999997</v>
      </c>
      <c r="D152" t="str">
        <f t="shared" si="15"/>
        <v>vis</v>
      </c>
      <c r="E152">
        <f>VLOOKUP(C152,Active!C$21:E$960,3,FALSE)</f>
        <v>36986.999613981876</v>
      </c>
      <c r="F152" s="16" t="s">
        <v>234</v>
      </c>
      <c r="G152" t="str">
        <f t="shared" si="16"/>
        <v>46119.308</v>
      </c>
      <c r="H152" s="94">
        <f t="shared" si="17"/>
        <v>36987</v>
      </c>
      <c r="I152" s="103" t="s">
        <v>595</v>
      </c>
      <c r="J152" s="104" t="s">
        <v>596</v>
      </c>
      <c r="K152" s="103">
        <v>36987</v>
      </c>
      <c r="L152" s="103" t="s">
        <v>450</v>
      </c>
      <c r="M152" s="104" t="s">
        <v>238</v>
      </c>
      <c r="N152" s="104"/>
      <c r="O152" s="105" t="s">
        <v>272</v>
      </c>
      <c r="P152" s="105" t="s">
        <v>597</v>
      </c>
    </row>
    <row r="153" spans="1:16" x14ac:dyDescent="0.2">
      <c r="A153" s="94" t="str">
        <f t="shared" si="12"/>
        <v> BRNO 27 </v>
      </c>
      <c r="B153" s="16" t="str">
        <f t="shared" si="13"/>
        <v>I</v>
      </c>
      <c r="C153" s="94">
        <f t="shared" si="14"/>
        <v>46292.523999999998</v>
      </c>
      <c r="D153" t="str">
        <f t="shared" si="15"/>
        <v>vis</v>
      </c>
      <c r="E153">
        <f>VLOOKUP(C153,Active!C$21:E$960,3,FALSE)</f>
        <v>37282.991262730342</v>
      </c>
      <c r="F153" s="16" t="s">
        <v>234</v>
      </c>
      <c r="G153" t="str">
        <f t="shared" si="16"/>
        <v>46292.524</v>
      </c>
      <c r="H153" s="94">
        <f t="shared" si="17"/>
        <v>37283</v>
      </c>
      <c r="I153" s="103" t="s">
        <v>598</v>
      </c>
      <c r="J153" s="104" t="s">
        <v>599</v>
      </c>
      <c r="K153" s="103">
        <v>37283</v>
      </c>
      <c r="L153" s="103" t="s">
        <v>398</v>
      </c>
      <c r="M153" s="104" t="s">
        <v>238</v>
      </c>
      <c r="N153" s="104"/>
      <c r="O153" s="105" t="s">
        <v>600</v>
      </c>
      <c r="P153" s="105" t="s">
        <v>601</v>
      </c>
    </row>
    <row r="154" spans="1:16" x14ac:dyDescent="0.2">
      <c r="A154" s="94" t="str">
        <f t="shared" si="12"/>
        <v> BRNO 27 </v>
      </c>
      <c r="B154" s="16" t="str">
        <f t="shared" si="13"/>
        <v>I</v>
      </c>
      <c r="C154" s="94">
        <f t="shared" si="14"/>
        <v>46302.48</v>
      </c>
      <c r="D154" t="str">
        <f t="shared" si="15"/>
        <v>vis</v>
      </c>
      <c r="E154">
        <f>VLOOKUP(C154,Active!C$21:E$960,3,FALSE)</f>
        <v>37300.004084034044</v>
      </c>
      <c r="F154" s="16" t="s">
        <v>234</v>
      </c>
      <c r="G154" t="str">
        <f t="shared" si="16"/>
        <v>46302.480</v>
      </c>
      <c r="H154" s="94">
        <f t="shared" si="17"/>
        <v>37300</v>
      </c>
      <c r="I154" s="103" t="s">
        <v>602</v>
      </c>
      <c r="J154" s="104" t="s">
        <v>603</v>
      </c>
      <c r="K154" s="103">
        <v>37300</v>
      </c>
      <c r="L154" s="103" t="s">
        <v>276</v>
      </c>
      <c r="M154" s="104" t="s">
        <v>238</v>
      </c>
      <c r="N154" s="104"/>
      <c r="O154" s="105" t="s">
        <v>600</v>
      </c>
      <c r="P154" s="105" t="s">
        <v>601</v>
      </c>
    </row>
    <row r="155" spans="1:16" x14ac:dyDescent="0.2">
      <c r="A155" s="94" t="str">
        <f t="shared" si="12"/>
        <v> BBS 78 </v>
      </c>
      <c r="B155" s="16" t="str">
        <f t="shared" si="13"/>
        <v>I</v>
      </c>
      <c r="C155" s="94">
        <f t="shared" si="14"/>
        <v>46319.444000000003</v>
      </c>
      <c r="D155" t="str">
        <f t="shared" si="15"/>
        <v>vis</v>
      </c>
      <c r="E155">
        <f>VLOOKUP(C155,Active!C$21:E$960,3,FALSE)</f>
        <v>37328.992181723457</v>
      </c>
      <c r="F155" s="16" t="s">
        <v>234</v>
      </c>
      <c r="G155" t="str">
        <f t="shared" si="16"/>
        <v>46319.444</v>
      </c>
      <c r="H155" s="94">
        <f t="shared" si="17"/>
        <v>37329</v>
      </c>
      <c r="I155" s="103" t="s">
        <v>604</v>
      </c>
      <c r="J155" s="104" t="s">
        <v>605</v>
      </c>
      <c r="K155" s="103">
        <v>37329</v>
      </c>
      <c r="L155" s="103" t="s">
        <v>398</v>
      </c>
      <c r="M155" s="104" t="s">
        <v>238</v>
      </c>
      <c r="N155" s="104"/>
      <c r="O155" s="105" t="s">
        <v>272</v>
      </c>
      <c r="P155" s="105" t="s">
        <v>606</v>
      </c>
    </row>
    <row r="156" spans="1:16" x14ac:dyDescent="0.2">
      <c r="A156" s="94" t="str">
        <f t="shared" si="12"/>
        <v> AOEB 1 </v>
      </c>
      <c r="B156" s="16" t="str">
        <f t="shared" si="13"/>
        <v>I</v>
      </c>
      <c r="C156" s="94">
        <f t="shared" si="14"/>
        <v>46324.71</v>
      </c>
      <c r="D156" t="str">
        <f t="shared" si="15"/>
        <v>vis</v>
      </c>
      <c r="E156">
        <f>VLOOKUP(C156,Active!C$21:E$960,3,FALSE)</f>
        <v>37337.990727021279</v>
      </c>
      <c r="F156" s="16" t="s">
        <v>234</v>
      </c>
      <c r="G156" t="str">
        <f t="shared" si="16"/>
        <v>46324.710</v>
      </c>
      <c r="H156" s="94">
        <f t="shared" si="17"/>
        <v>37338</v>
      </c>
      <c r="I156" s="103" t="s">
        <v>607</v>
      </c>
      <c r="J156" s="104" t="s">
        <v>608</v>
      </c>
      <c r="K156" s="103">
        <v>37338</v>
      </c>
      <c r="L156" s="103" t="s">
        <v>398</v>
      </c>
      <c r="M156" s="104" t="s">
        <v>238</v>
      </c>
      <c r="N156" s="104"/>
      <c r="O156" s="105" t="s">
        <v>308</v>
      </c>
      <c r="P156" s="105" t="s">
        <v>300</v>
      </c>
    </row>
    <row r="157" spans="1:16" x14ac:dyDescent="0.2">
      <c r="A157" s="94" t="str">
        <f t="shared" si="12"/>
        <v> BBS 78 </v>
      </c>
      <c r="B157" s="16" t="str">
        <f t="shared" si="13"/>
        <v>I</v>
      </c>
      <c r="C157" s="94">
        <f t="shared" si="14"/>
        <v>46350.463000000003</v>
      </c>
      <c r="D157" t="str">
        <f t="shared" si="15"/>
        <v>vis</v>
      </c>
      <c r="E157">
        <f>VLOOKUP(C157,Active!C$21:E$960,3,FALSE)</f>
        <v>37381.997475417622</v>
      </c>
      <c r="F157" s="16" t="s">
        <v>234</v>
      </c>
      <c r="G157" t="str">
        <f t="shared" si="16"/>
        <v>46350.463</v>
      </c>
      <c r="H157" s="94">
        <f t="shared" si="17"/>
        <v>37382</v>
      </c>
      <c r="I157" s="103" t="s">
        <v>609</v>
      </c>
      <c r="J157" s="104" t="s">
        <v>610</v>
      </c>
      <c r="K157" s="103">
        <v>37382</v>
      </c>
      <c r="L157" s="103" t="s">
        <v>243</v>
      </c>
      <c r="M157" s="104" t="s">
        <v>238</v>
      </c>
      <c r="N157" s="104"/>
      <c r="O157" s="105" t="s">
        <v>272</v>
      </c>
      <c r="P157" s="105" t="s">
        <v>606</v>
      </c>
    </row>
    <row r="158" spans="1:16" x14ac:dyDescent="0.2">
      <c r="A158" s="94" t="str">
        <f t="shared" si="12"/>
        <v> AOEB 1 </v>
      </c>
      <c r="B158" s="16" t="str">
        <f t="shared" si="13"/>
        <v>I</v>
      </c>
      <c r="C158" s="94">
        <f t="shared" si="14"/>
        <v>46372.7</v>
      </c>
      <c r="D158" t="str">
        <f t="shared" si="15"/>
        <v>vis</v>
      </c>
      <c r="E158">
        <f>VLOOKUP(C158,Active!C$21:E$960,3,FALSE)</f>
        <v>37419.996080010831</v>
      </c>
      <c r="F158" s="16" t="s">
        <v>234</v>
      </c>
      <c r="G158" t="str">
        <f t="shared" si="16"/>
        <v>46372.700</v>
      </c>
      <c r="H158" s="94">
        <f t="shared" si="17"/>
        <v>37420</v>
      </c>
      <c r="I158" s="103" t="s">
        <v>611</v>
      </c>
      <c r="J158" s="104" t="s">
        <v>612</v>
      </c>
      <c r="K158" s="103">
        <v>37420</v>
      </c>
      <c r="L158" s="103" t="s">
        <v>286</v>
      </c>
      <c r="M158" s="104" t="s">
        <v>238</v>
      </c>
      <c r="N158" s="104"/>
      <c r="O158" s="105" t="s">
        <v>613</v>
      </c>
      <c r="P158" s="105" t="s">
        <v>300</v>
      </c>
    </row>
    <row r="159" spans="1:16" x14ac:dyDescent="0.2">
      <c r="A159" s="94" t="str">
        <f t="shared" si="12"/>
        <v> AOEB 1 </v>
      </c>
      <c r="B159" s="16" t="str">
        <f t="shared" si="13"/>
        <v>I</v>
      </c>
      <c r="C159" s="94">
        <f t="shared" si="14"/>
        <v>46413.669000000002</v>
      </c>
      <c r="D159" t="str">
        <f t="shared" si="15"/>
        <v>vis</v>
      </c>
      <c r="E159">
        <f>VLOOKUP(C159,Active!C$21:E$960,3,FALSE)</f>
        <v>37490.00394220357</v>
      </c>
      <c r="F159" s="16" t="s">
        <v>234</v>
      </c>
      <c r="G159" t="str">
        <f t="shared" si="16"/>
        <v>46413.669</v>
      </c>
      <c r="H159" s="94">
        <f t="shared" si="17"/>
        <v>37490</v>
      </c>
      <c r="I159" s="103" t="s">
        <v>614</v>
      </c>
      <c r="J159" s="104" t="s">
        <v>615</v>
      </c>
      <c r="K159" s="103">
        <v>37490</v>
      </c>
      <c r="L159" s="103" t="s">
        <v>276</v>
      </c>
      <c r="M159" s="104" t="s">
        <v>238</v>
      </c>
      <c r="N159" s="104"/>
      <c r="O159" s="105" t="s">
        <v>304</v>
      </c>
      <c r="P159" s="105" t="s">
        <v>300</v>
      </c>
    </row>
    <row r="160" spans="1:16" x14ac:dyDescent="0.2">
      <c r="A160" s="94" t="str">
        <f t="shared" si="12"/>
        <v> AOEB 1 </v>
      </c>
      <c r="B160" s="16" t="str">
        <f t="shared" si="13"/>
        <v>I</v>
      </c>
      <c r="C160" s="94">
        <f t="shared" si="14"/>
        <v>46671.737999999998</v>
      </c>
      <c r="D160" t="str">
        <f t="shared" si="15"/>
        <v>vis</v>
      </c>
      <c r="E160">
        <f>VLOOKUP(C160,Active!C$21:E$960,3,FALSE)</f>
        <v>37930.992469827266</v>
      </c>
      <c r="F160" s="16" t="s">
        <v>234</v>
      </c>
      <c r="G160" t="str">
        <f t="shared" si="16"/>
        <v>46671.738</v>
      </c>
      <c r="H160" s="94">
        <f t="shared" si="17"/>
        <v>37931</v>
      </c>
      <c r="I160" s="103" t="s">
        <v>616</v>
      </c>
      <c r="J160" s="104" t="s">
        <v>617</v>
      </c>
      <c r="K160" s="103">
        <v>37931</v>
      </c>
      <c r="L160" s="103" t="s">
        <v>264</v>
      </c>
      <c r="M160" s="104" t="s">
        <v>238</v>
      </c>
      <c r="N160" s="104"/>
      <c r="O160" s="105" t="s">
        <v>308</v>
      </c>
      <c r="P160" s="105" t="s">
        <v>300</v>
      </c>
    </row>
    <row r="161" spans="1:16" x14ac:dyDescent="0.2">
      <c r="A161" s="94" t="str">
        <f t="shared" si="12"/>
        <v> BBS 81 </v>
      </c>
      <c r="B161" s="16" t="str">
        <f t="shared" si="13"/>
        <v>I</v>
      </c>
      <c r="C161" s="94">
        <f t="shared" si="14"/>
        <v>46696.317000000003</v>
      </c>
      <c r="D161" t="str">
        <f t="shared" si="15"/>
        <v>vis</v>
      </c>
      <c r="E161">
        <f>VLOOKUP(C161,Active!C$21:E$960,3,FALSE)</f>
        <v>37972.993086020862</v>
      </c>
      <c r="F161" s="16" t="s">
        <v>234</v>
      </c>
      <c r="G161" t="str">
        <f t="shared" si="16"/>
        <v>46696.317</v>
      </c>
      <c r="H161" s="94">
        <f t="shared" si="17"/>
        <v>37973</v>
      </c>
      <c r="I161" s="103" t="s">
        <v>618</v>
      </c>
      <c r="J161" s="104" t="s">
        <v>619</v>
      </c>
      <c r="K161" s="103">
        <v>37973</v>
      </c>
      <c r="L161" s="103" t="s">
        <v>264</v>
      </c>
      <c r="M161" s="104" t="s">
        <v>238</v>
      </c>
      <c r="N161" s="104"/>
      <c r="O161" s="105" t="s">
        <v>244</v>
      </c>
      <c r="P161" s="105" t="s">
        <v>620</v>
      </c>
    </row>
    <row r="162" spans="1:16" x14ac:dyDescent="0.2">
      <c r="A162" s="94" t="str">
        <f t="shared" si="12"/>
        <v> AOEB 1 </v>
      </c>
      <c r="B162" s="16" t="str">
        <f t="shared" si="13"/>
        <v>I</v>
      </c>
      <c r="C162" s="94">
        <f t="shared" si="14"/>
        <v>46702.756000000001</v>
      </c>
      <c r="D162" t="str">
        <f t="shared" si="15"/>
        <v>vis</v>
      </c>
      <c r="E162">
        <f>VLOOKUP(C162,Active!C$21:E$960,3,FALSE)</f>
        <v>37983.996054720585</v>
      </c>
      <c r="F162" s="16" t="s">
        <v>234</v>
      </c>
      <c r="G162" t="str">
        <f t="shared" si="16"/>
        <v>46702.756</v>
      </c>
      <c r="H162" s="94">
        <f t="shared" si="17"/>
        <v>37984</v>
      </c>
      <c r="I162" s="103" t="s">
        <v>621</v>
      </c>
      <c r="J162" s="104" t="s">
        <v>622</v>
      </c>
      <c r="K162" s="103">
        <v>37984</v>
      </c>
      <c r="L162" s="103" t="s">
        <v>286</v>
      </c>
      <c r="M162" s="104" t="s">
        <v>238</v>
      </c>
      <c r="N162" s="104"/>
      <c r="O162" s="105" t="s">
        <v>308</v>
      </c>
      <c r="P162" s="105" t="s">
        <v>300</v>
      </c>
    </row>
    <row r="163" spans="1:16" x14ac:dyDescent="0.2">
      <c r="A163" s="94" t="str">
        <f t="shared" si="12"/>
        <v> AOEB 1 </v>
      </c>
      <c r="B163" s="16" t="str">
        <f t="shared" si="13"/>
        <v>I</v>
      </c>
      <c r="C163" s="94">
        <f t="shared" si="14"/>
        <v>46712.703999999998</v>
      </c>
      <c r="D163" t="str">
        <f t="shared" si="15"/>
        <v>vis</v>
      </c>
      <c r="E163">
        <f>VLOOKUP(C163,Active!C$21:E$960,3,FALSE)</f>
        <v>38000.995205617437</v>
      </c>
      <c r="F163" s="16" t="s">
        <v>234</v>
      </c>
      <c r="G163" t="str">
        <f t="shared" si="16"/>
        <v>46712.704</v>
      </c>
      <c r="H163" s="94">
        <f t="shared" si="17"/>
        <v>38001</v>
      </c>
      <c r="I163" s="103" t="s">
        <v>623</v>
      </c>
      <c r="J163" s="104" t="s">
        <v>624</v>
      </c>
      <c r="K163" s="103">
        <v>38001</v>
      </c>
      <c r="L163" s="103" t="s">
        <v>271</v>
      </c>
      <c r="M163" s="104" t="s">
        <v>238</v>
      </c>
      <c r="N163" s="104"/>
      <c r="O163" s="105" t="s">
        <v>308</v>
      </c>
      <c r="P163" s="105" t="s">
        <v>300</v>
      </c>
    </row>
    <row r="164" spans="1:16" x14ac:dyDescent="0.2">
      <c r="A164" s="94" t="str">
        <f t="shared" si="12"/>
        <v> AOEB 1 </v>
      </c>
      <c r="B164" s="16" t="str">
        <f t="shared" si="13"/>
        <v>I</v>
      </c>
      <c r="C164" s="94">
        <f t="shared" si="14"/>
        <v>46725.574999999997</v>
      </c>
      <c r="D164" t="str">
        <f t="shared" si="15"/>
        <v>vis</v>
      </c>
      <c r="E164">
        <f>VLOOKUP(C164,Active!C$21:E$960,3,FALSE)</f>
        <v>38022.989181410907</v>
      </c>
      <c r="F164" s="16" t="s">
        <v>234</v>
      </c>
      <c r="G164" t="str">
        <f t="shared" si="16"/>
        <v>46725.575</v>
      </c>
      <c r="H164" s="94">
        <f t="shared" si="17"/>
        <v>38023</v>
      </c>
      <c r="I164" s="103" t="s">
        <v>625</v>
      </c>
      <c r="J164" s="104" t="s">
        <v>626</v>
      </c>
      <c r="K164" s="103">
        <v>38023</v>
      </c>
      <c r="L164" s="103" t="s">
        <v>237</v>
      </c>
      <c r="M164" s="104" t="s">
        <v>238</v>
      </c>
      <c r="N164" s="104"/>
      <c r="O164" s="105" t="s">
        <v>308</v>
      </c>
      <c r="P164" s="105" t="s">
        <v>300</v>
      </c>
    </row>
    <row r="165" spans="1:16" x14ac:dyDescent="0.2">
      <c r="A165" s="94" t="str">
        <f t="shared" si="12"/>
        <v> AOEB 1 </v>
      </c>
      <c r="B165" s="16" t="str">
        <f t="shared" si="13"/>
        <v>I</v>
      </c>
      <c r="C165" s="94">
        <f t="shared" si="14"/>
        <v>46736.699000000001</v>
      </c>
      <c r="D165" t="str">
        <f t="shared" si="15"/>
        <v>vis</v>
      </c>
      <c r="E165">
        <f>VLOOKUP(C165,Active!C$21:E$960,3,FALSE)</f>
        <v>38041.99788211222</v>
      </c>
      <c r="F165" s="16" t="s">
        <v>234</v>
      </c>
      <c r="G165" t="str">
        <f t="shared" si="16"/>
        <v>46736.699</v>
      </c>
      <c r="H165" s="94">
        <f t="shared" si="17"/>
        <v>38042</v>
      </c>
      <c r="I165" s="103" t="s">
        <v>627</v>
      </c>
      <c r="J165" s="104" t="s">
        <v>628</v>
      </c>
      <c r="K165" s="103">
        <v>38042</v>
      </c>
      <c r="L165" s="103" t="s">
        <v>243</v>
      </c>
      <c r="M165" s="104" t="s">
        <v>238</v>
      </c>
      <c r="N165" s="104"/>
      <c r="O165" s="105" t="s">
        <v>308</v>
      </c>
      <c r="P165" s="105" t="s">
        <v>300</v>
      </c>
    </row>
    <row r="166" spans="1:16" x14ac:dyDescent="0.2">
      <c r="A166" s="94" t="str">
        <f t="shared" si="12"/>
        <v> BBS 82 </v>
      </c>
      <c r="B166" s="16" t="str">
        <f t="shared" si="13"/>
        <v>I</v>
      </c>
      <c r="C166" s="94">
        <f t="shared" si="14"/>
        <v>46762.446000000004</v>
      </c>
      <c r="D166" t="str">
        <f t="shared" si="15"/>
        <v>vis</v>
      </c>
      <c r="E166">
        <f>VLOOKUP(C166,Active!C$21:E$960,3,FALSE)</f>
        <v>38085.994377703435</v>
      </c>
      <c r="F166" s="16" t="s">
        <v>234</v>
      </c>
      <c r="G166" t="str">
        <f t="shared" si="16"/>
        <v>46762.446</v>
      </c>
      <c r="H166" s="94">
        <f t="shared" si="17"/>
        <v>38086</v>
      </c>
      <c r="I166" s="103" t="s">
        <v>629</v>
      </c>
      <c r="J166" s="104" t="s">
        <v>630</v>
      </c>
      <c r="K166" s="103">
        <v>38086</v>
      </c>
      <c r="L166" s="103" t="s">
        <v>271</v>
      </c>
      <c r="M166" s="104" t="s">
        <v>238</v>
      </c>
      <c r="N166" s="104"/>
      <c r="O166" s="105" t="s">
        <v>272</v>
      </c>
      <c r="P166" s="105" t="s">
        <v>631</v>
      </c>
    </row>
    <row r="167" spans="1:16" x14ac:dyDescent="0.2">
      <c r="A167" s="94" t="str">
        <f t="shared" si="12"/>
        <v> AOEB 1 </v>
      </c>
      <c r="B167" s="16" t="str">
        <f t="shared" si="13"/>
        <v>I</v>
      </c>
      <c r="C167" s="94">
        <f t="shared" si="14"/>
        <v>46770.635999999999</v>
      </c>
      <c r="D167" t="str">
        <f t="shared" si="15"/>
        <v>vis</v>
      </c>
      <c r="E167">
        <f>VLOOKUP(C167,Active!C$21:E$960,3,FALSE)</f>
        <v>38099.98945669872</v>
      </c>
      <c r="F167" s="16" t="s">
        <v>234</v>
      </c>
      <c r="G167" t="str">
        <f t="shared" si="16"/>
        <v>46770.636</v>
      </c>
      <c r="H167" s="94">
        <f t="shared" si="17"/>
        <v>38100</v>
      </c>
      <c r="I167" s="103" t="s">
        <v>632</v>
      </c>
      <c r="J167" s="104" t="s">
        <v>633</v>
      </c>
      <c r="K167" s="103">
        <v>38100</v>
      </c>
      <c r="L167" s="103" t="s">
        <v>237</v>
      </c>
      <c r="M167" s="104" t="s">
        <v>238</v>
      </c>
      <c r="N167" s="104"/>
      <c r="O167" s="105" t="s">
        <v>308</v>
      </c>
      <c r="P167" s="105" t="s">
        <v>300</v>
      </c>
    </row>
    <row r="168" spans="1:16" x14ac:dyDescent="0.2">
      <c r="A168" s="94" t="str">
        <f t="shared" si="12"/>
        <v> BBS 82 </v>
      </c>
      <c r="B168" s="16" t="str">
        <f t="shared" si="13"/>
        <v>I</v>
      </c>
      <c r="C168" s="94">
        <f t="shared" si="14"/>
        <v>46809.254000000001</v>
      </c>
      <c r="D168" t="str">
        <f t="shared" si="15"/>
        <v>vis</v>
      </c>
      <c r="E168">
        <f>VLOOKUP(C168,Active!C$21:E$960,3,FALSE)</f>
        <v>38165.979928083405</v>
      </c>
      <c r="F168" s="16" t="s">
        <v>234</v>
      </c>
      <c r="G168" t="str">
        <f t="shared" si="16"/>
        <v>46809.254</v>
      </c>
      <c r="H168" s="94">
        <f t="shared" si="17"/>
        <v>38166</v>
      </c>
      <c r="I168" s="103" t="s">
        <v>634</v>
      </c>
      <c r="J168" s="104" t="s">
        <v>635</v>
      </c>
      <c r="K168" s="103">
        <v>38166</v>
      </c>
      <c r="L168" s="103" t="s">
        <v>636</v>
      </c>
      <c r="M168" s="104" t="s">
        <v>238</v>
      </c>
      <c r="N168" s="104"/>
      <c r="O168" s="105" t="s">
        <v>244</v>
      </c>
      <c r="P168" s="105" t="s">
        <v>631</v>
      </c>
    </row>
    <row r="169" spans="1:16" x14ac:dyDescent="0.2">
      <c r="A169" s="94" t="str">
        <f t="shared" si="12"/>
        <v> BBS 83 </v>
      </c>
      <c r="B169" s="16" t="str">
        <f t="shared" si="13"/>
        <v>I</v>
      </c>
      <c r="C169" s="94">
        <f t="shared" si="14"/>
        <v>46816.29</v>
      </c>
      <c r="D169" t="str">
        <f t="shared" si="15"/>
        <v>vis</v>
      </c>
      <c r="E169">
        <f>VLOOKUP(C169,Active!C$21:E$960,3,FALSE)</f>
        <v>38178.003050893043</v>
      </c>
      <c r="F169" s="16" t="s">
        <v>234</v>
      </c>
      <c r="G169" t="str">
        <f t="shared" si="16"/>
        <v>46816.290</v>
      </c>
      <c r="H169" s="94">
        <f t="shared" si="17"/>
        <v>38178</v>
      </c>
      <c r="I169" s="103" t="s">
        <v>637</v>
      </c>
      <c r="J169" s="104" t="s">
        <v>638</v>
      </c>
      <c r="K169" s="103">
        <v>38178</v>
      </c>
      <c r="L169" s="103" t="s">
        <v>276</v>
      </c>
      <c r="M169" s="104" t="s">
        <v>238</v>
      </c>
      <c r="N169" s="104"/>
      <c r="O169" s="105" t="s">
        <v>272</v>
      </c>
      <c r="P169" s="105" t="s">
        <v>639</v>
      </c>
    </row>
    <row r="170" spans="1:16" x14ac:dyDescent="0.2">
      <c r="A170" s="94" t="str">
        <f t="shared" si="12"/>
        <v> AOEB 1 </v>
      </c>
      <c r="B170" s="16" t="str">
        <f t="shared" si="13"/>
        <v>I</v>
      </c>
      <c r="C170" s="94">
        <f t="shared" si="14"/>
        <v>46835.595000000001</v>
      </c>
      <c r="D170" t="str">
        <f t="shared" si="15"/>
        <v>vis</v>
      </c>
      <c r="E170">
        <f>VLOOKUP(C170,Active!C$21:E$960,3,FALSE)</f>
        <v>38210.991451381968</v>
      </c>
      <c r="F170" s="16" t="s">
        <v>234</v>
      </c>
      <c r="G170" t="str">
        <f t="shared" si="16"/>
        <v>46835.595</v>
      </c>
      <c r="H170" s="94">
        <f t="shared" si="17"/>
        <v>38211</v>
      </c>
      <c r="I170" s="103" t="s">
        <v>640</v>
      </c>
      <c r="J170" s="104" t="s">
        <v>641</v>
      </c>
      <c r="K170" s="103">
        <v>38211</v>
      </c>
      <c r="L170" s="103" t="s">
        <v>398</v>
      </c>
      <c r="M170" s="104" t="s">
        <v>238</v>
      </c>
      <c r="N170" s="104"/>
      <c r="O170" s="105" t="s">
        <v>304</v>
      </c>
      <c r="P170" s="105" t="s">
        <v>300</v>
      </c>
    </row>
    <row r="171" spans="1:16" x14ac:dyDescent="0.2">
      <c r="A171" s="94" t="str">
        <f t="shared" si="12"/>
        <v> BBS 85 </v>
      </c>
      <c r="B171" s="16" t="str">
        <f t="shared" si="13"/>
        <v>I</v>
      </c>
      <c r="C171" s="94">
        <f t="shared" si="14"/>
        <v>47030.474999999999</v>
      </c>
      <c r="D171" t="str">
        <f t="shared" si="15"/>
        <v>vis</v>
      </c>
      <c r="E171">
        <f>VLOOKUP(C171,Active!C$21:E$960,3,FALSE)</f>
        <v>38544.002561834233</v>
      </c>
      <c r="F171" s="16" t="s">
        <v>234</v>
      </c>
      <c r="G171" t="str">
        <f t="shared" si="16"/>
        <v>47030.475</v>
      </c>
      <c r="H171" s="94">
        <f t="shared" si="17"/>
        <v>38544</v>
      </c>
      <c r="I171" s="103" t="s">
        <v>642</v>
      </c>
      <c r="J171" s="104" t="s">
        <v>643</v>
      </c>
      <c r="K171" s="103">
        <v>38544</v>
      </c>
      <c r="L171" s="103" t="s">
        <v>257</v>
      </c>
      <c r="M171" s="104" t="s">
        <v>238</v>
      </c>
      <c r="N171" s="104"/>
      <c r="O171" s="105" t="s">
        <v>244</v>
      </c>
      <c r="P171" s="105" t="s">
        <v>644</v>
      </c>
    </row>
    <row r="172" spans="1:16" x14ac:dyDescent="0.2">
      <c r="A172" s="94" t="str">
        <f t="shared" si="12"/>
        <v> BBS 85 </v>
      </c>
      <c r="B172" s="16" t="str">
        <f t="shared" si="13"/>
        <v>I</v>
      </c>
      <c r="C172" s="94">
        <f t="shared" si="14"/>
        <v>47037.5</v>
      </c>
      <c r="D172" t="str">
        <f t="shared" si="15"/>
        <v>vis</v>
      </c>
      <c r="E172">
        <f>VLOOKUP(C172,Active!C$21:E$960,3,FALSE)</f>
        <v>38556.006887834475</v>
      </c>
      <c r="F172" s="16" t="s">
        <v>234</v>
      </c>
      <c r="G172" t="str">
        <f t="shared" si="16"/>
        <v>47037.500</v>
      </c>
      <c r="H172" s="94">
        <f t="shared" si="17"/>
        <v>38556</v>
      </c>
      <c r="I172" s="103" t="s">
        <v>645</v>
      </c>
      <c r="J172" s="104" t="s">
        <v>646</v>
      </c>
      <c r="K172" s="103">
        <v>38556</v>
      </c>
      <c r="L172" s="103" t="s">
        <v>303</v>
      </c>
      <c r="M172" s="104" t="s">
        <v>238</v>
      </c>
      <c r="N172" s="104"/>
      <c r="O172" s="105" t="s">
        <v>272</v>
      </c>
      <c r="P172" s="105" t="s">
        <v>644</v>
      </c>
    </row>
    <row r="173" spans="1:16" x14ac:dyDescent="0.2">
      <c r="A173" s="94" t="str">
        <f t="shared" si="12"/>
        <v> BBS 87 </v>
      </c>
      <c r="B173" s="16" t="str">
        <f t="shared" si="13"/>
        <v>I</v>
      </c>
      <c r="C173" s="94">
        <f t="shared" si="14"/>
        <v>47054.466999999997</v>
      </c>
      <c r="D173" t="str">
        <f t="shared" si="15"/>
        <v>vis</v>
      </c>
      <c r="E173">
        <f>VLOOKUP(C173,Active!C$21:E$960,3,FALSE)</f>
        <v>38585.000111926449</v>
      </c>
      <c r="F173" s="16" t="s">
        <v>234</v>
      </c>
      <c r="G173" t="str">
        <f t="shared" si="16"/>
        <v>47054.467</v>
      </c>
      <c r="H173" s="94">
        <f t="shared" si="17"/>
        <v>38585</v>
      </c>
      <c r="I173" s="103" t="s">
        <v>647</v>
      </c>
      <c r="J173" s="104" t="s">
        <v>648</v>
      </c>
      <c r="K173" s="103">
        <v>38585</v>
      </c>
      <c r="L173" s="103" t="s">
        <v>307</v>
      </c>
      <c r="M173" s="104" t="s">
        <v>238</v>
      </c>
      <c r="N173" s="104"/>
      <c r="O173" s="105" t="s">
        <v>521</v>
      </c>
      <c r="P173" s="105" t="s">
        <v>649</v>
      </c>
    </row>
    <row r="174" spans="1:16" x14ac:dyDescent="0.2">
      <c r="A174" s="94" t="str">
        <f t="shared" si="12"/>
        <v> AOEB 1 </v>
      </c>
      <c r="B174" s="16" t="str">
        <f t="shared" si="13"/>
        <v>I</v>
      </c>
      <c r="C174" s="94">
        <f t="shared" si="14"/>
        <v>47062.650999999998</v>
      </c>
      <c r="D174" t="str">
        <f t="shared" si="15"/>
        <v>vis</v>
      </c>
      <c r="E174">
        <f>VLOOKUP(C174,Active!C$21:E$960,3,FALSE)</f>
        <v>38598.984938116628</v>
      </c>
      <c r="F174" s="16" t="s">
        <v>234</v>
      </c>
      <c r="G174" t="str">
        <f t="shared" si="16"/>
        <v>47062.651</v>
      </c>
      <c r="H174" s="94">
        <f t="shared" si="17"/>
        <v>38599</v>
      </c>
      <c r="I174" s="103" t="s">
        <v>650</v>
      </c>
      <c r="J174" s="104" t="s">
        <v>651</v>
      </c>
      <c r="K174" s="103">
        <v>38599</v>
      </c>
      <c r="L174" s="103" t="s">
        <v>652</v>
      </c>
      <c r="M174" s="104" t="s">
        <v>238</v>
      </c>
      <c r="N174" s="104"/>
      <c r="O174" s="105" t="s">
        <v>304</v>
      </c>
      <c r="P174" s="105" t="s">
        <v>300</v>
      </c>
    </row>
    <row r="175" spans="1:16" x14ac:dyDescent="0.2">
      <c r="A175" s="94" t="str">
        <f t="shared" si="12"/>
        <v> AOEB 1 </v>
      </c>
      <c r="B175" s="16" t="str">
        <f t="shared" si="13"/>
        <v>I</v>
      </c>
      <c r="C175" s="94">
        <f t="shared" si="14"/>
        <v>47083.720999999998</v>
      </c>
      <c r="D175" t="str">
        <f t="shared" si="15"/>
        <v>vis</v>
      </c>
      <c r="E175">
        <f>VLOOKUP(C175,Active!C$21:E$960,3,FALSE)</f>
        <v>38634.989372113079</v>
      </c>
      <c r="F175" s="16" t="s">
        <v>234</v>
      </c>
      <c r="G175" t="str">
        <f t="shared" si="16"/>
        <v>47083.721</v>
      </c>
      <c r="H175" s="94">
        <f t="shared" si="17"/>
        <v>38635</v>
      </c>
      <c r="I175" s="103" t="s">
        <v>653</v>
      </c>
      <c r="J175" s="104" t="s">
        <v>654</v>
      </c>
      <c r="K175" s="103">
        <v>38635</v>
      </c>
      <c r="L175" s="103" t="s">
        <v>237</v>
      </c>
      <c r="M175" s="104" t="s">
        <v>238</v>
      </c>
      <c r="N175" s="104"/>
      <c r="O175" s="105" t="s">
        <v>308</v>
      </c>
      <c r="P175" s="105" t="s">
        <v>300</v>
      </c>
    </row>
    <row r="176" spans="1:16" x14ac:dyDescent="0.2">
      <c r="A176" s="94" t="str">
        <f t="shared" si="12"/>
        <v> AOEB 1 </v>
      </c>
      <c r="B176" s="16" t="str">
        <f t="shared" si="13"/>
        <v>I</v>
      </c>
      <c r="C176" s="94">
        <f t="shared" si="14"/>
        <v>47114.737999999998</v>
      </c>
      <c r="D176" t="str">
        <f t="shared" si="15"/>
        <v>vis</v>
      </c>
      <c r="E176">
        <f>VLOOKUP(C176,Active!C$21:E$960,3,FALSE)</f>
        <v>38687.991248205537</v>
      </c>
      <c r="F176" s="16" t="s">
        <v>234</v>
      </c>
      <c r="G176" t="str">
        <f t="shared" si="16"/>
        <v>47114.738</v>
      </c>
      <c r="H176" s="94">
        <f t="shared" si="17"/>
        <v>38688</v>
      </c>
      <c r="I176" s="103" t="s">
        <v>655</v>
      </c>
      <c r="J176" s="104" t="s">
        <v>656</v>
      </c>
      <c r="K176" s="103">
        <v>38688</v>
      </c>
      <c r="L176" s="103" t="s">
        <v>398</v>
      </c>
      <c r="M176" s="104" t="s">
        <v>238</v>
      </c>
      <c r="N176" s="104"/>
      <c r="O176" s="105" t="s">
        <v>308</v>
      </c>
      <c r="P176" s="105" t="s">
        <v>300</v>
      </c>
    </row>
    <row r="177" spans="1:16" x14ac:dyDescent="0.2">
      <c r="A177" s="94" t="str">
        <f t="shared" si="12"/>
        <v> BBS 86 </v>
      </c>
      <c r="B177" s="16" t="str">
        <f t="shared" si="13"/>
        <v>I</v>
      </c>
      <c r="C177" s="94">
        <f t="shared" si="14"/>
        <v>47116.491000000002</v>
      </c>
      <c r="D177" t="str">
        <f t="shared" si="15"/>
        <v>vis</v>
      </c>
      <c r="E177">
        <f>VLOOKUP(C177,Active!C$21:E$960,3,FALSE)</f>
        <v>38690.986776102829</v>
      </c>
      <c r="F177" s="16" t="s">
        <v>234</v>
      </c>
      <c r="G177" t="str">
        <f t="shared" si="16"/>
        <v>47116.491</v>
      </c>
      <c r="H177" s="94">
        <f t="shared" si="17"/>
        <v>38691</v>
      </c>
      <c r="I177" s="103" t="s">
        <v>657</v>
      </c>
      <c r="J177" s="104" t="s">
        <v>658</v>
      </c>
      <c r="K177" s="103">
        <v>38691</v>
      </c>
      <c r="L177" s="103" t="s">
        <v>594</v>
      </c>
      <c r="M177" s="104" t="s">
        <v>238</v>
      </c>
      <c r="N177" s="104"/>
      <c r="O177" s="105" t="s">
        <v>272</v>
      </c>
      <c r="P177" s="105" t="s">
        <v>659</v>
      </c>
    </row>
    <row r="178" spans="1:16" x14ac:dyDescent="0.2">
      <c r="A178" s="94" t="str">
        <f t="shared" si="12"/>
        <v> BRNO 30 </v>
      </c>
      <c r="B178" s="16" t="str">
        <f t="shared" si="13"/>
        <v>I</v>
      </c>
      <c r="C178" s="94">
        <f t="shared" si="14"/>
        <v>47139.315000000002</v>
      </c>
      <c r="D178" t="str">
        <f t="shared" si="15"/>
        <v>vis</v>
      </c>
      <c r="E178">
        <f>VLOOKUP(C178,Active!C$21:E$960,3,FALSE)</f>
        <v>38729.988446797426</v>
      </c>
      <c r="F178" s="16" t="s">
        <v>234</v>
      </c>
      <c r="G178" t="str">
        <f t="shared" si="16"/>
        <v>47139.315</v>
      </c>
      <c r="H178" s="94">
        <f t="shared" si="17"/>
        <v>38730</v>
      </c>
      <c r="I178" s="103" t="s">
        <v>660</v>
      </c>
      <c r="J178" s="104" t="s">
        <v>661</v>
      </c>
      <c r="K178" s="103">
        <v>38730</v>
      </c>
      <c r="L178" s="103" t="s">
        <v>351</v>
      </c>
      <c r="M178" s="104" t="s">
        <v>238</v>
      </c>
      <c r="N178" s="104"/>
      <c r="O178" s="105" t="s">
        <v>662</v>
      </c>
      <c r="P178" s="105" t="s">
        <v>663</v>
      </c>
    </row>
    <row r="179" spans="1:16" x14ac:dyDescent="0.2">
      <c r="A179" s="94" t="str">
        <f t="shared" si="12"/>
        <v> BBS 86 </v>
      </c>
      <c r="B179" s="16" t="str">
        <f t="shared" si="13"/>
        <v>I</v>
      </c>
      <c r="C179" s="94">
        <f t="shared" si="14"/>
        <v>47149.266000000003</v>
      </c>
      <c r="D179" t="str">
        <f t="shared" si="15"/>
        <v>vis</v>
      </c>
      <c r="E179">
        <f>VLOOKUP(C179,Active!C$21:E$960,3,FALSE)</f>
        <v>38746.992724096846</v>
      </c>
      <c r="F179" s="16" t="s">
        <v>234</v>
      </c>
      <c r="G179" t="str">
        <f t="shared" si="16"/>
        <v>47149.266</v>
      </c>
      <c r="H179" s="94">
        <f t="shared" si="17"/>
        <v>38747</v>
      </c>
      <c r="I179" s="103" t="s">
        <v>664</v>
      </c>
      <c r="J179" s="104" t="s">
        <v>665</v>
      </c>
      <c r="K179" s="103">
        <v>38747</v>
      </c>
      <c r="L179" s="103" t="s">
        <v>264</v>
      </c>
      <c r="M179" s="104" t="s">
        <v>238</v>
      </c>
      <c r="N179" s="104"/>
      <c r="O179" s="105" t="s">
        <v>244</v>
      </c>
      <c r="P179" s="105" t="s">
        <v>659</v>
      </c>
    </row>
    <row r="180" spans="1:16" x14ac:dyDescent="0.2">
      <c r="A180" s="94" t="str">
        <f t="shared" si="12"/>
        <v> BBS 86 </v>
      </c>
      <c r="B180" s="16" t="str">
        <f t="shared" si="13"/>
        <v>I</v>
      </c>
      <c r="C180" s="94">
        <f t="shared" si="14"/>
        <v>47149.271000000001</v>
      </c>
      <c r="D180" t="str">
        <f t="shared" si="15"/>
        <v>vis</v>
      </c>
      <c r="E180">
        <f>VLOOKUP(C180,Active!C$21:E$960,3,FALSE)</f>
        <v>38747.001268101114</v>
      </c>
      <c r="F180" s="16" t="s">
        <v>234</v>
      </c>
      <c r="G180" t="str">
        <f t="shared" si="16"/>
        <v>47149.271</v>
      </c>
      <c r="H180" s="94">
        <f t="shared" si="17"/>
        <v>38747</v>
      </c>
      <c r="I180" s="103" t="s">
        <v>666</v>
      </c>
      <c r="J180" s="104" t="s">
        <v>667</v>
      </c>
      <c r="K180" s="103">
        <v>38747</v>
      </c>
      <c r="L180" s="103" t="s">
        <v>257</v>
      </c>
      <c r="M180" s="104" t="s">
        <v>238</v>
      </c>
      <c r="N180" s="104"/>
      <c r="O180" s="105" t="s">
        <v>272</v>
      </c>
      <c r="P180" s="105" t="s">
        <v>659</v>
      </c>
    </row>
    <row r="181" spans="1:16" x14ac:dyDescent="0.2">
      <c r="A181" s="94" t="str">
        <f t="shared" si="12"/>
        <v> AOEB 1 </v>
      </c>
      <c r="B181" s="16" t="str">
        <f t="shared" si="13"/>
        <v>I</v>
      </c>
      <c r="C181" s="94">
        <f t="shared" si="14"/>
        <v>47151.612999999998</v>
      </c>
      <c r="D181" t="str">
        <f t="shared" si="15"/>
        <v>vis</v>
      </c>
      <c r="E181">
        <f>VLOOKUP(C181,Active!C$21:E$960,3,FALSE)</f>
        <v>38751.003279701472</v>
      </c>
      <c r="F181" s="16" t="s">
        <v>234</v>
      </c>
      <c r="G181" t="str">
        <f t="shared" si="16"/>
        <v>47151.613</v>
      </c>
      <c r="H181" s="94">
        <f t="shared" si="17"/>
        <v>38751</v>
      </c>
      <c r="I181" s="103" t="s">
        <v>668</v>
      </c>
      <c r="J181" s="104" t="s">
        <v>669</v>
      </c>
      <c r="K181" s="103">
        <v>38751</v>
      </c>
      <c r="L181" s="103" t="s">
        <v>276</v>
      </c>
      <c r="M181" s="104" t="s">
        <v>238</v>
      </c>
      <c r="N181" s="104"/>
      <c r="O181" s="105" t="s">
        <v>308</v>
      </c>
      <c r="P181" s="105" t="s">
        <v>300</v>
      </c>
    </row>
    <row r="182" spans="1:16" x14ac:dyDescent="0.2">
      <c r="A182" s="94" t="str">
        <f t="shared" si="12"/>
        <v> BBS 86 </v>
      </c>
      <c r="B182" s="16" t="str">
        <f t="shared" si="13"/>
        <v>I</v>
      </c>
      <c r="C182" s="94">
        <f t="shared" si="14"/>
        <v>47156.294000000002</v>
      </c>
      <c r="D182" t="str">
        <f t="shared" si="15"/>
        <v>vis</v>
      </c>
      <c r="E182">
        <f>VLOOKUP(C182,Active!C$21:E$960,3,FALSE)</f>
        <v>38759.002176499649</v>
      </c>
      <c r="F182" s="16" t="s">
        <v>234</v>
      </c>
      <c r="G182" t="str">
        <f t="shared" si="16"/>
        <v>47156.294</v>
      </c>
      <c r="H182" s="94">
        <f t="shared" si="17"/>
        <v>38759</v>
      </c>
      <c r="I182" s="103" t="s">
        <v>670</v>
      </c>
      <c r="J182" s="104" t="s">
        <v>671</v>
      </c>
      <c r="K182" s="103">
        <v>38759</v>
      </c>
      <c r="L182" s="103" t="s">
        <v>257</v>
      </c>
      <c r="M182" s="104" t="s">
        <v>238</v>
      </c>
      <c r="N182" s="104"/>
      <c r="O182" s="105" t="s">
        <v>272</v>
      </c>
      <c r="P182" s="105" t="s">
        <v>659</v>
      </c>
    </row>
    <row r="183" spans="1:16" x14ac:dyDescent="0.2">
      <c r="A183" s="94" t="str">
        <f t="shared" si="12"/>
        <v> AOEB 1 </v>
      </c>
      <c r="B183" s="16" t="str">
        <f t="shared" si="13"/>
        <v>I</v>
      </c>
      <c r="C183" s="94">
        <f t="shared" si="14"/>
        <v>47161.559000000001</v>
      </c>
      <c r="D183" t="str">
        <f t="shared" si="15"/>
        <v>vis</v>
      </c>
      <c r="E183">
        <f>VLOOKUP(C183,Active!C$21:E$960,3,FALSE)</f>
        <v>38767.999012996625</v>
      </c>
      <c r="F183" s="16" t="s">
        <v>234</v>
      </c>
      <c r="G183" t="str">
        <f t="shared" si="16"/>
        <v>47161.559</v>
      </c>
      <c r="H183" s="94">
        <f t="shared" si="17"/>
        <v>38768</v>
      </c>
      <c r="I183" s="103" t="s">
        <v>672</v>
      </c>
      <c r="J183" s="104" t="s">
        <v>673</v>
      </c>
      <c r="K183" s="103">
        <v>38768</v>
      </c>
      <c r="L183" s="103" t="s">
        <v>243</v>
      </c>
      <c r="M183" s="104" t="s">
        <v>238</v>
      </c>
      <c r="N183" s="104"/>
      <c r="O183" s="105" t="s">
        <v>304</v>
      </c>
      <c r="P183" s="105" t="s">
        <v>300</v>
      </c>
    </row>
    <row r="184" spans="1:16" x14ac:dyDescent="0.2">
      <c r="A184" s="94" t="str">
        <f t="shared" si="12"/>
        <v> BBS 87 </v>
      </c>
      <c r="B184" s="16" t="str">
        <f t="shared" si="13"/>
        <v>I</v>
      </c>
      <c r="C184" s="94">
        <f t="shared" si="14"/>
        <v>47170.356</v>
      </c>
      <c r="D184" t="str">
        <f t="shared" si="15"/>
        <v>vis</v>
      </c>
      <c r="E184">
        <f>VLOOKUP(C184,Active!C$21:E$960,3,FALSE)</f>
        <v>38783.031334110376</v>
      </c>
      <c r="F184" s="16" t="s">
        <v>234</v>
      </c>
      <c r="G184" t="str">
        <f t="shared" si="16"/>
        <v>47170.356</v>
      </c>
      <c r="H184" s="94">
        <f t="shared" si="17"/>
        <v>38783</v>
      </c>
      <c r="I184" s="103" t="s">
        <v>674</v>
      </c>
      <c r="J184" s="104" t="s">
        <v>675</v>
      </c>
      <c r="K184" s="103">
        <v>38783</v>
      </c>
      <c r="L184" s="103" t="s">
        <v>676</v>
      </c>
      <c r="M184" s="104" t="s">
        <v>238</v>
      </c>
      <c r="N184" s="104"/>
      <c r="O184" s="105" t="s">
        <v>677</v>
      </c>
      <c r="P184" s="105" t="s">
        <v>649</v>
      </c>
    </row>
    <row r="185" spans="1:16" x14ac:dyDescent="0.2">
      <c r="A185" s="94" t="str">
        <f t="shared" si="12"/>
        <v> BBS 89 </v>
      </c>
      <c r="B185" s="16" t="str">
        <f t="shared" si="13"/>
        <v>I</v>
      </c>
      <c r="C185" s="94">
        <f t="shared" si="14"/>
        <v>47391.540999999997</v>
      </c>
      <c r="D185" t="str">
        <f t="shared" si="15"/>
        <v>vis</v>
      </c>
      <c r="E185">
        <f>VLOOKUP(C185,Active!C$21:E$960,3,FALSE)</f>
        <v>39160.992451030455</v>
      </c>
      <c r="F185" s="16" t="s">
        <v>234</v>
      </c>
      <c r="G185" t="str">
        <f t="shared" si="16"/>
        <v>47391.541</v>
      </c>
      <c r="H185" s="94">
        <f t="shared" si="17"/>
        <v>39161</v>
      </c>
      <c r="I185" s="103" t="s">
        <v>678</v>
      </c>
      <c r="J185" s="104" t="s">
        <v>679</v>
      </c>
      <c r="K185" s="103">
        <v>39161</v>
      </c>
      <c r="L185" s="103" t="s">
        <v>264</v>
      </c>
      <c r="M185" s="104" t="s">
        <v>238</v>
      </c>
      <c r="N185" s="104"/>
      <c r="O185" s="105" t="s">
        <v>244</v>
      </c>
      <c r="P185" s="105" t="s">
        <v>680</v>
      </c>
    </row>
    <row r="186" spans="1:16" x14ac:dyDescent="0.2">
      <c r="A186" s="94" t="str">
        <f t="shared" si="12"/>
        <v> AOEB 1 </v>
      </c>
      <c r="B186" s="16" t="str">
        <f t="shared" si="13"/>
        <v>I</v>
      </c>
      <c r="C186" s="94">
        <f t="shared" si="14"/>
        <v>47447.724000000002</v>
      </c>
      <c r="D186" t="str">
        <f t="shared" si="15"/>
        <v>vis</v>
      </c>
      <c r="E186">
        <f>VLOOKUP(C186,Active!C$21:E$960,3,FALSE)</f>
        <v>39256.998009417883</v>
      </c>
      <c r="F186" s="16" t="s">
        <v>234</v>
      </c>
      <c r="G186" t="str">
        <f t="shared" si="16"/>
        <v>47447.724</v>
      </c>
      <c r="H186" s="94">
        <f t="shared" si="17"/>
        <v>39257</v>
      </c>
      <c r="I186" s="103" t="s">
        <v>681</v>
      </c>
      <c r="J186" s="104" t="s">
        <v>682</v>
      </c>
      <c r="K186" s="103">
        <v>39257</v>
      </c>
      <c r="L186" s="103" t="s">
        <v>243</v>
      </c>
      <c r="M186" s="104" t="s">
        <v>238</v>
      </c>
      <c r="N186" s="104"/>
      <c r="O186" s="105" t="s">
        <v>308</v>
      </c>
      <c r="P186" s="105" t="s">
        <v>300</v>
      </c>
    </row>
    <row r="187" spans="1:16" x14ac:dyDescent="0.2">
      <c r="A187" s="94" t="str">
        <f t="shared" si="12"/>
        <v> BBS 90 </v>
      </c>
      <c r="B187" s="16" t="str">
        <f t="shared" si="13"/>
        <v>I</v>
      </c>
      <c r="C187" s="94">
        <f t="shared" si="14"/>
        <v>47469.370999999999</v>
      </c>
      <c r="D187" t="str">
        <f t="shared" si="15"/>
        <v>vis</v>
      </c>
      <c r="E187">
        <f>VLOOKUP(C187,Active!C$21:E$960,3,FALSE)</f>
        <v>39293.988421507165</v>
      </c>
      <c r="F187" s="16" t="s">
        <v>234</v>
      </c>
      <c r="G187" t="str">
        <f t="shared" si="16"/>
        <v>47469.371</v>
      </c>
      <c r="H187" s="94">
        <f t="shared" si="17"/>
        <v>39294</v>
      </c>
      <c r="I187" s="103" t="s">
        <v>683</v>
      </c>
      <c r="J187" s="104" t="s">
        <v>684</v>
      </c>
      <c r="K187" s="103">
        <v>39294</v>
      </c>
      <c r="L187" s="103" t="s">
        <v>351</v>
      </c>
      <c r="M187" s="104" t="s">
        <v>238</v>
      </c>
      <c r="N187" s="104"/>
      <c r="O187" s="105" t="s">
        <v>244</v>
      </c>
      <c r="P187" s="105" t="s">
        <v>685</v>
      </c>
    </row>
    <row r="188" spans="1:16" x14ac:dyDescent="0.2">
      <c r="A188" s="94" t="str">
        <f t="shared" si="12"/>
        <v> BBS 90 </v>
      </c>
      <c r="B188" s="16" t="str">
        <f t="shared" si="13"/>
        <v>II</v>
      </c>
      <c r="C188" s="94">
        <f t="shared" si="14"/>
        <v>47471.415000000001</v>
      </c>
      <c r="D188" t="str">
        <f t="shared" si="15"/>
        <v>vis</v>
      </c>
      <c r="E188">
        <f>VLOOKUP(C188,Active!C$21:E$960,3,FALSE)</f>
        <v>39297.481210453006</v>
      </c>
      <c r="F188" s="16" t="s">
        <v>234</v>
      </c>
      <c r="G188" t="str">
        <f t="shared" si="16"/>
        <v>47471.415</v>
      </c>
      <c r="H188" s="94">
        <f t="shared" si="17"/>
        <v>39297.5</v>
      </c>
      <c r="I188" s="103" t="s">
        <v>686</v>
      </c>
      <c r="J188" s="104" t="s">
        <v>687</v>
      </c>
      <c r="K188" s="103">
        <v>39297.5</v>
      </c>
      <c r="L188" s="103" t="s">
        <v>580</v>
      </c>
      <c r="M188" s="104" t="s">
        <v>238</v>
      </c>
      <c r="N188" s="104"/>
      <c r="O188" s="105" t="s">
        <v>272</v>
      </c>
      <c r="P188" s="105" t="s">
        <v>685</v>
      </c>
    </row>
    <row r="189" spans="1:16" x14ac:dyDescent="0.2">
      <c r="A189" s="94" t="str">
        <f t="shared" si="12"/>
        <v> AOEB 1 </v>
      </c>
      <c r="B189" s="16" t="str">
        <f t="shared" si="13"/>
        <v>I</v>
      </c>
      <c r="C189" s="94">
        <f t="shared" si="14"/>
        <v>47477.571000000004</v>
      </c>
      <c r="D189" t="str">
        <f t="shared" si="15"/>
        <v>vis</v>
      </c>
      <c r="E189">
        <f>VLOOKUP(C189,Active!C$21:E$960,3,FALSE)</f>
        <v>39308.000588511015</v>
      </c>
      <c r="F189" s="16" t="s">
        <v>234</v>
      </c>
      <c r="G189" t="str">
        <f t="shared" si="16"/>
        <v>47477.571</v>
      </c>
      <c r="H189" s="94">
        <f t="shared" si="17"/>
        <v>39308</v>
      </c>
      <c r="I189" s="103" t="s">
        <v>688</v>
      </c>
      <c r="J189" s="104" t="s">
        <v>689</v>
      </c>
      <c r="K189" s="103">
        <v>39308</v>
      </c>
      <c r="L189" s="103" t="s">
        <v>307</v>
      </c>
      <c r="M189" s="104" t="s">
        <v>238</v>
      </c>
      <c r="N189" s="104"/>
      <c r="O189" s="105" t="s">
        <v>308</v>
      </c>
      <c r="P189" s="105" t="s">
        <v>300</v>
      </c>
    </row>
    <row r="190" spans="1:16" x14ac:dyDescent="0.2">
      <c r="A190" s="94" t="str">
        <f t="shared" si="12"/>
        <v> AOEB 1 </v>
      </c>
      <c r="B190" s="16" t="str">
        <f t="shared" si="13"/>
        <v>I</v>
      </c>
      <c r="C190" s="94">
        <f t="shared" si="14"/>
        <v>47495.707999999999</v>
      </c>
      <c r="D190" t="str">
        <f t="shared" si="15"/>
        <v>vis</v>
      </c>
      <c r="E190">
        <f>VLOOKUP(C190,Active!C$21:E$960,3,FALSE)</f>
        <v>39338.993109602307</v>
      </c>
      <c r="F190" s="16" t="s">
        <v>234</v>
      </c>
      <c r="G190" t="str">
        <f t="shared" si="16"/>
        <v>47495.708</v>
      </c>
      <c r="H190" s="94">
        <f t="shared" si="17"/>
        <v>39339</v>
      </c>
      <c r="I190" s="103" t="s">
        <v>690</v>
      </c>
      <c r="J190" s="104" t="s">
        <v>691</v>
      </c>
      <c r="K190" s="103">
        <v>39339</v>
      </c>
      <c r="L190" s="103" t="s">
        <v>264</v>
      </c>
      <c r="M190" s="104" t="s">
        <v>238</v>
      </c>
      <c r="N190" s="104"/>
      <c r="O190" s="105" t="s">
        <v>613</v>
      </c>
      <c r="P190" s="105" t="s">
        <v>300</v>
      </c>
    </row>
    <row r="191" spans="1:16" x14ac:dyDescent="0.2">
      <c r="A191" s="94" t="str">
        <f t="shared" si="12"/>
        <v> BBS 90 </v>
      </c>
      <c r="B191" s="16" t="str">
        <f t="shared" si="13"/>
        <v>I</v>
      </c>
      <c r="C191" s="94">
        <f t="shared" si="14"/>
        <v>47524.383999999998</v>
      </c>
      <c r="D191" t="str">
        <f t="shared" si="15"/>
        <v>vis</v>
      </c>
      <c r="E191">
        <f>VLOOKUP(C191,Active!C$21:E$960,3,FALSE)</f>
        <v>39387.994682895252</v>
      </c>
      <c r="F191" s="16" t="s">
        <v>234</v>
      </c>
      <c r="G191" t="str">
        <f t="shared" si="16"/>
        <v>47524.384</v>
      </c>
      <c r="H191" s="94">
        <f t="shared" si="17"/>
        <v>39388</v>
      </c>
      <c r="I191" s="103" t="s">
        <v>692</v>
      </c>
      <c r="J191" s="104" t="s">
        <v>693</v>
      </c>
      <c r="K191" s="103">
        <v>39388</v>
      </c>
      <c r="L191" s="103" t="s">
        <v>271</v>
      </c>
      <c r="M191" s="104" t="s">
        <v>238</v>
      </c>
      <c r="N191" s="104"/>
      <c r="O191" s="105" t="s">
        <v>272</v>
      </c>
      <c r="P191" s="105" t="s">
        <v>685</v>
      </c>
    </row>
    <row r="192" spans="1:16" x14ac:dyDescent="0.2">
      <c r="A192" s="94" t="str">
        <f t="shared" si="12"/>
        <v> BBS 90 </v>
      </c>
      <c r="B192" s="16" t="str">
        <f t="shared" si="13"/>
        <v>I</v>
      </c>
      <c r="C192" s="94">
        <f t="shared" si="14"/>
        <v>47527.311999999998</v>
      </c>
      <c r="D192" t="str">
        <f t="shared" si="15"/>
        <v>vis</v>
      </c>
      <c r="E192">
        <f>VLOOKUP(C192,Active!C$21:E$960,3,FALSE)</f>
        <v>39392.998051796138</v>
      </c>
      <c r="F192" s="16" t="s">
        <v>234</v>
      </c>
      <c r="G192" t="str">
        <f t="shared" si="16"/>
        <v>47527.312</v>
      </c>
      <c r="H192" s="94">
        <f t="shared" si="17"/>
        <v>39393</v>
      </c>
      <c r="I192" s="103" t="s">
        <v>694</v>
      </c>
      <c r="J192" s="104" t="s">
        <v>695</v>
      </c>
      <c r="K192" s="103">
        <v>39393</v>
      </c>
      <c r="L192" s="103" t="s">
        <v>243</v>
      </c>
      <c r="M192" s="104" t="s">
        <v>238</v>
      </c>
      <c r="N192" s="104"/>
      <c r="O192" s="105" t="s">
        <v>272</v>
      </c>
      <c r="P192" s="105" t="s">
        <v>685</v>
      </c>
    </row>
    <row r="193" spans="1:16" x14ac:dyDescent="0.2">
      <c r="A193" s="94" t="str">
        <f t="shared" si="12"/>
        <v> BBS 91 </v>
      </c>
      <c r="B193" s="16" t="str">
        <f t="shared" si="13"/>
        <v>I</v>
      </c>
      <c r="C193" s="94">
        <f t="shared" si="14"/>
        <v>47551.303</v>
      </c>
      <c r="D193" t="str">
        <f t="shared" si="15"/>
        <v>vis</v>
      </c>
      <c r="E193">
        <f>VLOOKUP(C193,Active!C$21:E$960,3,FALSE)</f>
        <v>39433.993893087507</v>
      </c>
      <c r="F193" s="16" t="s">
        <v>234</v>
      </c>
      <c r="G193" t="str">
        <f t="shared" si="16"/>
        <v>47551.303</v>
      </c>
      <c r="H193" s="94">
        <f t="shared" si="17"/>
        <v>39434</v>
      </c>
      <c r="I193" s="103" t="s">
        <v>696</v>
      </c>
      <c r="J193" s="104" t="s">
        <v>697</v>
      </c>
      <c r="K193" s="103">
        <v>39434</v>
      </c>
      <c r="L193" s="103" t="s">
        <v>264</v>
      </c>
      <c r="M193" s="104" t="s">
        <v>238</v>
      </c>
      <c r="N193" s="104"/>
      <c r="O193" s="105" t="s">
        <v>272</v>
      </c>
      <c r="P193" s="105" t="s">
        <v>698</v>
      </c>
    </row>
    <row r="194" spans="1:16" x14ac:dyDescent="0.2">
      <c r="A194" s="94" t="str">
        <f t="shared" si="12"/>
        <v> BBS 91 </v>
      </c>
      <c r="B194" s="16" t="str">
        <f t="shared" si="13"/>
        <v>I</v>
      </c>
      <c r="C194" s="94">
        <f t="shared" si="14"/>
        <v>47558.328000000001</v>
      </c>
      <c r="D194" t="str">
        <f t="shared" si="15"/>
        <v>vis</v>
      </c>
      <c r="E194">
        <f>VLOOKUP(C194,Active!C$21:E$960,3,FALSE)</f>
        <v>39445.998219087749</v>
      </c>
      <c r="F194" s="16" t="s">
        <v>234</v>
      </c>
      <c r="G194" t="str">
        <f t="shared" si="16"/>
        <v>47558.328</v>
      </c>
      <c r="H194" s="94">
        <f t="shared" si="17"/>
        <v>39446</v>
      </c>
      <c r="I194" s="103" t="s">
        <v>699</v>
      </c>
      <c r="J194" s="104" t="s">
        <v>700</v>
      </c>
      <c r="K194" s="103">
        <v>39446</v>
      </c>
      <c r="L194" s="103" t="s">
        <v>243</v>
      </c>
      <c r="M194" s="104" t="s">
        <v>238</v>
      </c>
      <c r="N194" s="104"/>
      <c r="O194" s="105" t="s">
        <v>521</v>
      </c>
      <c r="P194" s="105" t="s">
        <v>698</v>
      </c>
    </row>
    <row r="195" spans="1:16" x14ac:dyDescent="0.2">
      <c r="A195" s="94" t="str">
        <f t="shared" si="12"/>
        <v> BBS 91 </v>
      </c>
      <c r="B195" s="16" t="str">
        <f t="shared" si="13"/>
        <v>I</v>
      </c>
      <c r="C195" s="94">
        <f t="shared" si="14"/>
        <v>47565.339</v>
      </c>
      <c r="D195" t="str">
        <f t="shared" si="15"/>
        <v>vis</v>
      </c>
      <c r="E195">
        <f>VLOOKUP(C195,Active!C$21:E$960,3,FALSE)</f>
        <v>39457.978621876027</v>
      </c>
      <c r="F195" s="16" t="s">
        <v>234</v>
      </c>
      <c r="G195" t="str">
        <f t="shared" si="16"/>
        <v>47565.339</v>
      </c>
      <c r="H195" s="94">
        <f t="shared" si="17"/>
        <v>39458</v>
      </c>
      <c r="I195" s="103" t="s">
        <v>701</v>
      </c>
      <c r="J195" s="104" t="s">
        <v>702</v>
      </c>
      <c r="K195" s="103">
        <v>39458</v>
      </c>
      <c r="L195" s="103" t="s">
        <v>703</v>
      </c>
      <c r="M195" s="104" t="s">
        <v>238</v>
      </c>
      <c r="N195" s="104"/>
      <c r="O195" s="105" t="s">
        <v>244</v>
      </c>
      <c r="P195" s="105" t="s">
        <v>698</v>
      </c>
    </row>
    <row r="196" spans="1:16" x14ac:dyDescent="0.2">
      <c r="A196" s="94" t="str">
        <f t="shared" si="12"/>
        <v> BBS 92 </v>
      </c>
      <c r="B196" s="16" t="str">
        <f t="shared" si="13"/>
        <v>I</v>
      </c>
      <c r="C196" s="94">
        <f t="shared" si="14"/>
        <v>47741.493999999999</v>
      </c>
      <c r="D196" t="str">
        <f t="shared" si="15"/>
        <v>vis</v>
      </c>
      <c r="E196">
        <f>VLOOKUP(C196,Active!C$21:E$960,3,FALSE)</f>
        <v>39758.992436334775</v>
      </c>
      <c r="F196" s="16" t="s">
        <v>234</v>
      </c>
      <c r="G196" t="str">
        <f t="shared" si="16"/>
        <v>47741.494</v>
      </c>
      <c r="H196" s="94">
        <f t="shared" si="17"/>
        <v>39759</v>
      </c>
      <c r="I196" s="103" t="s">
        <v>704</v>
      </c>
      <c r="J196" s="104" t="s">
        <v>705</v>
      </c>
      <c r="K196" s="103">
        <v>39759</v>
      </c>
      <c r="L196" s="103" t="s">
        <v>264</v>
      </c>
      <c r="M196" s="104" t="s">
        <v>238</v>
      </c>
      <c r="N196" s="104"/>
      <c r="O196" s="105" t="s">
        <v>244</v>
      </c>
      <c r="P196" s="105" t="s">
        <v>706</v>
      </c>
    </row>
    <row r="197" spans="1:16" x14ac:dyDescent="0.2">
      <c r="A197" s="94" t="str">
        <f t="shared" si="12"/>
        <v> BBS 93 </v>
      </c>
      <c r="B197" s="16" t="str">
        <f t="shared" si="13"/>
        <v>I</v>
      </c>
      <c r="C197" s="94">
        <f t="shared" si="14"/>
        <v>47823.423000000003</v>
      </c>
      <c r="D197" t="str">
        <f t="shared" si="15"/>
        <v>vis</v>
      </c>
      <c r="E197">
        <f>VLOOKUP(C197,Active!C$21:E$960,3,FALSE)</f>
        <v>39898.992781512556</v>
      </c>
      <c r="F197" s="16" t="s">
        <v>234</v>
      </c>
      <c r="G197" t="str">
        <f t="shared" si="16"/>
        <v>47823.423</v>
      </c>
      <c r="H197" s="94">
        <f t="shared" si="17"/>
        <v>39899</v>
      </c>
      <c r="I197" s="103" t="s">
        <v>707</v>
      </c>
      <c r="J197" s="104" t="s">
        <v>708</v>
      </c>
      <c r="K197" s="103">
        <v>39899</v>
      </c>
      <c r="L197" s="103" t="s">
        <v>264</v>
      </c>
      <c r="M197" s="104" t="s">
        <v>238</v>
      </c>
      <c r="N197" s="104"/>
      <c r="O197" s="105" t="s">
        <v>272</v>
      </c>
      <c r="P197" s="105" t="s">
        <v>709</v>
      </c>
    </row>
    <row r="198" spans="1:16" x14ac:dyDescent="0.2">
      <c r="A198" s="94" t="str">
        <f t="shared" si="12"/>
        <v> BBS 94 </v>
      </c>
      <c r="B198" s="16" t="str">
        <f t="shared" si="13"/>
        <v>I</v>
      </c>
      <c r="C198" s="94">
        <f t="shared" si="14"/>
        <v>47850.347000000002</v>
      </c>
      <c r="D198" t="str">
        <f t="shared" si="15"/>
        <v>vis</v>
      </c>
      <c r="E198">
        <f>VLOOKUP(C198,Active!C$21:E$960,3,FALSE)</f>
        <v>39945.000535709063</v>
      </c>
      <c r="F198" s="16" t="s">
        <v>234</v>
      </c>
      <c r="G198" t="str">
        <f t="shared" si="16"/>
        <v>47850.347</v>
      </c>
      <c r="H198" s="94">
        <f t="shared" si="17"/>
        <v>39945</v>
      </c>
      <c r="I198" s="103" t="s">
        <v>710</v>
      </c>
      <c r="J198" s="104" t="s">
        <v>711</v>
      </c>
      <c r="K198" s="103">
        <v>39945</v>
      </c>
      <c r="L198" s="103" t="s">
        <v>307</v>
      </c>
      <c r="M198" s="104" t="s">
        <v>238</v>
      </c>
      <c r="N198" s="104"/>
      <c r="O198" s="105" t="s">
        <v>521</v>
      </c>
      <c r="P198" s="105" t="s">
        <v>712</v>
      </c>
    </row>
    <row r="199" spans="1:16" x14ac:dyDescent="0.2">
      <c r="A199" s="94" t="str">
        <f t="shared" si="12"/>
        <v> BBS 93 </v>
      </c>
      <c r="B199" s="16" t="str">
        <f t="shared" si="13"/>
        <v>I</v>
      </c>
      <c r="C199" s="94">
        <f t="shared" si="14"/>
        <v>47857.366999999998</v>
      </c>
      <c r="D199" t="str">
        <f t="shared" si="15"/>
        <v>vis</v>
      </c>
      <c r="E199">
        <f>VLOOKUP(C199,Active!C$21:E$960,3,FALSE)</f>
        <v>39956.99631770503</v>
      </c>
      <c r="F199" s="16" t="s">
        <v>234</v>
      </c>
      <c r="G199" t="str">
        <f t="shared" si="16"/>
        <v>47857.367</v>
      </c>
      <c r="H199" s="94">
        <f t="shared" si="17"/>
        <v>39957</v>
      </c>
      <c r="I199" s="103" t="s">
        <v>713</v>
      </c>
      <c r="J199" s="104" t="s">
        <v>714</v>
      </c>
      <c r="K199" s="103">
        <v>39957</v>
      </c>
      <c r="L199" s="103" t="s">
        <v>286</v>
      </c>
      <c r="M199" s="104" t="s">
        <v>238</v>
      </c>
      <c r="N199" s="104"/>
      <c r="O199" s="105" t="s">
        <v>244</v>
      </c>
      <c r="P199" s="105" t="s">
        <v>709</v>
      </c>
    </row>
    <row r="200" spans="1:16" x14ac:dyDescent="0.2">
      <c r="A200" s="94" t="str">
        <f t="shared" si="12"/>
        <v> AOEB 1 </v>
      </c>
      <c r="B200" s="16" t="str">
        <f t="shared" si="13"/>
        <v>I</v>
      </c>
      <c r="C200" s="94">
        <f t="shared" si="14"/>
        <v>47886.623</v>
      </c>
      <c r="D200" t="str">
        <f t="shared" si="15"/>
        <v>vis</v>
      </c>
      <c r="E200">
        <f>VLOOKUP(C200,Active!C$21:E$960,3,FALSE)</f>
        <v>40006.988995493375</v>
      </c>
      <c r="F200" s="16" t="s">
        <v>234</v>
      </c>
      <c r="G200" t="str">
        <f t="shared" si="16"/>
        <v>47886.623</v>
      </c>
      <c r="H200" s="94">
        <f t="shared" si="17"/>
        <v>40007</v>
      </c>
      <c r="I200" s="103" t="s">
        <v>715</v>
      </c>
      <c r="J200" s="104" t="s">
        <v>716</v>
      </c>
      <c r="K200" s="103">
        <v>40007</v>
      </c>
      <c r="L200" s="103" t="s">
        <v>237</v>
      </c>
      <c r="M200" s="104" t="s">
        <v>238</v>
      </c>
      <c r="N200" s="104"/>
      <c r="O200" s="105" t="s">
        <v>717</v>
      </c>
      <c r="P200" s="105" t="s">
        <v>300</v>
      </c>
    </row>
    <row r="201" spans="1:16" x14ac:dyDescent="0.2">
      <c r="A201" s="94" t="str">
        <f t="shared" si="12"/>
        <v> BBS 94 </v>
      </c>
      <c r="B201" s="16" t="str">
        <f t="shared" si="13"/>
        <v>I</v>
      </c>
      <c r="C201" s="94">
        <f t="shared" si="14"/>
        <v>47929.351000000002</v>
      </c>
      <c r="D201" t="str">
        <f t="shared" si="15"/>
        <v>vis</v>
      </c>
      <c r="E201">
        <f>VLOOKUP(C201,Active!C$21:E$960,3,FALSE)</f>
        <v>40080.00263838852</v>
      </c>
      <c r="F201" s="16" t="s">
        <v>234</v>
      </c>
      <c r="G201" t="str">
        <f t="shared" si="16"/>
        <v>47929.351</v>
      </c>
      <c r="H201" s="94">
        <f t="shared" si="17"/>
        <v>40080</v>
      </c>
      <c r="I201" s="103" t="s">
        <v>718</v>
      </c>
      <c r="J201" s="104" t="s">
        <v>719</v>
      </c>
      <c r="K201" s="103">
        <v>40080</v>
      </c>
      <c r="L201" s="103" t="s">
        <v>276</v>
      </c>
      <c r="M201" s="104" t="s">
        <v>238</v>
      </c>
      <c r="N201" s="104"/>
      <c r="O201" s="105" t="s">
        <v>272</v>
      </c>
      <c r="P201" s="105" t="s">
        <v>712</v>
      </c>
    </row>
    <row r="202" spans="1:16" x14ac:dyDescent="0.2">
      <c r="A202" s="94" t="str">
        <f t="shared" si="12"/>
        <v> BBS 96 </v>
      </c>
      <c r="B202" s="16" t="str">
        <f t="shared" si="13"/>
        <v>I</v>
      </c>
      <c r="C202" s="94">
        <f t="shared" si="14"/>
        <v>48146.451999999997</v>
      </c>
      <c r="D202" t="str">
        <f t="shared" si="15"/>
        <v>vis</v>
      </c>
      <c r="E202">
        <f>VLOOKUP(C202,Active!C$21:E$960,3,FALSE)</f>
        <v>40450.985012620338</v>
      </c>
      <c r="F202" s="16" t="s">
        <v>234</v>
      </c>
      <c r="G202" t="str">
        <f t="shared" si="16"/>
        <v>48146.452</v>
      </c>
      <c r="H202" s="94">
        <f t="shared" si="17"/>
        <v>40451</v>
      </c>
      <c r="I202" s="103" t="s">
        <v>720</v>
      </c>
      <c r="J202" s="104" t="s">
        <v>721</v>
      </c>
      <c r="K202" s="103">
        <v>40451</v>
      </c>
      <c r="L202" s="103" t="s">
        <v>652</v>
      </c>
      <c r="M202" s="104" t="s">
        <v>238</v>
      </c>
      <c r="N202" s="104"/>
      <c r="O202" s="105" t="s">
        <v>272</v>
      </c>
      <c r="P202" s="105" t="s">
        <v>722</v>
      </c>
    </row>
    <row r="203" spans="1:16" x14ac:dyDescent="0.2">
      <c r="A203" s="94" t="str">
        <f t="shared" ref="A203:A266" si="18">P203</f>
        <v> AOEB 1 </v>
      </c>
      <c r="B203" s="16" t="str">
        <f t="shared" ref="B203:B266" si="19">IF(H203=INT(H203),"I","II")</f>
        <v>I</v>
      </c>
      <c r="C203" s="94">
        <f t="shared" ref="C203:C266" si="20">1*G203</f>
        <v>48158.745999999999</v>
      </c>
      <c r="D203" t="str">
        <f t="shared" ref="D203:D266" si="21">VLOOKUP(F203,I$1:J$5,2,FALSE)</f>
        <v>vis</v>
      </c>
      <c r="E203">
        <f>VLOOKUP(C203,Active!C$21:E$960,3,FALSE)</f>
        <v>40471.993010320984</v>
      </c>
      <c r="F203" s="16" t="s">
        <v>234</v>
      </c>
      <c r="G203" t="str">
        <f t="shared" ref="G203:G266" si="22">MID(I203,3,LEN(I203)-3)</f>
        <v>48158.746</v>
      </c>
      <c r="H203" s="94">
        <f t="shared" ref="H203:H266" si="23">1*K203</f>
        <v>40472</v>
      </c>
      <c r="I203" s="103" t="s">
        <v>723</v>
      </c>
      <c r="J203" s="104" t="s">
        <v>724</v>
      </c>
      <c r="K203" s="103">
        <v>40472</v>
      </c>
      <c r="L203" s="103" t="s">
        <v>264</v>
      </c>
      <c r="M203" s="104" t="s">
        <v>238</v>
      </c>
      <c r="N203" s="104"/>
      <c r="O203" s="105" t="s">
        <v>308</v>
      </c>
      <c r="P203" s="105" t="s">
        <v>300</v>
      </c>
    </row>
    <row r="204" spans="1:16" x14ac:dyDescent="0.2">
      <c r="A204" s="94" t="str">
        <f t="shared" si="18"/>
        <v> AOEB 1 </v>
      </c>
      <c r="B204" s="16" t="str">
        <f t="shared" si="19"/>
        <v>I</v>
      </c>
      <c r="C204" s="94">
        <f t="shared" si="20"/>
        <v>48188.595999999998</v>
      </c>
      <c r="D204" t="str">
        <f t="shared" si="21"/>
        <v>vis</v>
      </c>
      <c r="E204">
        <f>VLOOKUP(C204,Active!C$21:E$960,3,FALSE)</f>
        <v>40523.00071581667</v>
      </c>
      <c r="F204" s="16" t="s">
        <v>234</v>
      </c>
      <c r="G204" t="str">
        <f t="shared" si="22"/>
        <v>48188.596</v>
      </c>
      <c r="H204" s="94">
        <f t="shared" si="23"/>
        <v>40523</v>
      </c>
      <c r="I204" s="103" t="s">
        <v>725</v>
      </c>
      <c r="J204" s="104" t="s">
        <v>726</v>
      </c>
      <c r="K204" s="103">
        <v>40523</v>
      </c>
      <c r="L204" s="103" t="s">
        <v>307</v>
      </c>
      <c r="M204" s="104" t="s">
        <v>238</v>
      </c>
      <c r="N204" s="104"/>
      <c r="O204" s="105" t="s">
        <v>308</v>
      </c>
      <c r="P204" s="105" t="s">
        <v>300</v>
      </c>
    </row>
    <row r="205" spans="1:16" x14ac:dyDescent="0.2">
      <c r="A205" s="94" t="str">
        <f t="shared" si="18"/>
        <v> AOEB 1 </v>
      </c>
      <c r="B205" s="16" t="str">
        <f t="shared" si="19"/>
        <v>I</v>
      </c>
      <c r="C205" s="94">
        <f t="shared" si="20"/>
        <v>48219.607000000004</v>
      </c>
      <c r="D205" t="str">
        <f t="shared" si="21"/>
        <v>vis</v>
      </c>
      <c r="E205">
        <f>VLOOKUP(C205,Active!C$21:E$960,3,FALSE)</f>
        <v>40575.992339104014</v>
      </c>
      <c r="F205" s="16" t="s">
        <v>234</v>
      </c>
      <c r="G205" t="str">
        <f t="shared" si="22"/>
        <v>48219.607</v>
      </c>
      <c r="H205" s="94">
        <f t="shared" si="23"/>
        <v>40576</v>
      </c>
      <c r="I205" s="103" t="s">
        <v>727</v>
      </c>
      <c r="J205" s="104" t="s">
        <v>728</v>
      </c>
      <c r="K205" s="103">
        <v>40576</v>
      </c>
      <c r="L205" s="103" t="s">
        <v>264</v>
      </c>
      <c r="M205" s="104" t="s">
        <v>238</v>
      </c>
      <c r="N205" s="104"/>
      <c r="O205" s="105" t="s">
        <v>308</v>
      </c>
      <c r="P205" s="105" t="s">
        <v>300</v>
      </c>
    </row>
    <row r="206" spans="1:16" x14ac:dyDescent="0.2">
      <c r="A206" s="94" t="str">
        <f t="shared" si="18"/>
        <v> AOEB 1 </v>
      </c>
      <c r="B206" s="16" t="str">
        <f t="shared" si="19"/>
        <v>I</v>
      </c>
      <c r="C206" s="94">
        <f t="shared" si="20"/>
        <v>48219.608</v>
      </c>
      <c r="D206" t="str">
        <f t="shared" si="21"/>
        <v>vis</v>
      </c>
      <c r="E206">
        <f>VLOOKUP(C206,Active!C$21:E$960,3,FALSE)</f>
        <v>40575.99404790486</v>
      </c>
      <c r="F206" s="16" t="s">
        <v>234</v>
      </c>
      <c r="G206" t="str">
        <f t="shared" si="22"/>
        <v>48219.608</v>
      </c>
      <c r="H206" s="94">
        <f t="shared" si="23"/>
        <v>40576</v>
      </c>
      <c r="I206" s="103" t="s">
        <v>729</v>
      </c>
      <c r="J206" s="104" t="s">
        <v>730</v>
      </c>
      <c r="K206" s="103">
        <v>40576</v>
      </c>
      <c r="L206" s="103" t="s">
        <v>271</v>
      </c>
      <c r="M206" s="104" t="s">
        <v>238</v>
      </c>
      <c r="N206" s="104"/>
      <c r="O206" s="105" t="s">
        <v>304</v>
      </c>
      <c r="P206" s="105" t="s">
        <v>300</v>
      </c>
    </row>
    <row r="207" spans="1:16" x14ac:dyDescent="0.2">
      <c r="A207" s="94" t="str">
        <f t="shared" si="18"/>
        <v> AOEB 1 </v>
      </c>
      <c r="B207" s="16" t="str">
        <f t="shared" si="19"/>
        <v>I</v>
      </c>
      <c r="C207" s="94">
        <f t="shared" si="20"/>
        <v>48236.578999999998</v>
      </c>
      <c r="D207" t="str">
        <f t="shared" si="21"/>
        <v>vis</v>
      </c>
      <c r="E207">
        <f>VLOOKUP(C207,Active!C$21:E$960,3,FALSE)</f>
        <v>40604.994107200248</v>
      </c>
      <c r="F207" s="16" t="s">
        <v>234</v>
      </c>
      <c r="G207" t="str">
        <f t="shared" si="22"/>
        <v>48236.579</v>
      </c>
      <c r="H207" s="94">
        <f t="shared" si="23"/>
        <v>40605</v>
      </c>
      <c r="I207" s="103" t="s">
        <v>731</v>
      </c>
      <c r="J207" s="104" t="s">
        <v>732</v>
      </c>
      <c r="K207" s="103">
        <v>40605</v>
      </c>
      <c r="L207" s="103" t="s">
        <v>271</v>
      </c>
      <c r="M207" s="104" t="s">
        <v>238</v>
      </c>
      <c r="N207" s="104"/>
      <c r="O207" s="105" t="s">
        <v>308</v>
      </c>
      <c r="P207" s="105" t="s">
        <v>300</v>
      </c>
    </row>
    <row r="208" spans="1:16" x14ac:dyDescent="0.2">
      <c r="A208" s="94" t="str">
        <f t="shared" si="18"/>
        <v> BBS 97 </v>
      </c>
      <c r="B208" s="16" t="str">
        <f t="shared" si="19"/>
        <v>I</v>
      </c>
      <c r="C208" s="94">
        <f t="shared" si="20"/>
        <v>48255.305999999997</v>
      </c>
      <c r="D208" t="str">
        <f t="shared" si="21"/>
        <v>vis</v>
      </c>
      <c r="E208">
        <f>VLOOKUP(C208,Active!C$21:E$960,3,FALSE)</f>
        <v>40636.99482079548</v>
      </c>
      <c r="F208" s="16" t="s">
        <v>234</v>
      </c>
      <c r="G208" t="str">
        <f t="shared" si="22"/>
        <v>48255.306</v>
      </c>
      <c r="H208" s="94">
        <f t="shared" si="23"/>
        <v>40637</v>
      </c>
      <c r="I208" s="103" t="s">
        <v>733</v>
      </c>
      <c r="J208" s="104" t="s">
        <v>734</v>
      </c>
      <c r="K208" s="103">
        <v>40637</v>
      </c>
      <c r="L208" s="103" t="s">
        <v>271</v>
      </c>
      <c r="M208" s="104" t="s">
        <v>238</v>
      </c>
      <c r="N208" s="104"/>
      <c r="O208" s="105" t="s">
        <v>244</v>
      </c>
      <c r="P208" s="105" t="s">
        <v>735</v>
      </c>
    </row>
    <row r="209" spans="1:16" x14ac:dyDescent="0.2">
      <c r="A209" s="94" t="str">
        <f t="shared" si="18"/>
        <v> BBS 98 </v>
      </c>
      <c r="B209" s="16" t="str">
        <f t="shared" si="19"/>
        <v>I</v>
      </c>
      <c r="C209" s="94">
        <f t="shared" si="20"/>
        <v>48466.571000000004</v>
      </c>
      <c r="D209" t="str">
        <f t="shared" si="21"/>
        <v>vis</v>
      </c>
      <c r="E209">
        <f>VLOOKUP(C209,Active!C$21:E$960,3,FALSE)</f>
        <v>40998.004633242635</v>
      </c>
      <c r="F209" s="16" t="s">
        <v>234</v>
      </c>
      <c r="G209" t="str">
        <f t="shared" si="22"/>
        <v>48466.571</v>
      </c>
      <c r="H209" s="94">
        <f t="shared" si="23"/>
        <v>40998</v>
      </c>
      <c r="I209" s="103" t="s">
        <v>736</v>
      </c>
      <c r="J209" s="104" t="s">
        <v>737</v>
      </c>
      <c r="K209" s="103">
        <v>40998</v>
      </c>
      <c r="L209" s="103" t="s">
        <v>411</v>
      </c>
      <c r="M209" s="104" t="s">
        <v>238</v>
      </c>
      <c r="N209" s="104"/>
      <c r="O209" s="105" t="s">
        <v>244</v>
      </c>
      <c r="P209" s="105" t="s">
        <v>738</v>
      </c>
    </row>
    <row r="210" spans="1:16" x14ac:dyDescent="0.2">
      <c r="A210" s="94" t="str">
        <f t="shared" si="18"/>
        <v> BBS 99 </v>
      </c>
      <c r="B210" s="16" t="str">
        <f t="shared" si="19"/>
        <v>I</v>
      </c>
      <c r="C210" s="94">
        <f t="shared" si="20"/>
        <v>48534.44</v>
      </c>
      <c r="D210" t="str">
        <f t="shared" si="21"/>
        <v>vis</v>
      </c>
      <c r="E210">
        <f>VLOOKUP(C210,Active!C$21:E$960,3,FALSE)</f>
        <v>41113.979238411383</v>
      </c>
      <c r="F210" s="16" t="s">
        <v>234</v>
      </c>
      <c r="G210" t="str">
        <f t="shared" si="22"/>
        <v>48534.440</v>
      </c>
      <c r="H210" s="94">
        <f t="shared" si="23"/>
        <v>41114</v>
      </c>
      <c r="I210" s="103" t="s">
        <v>739</v>
      </c>
      <c r="J210" s="104" t="s">
        <v>740</v>
      </c>
      <c r="K210" s="103">
        <v>41114</v>
      </c>
      <c r="L210" s="103" t="s">
        <v>636</v>
      </c>
      <c r="M210" s="104" t="s">
        <v>238</v>
      </c>
      <c r="N210" s="104"/>
      <c r="O210" s="105" t="s">
        <v>272</v>
      </c>
      <c r="P210" s="105" t="s">
        <v>741</v>
      </c>
    </row>
    <row r="211" spans="1:16" x14ac:dyDescent="0.2">
      <c r="A211" s="94" t="str">
        <f t="shared" si="18"/>
        <v> BBS 100 </v>
      </c>
      <c r="B211" s="16" t="str">
        <f t="shared" si="19"/>
        <v>I</v>
      </c>
      <c r="C211" s="94">
        <f t="shared" si="20"/>
        <v>48564.290999999997</v>
      </c>
      <c r="D211" t="str">
        <f t="shared" si="21"/>
        <v>vis</v>
      </c>
      <c r="E211">
        <f>VLOOKUP(C211,Active!C$21:E$960,3,FALSE)</f>
        <v>41164.988652707922</v>
      </c>
      <c r="F211" s="16" t="s">
        <v>234</v>
      </c>
      <c r="G211" t="str">
        <f t="shared" si="22"/>
        <v>48564.291</v>
      </c>
      <c r="H211" s="94">
        <f t="shared" si="23"/>
        <v>41165</v>
      </c>
      <c r="I211" s="103" t="s">
        <v>742</v>
      </c>
      <c r="J211" s="104" t="s">
        <v>743</v>
      </c>
      <c r="K211" s="103">
        <v>41165</v>
      </c>
      <c r="L211" s="103" t="s">
        <v>351</v>
      </c>
      <c r="M211" s="104" t="s">
        <v>238</v>
      </c>
      <c r="N211" s="104"/>
      <c r="O211" s="105" t="s">
        <v>521</v>
      </c>
      <c r="P211" s="105" t="s">
        <v>744</v>
      </c>
    </row>
    <row r="212" spans="1:16" x14ac:dyDescent="0.2">
      <c r="A212" s="94" t="str">
        <f t="shared" si="18"/>
        <v> BBS 99 </v>
      </c>
      <c r="B212" s="16" t="str">
        <f t="shared" si="19"/>
        <v>I</v>
      </c>
      <c r="C212" s="94">
        <f t="shared" si="20"/>
        <v>48564.290999999997</v>
      </c>
      <c r="D212" t="str">
        <f t="shared" si="21"/>
        <v>vis</v>
      </c>
      <c r="E212">
        <f>VLOOKUP(C212,Active!C$21:E$960,3,FALSE)</f>
        <v>41164.988652707922</v>
      </c>
      <c r="F212" s="16" t="s">
        <v>234</v>
      </c>
      <c r="G212" t="str">
        <f t="shared" si="22"/>
        <v>48564.291</v>
      </c>
      <c r="H212" s="94">
        <f t="shared" si="23"/>
        <v>41165</v>
      </c>
      <c r="I212" s="103" t="s">
        <v>742</v>
      </c>
      <c r="J212" s="104" t="s">
        <v>743</v>
      </c>
      <c r="K212" s="103">
        <v>41165</v>
      </c>
      <c r="L212" s="103" t="s">
        <v>351</v>
      </c>
      <c r="M212" s="104" t="s">
        <v>238</v>
      </c>
      <c r="N212" s="104"/>
      <c r="O212" s="105" t="s">
        <v>272</v>
      </c>
      <c r="P212" s="105" t="s">
        <v>741</v>
      </c>
    </row>
    <row r="213" spans="1:16" x14ac:dyDescent="0.2">
      <c r="A213" s="94" t="str">
        <f t="shared" si="18"/>
        <v> BBS 99 </v>
      </c>
      <c r="B213" s="16" t="str">
        <f t="shared" si="19"/>
        <v>I</v>
      </c>
      <c r="C213" s="94">
        <f t="shared" si="20"/>
        <v>48564.307999999997</v>
      </c>
      <c r="D213" t="str">
        <f t="shared" si="21"/>
        <v>vis</v>
      </c>
      <c r="E213">
        <f>VLOOKUP(C213,Active!C$21:E$960,3,FALSE)</f>
        <v>41165.017702322439</v>
      </c>
      <c r="F213" s="16" t="s">
        <v>234</v>
      </c>
      <c r="G213" t="str">
        <f t="shared" si="22"/>
        <v>48564.308</v>
      </c>
      <c r="H213" s="94">
        <f t="shared" si="23"/>
        <v>41165</v>
      </c>
      <c r="I213" s="103" t="s">
        <v>745</v>
      </c>
      <c r="J213" s="104" t="s">
        <v>746</v>
      </c>
      <c r="K213" s="103">
        <v>41165</v>
      </c>
      <c r="L213" s="103" t="s">
        <v>379</v>
      </c>
      <c r="M213" s="104" t="s">
        <v>238</v>
      </c>
      <c r="N213" s="104"/>
      <c r="O213" s="105" t="s">
        <v>244</v>
      </c>
      <c r="P213" s="105" t="s">
        <v>741</v>
      </c>
    </row>
    <row r="214" spans="1:16" x14ac:dyDescent="0.2">
      <c r="A214" s="94" t="str">
        <f t="shared" si="18"/>
        <v> BBS 100 </v>
      </c>
      <c r="B214" s="16" t="str">
        <f t="shared" si="19"/>
        <v>I</v>
      </c>
      <c r="C214" s="94">
        <f t="shared" si="20"/>
        <v>48598.235999999997</v>
      </c>
      <c r="D214" t="str">
        <f t="shared" si="21"/>
        <v>vis</v>
      </c>
      <c r="E214">
        <f>VLOOKUP(C214,Active!C$21:E$960,3,FALSE)</f>
        <v>41222.993897701264</v>
      </c>
      <c r="F214" s="16" t="s">
        <v>234</v>
      </c>
      <c r="G214" t="str">
        <f t="shared" si="22"/>
        <v>48598.236</v>
      </c>
      <c r="H214" s="94">
        <f t="shared" si="23"/>
        <v>41223</v>
      </c>
      <c r="I214" s="103" t="s">
        <v>747</v>
      </c>
      <c r="J214" s="104" t="s">
        <v>748</v>
      </c>
      <c r="K214" s="103">
        <v>41223</v>
      </c>
      <c r="L214" s="103" t="s">
        <v>264</v>
      </c>
      <c r="M214" s="104" t="s">
        <v>238</v>
      </c>
      <c r="N214" s="104"/>
      <c r="O214" s="105" t="s">
        <v>272</v>
      </c>
      <c r="P214" s="105" t="s">
        <v>744</v>
      </c>
    </row>
    <row r="215" spans="1:16" x14ac:dyDescent="0.2">
      <c r="A215" s="94" t="str">
        <f t="shared" si="18"/>
        <v> BBS 100 </v>
      </c>
      <c r="B215" s="16" t="str">
        <f t="shared" si="19"/>
        <v>I</v>
      </c>
      <c r="C215" s="94">
        <f t="shared" si="20"/>
        <v>48653.248</v>
      </c>
      <c r="D215" t="str">
        <f t="shared" si="21"/>
        <v>vis</v>
      </c>
      <c r="E215">
        <f>VLOOKUP(C215,Active!C$21:E$960,3,FALSE)</f>
        <v>41316.998450288498</v>
      </c>
      <c r="F215" s="16" t="s">
        <v>234</v>
      </c>
      <c r="G215" t="str">
        <f t="shared" si="22"/>
        <v>48653.248</v>
      </c>
      <c r="H215" s="94">
        <f t="shared" si="23"/>
        <v>41317</v>
      </c>
      <c r="I215" s="103" t="s">
        <v>749</v>
      </c>
      <c r="J215" s="104" t="s">
        <v>750</v>
      </c>
      <c r="K215" s="103">
        <v>41317</v>
      </c>
      <c r="L215" s="103" t="s">
        <v>243</v>
      </c>
      <c r="M215" s="104" t="s">
        <v>238</v>
      </c>
      <c r="N215" s="104"/>
      <c r="O215" s="105" t="s">
        <v>244</v>
      </c>
      <c r="P215" s="105" t="s">
        <v>744</v>
      </c>
    </row>
    <row r="216" spans="1:16" x14ac:dyDescent="0.2">
      <c r="A216" s="94" t="str">
        <f t="shared" si="18"/>
        <v> AOEB 4 </v>
      </c>
      <c r="B216" s="16" t="str">
        <f t="shared" si="19"/>
        <v>I</v>
      </c>
      <c r="C216" s="94">
        <f t="shared" si="20"/>
        <v>48655.584000000003</v>
      </c>
      <c r="D216" t="str">
        <f t="shared" si="21"/>
        <v>vis</v>
      </c>
      <c r="E216">
        <f>VLOOKUP(C216,Active!C$21:E$960,3,FALSE)</f>
        <v>41320.99020908375</v>
      </c>
      <c r="F216" s="16" t="s">
        <v>234</v>
      </c>
      <c r="G216" t="str">
        <f t="shared" si="22"/>
        <v>48655.584</v>
      </c>
      <c r="H216" s="94">
        <f t="shared" si="23"/>
        <v>41321</v>
      </c>
      <c r="I216" s="103" t="s">
        <v>751</v>
      </c>
      <c r="J216" s="104" t="s">
        <v>752</v>
      </c>
      <c r="K216" s="103">
        <v>41321</v>
      </c>
      <c r="L216" s="103" t="s">
        <v>237</v>
      </c>
      <c r="M216" s="104" t="s">
        <v>238</v>
      </c>
      <c r="N216" s="104"/>
      <c r="O216" s="105" t="s">
        <v>308</v>
      </c>
      <c r="P216" s="105" t="s">
        <v>154</v>
      </c>
    </row>
    <row r="217" spans="1:16" x14ac:dyDescent="0.2">
      <c r="A217" s="94" t="str">
        <f t="shared" si="18"/>
        <v> BRNO 31 </v>
      </c>
      <c r="B217" s="16" t="str">
        <f t="shared" si="19"/>
        <v>I</v>
      </c>
      <c r="C217" s="94">
        <f t="shared" si="20"/>
        <v>48833.498</v>
      </c>
      <c r="D217" t="str">
        <f t="shared" si="21"/>
        <v>vis</v>
      </c>
      <c r="E217">
        <f>VLOOKUP(C217,Active!C$21:E$960,3,FALSE)</f>
        <v>41625.009804244895</v>
      </c>
      <c r="F217" s="16" t="s">
        <v>234</v>
      </c>
      <c r="G217" t="str">
        <f t="shared" si="22"/>
        <v>48833.498</v>
      </c>
      <c r="H217" s="94">
        <f t="shared" si="23"/>
        <v>41625</v>
      </c>
      <c r="I217" s="103" t="s">
        <v>753</v>
      </c>
      <c r="J217" s="104" t="s">
        <v>754</v>
      </c>
      <c r="K217" s="103">
        <v>41625</v>
      </c>
      <c r="L217" s="103" t="s">
        <v>318</v>
      </c>
      <c r="M217" s="104" t="s">
        <v>238</v>
      </c>
      <c r="N217" s="104"/>
      <c r="O217" s="105" t="s">
        <v>755</v>
      </c>
      <c r="P217" s="105" t="s">
        <v>756</v>
      </c>
    </row>
    <row r="218" spans="1:16" x14ac:dyDescent="0.2">
      <c r="A218" s="94" t="str">
        <f t="shared" si="18"/>
        <v> BBS 102 </v>
      </c>
      <c r="B218" s="16" t="str">
        <f t="shared" si="19"/>
        <v>I</v>
      </c>
      <c r="C218" s="94">
        <f t="shared" si="20"/>
        <v>48837.582999999999</v>
      </c>
      <c r="D218" t="str">
        <f t="shared" si="21"/>
        <v>vis</v>
      </c>
      <c r="E218">
        <f>VLOOKUP(C218,Active!C$21:E$960,3,FALSE)</f>
        <v>41631.990255734003</v>
      </c>
      <c r="F218" s="16" t="s">
        <v>234</v>
      </c>
      <c r="G218" t="str">
        <f t="shared" si="22"/>
        <v>48837.583</v>
      </c>
      <c r="H218" s="94">
        <f t="shared" si="23"/>
        <v>41632</v>
      </c>
      <c r="I218" s="103" t="s">
        <v>757</v>
      </c>
      <c r="J218" s="104" t="s">
        <v>758</v>
      </c>
      <c r="K218" s="103">
        <v>41632</v>
      </c>
      <c r="L218" s="103" t="s">
        <v>237</v>
      </c>
      <c r="M218" s="104" t="s">
        <v>238</v>
      </c>
      <c r="N218" s="104"/>
      <c r="O218" s="105" t="s">
        <v>244</v>
      </c>
      <c r="P218" s="105" t="s">
        <v>759</v>
      </c>
    </row>
    <row r="219" spans="1:16" x14ac:dyDescent="0.2">
      <c r="A219" s="94" t="str">
        <f t="shared" si="18"/>
        <v> BBS 102 </v>
      </c>
      <c r="B219" s="16" t="str">
        <f t="shared" si="19"/>
        <v>I</v>
      </c>
      <c r="C219" s="94">
        <f t="shared" si="20"/>
        <v>48891.421999999999</v>
      </c>
      <c r="D219" t="str">
        <f t="shared" si="21"/>
        <v>vis</v>
      </c>
      <c r="E219">
        <f>VLOOKUP(C219,Active!C$21:E$960,3,FALSE)</f>
        <v>41723.990384919351</v>
      </c>
      <c r="F219" s="16" t="s">
        <v>234</v>
      </c>
      <c r="G219" t="str">
        <f t="shared" si="22"/>
        <v>48891.422</v>
      </c>
      <c r="H219" s="94">
        <f t="shared" si="23"/>
        <v>41724</v>
      </c>
      <c r="I219" s="103" t="s">
        <v>760</v>
      </c>
      <c r="J219" s="104" t="s">
        <v>761</v>
      </c>
      <c r="K219" s="103">
        <v>41724</v>
      </c>
      <c r="L219" s="103" t="s">
        <v>237</v>
      </c>
      <c r="M219" s="104" t="s">
        <v>238</v>
      </c>
      <c r="N219" s="104"/>
      <c r="O219" s="105" t="s">
        <v>272</v>
      </c>
      <c r="P219" s="105" t="s">
        <v>759</v>
      </c>
    </row>
    <row r="220" spans="1:16" x14ac:dyDescent="0.2">
      <c r="A220" s="94" t="str">
        <f t="shared" si="18"/>
        <v> AOEB 4 </v>
      </c>
      <c r="B220" s="16" t="str">
        <f t="shared" si="19"/>
        <v>I</v>
      </c>
      <c r="C220" s="94">
        <f t="shared" si="20"/>
        <v>48893.766000000003</v>
      </c>
      <c r="D220" t="str">
        <f t="shared" si="21"/>
        <v>vis</v>
      </c>
      <c r="E220">
        <f>VLOOKUP(C220,Active!C$21:E$960,3,FALSE)</f>
        <v>41727.99581412143</v>
      </c>
      <c r="F220" s="16" t="s">
        <v>234</v>
      </c>
      <c r="G220" t="str">
        <f t="shared" si="22"/>
        <v>48893.766</v>
      </c>
      <c r="H220" s="94">
        <f t="shared" si="23"/>
        <v>41728</v>
      </c>
      <c r="I220" s="103" t="s">
        <v>762</v>
      </c>
      <c r="J220" s="104" t="s">
        <v>763</v>
      </c>
      <c r="K220" s="103">
        <v>41728</v>
      </c>
      <c r="L220" s="103" t="s">
        <v>286</v>
      </c>
      <c r="M220" s="104" t="s">
        <v>238</v>
      </c>
      <c r="N220" s="104"/>
      <c r="O220" s="105" t="s">
        <v>308</v>
      </c>
      <c r="P220" s="105" t="s">
        <v>154</v>
      </c>
    </row>
    <row r="221" spans="1:16" x14ac:dyDescent="0.2">
      <c r="A221" s="94" t="str">
        <f t="shared" si="18"/>
        <v> AOEB 4 </v>
      </c>
      <c r="B221" s="16" t="str">
        <f t="shared" si="19"/>
        <v>I</v>
      </c>
      <c r="C221" s="94">
        <f t="shared" si="20"/>
        <v>48896.692000000003</v>
      </c>
      <c r="D221" t="str">
        <f t="shared" si="21"/>
        <v>vis</v>
      </c>
      <c r="E221">
        <f>VLOOKUP(C221,Active!C$21:E$960,3,FALSE)</f>
        <v>41732.995765420601</v>
      </c>
      <c r="F221" s="16" t="s">
        <v>234</v>
      </c>
      <c r="G221" t="str">
        <f t="shared" si="22"/>
        <v>48896.692</v>
      </c>
      <c r="H221" s="94">
        <f t="shared" si="23"/>
        <v>41733</v>
      </c>
      <c r="I221" s="103" t="s">
        <v>764</v>
      </c>
      <c r="J221" s="104" t="s">
        <v>765</v>
      </c>
      <c r="K221" s="103">
        <v>41733</v>
      </c>
      <c r="L221" s="103" t="s">
        <v>286</v>
      </c>
      <c r="M221" s="104" t="s">
        <v>238</v>
      </c>
      <c r="N221" s="104"/>
      <c r="O221" s="105" t="s">
        <v>308</v>
      </c>
      <c r="P221" s="105" t="s">
        <v>154</v>
      </c>
    </row>
    <row r="222" spans="1:16" x14ac:dyDescent="0.2">
      <c r="A222" s="94" t="str">
        <f t="shared" si="18"/>
        <v> AOEB 4 </v>
      </c>
      <c r="B222" s="16" t="str">
        <f t="shared" si="19"/>
        <v>I</v>
      </c>
      <c r="C222" s="94">
        <f t="shared" si="20"/>
        <v>48954.63</v>
      </c>
      <c r="D222" t="str">
        <f t="shared" si="21"/>
        <v>vis</v>
      </c>
      <c r="E222">
        <f>VLOOKUP(C222,Active!C$21:E$960,3,FALSE)</f>
        <v>41832.000269307006</v>
      </c>
      <c r="F222" s="16" t="s">
        <v>234</v>
      </c>
      <c r="G222" t="str">
        <f t="shared" si="22"/>
        <v>48954.630</v>
      </c>
      <c r="H222" s="94">
        <f t="shared" si="23"/>
        <v>41832</v>
      </c>
      <c r="I222" s="103" t="s">
        <v>766</v>
      </c>
      <c r="J222" s="104" t="s">
        <v>767</v>
      </c>
      <c r="K222" s="103">
        <v>41832</v>
      </c>
      <c r="L222" s="103" t="s">
        <v>307</v>
      </c>
      <c r="M222" s="104" t="s">
        <v>238</v>
      </c>
      <c r="N222" s="104"/>
      <c r="O222" s="105" t="s">
        <v>304</v>
      </c>
      <c r="P222" s="105" t="s">
        <v>154</v>
      </c>
    </row>
    <row r="223" spans="1:16" x14ac:dyDescent="0.2">
      <c r="A223" s="94" t="str">
        <f t="shared" si="18"/>
        <v> BBS 103 </v>
      </c>
      <c r="B223" s="16" t="str">
        <f t="shared" si="19"/>
        <v>I</v>
      </c>
      <c r="C223" s="94">
        <f t="shared" si="20"/>
        <v>49021.351999999999</v>
      </c>
      <c r="D223" t="str">
        <f t="shared" si="21"/>
        <v>vis</v>
      </c>
      <c r="E223">
        <f>VLOOKUP(C223,Active!C$21:E$960,3,FALSE)</f>
        <v>41946.014879896073</v>
      </c>
      <c r="F223" s="16" t="s">
        <v>234</v>
      </c>
      <c r="G223" t="str">
        <f t="shared" si="22"/>
        <v>49021.352</v>
      </c>
      <c r="H223" s="94">
        <f t="shared" si="23"/>
        <v>41946</v>
      </c>
      <c r="I223" s="103" t="s">
        <v>768</v>
      </c>
      <c r="J223" s="104" t="s">
        <v>769</v>
      </c>
      <c r="K223" s="103">
        <v>41946</v>
      </c>
      <c r="L223" s="103" t="s">
        <v>260</v>
      </c>
      <c r="M223" s="104" t="s">
        <v>238</v>
      </c>
      <c r="N223" s="104"/>
      <c r="O223" s="105" t="s">
        <v>244</v>
      </c>
      <c r="P223" s="105" t="s">
        <v>770</v>
      </c>
    </row>
    <row r="224" spans="1:16" x14ac:dyDescent="0.2">
      <c r="A224" s="94" t="str">
        <f t="shared" si="18"/>
        <v> BBS 103 </v>
      </c>
      <c r="B224" s="16" t="str">
        <f t="shared" si="19"/>
        <v>I</v>
      </c>
      <c r="C224" s="94">
        <f t="shared" si="20"/>
        <v>49024.273000000001</v>
      </c>
      <c r="D224" t="str">
        <f t="shared" si="21"/>
        <v>vis</v>
      </c>
      <c r="E224">
        <f>VLOOKUP(C224,Active!C$21:E$960,3,FALSE)</f>
        <v>41951.006287190983</v>
      </c>
      <c r="F224" s="16" t="s">
        <v>234</v>
      </c>
      <c r="G224" t="str">
        <f t="shared" si="22"/>
        <v>49024.273</v>
      </c>
      <c r="H224" s="94">
        <f t="shared" si="23"/>
        <v>41951</v>
      </c>
      <c r="I224" s="103" t="s">
        <v>771</v>
      </c>
      <c r="J224" s="104" t="s">
        <v>772</v>
      </c>
      <c r="K224" s="103">
        <v>41951</v>
      </c>
      <c r="L224" s="103" t="s">
        <v>303</v>
      </c>
      <c r="M224" s="104" t="s">
        <v>238</v>
      </c>
      <c r="N224" s="104"/>
      <c r="O224" s="105" t="s">
        <v>272</v>
      </c>
      <c r="P224" s="105" t="s">
        <v>770</v>
      </c>
    </row>
    <row r="225" spans="1:16" x14ac:dyDescent="0.2">
      <c r="A225" s="94" t="str">
        <f t="shared" si="18"/>
        <v> BBS 104 </v>
      </c>
      <c r="B225" s="16" t="str">
        <f t="shared" si="19"/>
        <v>I</v>
      </c>
      <c r="C225" s="94">
        <f t="shared" si="20"/>
        <v>49211.53</v>
      </c>
      <c r="D225" t="str">
        <f t="shared" si="21"/>
        <v>vis</v>
      </c>
      <c r="E225">
        <f>VLOOKUP(C225,Active!C$21:E$960,3,FALSE)</f>
        <v>42270.991208732237</v>
      </c>
      <c r="F225" s="16" t="s">
        <v>234</v>
      </c>
      <c r="G225" t="str">
        <f t="shared" si="22"/>
        <v>49211.530</v>
      </c>
      <c r="H225" s="94">
        <f t="shared" si="23"/>
        <v>42271</v>
      </c>
      <c r="I225" s="103" t="s">
        <v>773</v>
      </c>
      <c r="J225" s="104" t="s">
        <v>774</v>
      </c>
      <c r="K225" s="103">
        <v>42271</v>
      </c>
      <c r="L225" s="103" t="s">
        <v>398</v>
      </c>
      <c r="M225" s="104" t="s">
        <v>238</v>
      </c>
      <c r="N225" s="104"/>
      <c r="O225" s="105" t="s">
        <v>244</v>
      </c>
      <c r="P225" s="105" t="s">
        <v>775</v>
      </c>
    </row>
    <row r="226" spans="1:16" x14ac:dyDescent="0.2">
      <c r="A226" s="94" t="str">
        <f t="shared" si="18"/>
        <v> BBS 105 </v>
      </c>
      <c r="B226" s="16" t="str">
        <f t="shared" si="19"/>
        <v>I</v>
      </c>
      <c r="C226" s="94">
        <f t="shared" si="20"/>
        <v>49326.228000000003</v>
      </c>
      <c r="D226" t="str">
        <f t="shared" si="21"/>
        <v>vis</v>
      </c>
      <c r="E226">
        <f>VLOOKUP(C226,Active!C$21:E$960,3,FALSE)</f>
        <v>42466.987249098907</v>
      </c>
      <c r="F226" s="16" t="s">
        <v>234</v>
      </c>
      <c r="G226" t="str">
        <f t="shared" si="22"/>
        <v>49326.228</v>
      </c>
      <c r="H226" s="94">
        <f t="shared" si="23"/>
        <v>42467</v>
      </c>
      <c r="I226" s="103" t="s">
        <v>776</v>
      </c>
      <c r="J226" s="104" t="s">
        <v>777</v>
      </c>
      <c r="K226" s="103">
        <v>42467</v>
      </c>
      <c r="L226" s="103" t="s">
        <v>351</v>
      </c>
      <c r="M226" s="104" t="s">
        <v>238</v>
      </c>
      <c r="N226" s="104"/>
      <c r="O226" s="105" t="s">
        <v>244</v>
      </c>
      <c r="P226" s="105" t="s">
        <v>778</v>
      </c>
    </row>
    <row r="227" spans="1:16" x14ac:dyDescent="0.2">
      <c r="A227" s="94" t="str">
        <f t="shared" si="18"/>
        <v> BBS 106 </v>
      </c>
      <c r="B227" s="16" t="str">
        <f t="shared" si="19"/>
        <v>I</v>
      </c>
      <c r="C227" s="94">
        <f t="shared" si="20"/>
        <v>49371.283000000003</v>
      </c>
      <c r="D227" t="str">
        <f t="shared" si="21"/>
        <v>vis</v>
      </c>
      <c r="E227">
        <f>VLOOKUP(C227,Active!C$21:E$960,3,FALSE)</f>
        <v>42543.9772715816</v>
      </c>
      <c r="F227" s="16" t="s">
        <v>234</v>
      </c>
      <c r="G227" t="str">
        <f t="shared" si="22"/>
        <v>49371.283</v>
      </c>
      <c r="H227" s="94">
        <f t="shared" si="23"/>
        <v>42544</v>
      </c>
      <c r="I227" s="103" t="s">
        <v>779</v>
      </c>
      <c r="J227" s="104" t="s">
        <v>780</v>
      </c>
      <c r="K227" s="103">
        <v>42544</v>
      </c>
      <c r="L227" s="103" t="s">
        <v>703</v>
      </c>
      <c r="M227" s="104" t="s">
        <v>238</v>
      </c>
      <c r="N227" s="104"/>
      <c r="O227" s="105" t="s">
        <v>272</v>
      </c>
      <c r="P227" s="105" t="s">
        <v>781</v>
      </c>
    </row>
    <row r="228" spans="1:16" x14ac:dyDescent="0.2">
      <c r="A228" s="94" t="str">
        <f t="shared" si="18"/>
        <v> AOEB 4 </v>
      </c>
      <c r="B228" s="16" t="str">
        <f t="shared" si="19"/>
        <v>I</v>
      </c>
      <c r="C228" s="94">
        <f t="shared" si="20"/>
        <v>49397.624000000003</v>
      </c>
      <c r="D228" t="str">
        <f t="shared" si="21"/>
        <v>vis</v>
      </c>
      <c r="E228">
        <f>VLOOKUP(C228,Active!C$21:E$960,3,FALSE)</f>
        <v>42588.988794880162</v>
      </c>
      <c r="F228" s="16" t="s">
        <v>234</v>
      </c>
      <c r="G228" t="str">
        <f t="shared" si="22"/>
        <v>49397.624</v>
      </c>
      <c r="H228" s="94">
        <f t="shared" si="23"/>
        <v>42589</v>
      </c>
      <c r="I228" s="103" t="s">
        <v>782</v>
      </c>
      <c r="J228" s="104" t="s">
        <v>783</v>
      </c>
      <c r="K228" s="103">
        <v>42589</v>
      </c>
      <c r="L228" s="103" t="s">
        <v>351</v>
      </c>
      <c r="M228" s="104" t="s">
        <v>238</v>
      </c>
      <c r="N228" s="104"/>
      <c r="O228" s="105" t="s">
        <v>304</v>
      </c>
      <c r="P228" s="105" t="s">
        <v>154</v>
      </c>
    </row>
    <row r="229" spans="1:16" x14ac:dyDescent="0.2">
      <c r="A229" s="94" t="str">
        <f t="shared" si="18"/>
        <v> BBS 107 </v>
      </c>
      <c r="B229" s="16" t="str">
        <f t="shared" si="19"/>
        <v>I</v>
      </c>
      <c r="C229" s="94">
        <f t="shared" si="20"/>
        <v>49632.303999999996</v>
      </c>
      <c r="D229" t="str">
        <f t="shared" si="21"/>
        <v>vis</v>
      </c>
      <c r="E229">
        <f>VLOOKUP(C229,Active!C$21:E$960,3,FALSE)</f>
        <v>42990.01017932668</v>
      </c>
      <c r="F229" s="16" t="s">
        <v>234</v>
      </c>
      <c r="G229" t="str">
        <f t="shared" si="22"/>
        <v>49632.304</v>
      </c>
      <c r="H229" s="94">
        <f t="shared" si="23"/>
        <v>42990</v>
      </c>
      <c r="I229" s="103" t="s">
        <v>784</v>
      </c>
      <c r="J229" s="104" t="s">
        <v>785</v>
      </c>
      <c r="K229" s="103">
        <v>42990</v>
      </c>
      <c r="L229" s="103" t="s">
        <v>318</v>
      </c>
      <c r="M229" s="104" t="s">
        <v>238</v>
      </c>
      <c r="N229" s="104"/>
      <c r="O229" s="105" t="s">
        <v>244</v>
      </c>
      <c r="P229" s="105" t="s">
        <v>786</v>
      </c>
    </row>
    <row r="230" spans="1:16" x14ac:dyDescent="0.2">
      <c r="A230" s="94" t="str">
        <f t="shared" si="18"/>
        <v> AOEB 4 </v>
      </c>
      <c r="B230" s="16" t="str">
        <f t="shared" si="19"/>
        <v>I</v>
      </c>
      <c r="C230" s="94">
        <f t="shared" si="20"/>
        <v>49713.646999999997</v>
      </c>
      <c r="D230" t="str">
        <f t="shared" si="21"/>
        <v>vis</v>
      </c>
      <c r="E230">
        <f>VLOOKUP(C230,Active!C$21:E$960,3,FALSE)</f>
        <v>43129.009167203934</v>
      </c>
      <c r="F230" s="16" t="s">
        <v>234</v>
      </c>
      <c r="G230" t="str">
        <f t="shared" si="22"/>
        <v>49713.647</v>
      </c>
      <c r="H230" s="94">
        <f t="shared" si="23"/>
        <v>43129</v>
      </c>
      <c r="I230" s="103" t="s">
        <v>787</v>
      </c>
      <c r="J230" s="104" t="s">
        <v>788</v>
      </c>
      <c r="K230" s="103">
        <v>43129</v>
      </c>
      <c r="L230" s="103" t="s">
        <v>268</v>
      </c>
      <c r="M230" s="104" t="s">
        <v>238</v>
      </c>
      <c r="N230" s="104"/>
      <c r="O230" s="105" t="s">
        <v>308</v>
      </c>
      <c r="P230" s="105" t="s">
        <v>154</v>
      </c>
    </row>
    <row r="231" spans="1:16" x14ac:dyDescent="0.2">
      <c r="A231" s="94" t="str">
        <f t="shared" si="18"/>
        <v> AOEB 4 </v>
      </c>
      <c r="B231" s="16" t="str">
        <f t="shared" si="19"/>
        <v>I</v>
      </c>
      <c r="C231" s="94">
        <f t="shared" si="20"/>
        <v>49716.572999999997</v>
      </c>
      <c r="D231" t="str">
        <f t="shared" si="21"/>
        <v>vis</v>
      </c>
      <c r="E231">
        <f>VLOOKUP(C231,Active!C$21:E$960,3,FALSE)</f>
        <v>43134.009118503105</v>
      </c>
      <c r="F231" s="16" t="s">
        <v>234</v>
      </c>
      <c r="G231" t="str">
        <f t="shared" si="22"/>
        <v>49716.573</v>
      </c>
      <c r="H231" s="94">
        <f t="shared" si="23"/>
        <v>43134</v>
      </c>
      <c r="I231" s="103" t="s">
        <v>789</v>
      </c>
      <c r="J231" s="104" t="s">
        <v>790</v>
      </c>
      <c r="K231" s="103">
        <v>43134</v>
      </c>
      <c r="L231" s="103" t="s">
        <v>268</v>
      </c>
      <c r="M231" s="104" t="s">
        <v>238</v>
      </c>
      <c r="N231" s="104"/>
      <c r="O231" s="105" t="s">
        <v>791</v>
      </c>
      <c r="P231" s="105" t="s">
        <v>154</v>
      </c>
    </row>
    <row r="232" spans="1:16" x14ac:dyDescent="0.2">
      <c r="A232" s="94" t="str">
        <f t="shared" si="18"/>
        <v> AOEB 4 </v>
      </c>
      <c r="B232" s="16" t="str">
        <f t="shared" si="19"/>
        <v>I</v>
      </c>
      <c r="C232" s="94">
        <f t="shared" si="20"/>
        <v>49723.589</v>
      </c>
      <c r="D232" t="str">
        <f t="shared" si="21"/>
        <v>vis</v>
      </c>
      <c r="E232">
        <f>VLOOKUP(C232,Active!C$21:E$960,3,FALSE)</f>
        <v>43145.998065295666</v>
      </c>
      <c r="F232" s="16" t="s">
        <v>234</v>
      </c>
      <c r="G232" t="str">
        <f t="shared" si="22"/>
        <v>49723.589</v>
      </c>
      <c r="H232" s="94">
        <f t="shared" si="23"/>
        <v>43146</v>
      </c>
      <c r="I232" s="103" t="s">
        <v>792</v>
      </c>
      <c r="J232" s="104" t="s">
        <v>793</v>
      </c>
      <c r="K232" s="103">
        <v>43146</v>
      </c>
      <c r="L232" s="103" t="s">
        <v>243</v>
      </c>
      <c r="M232" s="104" t="s">
        <v>238</v>
      </c>
      <c r="N232" s="104"/>
      <c r="O232" s="105" t="s">
        <v>308</v>
      </c>
      <c r="P232" s="105" t="s">
        <v>154</v>
      </c>
    </row>
    <row r="233" spans="1:16" x14ac:dyDescent="0.2">
      <c r="A233" s="94" t="str">
        <f t="shared" si="18"/>
        <v> BBS 108 </v>
      </c>
      <c r="B233" s="16" t="str">
        <f t="shared" si="19"/>
        <v>I</v>
      </c>
      <c r="C233" s="94">
        <f t="shared" si="20"/>
        <v>49749.328000000001</v>
      </c>
      <c r="D233" t="str">
        <f t="shared" si="21"/>
        <v>vis</v>
      </c>
      <c r="E233">
        <f>VLOOKUP(C233,Active!C$21:E$960,3,FALSE)</f>
        <v>43189.980890480045</v>
      </c>
      <c r="F233" s="16" t="s">
        <v>234</v>
      </c>
      <c r="G233" t="str">
        <f t="shared" si="22"/>
        <v>49749.328</v>
      </c>
      <c r="H233" s="94">
        <f t="shared" si="23"/>
        <v>43190</v>
      </c>
      <c r="I233" s="103" t="s">
        <v>794</v>
      </c>
      <c r="J233" s="104" t="s">
        <v>795</v>
      </c>
      <c r="K233" s="103">
        <v>43190</v>
      </c>
      <c r="L233" s="103" t="s">
        <v>580</v>
      </c>
      <c r="M233" s="104" t="s">
        <v>238</v>
      </c>
      <c r="N233" s="104"/>
      <c r="O233" s="105" t="s">
        <v>244</v>
      </c>
      <c r="P233" s="105" t="s">
        <v>796</v>
      </c>
    </row>
    <row r="234" spans="1:16" x14ac:dyDescent="0.2">
      <c r="A234" s="94" t="str">
        <f t="shared" si="18"/>
        <v> BBS 109 </v>
      </c>
      <c r="B234" s="16" t="str">
        <f t="shared" si="19"/>
        <v>I</v>
      </c>
      <c r="C234" s="94">
        <f t="shared" si="20"/>
        <v>49898.563999999998</v>
      </c>
      <c r="D234" t="str">
        <f t="shared" si="21"/>
        <v>vis</v>
      </c>
      <c r="E234">
        <f>VLOOKUP(C234,Active!C$21:E$960,3,FALSE)</f>
        <v>43444.995494746545</v>
      </c>
      <c r="F234" s="16" t="s">
        <v>234</v>
      </c>
      <c r="G234" t="str">
        <f t="shared" si="22"/>
        <v>49898.564</v>
      </c>
      <c r="H234" s="94">
        <f t="shared" si="23"/>
        <v>43445</v>
      </c>
      <c r="I234" s="103" t="s">
        <v>797</v>
      </c>
      <c r="J234" s="104" t="s">
        <v>798</v>
      </c>
      <c r="K234" s="103">
        <v>43445</v>
      </c>
      <c r="L234" s="103" t="s">
        <v>271</v>
      </c>
      <c r="M234" s="104" t="s">
        <v>238</v>
      </c>
      <c r="N234" s="104"/>
      <c r="O234" s="105" t="s">
        <v>244</v>
      </c>
      <c r="P234" s="105" t="s">
        <v>799</v>
      </c>
    </row>
    <row r="235" spans="1:16" x14ac:dyDescent="0.2">
      <c r="A235" s="94" t="str">
        <f t="shared" si="18"/>
        <v> AOEB 4 </v>
      </c>
      <c r="B235" s="16" t="str">
        <f t="shared" si="19"/>
        <v>I</v>
      </c>
      <c r="C235" s="94">
        <f t="shared" si="20"/>
        <v>49954.745999999999</v>
      </c>
      <c r="D235" t="str">
        <f t="shared" si="21"/>
        <v>vis</v>
      </c>
      <c r="E235">
        <f>VLOOKUP(C235,Active!C$21:E$960,3,FALSE)</f>
        <v>43540.999344333104</v>
      </c>
      <c r="F235" s="16" t="s">
        <v>234</v>
      </c>
      <c r="G235" t="str">
        <f t="shared" si="22"/>
        <v>49954.746</v>
      </c>
      <c r="H235" s="94">
        <f t="shared" si="23"/>
        <v>43541</v>
      </c>
      <c r="I235" s="103" t="s">
        <v>800</v>
      </c>
      <c r="J235" s="104" t="s">
        <v>801</v>
      </c>
      <c r="K235" s="103">
        <v>43541</v>
      </c>
      <c r="L235" s="103" t="s">
        <v>450</v>
      </c>
      <c r="M235" s="104" t="s">
        <v>238</v>
      </c>
      <c r="N235" s="104"/>
      <c r="O235" s="105" t="s">
        <v>308</v>
      </c>
      <c r="P235" s="105" t="s">
        <v>154</v>
      </c>
    </row>
    <row r="236" spans="1:16" x14ac:dyDescent="0.2">
      <c r="A236" s="94" t="str">
        <f t="shared" si="18"/>
        <v> AOEB 4 </v>
      </c>
      <c r="B236" s="16" t="str">
        <f t="shared" si="19"/>
        <v>I</v>
      </c>
      <c r="C236" s="94">
        <f t="shared" si="20"/>
        <v>49978.74</v>
      </c>
      <c r="D236" t="str">
        <f t="shared" si="21"/>
        <v>vis</v>
      </c>
      <c r="E236">
        <f>VLOOKUP(C236,Active!C$21:E$960,3,FALSE)</f>
        <v>43582.000312027027</v>
      </c>
      <c r="F236" s="16" t="s">
        <v>234</v>
      </c>
      <c r="G236" t="str">
        <f t="shared" si="22"/>
        <v>49978.740</v>
      </c>
      <c r="H236" s="94">
        <f t="shared" si="23"/>
        <v>43582</v>
      </c>
      <c r="I236" s="103" t="s">
        <v>802</v>
      </c>
      <c r="J236" s="104" t="s">
        <v>803</v>
      </c>
      <c r="K236" s="103">
        <v>43582</v>
      </c>
      <c r="L236" s="103" t="s">
        <v>307</v>
      </c>
      <c r="M236" s="104" t="s">
        <v>238</v>
      </c>
      <c r="N236" s="104"/>
      <c r="O236" s="105" t="s">
        <v>308</v>
      </c>
      <c r="P236" s="105" t="s">
        <v>154</v>
      </c>
    </row>
    <row r="237" spans="1:16" x14ac:dyDescent="0.2">
      <c r="A237" s="94" t="str">
        <f t="shared" si="18"/>
        <v> BBS 110 </v>
      </c>
      <c r="B237" s="16" t="str">
        <f t="shared" si="19"/>
        <v>I</v>
      </c>
      <c r="C237" s="94">
        <f t="shared" si="20"/>
        <v>49979.337</v>
      </c>
      <c r="D237" t="str">
        <f t="shared" si="21"/>
        <v>vis</v>
      </c>
      <c r="E237">
        <f>VLOOKUP(C237,Active!C$21:E$960,3,FALSE)</f>
        <v>43583.020466136943</v>
      </c>
      <c r="F237" s="16" t="s">
        <v>234</v>
      </c>
      <c r="G237" t="str">
        <f t="shared" si="22"/>
        <v>49979.337</v>
      </c>
      <c r="H237" s="94">
        <f t="shared" si="23"/>
        <v>43583</v>
      </c>
      <c r="I237" s="103" t="s">
        <v>804</v>
      </c>
      <c r="J237" s="104" t="s">
        <v>805</v>
      </c>
      <c r="K237" s="103">
        <v>43583</v>
      </c>
      <c r="L237" s="103" t="s">
        <v>248</v>
      </c>
      <c r="M237" s="104" t="s">
        <v>238</v>
      </c>
      <c r="N237" s="104"/>
      <c r="O237" s="105" t="s">
        <v>244</v>
      </c>
      <c r="P237" s="105" t="s">
        <v>806</v>
      </c>
    </row>
    <row r="238" spans="1:16" x14ac:dyDescent="0.2">
      <c r="A238" s="94" t="str">
        <f t="shared" si="18"/>
        <v> BBS 110 </v>
      </c>
      <c r="B238" s="16" t="str">
        <f t="shared" si="19"/>
        <v>I</v>
      </c>
      <c r="C238" s="94">
        <f t="shared" si="20"/>
        <v>49993.379000000001</v>
      </c>
      <c r="D238" t="str">
        <f t="shared" si="21"/>
        <v>vis</v>
      </c>
      <c r="E238">
        <f>VLOOKUP(C238,Active!C$21:E$960,3,FALSE)</f>
        <v>43607.015447730599</v>
      </c>
      <c r="F238" s="16" t="s">
        <v>234</v>
      </c>
      <c r="G238" t="str">
        <f t="shared" si="22"/>
        <v>49993.379</v>
      </c>
      <c r="H238" s="94">
        <f t="shared" si="23"/>
        <v>43607</v>
      </c>
      <c r="I238" s="103" t="s">
        <v>807</v>
      </c>
      <c r="J238" s="104" t="s">
        <v>808</v>
      </c>
      <c r="K238" s="103">
        <v>43607</v>
      </c>
      <c r="L238" s="103" t="s">
        <v>260</v>
      </c>
      <c r="M238" s="104" t="s">
        <v>238</v>
      </c>
      <c r="N238" s="104"/>
      <c r="O238" s="105" t="s">
        <v>272</v>
      </c>
      <c r="P238" s="105" t="s">
        <v>806</v>
      </c>
    </row>
    <row r="239" spans="1:16" x14ac:dyDescent="0.2">
      <c r="A239" s="94" t="str">
        <f t="shared" si="18"/>
        <v> BBS 110 </v>
      </c>
      <c r="B239" s="16" t="str">
        <f t="shared" si="19"/>
        <v>I</v>
      </c>
      <c r="C239" s="94">
        <f t="shared" si="20"/>
        <v>50017.368999999999</v>
      </c>
      <c r="D239" t="str">
        <f t="shared" si="21"/>
        <v>vis</v>
      </c>
      <c r="E239">
        <f>VLOOKUP(C239,Active!C$21:E$960,3,FALSE)</f>
        <v>43648.0095802211</v>
      </c>
      <c r="F239" s="16" t="s">
        <v>234</v>
      </c>
      <c r="G239" t="str">
        <f t="shared" si="22"/>
        <v>50017.369</v>
      </c>
      <c r="H239" s="94">
        <f t="shared" si="23"/>
        <v>43648</v>
      </c>
      <c r="I239" s="103" t="s">
        <v>809</v>
      </c>
      <c r="J239" s="104" t="s">
        <v>810</v>
      </c>
      <c r="K239" s="103">
        <v>43648</v>
      </c>
      <c r="L239" s="103" t="s">
        <v>318</v>
      </c>
      <c r="M239" s="104" t="s">
        <v>238</v>
      </c>
      <c r="N239" s="104"/>
      <c r="O239" s="105" t="s">
        <v>272</v>
      </c>
      <c r="P239" s="105" t="s">
        <v>806</v>
      </c>
    </row>
    <row r="240" spans="1:16" x14ac:dyDescent="0.2">
      <c r="A240" s="94" t="str">
        <f t="shared" si="18"/>
        <v> AOEB 4 </v>
      </c>
      <c r="B240" s="16" t="str">
        <f t="shared" si="19"/>
        <v>I</v>
      </c>
      <c r="C240" s="94">
        <f t="shared" si="20"/>
        <v>50094.614000000001</v>
      </c>
      <c r="D240" t="str">
        <f t="shared" si="21"/>
        <v>vis</v>
      </c>
      <c r="E240">
        <f>VLOOKUP(C240,Active!C$21:E$960,3,FALSE)</f>
        <v>43780.005902198151</v>
      </c>
      <c r="F240" s="16" t="s">
        <v>234</v>
      </c>
      <c r="G240" t="str">
        <f t="shared" si="22"/>
        <v>50094.614</v>
      </c>
      <c r="H240" s="94">
        <f t="shared" si="23"/>
        <v>43780</v>
      </c>
      <c r="I240" s="103" t="s">
        <v>811</v>
      </c>
      <c r="J240" s="104" t="s">
        <v>812</v>
      </c>
      <c r="K240" s="103">
        <v>43780</v>
      </c>
      <c r="L240" s="103" t="s">
        <v>411</v>
      </c>
      <c r="M240" s="104" t="s">
        <v>813</v>
      </c>
      <c r="N240" s="104"/>
      <c r="O240" s="105" t="s">
        <v>556</v>
      </c>
      <c r="P240" s="105" t="s">
        <v>154</v>
      </c>
    </row>
    <row r="241" spans="1:16" x14ac:dyDescent="0.2">
      <c r="A241" s="94" t="str">
        <f t="shared" si="18"/>
        <v> BBS 111 </v>
      </c>
      <c r="B241" s="16" t="str">
        <f t="shared" si="19"/>
        <v>I</v>
      </c>
      <c r="C241" s="94">
        <f t="shared" si="20"/>
        <v>50096.368000000002</v>
      </c>
      <c r="D241" t="str">
        <f t="shared" si="21"/>
        <v>vis</v>
      </c>
      <c r="E241">
        <f>VLOOKUP(C241,Active!C$21:E$960,3,FALSE)</f>
        <v>43783.003138896289</v>
      </c>
      <c r="F241" s="16" t="s">
        <v>234</v>
      </c>
      <c r="G241" t="str">
        <f t="shared" si="22"/>
        <v>50096.368</v>
      </c>
      <c r="H241" s="94">
        <f t="shared" si="23"/>
        <v>43783</v>
      </c>
      <c r="I241" s="103" t="s">
        <v>814</v>
      </c>
      <c r="J241" s="104" t="s">
        <v>815</v>
      </c>
      <c r="K241" s="103">
        <v>43783</v>
      </c>
      <c r="L241" s="103" t="s">
        <v>276</v>
      </c>
      <c r="M241" s="104" t="s">
        <v>238</v>
      </c>
      <c r="N241" s="104"/>
      <c r="O241" s="105" t="s">
        <v>521</v>
      </c>
      <c r="P241" s="105" t="s">
        <v>816</v>
      </c>
    </row>
    <row r="242" spans="1:16" x14ac:dyDescent="0.2">
      <c r="A242" s="94" t="str">
        <f t="shared" si="18"/>
        <v> AOEB 4 </v>
      </c>
      <c r="B242" s="16" t="str">
        <f t="shared" si="19"/>
        <v>I</v>
      </c>
      <c r="C242" s="94">
        <f t="shared" si="20"/>
        <v>50097.534</v>
      </c>
      <c r="D242" t="str">
        <f t="shared" si="21"/>
        <v>vis</v>
      </c>
      <c r="E242">
        <f>VLOOKUP(C242,Active!C$21:E$960,3,FALSE)</f>
        <v>43784.995600692193</v>
      </c>
      <c r="F242" s="16" t="s">
        <v>234</v>
      </c>
      <c r="G242" t="str">
        <f t="shared" si="22"/>
        <v>50097.534</v>
      </c>
      <c r="H242" s="94">
        <f t="shared" si="23"/>
        <v>43785</v>
      </c>
      <c r="I242" s="103" t="s">
        <v>817</v>
      </c>
      <c r="J242" s="104" t="s">
        <v>818</v>
      </c>
      <c r="K242" s="103">
        <v>43785</v>
      </c>
      <c r="L242" s="103" t="s">
        <v>271</v>
      </c>
      <c r="M242" s="104" t="s">
        <v>238</v>
      </c>
      <c r="N242" s="104"/>
      <c r="O242" s="105" t="s">
        <v>308</v>
      </c>
      <c r="P242" s="105" t="s">
        <v>154</v>
      </c>
    </row>
    <row r="243" spans="1:16" x14ac:dyDescent="0.2">
      <c r="A243" s="94" t="str">
        <f t="shared" si="18"/>
        <v> AOEB 4 </v>
      </c>
      <c r="B243" s="16" t="str">
        <f t="shared" si="19"/>
        <v>I</v>
      </c>
      <c r="C243" s="94">
        <f t="shared" si="20"/>
        <v>50097.534</v>
      </c>
      <c r="D243" t="str">
        <f t="shared" si="21"/>
        <v>vis</v>
      </c>
      <c r="E243">
        <f>VLOOKUP(C243,Active!C$21:E$960,3,FALSE)</f>
        <v>43784.995600692193</v>
      </c>
      <c r="F243" s="16" t="s">
        <v>234</v>
      </c>
      <c r="G243" t="str">
        <f t="shared" si="22"/>
        <v>50097.534</v>
      </c>
      <c r="H243" s="94">
        <f t="shared" si="23"/>
        <v>43785</v>
      </c>
      <c r="I243" s="103" t="s">
        <v>817</v>
      </c>
      <c r="J243" s="104" t="s">
        <v>818</v>
      </c>
      <c r="K243" s="103">
        <v>43785</v>
      </c>
      <c r="L243" s="103" t="s">
        <v>271</v>
      </c>
      <c r="M243" s="104" t="s">
        <v>238</v>
      </c>
      <c r="N243" s="104"/>
      <c r="O243" s="105" t="s">
        <v>791</v>
      </c>
      <c r="P243" s="105" t="s">
        <v>154</v>
      </c>
    </row>
    <row r="244" spans="1:16" x14ac:dyDescent="0.2">
      <c r="A244" s="94" t="str">
        <f t="shared" si="18"/>
        <v> AOEB 4 </v>
      </c>
      <c r="B244" s="16" t="str">
        <f t="shared" si="19"/>
        <v>I</v>
      </c>
      <c r="C244" s="94">
        <f t="shared" si="20"/>
        <v>50104.557000000001</v>
      </c>
      <c r="D244" t="str">
        <f t="shared" si="21"/>
        <v>vis</v>
      </c>
      <c r="E244">
        <f>VLOOKUP(C244,Active!C$21:E$960,3,FALSE)</f>
        <v>43796.996509090735</v>
      </c>
      <c r="F244" s="16" t="s">
        <v>234</v>
      </c>
      <c r="G244" t="str">
        <f t="shared" si="22"/>
        <v>50104.557</v>
      </c>
      <c r="H244" s="94">
        <f t="shared" si="23"/>
        <v>43797</v>
      </c>
      <c r="I244" s="103" t="s">
        <v>819</v>
      </c>
      <c r="J244" s="104" t="s">
        <v>820</v>
      </c>
      <c r="K244" s="103">
        <v>43797</v>
      </c>
      <c r="L244" s="103" t="s">
        <v>286</v>
      </c>
      <c r="M244" s="104" t="s">
        <v>238</v>
      </c>
      <c r="N244" s="104"/>
      <c r="O244" s="105" t="s">
        <v>308</v>
      </c>
      <c r="P244" s="105" t="s">
        <v>154</v>
      </c>
    </row>
    <row r="245" spans="1:16" x14ac:dyDescent="0.2">
      <c r="A245" s="94" t="str">
        <f t="shared" si="18"/>
        <v> BBS 111 </v>
      </c>
      <c r="B245" s="16" t="str">
        <f t="shared" si="19"/>
        <v>I</v>
      </c>
      <c r="C245" s="94">
        <f t="shared" si="20"/>
        <v>50123.29</v>
      </c>
      <c r="D245" t="str">
        <f t="shared" si="21"/>
        <v>vis</v>
      </c>
      <c r="E245">
        <f>VLOOKUP(C245,Active!C$21:E$960,3,FALSE)</f>
        <v>43829.007475491097</v>
      </c>
      <c r="F245" s="16" t="s">
        <v>234</v>
      </c>
      <c r="G245" t="str">
        <f t="shared" si="22"/>
        <v>50123.290</v>
      </c>
      <c r="H245" s="94">
        <f t="shared" si="23"/>
        <v>43829</v>
      </c>
      <c r="I245" s="103" t="s">
        <v>821</v>
      </c>
      <c r="J245" s="104" t="s">
        <v>822</v>
      </c>
      <c r="K245" s="103">
        <v>43829</v>
      </c>
      <c r="L245" s="103" t="s">
        <v>303</v>
      </c>
      <c r="M245" s="104" t="s">
        <v>238</v>
      </c>
      <c r="N245" s="104"/>
      <c r="O245" s="105" t="s">
        <v>244</v>
      </c>
      <c r="P245" s="105" t="s">
        <v>816</v>
      </c>
    </row>
    <row r="246" spans="1:16" x14ac:dyDescent="0.2">
      <c r="A246" s="94" t="str">
        <f t="shared" si="18"/>
        <v> BBS 112 </v>
      </c>
      <c r="B246" s="16" t="str">
        <f t="shared" si="19"/>
        <v>I</v>
      </c>
      <c r="C246" s="94">
        <f t="shared" si="20"/>
        <v>50262.567999999999</v>
      </c>
      <c r="D246" t="str">
        <f t="shared" si="21"/>
        <v>vis</v>
      </c>
      <c r="E246">
        <f>VLOOKUP(C246,Active!C$21:E$960,3,FALSE)</f>
        <v>44067.005840852195</v>
      </c>
      <c r="F246" s="16" t="s">
        <v>234</v>
      </c>
      <c r="G246" t="str">
        <f t="shared" si="22"/>
        <v>50262.568</v>
      </c>
      <c r="H246" s="94">
        <f t="shared" si="23"/>
        <v>44067</v>
      </c>
      <c r="I246" s="103" t="s">
        <v>823</v>
      </c>
      <c r="J246" s="104" t="s">
        <v>824</v>
      </c>
      <c r="K246" s="103">
        <v>44067</v>
      </c>
      <c r="L246" s="103" t="s">
        <v>411</v>
      </c>
      <c r="M246" s="104" t="s">
        <v>238</v>
      </c>
      <c r="N246" s="104"/>
      <c r="O246" s="105" t="s">
        <v>244</v>
      </c>
      <c r="P246" s="105" t="s">
        <v>825</v>
      </c>
    </row>
    <row r="247" spans="1:16" x14ac:dyDescent="0.2">
      <c r="A247" s="94" t="str">
        <f t="shared" si="18"/>
        <v> AOEB 4 </v>
      </c>
      <c r="B247" s="16" t="str">
        <f t="shared" si="19"/>
        <v>I</v>
      </c>
      <c r="C247" s="94">
        <f t="shared" si="20"/>
        <v>50308.796000000002</v>
      </c>
      <c r="D247" t="str">
        <f t="shared" si="21"/>
        <v>vis</v>
      </c>
      <c r="E247">
        <f>VLOOKUP(C247,Active!C$21:E$960,3,FALSE)</f>
        <v>44146.00028673678</v>
      </c>
      <c r="F247" s="16" t="s">
        <v>234</v>
      </c>
      <c r="G247" t="str">
        <f t="shared" si="22"/>
        <v>50308.796</v>
      </c>
      <c r="H247" s="94">
        <f t="shared" si="23"/>
        <v>44146</v>
      </c>
      <c r="I247" s="103" t="s">
        <v>826</v>
      </c>
      <c r="J247" s="104" t="s">
        <v>827</v>
      </c>
      <c r="K247" s="103">
        <v>44146</v>
      </c>
      <c r="L247" s="103" t="s">
        <v>307</v>
      </c>
      <c r="M247" s="104" t="s">
        <v>238</v>
      </c>
      <c r="N247" s="104"/>
      <c r="O247" s="105" t="s">
        <v>308</v>
      </c>
      <c r="P247" s="105" t="s">
        <v>154</v>
      </c>
    </row>
    <row r="248" spans="1:16" x14ac:dyDescent="0.2">
      <c r="A248" s="94" t="str">
        <f t="shared" si="18"/>
        <v> BBS 113 </v>
      </c>
      <c r="B248" s="16" t="str">
        <f t="shared" si="19"/>
        <v>I</v>
      </c>
      <c r="C248" s="94">
        <f t="shared" si="20"/>
        <v>50343.324000000001</v>
      </c>
      <c r="D248" t="str">
        <f t="shared" si="21"/>
        <v>vis</v>
      </c>
      <c r="E248">
        <f>VLOOKUP(C248,Active!C$21:E$960,3,FALSE)</f>
        <v>44205.001762628075</v>
      </c>
      <c r="F248" s="16" t="s">
        <v>234</v>
      </c>
      <c r="G248" t="str">
        <f t="shared" si="22"/>
        <v>50343.324</v>
      </c>
      <c r="H248" s="94">
        <f t="shared" si="23"/>
        <v>44205</v>
      </c>
      <c r="I248" s="103" t="s">
        <v>828</v>
      </c>
      <c r="J248" s="104" t="s">
        <v>829</v>
      </c>
      <c r="K248" s="103">
        <v>44205</v>
      </c>
      <c r="L248" s="103" t="s">
        <v>257</v>
      </c>
      <c r="M248" s="104" t="s">
        <v>238</v>
      </c>
      <c r="N248" s="104"/>
      <c r="O248" s="105" t="s">
        <v>244</v>
      </c>
      <c r="P248" s="105" t="s">
        <v>830</v>
      </c>
    </row>
    <row r="249" spans="1:16" x14ac:dyDescent="0.2">
      <c r="A249" s="94" t="str">
        <f t="shared" si="18"/>
        <v> BBS 113 </v>
      </c>
      <c r="B249" s="16" t="str">
        <f t="shared" si="19"/>
        <v>I</v>
      </c>
      <c r="C249" s="94">
        <f t="shared" si="20"/>
        <v>50357.364999999998</v>
      </c>
      <c r="D249" t="str">
        <f t="shared" si="21"/>
        <v>vis</v>
      </c>
      <c r="E249">
        <f>VLOOKUP(C249,Active!C$21:E$960,3,FALSE)</f>
        <v>44228.99503542087</v>
      </c>
      <c r="F249" s="16" t="s">
        <v>234</v>
      </c>
      <c r="G249" t="str">
        <f t="shared" si="22"/>
        <v>50357.365</v>
      </c>
      <c r="H249" s="94">
        <f t="shared" si="23"/>
        <v>44229</v>
      </c>
      <c r="I249" s="103" t="s">
        <v>831</v>
      </c>
      <c r="J249" s="104" t="s">
        <v>832</v>
      </c>
      <c r="K249" s="103">
        <v>44229</v>
      </c>
      <c r="L249" s="103" t="s">
        <v>271</v>
      </c>
      <c r="M249" s="104" t="s">
        <v>238</v>
      </c>
      <c r="N249" s="104"/>
      <c r="O249" s="105" t="s">
        <v>272</v>
      </c>
      <c r="P249" s="105" t="s">
        <v>830</v>
      </c>
    </row>
    <row r="250" spans="1:16" x14ac:dyDescent="0.2">
      <c r="A250" s="94" t="str">
        <f t="shared" si="18"/>
        <v> AOEB 4 </v>
      </c>
      <c r="B250" s="16" t="str">
        <f t="shared" si="19"/>
        <v>I</v>
      </c>
      <c r="C250" s="94">
        <f t="shared" si="20"/>
        <v>50363.807999999997</v>
      </c>
      <c r="D250" t="str">
        <f t="shared" si="21"/>
        <v>vis</v>
      </c>
      <c r="E250">
        <f>VLOOKUP(C250,Active!C$21:E$960,3,FALSE)</f>
        <v>44240.004839324007</v>
      </c>
      <c r="F250" s="16" t="s">
        <v>234</v>
      </c>
      <c r="G250" t="str">
        <f t="shared" si="22"/>
        <v>50363.808</v>
      </c>
      <c r="H250" s="94">
        <f t="shared" si="23"/>
        <v>44240</v>
      </c>
      <c r="I250" s="103" t="s">
        <v>833</v>
      </c>
      <c r="J250" s="104" t="s">
        <v>834</v>
      </c>
      <c r="K250" s="103">
        <v>44240</v>
      </c>
      <c r="L250" s="103" t="s">
        <v>411</v>
      </c>
      <c r="M250" s="104" t="s">
        <v>238</v>
      </c>
      <c r="N250" s="104"/>
      <c r="O250" s="105" t="s">
        <v>308</v>
      </c>
      <c r="P250" s="105" t="s">
        <v>154</v>
      </c>
    </row>
    <row r="251" spans="1:16" x14ac:dyDescent="0.2">
      <c r="A251" s="94" t="str">
        <f t="shared" si="18"/>
        <v> AOEB 4 </v>
      </c>
      <c r="B251" s="16" t="str">
        <f t="shared" si="19"/>
        <v>I</v>
      </c>
      <c r="C251" s="94">
        <f t="shared" si="20"/>
        <v>50372.588000000003</v>
      </c>
      <c r="D251" t="str">
        <f t="shared" si="21"/>
        <v>vis</v>
      </c>
      <c r="E251">
        <f>VLOOKUP(C251,Active!C$21:E$960,3,FALSE)</f>
        <v>44255.008110823255</v>
      </c>
      <c r="F251" s="16" t="s">
        <v>234</v>
      </c>
      <c r="G251" t="str">
        <f t="shared" si="22"/>
        <v>50372.588</v>
      </c>
      <c r="H251" s="94">
        <f t="shared" si="23"/>
        <v>44255</v>
      </c>
      <c r="I251" s="103" t="s">
        <v>835</v>
      </c>
      <c r="J251" s="104" t="s">
        <v>836</v>
      </c>
      <c r="K251" s="103">
        <v>44255</v>
      </c>
      <c r="L251" s="103" t="s">
        <v>268</v>
      </c>
      <c r="M251" s="104" t="s">
        <v>238</v>
      </c>
      <c r="N251" s="104"/>
      <c r="O251" s="105" t="s">
        <v>308</v>
      </c>
      <c r="P251" s="105" t="s">
        <v>154</v>
      </c>
    </row>
    <row r="252" spans="1:16" x14ac:dyDescent="0.2">
      <c r="A252" s="94" t="str">
        <f t="shared" si="18"/>
        <v> AOEB 4 </v>
      </c>
      <c r="B252" s="16" t="str">
        <f t="shared" si="19"/>
        <v>I</v>
      </c>
      <c r="C252" s="94">
        <f t="shared" si="20"/>
        <v>50373.752999999997</v>
      </c>
      <c r="D252" t="str">
        <f t="shared" si="21"/>
        <v>vis</v>
      </c>
      <c r="E252">
        <f>VLOOKUP(C252,Active!C$21:E$960,3,FALSE)</f>
        <v>44256.998863818306</v>
      </c>
      <c r="F252" s="16" t="s">
        <v>234</v>
      </c>
      <c r="G252" t="str">
        <f t="shared" si="22"/>
        <v>50373.753</v>
      </c>
      <c r="H252" s="94">
        <f t="shared" si="23"/>
        <v>44257</v>
      </c>
      <c r="I252" s="103" t="s">
        <v>837</v>
      </c>
      <c r="J252" s="104" t="s">
        <v>838</v>
      </c>
      <c r="K252" s="103">
        <v>44257</v>
      </c>
      <c r="L252" s="103" t="s">
        <v>243</v>
      </c>
      <c r="M252" s="104" t="s">
        <v>238</v>
      </c>
      <c r="N252" s="104"/>
      <c r="O252" s="105" t="s">
        <v>308</v>
      </c>
      <c r="P252" s="105" t="s">
        <v>154</v>
      </c>
    </row>
    <row r="253" spans="1:16" x14ac:dyDescent="0.2">
      <c r="A253" s="94" t="str">
        <f t="shared" si="18"/>
        <v> AOEB 4 </v>
      </c>
      <c r="B253" s="16" t="str">
        <f t="shared" si="19"/>
        <v>I</v>
      </c>
      <c r="C253" s="94">
        <f t="shared" si="20"/>
        <v>50376.682999999997</v>
      </c>
      <c r="D253" t="str">
        <f t="shared" si="21"/>
        <v>vis</v>
      </c>
      <c r="E253">
        <f>VLOOKUP(C253,Active!C$21:E$960,3,FALSE)</f>
        <v>44262.005650320898</v>
      </c>
      <c r="F253" s="16" t="s">
        <v>234</v>
      </c>
      <c r="G253" t="str">
        <f t="shared" si="22"/>
        <v>50376.683</v>
      </c>
      <c r="H253" s="94">
        <f t="shared" si="23"/>
        <v>44262</v>
      </c>
      <c r="I253" s="103" t="s">
        <v>839</v>
      </c>
      <c r="J253" s="104" t="s">
        <v>840</v>
      </c>
      <c r="K253" s="103">
        <v>44262</v>
      </c>
      <c r="L253" s="103" t="s">
        <v>411</v>
      </c>
      <c r="M253" s="104" t="s">
        <v>238</v>
      </c>
      <c r="N253" s="104"/>
      <c r="O253" s="105" t="s">
        <v>304</v>
      </c>
      <c r="P253" s="105" t="s">
        <v>154</v>
      </c>
    </row>
    <row r="254" spans="1:16" x14ac:dyDescent="0.2">
      <c r="A254" s="94" t="str">
        <f t="shared" si="18"/>
        <v> AOEB 4 </v>
      </c>
      <c r="B254" s="16" t="str">
        <f t="shared" si="19"/>
        <v>I</v>
      </c>
      <c r="C254" s="94">
        <f t="shared" si="20"/>
        <v>50420.571000000004</v>
      </c>
      <c r="D254" t="str">
        <f t="shared" si="21"/>
        <v>vis</v>
      </c>
      <c r="E254">
        <f>VLOOKUP(C254,Active!C$21:E$960,3,FALSE)</f>
        <v>44337.001502206833</v>
      </c>
      <c r="F254" s="16" t="s">
        <v>234</v>
      </c>
      <c r="G254" t="str">
        <f t="shared" si="22"/>
        <v>50420.571</v>
      </c>
      <c r="H254" s="94">
        <f t="shared" si="23"/>
        <v>44337</v>
      </c>
      <c r="I254" s="103" t="s">
        <v>841</v>
      </c>
      <c r="J254" s="104" t="s">
        <v>842</v>
      </c>
      <c r="K254" s="103">
        <v>44337</v>
      </c>
      <c r="L254" s="103" t="s">
        <v>257</v>
      </c>
      <c r="M254" s="104" t="s">
        <v>238</v>
      </c>
      <c r="N254" s="104"/>
      <c r="O254" s="105" t="s">
        <v>308</v>
      </c>
      <c r="P254" s="105" t="s">
        <v>154</v>
      </c>
    </row>
    <row r="255" spans="1:16" x14ac:dyDescent="0.2">
      <c r="A255" s="94" t="str">
        <f t="shared" si="18"/>
        <v> BBS 114 </v>
      </c>
      <c r="B255" s="16" t="str">
        <f t="shared" si="19"/>
        <v>I</v>
      </c>
      <c r="C255" s="94">
        <f t="shared" si="20"/>
        <v>50422.337</v>
      </c>
      <c r="D255" t="str">
        <f t="shared" si="21"/>
        <v>vis</v>
      </c>
      <c r="E255">
        <f>VLOOKUP(C255,Active!C$21:E$960,3,FALSE)</f>
        <v>44340.019244515213</v>
      </c>
      <c r="F255" s="16" t="s">
        <v>234</v>
      </c>
      <c r="G255" t="str">
        <f t="shared" si="22"/>
        <v>50422.337</v>
      </c>
      <c r="H255" s="94">
        <f t="shared" si="23"/>
        <v>44340</v>
      </c>
      <c r="I255" s="103" t="s">
        <v>843</v>
      </c>
      <c r="J255" s="104" t="s">
        <v>844</v>
      </c>
      <c r="K255" s="103">
        <v>44340</v>
      </c>
      <c r="L255" s="103" t="s">
        <v>845</v>
      </c>
      <c r="M255" s="104" t="s">
        <v>238</v>
      </c>
      <c r="N255" s="104"/>
      <c r="O255" s="105" t="s">
        <v>272</v>
      </c>
      <c r="P255" s="105" t="s">
        <v>846</v>
      </c>
    </row>
    <row r="256" spans="1:16" x14ac:dyDescent="0.2">
      <c r="A256" s="94" t="str">
        <f t="shared" si="18"/>
        <v> BBS 114 </v>
      </c>
      <c r="B256" s="16" t="str">
        <f t="shared" si="19"/>
        <v>I</v>
      </c>
      <c r="C256" s="94">
        <f t="shared" si="20"/>
        <v>50436.370999999999</v>
      </c>
      <c r="D256" t="str">
        <f t="shared" si="21"/>
        <v>vis</v>
      </c>
      <c r="E256">
        <f>VLOOKUP(C256,Active!C$21:E$960,3,FALSE)</f>
        <v>44364.000555702034</v>
      </c>
      <c r="F256" s="16" t="s">
        <v>234</v>
      </c>
      <c r="G256" t="str">
        <f t="shared" si="22"/>
        <v>50436.371</v>
      </c>
      <c r="H256" s="94">
        <f t="shared" si="23"/>
        <v>44364</v>
      </c>
      <c r="I256" s="103" t="s">
        <v>847</v>
      </c>
      <c r="J256" s="104" t="s">
        <v>848</v>
      </c>
      <c r="K256" s="103">
        <v>44364</v>
      </c>
      <c r="L256" s="103" t="s">
        <v>307</v>
      </c>
      <c r="M256" s="104" t="s">
        <v>238</v>
      </c>
      <c r="N256" s="104"/>
      <c r="O256" s="105" t="s">
        <v>244</v>
      </c>
      <c r="P256" s="105" t="s">
        <v>846</v>
      </c>
    </row>
    <row r="257" spans="1:16" x14ac:dyDescent="0.2">
      <c r="A257" s="94" t="str">
        <f t="shared" si="18"/>
        <v> BBS 115 </v>
      </c>
      <c r="B257" s="16" t="str">
        <f t="shared" si="19"/>
        <v>I</v>
      </c>
      <c r="C257" s="94">
        <f t="shared" si="20"/>
        <v>50643.531999999999</v>
      </c>
      <c r="D257" t="str">
        <f t="shared" si="21"/>
        <v>vis</v>
      </c>
      <c r="E257">
        <f>VLOOKUP(C257,Active!C$21:E$960,3,FALSE)</f>
        <v>44717.997449443843</v>
      </c>
      <c r="F257" s="16" t="s">
        <v>234</v>
      </c>
      <c r="G257" t="str">
        <f t="shared" si="22"/>
        <v>50643.532</v>
      </c>
      <c r="H257" s="94">
        <f t="shared" si="23"/>
        <v>44718</v>
      </c>
      <c r="I257" s="103" t="s">
        <v>849</v>
      </c>
      <c r="J257" s="104" t="s">
        <v>850</v>
      </c>
      <c r="K257" s="103">
        <v>44718</v>
      </c>
      <c r="L257" s="103" t="s">
        <v>243</v>
      </c>
      <c r="M257" s="104" t="s">
        <v>238</v>
      </c>
      <c r="N257" s="104"/>
      <c r="O257" s="105" t="s">
        <v>244</v>
      </c>
      <c r="P257" s="105" t="s">
        <v>851</v>
      </c>
    </row>
    <row r="258" spans="1:16" x14ac:dyDescent="0.2">
      <c r="A258" s="94" t="str">
        <f t="shared" si="18"/>
        <v> AOEB 6 </v>
      </c>
      <c r="B258" s="16" t="str">
        <f t="shared" si="19"/>
        <v>I</v>
      </c>
      <c r="C258" s="94">
        <f t="shared" si="20"/>
        <v>50668.697999999997</v>
      </c>
      <c r="D258" t="str">
        <f t="shared" si="21"/>
        <v>vis</v>
      </c>
      <c r="E258">
        <f>VLOOKUP(C258,Active!C$21:E$960,3,FALSE)</f>
        <v>44761.001131738798</v>
      </c>
      <c r="F258" s="16" t="s">
        <v>234</v>
      </c>
      <c r="G258" t="str">
        <f t="shared" si="22"/>
        <v>50668.698</v>
      </c>
      <c r="H258" s="94">
        <f t="shared" si="23"/>
        <v>44761</v>
      </c>
      <c r="I258" s="103" t="s">
        <v>852</v>
      </c>
      <c r="J258" s="104" t="s">
        <v>853</v>
      </c>
      <c r="K258" s="103">
        <v>44761</v>
      </c>
      <c r="L258" s="103" t="s">
        <v>257</v>
      </c>
      <c r="M258" s="104" t="s">
        <v>238</v>
      </c>
      <c r="N258" s="104"/>
      <c r="O258" s="105" t="s">
        <v>308</v>
      </c>
      <c r="P258" s="105" t="s">
        <v>854</v>
      </c>
    </row>
    <row r="259" spans="1:16" x14ac:dyDescent="0.2">
      <c r="A259" s="94" t="str">
        <f t="shared" si="18"/>
        <v> AOEB 6 </v>
      </c>
      <c r="B259" s="16" t="str">
        <f t="shared" si="19"/>
        <v>I</v>
      </c>
      <c r="C259" s="94">
        <f t="shared" si="20"/>
        <v>50696.788999999997</v>
      </c>
      <c r="D259" t="str">
        <f t="shared" si="21"/>
        <v>vis</v>
      </c>
      <c r="E259">
        <f>VLOOKUP(C259,Active!C$21:E$960,3,FALSE)</f>
        <v>44809.003056532078</v>
      </c>
      <c r="F259" s="16" t="s">
        <v>234</v>
      </c>
      <c r="G259" t="str">
        <f t="shared" si="22"/>
        <v>50696.789</v>
      </c>
      <c r="H259" s="94">
        <f t="shared" si="23"/>
        <v>44809</v>
      </c>
      <c r="I259" s="103" t="s">
        <v>855</v>
      </c>
      <c r="J259" s="104" t="s">
        <v>856</v>
      </c>
      <c r="K259" s="103">
        <v>44809</v>
      </c>
      <c r="L259" s="103" t="s">
        <v>276</v>
      </c>
      <c r="M259" s="104" t="s">
        <v>238</v>
      </c>
      <c r="N259" s="104"/>
      <c r="O259" s="105" t="s">
        <v>308</v>
      </c>
      <c r="P259" s="105" t="s">
        <v>854</v>
      </c>
    </row>
    <row r="260" spans="1:16" x14ac:dyDescent="0.2">
      <c r="A260" s="94" t="str">
        <f t="shared" si="18"/>
        <v> AOEB 6 </v>
      </c>
      <c r="B260" s="16" t="str">
        <f t="shared" si="19"/>
        <v>I</v>
      </c>
      <c r="C260" s="94">
        <f t="shared" si="20"/>
        <v>50719.61</v>
      </c>
      <c r="D260" t="str">
        <f t="shared" si="21"/>
        <v>vis</v>
      </c>
      <c r="E260">
        <f>VLOOKUP(C260,Active!C$21:E$960,3,FALSE)</f>
        <v>44847.999600824114</v>
      </c>
      <c r="F260" s="16" t="s">
        <v>234</v>
      </c>
      <c r="G260" t="str">
        <f t="shared" si="22"/>
        <v>50719.610</v>
      </c>
      <c r="H260" s="94">
        <f t="shared" si="23"/>
        <v>44848</v>
      </c>
      <c r="I260" s="103" t="s">
        <v>857</v>
      </c>
      <c r="J260" s="104" t="s">
        <v>858</v>
      </c>
      <c r="K260" s="103">
        <v>44848</v>
      </c>
      <c r="L260" s="103" t="s">
        <v>450</v>
      </c>
      <c r="M260" s="104" t="s">
        <v>238</v>
      </c>
      <c r="N260" s="104"/>
      <c r="O260" s="105" t="s">
        <v>308</v>
      </c>
      <c r="P260" s="105" t="s">
        <v>854</v>
      </c>
    </row>
    <row r="261" spans="1:16" x14ac:dyDescent="0.2">
      <c r="A261" s="94" t="str">
        <f t="shared" si="18"/>
        <v> AOEB 6 </v>
      </c>
      <c r="B261" s="16" t="str">
        <f t="shared" si="19"/>
        <v>I</v>
      </c>
      <c r="C261" s="94">
        <f t="shared" si="20"/>
        <v>50726.633000000002</v>
      </c>
      <c r="D261" t="str">
        <f t="shared" si="21"/>
        <v>vis</v>
      </c>
      <c r="E261">
        <f>VLOOKUP(C261,Active!C$21:E$960,3,FALSE)</f>
        <v>44860.000509222657</v>
      </c>
      <c r="F261" s="16" t="s">
        <v>234</v>
      </c>
      <c r="G261" t="str">
        <f t="shared" si="22"/>
        <v>50726.633</v>
      </c>
      <c r="H261" s="94">
        <f t="shared" si="23"/>
        <v>44860</v>
      </c>
      <c r="I261" s="103" t="s">
        <v>859</v>
      </c>
      <c r="J261" s="104" t="s">
        <v>860</v>
      </c>
      <c r="K261" s="103">
        <v>44860</v>
      </c>
      <c r="L261" s="103" t="s">
        <v>307</v>
      </c>
      <c r="M261" s="104" t="s">
        <v>238</v>
      </c>
      <c r="N261" s="104"/>
      <c r="O261" s="105" t="s">
        <v>308</v>
      </c>
      <c r="P261" s="105" t="s">
        <v>854</v>
      </c>
    </row>
    <row r="262" spans="1:16" x14ac:dyDescent="0.2">
      <c r="A262" s="94" t="str">
        <f t="shared" si="18"/>
        <v> AOEB 6 </v>
      </c>
      <c r="B262" s="16" t="str">
        <f t="shared" si="19"/>
        <v>I</v>
      </c>
      <c r="C262" s="94">
        <f t="shared" si="20"/>
        <v>50729.561000000002</v>
      </c>
      <c r="D262" t="str">
        <f t="shared" si="21"/>
        <v>vis</v>
      </c>
      <c r="E262">
        <f>VLOOKUP(C262,Active!C$21:E$960,3,FALSE)</f>
        <v>44865.003878123534</v>
      </c>
      <c r="F262" s="16" t="s">
        <v>234</v>
      </c>
      <c r="G262" t="str">
        <f t="shared" si="22"/>
        <v>50729.561</v>
      </c>
      <c r="H262" s="94">
        <f t="shared" si="23"/>
        <v>44865</v>
      </c>
      <c r="I262" s="103" t="s">
        <v>861</v>
      </c>
      <c r="J262" s="104" t="s">
        <v>862</v>
      </c>
      <c r="K262" s="103">
        <v>44865</v>
      </c>
      <c r="L262" s="103" t="s">
        <v>276</v>
      </c>
      <c r="M262" s="104" t="s">
        <v>238</v>
      </c>
      <c r="N262" s="104"/>
      <c r="O262" s="105" t="s">
        <v>791</v>
      </c>
      <c r="P262" s="105" t="s">
        <v>854</v>
      </c>
    </row>
    <row r="263" spans="1:16" x14ac:dyDescent="0.2">
      <c r="A263" s="94" t="str">
        <f t="shared" si="18"/>
        <v> AOEB 6 </v>
      </c>
      <c r="B263" s="16" t="str">
        <f t="shared" si="19"/>
        <v>I</v>
      </c>
      <c r="C263" s="94">
        <f t="shared" si="20"/>
        <v>50743.608999999997</v>
      </c>
      <c r="D263" t="str">
        <f t="shared" si="21"/>
        <v>vis</v>
      </c>
      <c r="E263">
        <f>VLOOKUP(C263,Active!C$21:E$960,3,FALSE)</f>
        <v>44889.009112522304</v>
      </c>
      <c r="F263" s="16" t="s">
        <v>234</v>
      </c>
      <c r="G263" t="str">
        <f t="shared" si="22"/>
        <v>50743.609</v>
      </c>
      <c r="H263" s="94">
        <f t="shared" si="23"/>
        <v>44889</v>
      </c>
      <c r="I263" s="103" t="s">
        <v>863</v>
      </c>
      <c r="J263" s="104" t="s">
        <v>864</v>
      </c>
      <c r="K263" s="103">
        <v>44889</v>
      </c>
      <c r="L263" s="103" t="s">
        <v>268</v>
      </c>
      <c r="M263" s="104" t="s">
        <v>238</v>
      </c>
      <c r="N263" s="104"/>
      <c r="O263" s="105" t="s">
        <v>791</v>
      </c>
      <c r="P263" s="105" t="s">
        <v>854</v>
      </c>
    </row>
    <row r="264" spans="1:16" x14ac:dyDescent="0.2">
      <c r="A264" s="94" t="str">
        <f t="shared" si="18"/>
        <v> BBS 116 </v>
      </c>
      <c r="B264" s="16" t="str">
        <f t="shared" si="19"/>
        <v>I</v>
      </c>
      <c r="C264" s="94">
        <f t="shared" si="20"/>
        <v>50752.385999999999</v>
      </c>
      <c r="D264" t="str">
        <f t="shared" si="21"/>
        <v>vis</v>
      </c>
      <c r="E264">
        <f>VLOOKUP(C264,Active!C$21:E$960,3,FALSE)</f>
        <v>44904.007257618978</v>
      </c>
      <c r="F264" s="16" t="s">
        <v>234</v>
      </c>
      <c r="G264" t="str">
        <f t="shared" si="22"/>
        <v>50752.386</v>
      </c>
      <c r="H264" s="94">
        <f t="shared" si="23"/>
        <v>44904</v>
      </c>
      <c r="I264" s="103" t="s">
        <v>865</v>
      </c>
      <c r="J264" s="104" t="s">
        <v>866</v>
      </c>
      <c r="K264" s="103">
        <v>44904</v>
      </c>
      <c r="L264" s="103" t="s">
        <v>303</v>
      </c>
      <c r="M264" s="104" t="s">
        <v>238</v>
      </c>
      <c r="N264" s="104"/>
      <c r="O264" s="105" t="s">
        <v>272</v>
      </c>
      <c r="P264" s="105" t="s">
        <v>867</v>
      </c>
    </row>
    <row r="265" spans="1:16" x14ac:dyDescent="0.2">
      <c r="A265" s="94" t="str">
        <f t="shared" si="18"/>
        <v> BBS 116 </v>
      </c>
      <c r="B265" s="16" t="str">
        <f t="shared" si="19"/>
        <v>I</v>
      </c>
      <c r="C265" s="94">
        <f t="shared" si="20"/>
        <v>50755.307999999997</v>
      </c>
      <c r="D265" t="str">
        <f t="shared" si="21"/>
        <v>vis</v>
      </c>
      <c r="E265">
        <f>VLOOKUP(C265,Active!C$21:E$960,3,FALSE)</f>
        <v>44909.000373714734</v>
      </c>
      <c r="F265" s="16" t="s">
        <v>234</v>
      </c>
      <c r="G265" t="str">
        <f t="shared" si="22"/>
        <v>50755.308</v>
      </c>
      <c r="H265" s="94">
        <f t="shared" si="23"/>
        <v>44909</v>
      </c>
      <c r="I265" s="103" t="s">
        <v>868</v>
      </c>
      <c r="J265" s="104" t="s">
        <v>869</v>
      </c>
      <c r="K265" s="103">
        <v>44909</v>
      </c>
      <c r="L265" s="103" t="s">
        <v>307</v>
      </c>
      <c r="M265" s="104" t="s">
        <v>238</v>
      </c>
      <c r="N265" s="104"/>
      <c r="O265" s="105" t="s">
        <v>244</v>
      </c>
      <c r="P265" s="105" t="s">
        <v>867</v>
      </c>
    </row>
    <row r="266" spans="1:16" x14ac:dyDescent="0.2">
      <c r="A266" s="94" t="str">
        <f t="shared" si="18"/>
        <v> BBS 116 </v>
      </c>
      <c r="B266" s="16" t="str">
        <f t="shared" si="19"/>
        <v>I</v>
      </c>
      <c r="C266" s="94">
        <f t="shared" si="20"/>
        <v>50755.322</v>
      </c>
      <c r="D266" t="str">
        <f t="shared" si="21"/>
        <v>vis</v>
      </c>
      <c r="E266">
        <f>VLOOKUP(C266,Active!C$21:E$960,3,FALSE)</f>
        <v>44909.024296926698</v>
      </c>
      <c r="F266" s="16" t="s">
        <v>234</v>
      </c>
      <c r="G266" t="str">
        <f t="shared" si="22"/>
        <v>50755.322</v>
      </c>
      <c r="H266" s="94">
        <f t="shared" si="23"/>
        <v>44909</v>
      </c>
      <c r="I266" s="103" t="s">
        <v>870</v>
      </c>
      <c r="J266" s="104" t="s">
        <v>871</v>
      </c>
      <c r="K266" s="103">
        <v>44909</v>
      </c>
      <c r="L266" s="103" t="s">
        <v>872</v>
      </c>
      <c r="M266" s="104" t="s">
        <v>238</v>
      </c>
      <c r="N266" s="104"/>
      <c r="O266" s="105" t="s">
        <v>272</v>
      </c>
      <c r="P266" s="105" t="s">
        <v>867</v>
      </c>
    </row>
    <row r="267" spans="1:16" x14ac:dyDescent="0.2">
      <c r="A267" s="94" t="str">
        <f t="shared" ref="A267:A330" si="24">P267</f>
        <v> BBS 117 </v>
      </c>
      <c r="B267" s="16" t="str">
        <f t="shared" ref="B267:B330" si="25">IF(H267=INT(H267),"I","II")</f>
        <v>I</v>
      </c>
      <c r="C267" s="94">
        <f t="shared" ref="C267:C330" si="26">1*G267</f>
        <v>50824.349000000002</v>
      </c>
      <c r="D267" t="str">
        <f t="shared" ref="D267:D330" si="27">VLOOKUP(F267,I$1:J$5,2,FALSE)</f>
        <v>vis</v>
      </c>
      <c r="E267">
        <f>VLOOKUP(C267,Active!C$21:E$960,3,FALSE)</f>
        <v>45026.977693484529</v>
      </c>
      <c r="F267" s="16" t="s">
        <v>234</v>
      </c>
      <c r="G267" t="str">
        <f t="shared" ref="G267:G330" si="28">MID(I267,3,LEN(I267)-3)</f>
        <v>50824.349</v>
      </c>
      <c r="H267" s="94">
        <f t="shared" ref="H267:H330" si="29">1*K267</f>
        <v>45027</v>
      </c>
      <c r="I267" s="103" t="s">
        <v>873</v>
      </c>
      <c r="J267" s="104" t="s">
        <v>874</v>
      </c>
      <c r="K267" s="103">
        <v>45027</v>
      </c>
      <c r="L267" s="103" t="s">
        <v>703</v>
      </c>
      <c r="M267" s="104" t="s">
        <v>238</v>
      </c>
      <c r="N267" s="104"/>
      <c r="O267" s="105" t="s">
        <v>272</v>
      </c>
      <c r="P267" s="105" t="s">
        <v>875</v>
      </c>
    </row>
    <row r="268" spans="1:16" x14ac:dyDescent="0.2">
      <c r="A268" s="94" t="str">
        <f t="shared" si="24"/>
        <v> AOEB 6 </v>
      </c>
      <c r="B268" s="16" t="str">
        <f t="shared" si="25"/>
        <v>I</v>
      </c>
      <c r="C268" s="94">
        <f t="shared" si="26"/>
        <v>51046.743999999999</v>
      </c>
      <c r="D268" t="str">
        <f t="shared" si="27"/>
        <v>vis</v>
      </c>
      <c r="E268">
        <f>VLOOKUP(C268,Active!C$21:E$960,3,FALSE)</f>
        <v>45407.006459438104</v>
      </c>
      <c r="F268" s="16" t="s">
        <v>234</v>
      </c>
      <c r="G268" t="str">
        <f t="shared" si="28"/>
        <v>51046.744</v>
      </c>
      <c r="H268" s="94">
        <f t="shared" si="29"/>
        <v>45407</v>
      </c>
      <c r="I268" s="103" t="s">
        <v>876</v>
      </c>
      <c r="J268" s="104" t="s">
        <v>877</v>
      </c>
      <c r="K268" s="103">
        <v>45407</v>
      </c>
      <c r="L268" s="103" t="s">
        <v>303</v>
      </c>
      <c r="M268" s="104" t="s">
        <v>238</v>
      </c>
      <c r="N268" s="104"/>
      <c r="O268" s="105" t="s">
        <v>308</v>
      </c>
      <c r="P268" s="105" t="s">
        <v>854</v>
      </c>
    </row>
    <row r="269" spans="1:16" x14ac:dyDescent="0.2">
      <c r="A269" s="94" t="str">
        <f t="shared" si="24"/>
        <v> BBS 119 </v>
      </c>
      <c r="B269" s="16" t="str">
        <f t="shared" si="25"/>
        <v>I</v>
      </c>
      <c r="C269" s="94">
        <f t="shared" si="26"/>
        <v>51076.593999999997</v>
      </c>
      <c r="D269" t="str">
        <f t="shared" si="27"/>
        <v>vis</v>
      </c>
      <c r="E269">
        <f>VLOOKUP(C269,Active!C$21:E$960,3,FALSE)</f>
        <v>45458.014164933789</v>
      </c>
      <c r="F269" s="16" t="s">
        <v>234</v>
      </c>
      <c r="G269" t="str">
        <f t="shared" si="28"/>
        <v>51076.594</v>
      </c>
      <c r="H269" s="94">
        <f t="shared" si="29"/>
        <v>45458</v>
      </c>
      <c r="I269" s="103" t="s">
        <v>878</v>
      </c>
      <c r="J269" s="104" t="s">
        <v>879</v>
      </c>
      <c r="K269" s="103">
        <v>45458</v>
      </c>
      <c r="L269" s="103" t="s">
        <v>254</v>
      </c>
      <c r="M269" s="104" t="s">
        <v>238</v>
      </c>
      <c r="N269" s="104"/>
      <c r="O269" s="105" t="s">
        <v>244</v>
      </c>
      <c r="P269" s="105" t="s">
        <v>880</v>
      </c>
    </row>
    <row r="270" spans="1:16" x14ac:dyDescent="0.2">
      <c r="A270" s="94" t="str">
        <f t="shared" si="24"/>
        <v> AOEB 6 </v>
      </c>
      <c r="B270" s="16" t="str">
        <f t="shared" si="25"/>
        <v>I</v>
      </c>
      <c r="C270" s="94">
        <f t="shared" si="26"/>
        <v>51083.612000000001</v>
      </c>
      <c r="D270" t="str">
        <f t="shared" si="27"/>
        <v>vis</v>
      </c>
      <c r="E270">
        <f>VLOOKUP(C270,Active!C$21:E$960,3,FALSE)</f>
        <v>45470.006529328064</v>
      </c>
      <c r="F270" s="16" t="s">
        <v>234</v>
      </c>
      <c r="G270" t="str">
        <f t="shared" si="28"/>
        <v>51083.612</v>
      </c>
      <c r="H270" s="94">
        <f t="shared" si="29"/>
        <v>45470</v>
      </c>
      <c r="I270" s="103" t="s">
        <v>881</v>
      </c>
      <c r="J270" s="104" t="s">
        <v>882</v>
      </c>
      <c r="K270" s="103">
        <v>45470</v>
      </c>
      <c r="L270" s="103" t="s">
        <v>303</v>
      </c>
      <c r="M270" s="104" t="s">
        <v>238</v>
      </c>
      <c r="N270" s="104"/>
      <c r="O270" s="105" t="s">
        <v>308</v>
      </c>
      <c r="P270" s="105" t="s">
        <v>854</v>
      </c>
    </row>
    <row r="271" spans="1:16" x14ac:dyDescent="0.2">
      <c r="A271" s="94" t="str">
        <f t="shared" si="24"/>
        <v> AOEB 6 </v>
      </c>
      <c r="B271" s="16" t="str">
        <f t="shared" si="25"/>
        <v>I</v>
      </c>
      <c r="C271" s="94">
        <f t="shared" si="26"/>
        <v>51100.582999999999</v>
      </c>
      <c r="D271" t="str">
        <f t="shared" si="27"/>
        <v>vis</v>
      </c>
      <c r="E271">
        <f>VLOOKUP(C271,Active!C$21:E$960,3,FALSE)</f>
        <v>45499.006588623444</v>
      </c>
      <c r="F271" s="16" t="s">
        <v>234</v>
      </c>
      <c r="G271" t="str">
        <f t="shared" si="28"/>
        <v>51100.583</v>
      </c>
      <c r="H271" s="94">
        <f t="shared" si="29"/>
        <v>45499</v>
      </c>
      <c r="I271" s="103" t="s">
        <v>883</v>
      </c>
      <c r="J271" s="104" t="s">
        <v>884</v>
      </c>
      <c r="K271" s="103">
        <v>45499</v>
      </c>
      <c r="L271" s="103" t="s">
        <v>303</v>
      </c>
      <c r="M271" s="104" t="s">
        <v>238</v>
      </c>
      <c r="N271" s="104"/>
      <c r="O271" s="105" t="s">
        <v>308</v>
      </c>
      <c r="P271" s="105" t="s">
        <v>854</v>
      </c>
    </row>
    <row r="272" spans="1:16" x14ac:dyDescent="0.2">
      <c r="A272" s="94" t="str">
        <f t="shared" si="24"/>
        <v> AOEB 6 </v>
      </c>
      <c r="B272" s="16" t="str">
        <f t="shared" si="25"/>
        <v>I</v>
      </c>
      <c r="C272" s="94">
        <f t="shared" si="26"/>
        <v>51100.582999999999</v>
      </c>
      <c r="D272" t="str">
        <f t="shared" si="27"/>
        <v>vis</v>
      </c>
      <c r="E272">
        <f>VLOOKUP(C272,Active!C$21:E$960,3,FALSE)</f>
        <v>45499.006588623444</v>
      </c>
      <c r="F272" s="16" t="s">
        <v>234</v>
      </c>
      <c r="G272" t="str">
        <f t="shared" si="28"/>
        <v>51100.583</v>
      </c>
      <c r="H272" s="94">
        <f t="shared" si="29"/>
        <v>45499</v>
      </c>
      <c r="I272" s="103" t="s">
        <v>883</v>
      </c>
      <c r="J272" s="104" t="s">
        <v>884</v>
      </c>
      <c r="K272" s="103">
        <v>45499</v>
      </c>
      <c r="L272" s="103" t="s">
        <v>303</v>
      </c>
      <c r="M272" s="104" t="s">
        <v>238</v>
      </c>
      <c r="N272" s="104"/>
      <c r="O272" s="105" t="s">
        <v>791</v>
      </c>
      <c r="P272" s="105" t="s">
        <v>854</v>
      </c>
    </row>
    <row r="273" spans="1:16" x14ac:dyDescent="0.2">
      <c r="A273" s="94" t="str">
        <f t="shared" si="24"/>
        <v> AOEB 6 </v>
      </c>
      <c r="B273" s="16" t="str">
        <f t="shared" si="25"/>
        <v>I</v>
      </c>
      <c r="C273" s="94">
        <f t="shared" si="26"/>
        <v>51138.612999999998</v>
      </c>
      <c r="D273" t="str">
        <f t="shared" si="27"/>
        <v>vis</v>
      </c>
      <c r="E273">
        <f>VLOOKUP(C273,Active!C$21:E$960,3,FALSE)</f>
        <v>45563.992285105895</v>
      </c>
      <c r="F273" s="16" t="s">
        <v>234</v>
      </c>
      <c r="G273" t="str">
        <f t="shared" si="28"/>
        <v>51138.613</v>
      </c>
      <c r="H273" s="94">
        <f t="shared" si="29"/>
        <v>45564</v>
      </c>
      <c r="I273" s="103" t="s">
        <v>885</v>
      </c>
      <c r="J273" s="104" t="s">
        <v>886</v>
      </c>
      <c r="K273" s="103">
        <v>45564</v>
      </c>
      <c r="L273" s="103" t="s">
        <v>398</v>
      </c>
      <c r="M273" s="104" t="s">
        <v>238</v>
      </c>
      <c r="N273" s="104"/>
      <c r="O273" s="105" t="s">
        <v>791</v>
      </c>
      <c r="P273" s="105" t="s">
        <v>854</v>
      </c>
    </row>
    <row r="274" spans="1:16" x14ac:dyDescent="0.2">
      <c r="A274" s="94" t="str">
        <f t="shared" si="24"/>
        <v> AOEB 6 </v>
      </c>
      <c r="B274" s="16" t="str">
        <f t="shared" si="25"/>
        <v>I</v>
      </c>
      <c r="C274" s="94">
        <f t="shared" si="26"/>
        <v>51139.792000000001</v>
      </c>
      <c r="D274" t="str">
        <f t="shared" si="27"/>
        <v>vis</v>
      </c>
      <c r="E274">
        <f>VLOOKUP(C274,Active!C$21:E$960,3,FALSE)</f>
        <v>45566.006961312916</v>
      </c>
      <c r="F274" s="16" t="s">
        <v>234</v>
      </c>
      <c r="G274" t="str">
        <f t="shared" si="28"/>
        <v>51139.792</v>
      </c>
      <c r="H274" s="94">
        <f t="shared" si="29"/>
        <v>45566</v>
      </c>
      <c r="I274" s="103" t="s">
        <v>887</v>
      </c>
      <c r="J274" s="104" t="s">
        <v>888</v>
      </c>
      <c r="K274" s="103">
        <v>45566</v>
      </c>
      <c r="L274" s="103" t="s">
        <v>303</v>
      </c>
      <c r="M274" s="104" t="s">
        <v>238</v>
      </c>
      <c r="N274" s="104"/>
      <c r="O274" s="105" t="s">
        <v>308</v>
      </c>
      <c r="P274" s="105" t="s">
        <v>854</v>
      </c>
    </row>
    <row r="275" spans="1:16" x14ac:dyDescent="0.2">
      <c r="A275" s="94" t="str">
        <f t="shared" si="24"/>
        <v> AOEB 6 </v>
      </c>
      <c r="B275" s="16" t="str">
        <f t="shared" si="25"/>
        <v>I</v>
      </c>
      <c r="C275" s="94">
        <f t="shared" si="26"/>
        <v>51145.637999999999</v>
      </c>
      <c r="D275" t="str">
        <f t="shared" si="27"/>
        <v>vis</v>
      </c>
      <c r="E275">
        <f>VLOOKUP(C275,Active!C$21:E$960,3,FALSE)</f>
        <v>45575.996611106137</v>
      </c>
      <c r="F275" s="16" t="s">
        <v>234</v>
      </c>
      <c r="G275" t="str">
        <f t="shared" si="28"/>
        <v>51145.638</v>
      </c>
      <c r="H275" s="94">
        <f t="shared" si="29"/>
        <v>45576</v>
      </c>
      <c r="I275" s="103" t="s">
        <v>889</v>
      </c>
      <c r="J275" s="104" t="s">
        <v>890</v>
      </c>
      <c r="K275" s="103">
        <v>45576</v>
      </c>
      <c r="L275" s="103" t="s">
        <v>286</v>
      </c>
      <c r="M275" s="104" t="s">
        <v>238</v>
      </c>
      <c r="N275" s="104"/>
      <c r="O275" s="105" t="s">
        <v>891</v>
      </c>
      <c r="P275" s="105" t="s">
        <v>854</v>
      </c>
    </row>
    <row r="276" spans="1:16" x14ac:dyDescent="0.2">
      <c r="A276" s="94" t="str">
        <f t="shared" si="24"/>
        <v> BBS 119 </v>
      </c>
      <c r="B276" s="16" t="str">
        <f t="shared" si="25"/>
        <v>I</v>
      </c>
      <c r="C276" s="94">
        <f t="shared" si="26"/>
        <v>51185.442000000003</v>
      </c>
      <c r="D276" t="str">
        <f t="shared" si="27"/>
        <v>vis</v>
      </c>
      <c r="E276">
        <f>VLOOKUP(C276,Active!C$21:E$960,3,FALSE)</f>
        <v>45644.013720303818</v>
      </c>
      <c r="F276" s="16" t="s">
        <v>234</v>
      </c>
      <c r="G276" t="str">
        <f t="shared" si="28"/>
        <v>51185.442</v>
      </c>
      <c r="H276" s="94">
        <f t="shared" si="29"/>
        <v>45644</v>
      </c>
      <c r="I276" s="103" t="s">
        <v>892</v>
      </c>
      <c r="J276" s="104" t="s">
        <v>893</v>
      </c>
      <c r="K276" s="103">
        <v>45644</v>
      </c>
      <c r="L276" s="103" t="s">
        <v>254</v>
      </c>
      <c r="M276" s="104" t="s">
        <v>238</v>
      </c>
      <c r="N276" s="104"/>
      <c r="O276" s="105" t="s">
        <v>521</v>
      </c>
      <c r="P276" s="105" t="s">
        <v>880</v>
      </c>
    </row>
    <row r="277" spans="1:16" x14ac:dyDescent="0.2">
      <c r="A277" s="94" t="str">
        <f t="shared" si="24"/>
        <v> AOEB 6 </v>
      </c>
      <c r="B277" s="16" t="str">
        <f t="shared" si="25"/>
        <v>I</v>
      </c>
      <c r="C277" s="94">
        <f t="shared" si="26"/>
        <v>51193.625</v>
      </c>
      <c r="D277" t="str">
        <f t="shared" si="27"/>
        <v>vis</v>
      </c>
      <c r="E277">
        <f>VLOOKUP(C277,Active!C$21:E$960,3,FALSE)</f>
        <v>45657.996837693136</v>
      </c>
      <c r="F277" s="16" t="s">
        <v>234</v>
      </c>
      <c r="G277" t="str">
        <f t="shared" si="28"/>
        <v>51193.625</v>
      </c>
      <c r="H277" s="94">
        <f t="shared" si="29"/>
        <v>45658</v>
      </c>
      <c r="I277" s="103" t="s">
        <v>894</v>
      </c>
      <c r="J277" s="104" t="s">
        <v>895</v>
      </c>
      <c r="K277" s="103">
        <v>45658</v>
      </c>
      <c r="L277" s="103" t="s">
        <v>286</v>
      </c>
      <c r="M277" s="104" t="s">
        <v>238</v>
      </c>
      <c r="N277" s="104"/>
      <c r="O277" s="105" t="s">
        <v>791</v>
      </c>
      <c r="P277" s="105" t="s">
        <v>854</v>
      </c>
    </row>
    <row r="278" spans="1:16" x14ac:dyDescent="0.2">
      <c r="A278" s="94" t="str">
        <f t="shared" si="24"/>
        <v> AOEB 6 </v>
      </c>
      <c r="B278" s="16" t="str">
        <f t="shared" si="25"/>
        <v>I</v>
      </c>
      <c r="C278" s="94">
        <f t="shared" si="26"/>
        <v>51224.639000000003</v>
      </c>
      <c r="D278" t="str">
        <f t="shared" si="27"/>
        <v>vis</v>
      </c>
      <c r="E278">
        <f>VLOOKUP(C278,Active!C$21:E$960,3,FALSE)</f>
        <v>45710.993587383033</v>
      </c>
      <c r="F278" s="16" t="s">
        <v>234</v>
      </c>
      <c r="G278" t="str">
        <f t="shared" si="28"/>
        <v>51224.639</v>
      </c>
      <c r="H278" s="94">
        <f t="shared" si="29"/>
        <v>45711</v>
      </c>
      <c r="I278" s="103" t="s">
        <v>896</v>
      </c>
      <c r="J278" s="104" t="s">
        <v>897</v>
      </c>
      <c r="K278" s="103">
        <v>45711</v>
      </c>
      <c r="L278" s="103" t="s">
        <v>264</v>
      </c>
      <c r="M278" s="104" t="s">
        <v>238</v>
      </c>
      <c r="N278" s="104"/>
      <c r="O278" s="105" t="s">
        <v>304</v>
      </c>
      <c r="P278" s="105" t="s">
        <v>854</v>
      </c>
    </row>
    <row r="279" spans="1:16" x14ac:dyDescent="0.2">
      <c r="A279" s="94" t="str">
        <f t="shared" si="24"/>
        <v> AOEB 6 </v>
      </c>
      <c r="B279" s="16" t="str">
        <f t="shared" si="25"/>
        <v>I</v>
      </c>
      <c r="C279" s="94">
        <f t="shared" si="26"/>
        <v>51407.81</v>
      </c>
      <c r="D279" t="str">
        <f t="shared" si="27"/>
        <v>vis</v>
      </c>
      <c r="E279">
        <f>VLOOKUP(C279,Active!C$21:E$960,3,FALSE)</f>
        <v>46023.996348634326</v>
      </c>
      <c r="F279" s="16" t="s">
        <v>234</v>
      </c>
      <c r="G279" t="str">
        <f t="shared" si="28"/>
        <v>51407.810</v>
      </c>
      <c r="H279" s="94">
        <f t="shared" si="29"/>
        <v>46024</v>
      </c>
      <c r="I279" s="103" t="s">
        <v>898</v>
      </c>
      <c r="J279" s="104" t="s">
        <v>899</v>
      </c>
      <c r="K279" s="103">
        <v>46024</v>
      </c>
      <c r="L279" s="103" t="s">
        <v>286</v>
      </c>
      <c r="M279" s="104" t="s">
        <v>238</v>
      </c>
      <c r="N279" s="104"/>
      <c r="O279" s="105" t="s">
        <v>308</v>
      </c>
      <c r="P279" s="105" t="s">
        <v>854</v>
      </c>
    </row>
    <row r="280" spans="1:16" x14ac:dyDescent="0.2">
      <c r="A280" s="94" t="str">
        <f t="shared" si="24"/>
        <v> AOEB 6 </v>
      </c>
      <c r="B280" s="16" t="str">
        <f t="shared" si="25"/>
        <v>I</v>
      </c>
      <c r="C280" s="94">
        <f t="shared" si="26"/>
        <v>51438.828000000001</v>
      </c>
      <c r="D280" t="str">
        <f t="shared" si="27"/>
        <v>vis</v>
      </c>
      <c r="E280">
        <f>VLOOKUP(C280,Active!C$21:E$960,3,FALSE)</f>
        <v>46076.999933527644</v>
      </c>
      <c r="F280" s="16" t="s">
        <v>234</v>
      </c>
      <c r="G280" t="str">
        <f t="shared" si="28"/>
        <v>51438.828</v>
      </c>
      <c r="H280" s="94">
        <f t="shared" si="29"/>
        <v>46077</v>
      </c>
      <c r="I280" s="103" t="s">
        <v>900</v>
      </c>
      <c r="J280" s="104" t="s">
        <v>901</v>
      </c>
      <c r="K280" s="103">
        <v>46077</v>
      </c>
      <c r="L280" s="103" t="s">
        <v>450</v>
      </c>
      <c r="M280" s="104" t="s">
        <v>238</v>
      </c>
      <c r="N280" s="104"/>
      <c r="O280" s="105" t="s">
        <v>308</v>
      </c>
      <c r="P280" s="105" t="s">
        <v>854</v>
      </c>
    </row>
    <row r="281" spans="1:16" x14ac:dyDescent="0.2">
      <c r="A281" s="94" t="str">
        <f t="shared" si="24"/>
        <v> AOEB 6 </v>
      </c>
      <c r="B281" s="16" t="str">
        <f t="shared" si="25"/>
        <v>I</v>
      </c>
      <c r="C281" s="94">
        <f t="shared" si="26"/>
        <v>51457.555999999997</v>
      </c>
      <c r="D281" t="str">
        <f t="shared" si="27"/>
        <v>vis</v>
      </c>
      <c r="E281">
        <f>VLOOKUP(C281,Active!C$21:E$960,3,FALSE)</f>
        <v>46109.002355923731</v>
      </c>
      <c r="F281" s="16" t="s">
        <v>234</v>
      </c>
      <c r="G281" t="str">
        <f t="shared" si="28"/>
        <v>51457.556</v>
      </c>
      <c r="H281" s="94">
        <f t="shared" si="29"/>
        <v>46109</v>
      </c>
      <c r="I281" s="103" t="s">
        <v>902</v>
      </c>
      <c r="J281" s="104" t="s">
        <v>903</v>
      </c>
      <c r="K281" s="103">
        <v>46109</v>
      </c>
      <c r="L281" s="103" t="s">
        <v>257</v>
      </c>
      <c r="M281" s="104" t="s">
        <v>238</v>
      </c>
      <c r="N281" s="104"/>
      <c r="O281" s="105" t="s">
        <v>308</v>
      </c>
      <c r="P281" s="105" t="s">
        <v>854</v>
      </c>
    </row>
    <row r="282" spans="1:16" x14ac:dyDescent="0.2">
      <c r="A282" s="94" t="str">
        <f t="shared" si="24"/>
        <v> AOEB 6 </v>
      </c>
      <c r="B282" s="16" t="str">
        <f t="shared" si="25"/>
        <v>I</v>
      </c>
      <c r="C282" s="94">
        <f t="shared" si="26"/>
        <v>51461.648000000001</v>
      </c>
      <c r="D282" t="str">
        <f t="shared" si="27"/>
        <v>vis</v>
      </c>
      <c r="E282">
        <f>VLOOKUP(C282,Active!C$21:E$960,3,FALSE)</f>
        <v>46115.99476901882</v>
      </c>
      <c r="F282" s="16" t="s">
        <v>234</v>
      </c>
      <c r="G282" t="str">
        <f t="shared" si="28"/>
        <v>51461.648</v>
      </c>
      <c r="H282" s="94">
        <f t="shared" si="29"/>
        <v>46116</v>
      </c>
      <c r="I282" s="103" t="s">
        <v>904</v>
      </c>
      <c r="J282" s="104" t="s">
        <v>905</v>
      </c>
      <c r="K282" s="103">
        <v>46116</v>
      </c>
      <c r="L282" s="103" t="s">
        <v>271</v>
      </c>
      <c r="M282" s="104" t="s">
        <v>238</v>
      </c>
      <c r="N282" s="104"/>
      <c r="O282" s="105" t="s">
        <v>304</v>
      </c>
      <c r="P282" s="105" t="s">
        <v>854</v>
      </c>
    </row>
    <row r="283" spans="1:16" x14ac:dyDescent="0.2">
      <c r="A283" s="94" t="str">
        <f t="shared" si="24"/>
        <v>IBVS 4840 </v>
      </c>
      <c r="B283" s="16" t="str">
        <f t="shared" si="25"/>
        <v>I</v>
      </c>
      <c r="C283" s="94">
        <f t="shared" si="26"/>
        <v>51462.821300000003</v>
      </c>
      <c r="D283" t="str">
        <f t="shared" si="27"/>
        <v>vis</v>
      </c>
      <c r="E283">
        <f>VLOOKUP(C283,Active!C$21:E$960,3,FALSE)</f>
        <v>46117.999705060975</v>
      </c>
      <c r="F283" s="16" t="s">
        <v>234</v>
      </c>
      <c r="G283" t="str">
        <f t="shared" si="28"/>
        <v>51462.8213</v>
      </c>
      <c r="H283" s="94">
        <f t="shared" si="29"/>
        <v>46118</v>
      </c>
      <c r="I283" s="103" t="s">
        <v>906</v>
      </c>
      <c r="J283" s="104" t="s">
        <v>907</v>
      </c>
      <c r="K283" s="103">
        <v>46118</v>
      </c>
      <c r="L283" s="103" t="s">
        <v>908</v>
      </c>
      <c r="M283" s="104" t="s">
        <v>909</v>
      </c>
      <c r="N283" s="104" t="s">
        <v>910</v>
      </c>
      <c r="O283" s="105" t="s">
        <v>911</v>
      </c>
      <c r="P283" s="106" t="s">
        <v>912</v>
      </c>
    </row>
    <row r="284" spans="1:16" x14ac:dyDescent="0.2">
      <c r="A284" s="94" t="str">
        <f t="shared" si="24"/>
        <v> AOEB 6 </v>
      </c>
      <c r="B284" s="16" t="str">
        <f t="shared" si="25"/>
        <v>I</v>
      </c>
      <c r="C284" s="94">
        <f t="shared" si="26"/>
        <v>51488.572999999997</v>
      </c>
      <c r="D284" t="str">
        <f t="shared" si="27"/>
        <v>vis</v>
      </c>
      <c r="E284">
        <f>VLOOKUP(C284,Active!C$21:E$960,3,FALSE)</f>
        <v>46162.004232016188</v>
      </c>
      <c r="F284" s="16" t="s">
        <v>234</v>
      </c>
      <c r="G284" t="str">
        <f t="shared" si="28"/>
        <v>51488.573</v>
      </c>
      <c r="H284" s="94">
        <f t="shared" si="29"/>
        <v>46162</v>
      </c>
      <c r="I284" s="103" t="s">
        <v>913</v>
      </c>
      <c r="J284" s="104" t="s">
        <v>914</v>
      </c>
      <c r="K284" s="103">
        <v>46162</v>
      </c>
      <c r="L284" s="103" t="s">
        <v>276</v>
      </c>
      <c r="M284" s="104" t="s">
        <v>238</v>
      </c>
      <c r="N284" s="104"/>
      <c r="O284" s="105" t="s">
        <v>308</v>
      </c>
      <c r="P284" s="105" t="s">
        <v>854</v>
      </c>
    </row>
    <row r="285" spans="1:16" x14ac:dyDescent="0.2">
      <c r="A285" s="94" t="str">
        <f t="shared" si="24"/>
        <v> AOEB 6 </v>
      </c>
      <c r="B285" s="16" t="str">
        <f t="shared" si="25"/>
        <v>I</v>
      </c>
      <c r="C285" s="94">
        <f t="shared" si="26"/>
        <v>51492.669000000002</v>
      </c>
      <c r="D285" t="str">
        <f t="shared" si="27"/>
        <v>vis</v>
      </c>
      <c r="E285">
        <f>VLOOKUP(C285,Active!C$21:E$960,3,FALSE)</f>
        <v>46169.003480314699</v>
      </c>
      <c r="F285" s="16" t="s">
        <v>234</v>
      </c>
      <c r="G285" t="str">
        <f t="shared" si="28"/>
        <v>51492.669</v>
      </c>
      <c r="H285" s="94">
        <f t="shared" si="29"/>
        <v>46169</v>
      </c>
      <c r="I285" s="103" t="s">
        <v>915</v>
      </c>
      <c r="J285" s="104" t="s">
        <v>916</v>
      </c>
      <c r="K285" s="103">
        <v>46169</v>
      </c>
      <c r="L285" s="103" t="s">
        <v>276</v>
      </c>
      <c r="M285" s="104" t="s">
        <v>238</v>
      </c>
      <c r="N285" s="104"/>
      <c r="O285" s="105" t="s">
        <v>308</v>
      </c>
      <c r="P285" s="105" t="s">
        <v>854</v>
      </c>
    </row>
    <row r="286" spans="1:16" x14ac:dyDescent="0.2">
      <c r="A286" s="94" t="str">
        <f t="shared" si="24"/>
        <v> AOEB 6 </v>
      </c>
      <c r="B286" s="16" t="str">
        <f t="shared" si="25"/>
        <v>I</v>
      </c>
      <c r="C286" s="94">
        <f t="shared" si="26"/>
        <v>51553.535000000003</v>
      </c>
      <c r="D286" t="str">
        <f t="shared" si="27"/>
        <v>vis</v>
      </c>
      <c r="E286">
        <f>VLOOKUP(C286,Active!C$21:E$960,3,FALSE)</f>
        <v>46273.011353101996</v>
      </c>
      <c r="F286" s="16" t="s">
        <v>234</v>
      </c>
      <c r="G286" t="str">
        <f t="shared" si="28"/>
        <v>51553.535</v>
      </c>
      <c r="H286" s="94">
        <f t="shared" si="29"/>
        <v>46273</v>
      </c>
      <c r="I286" s="103" t="s">
        <v>917</v>
      </c>
      <c r="J286" s="104" t="s">
        <v>918</v>
      </c>
      <c r="K286" s="103">
        <v>46273</v>
      </c>
      <c r="L286" s="103" t="s">
        <v>480</v>
      </c>
      <c r="M286" s="104" t="s">
        <v>238</v>
      </c>
      <c r="N286" s="104"/>
      <c r="O286" s="105" t="s">
        <v>791</v>
      </c>
      <c r="P286" s="105" t="s">
        <v>854</v>
      </c>
    </row>
    <row r="287" spans="1:16" x14ac:dyDescent="0.2">
      <c r="A287" s="94" t="str">
        <f t="shared" si="24"/>
        <v> AOEB 6 </v>
      </c>
      <c r="B287" s="16" t="str">
        <f t="shared" si="25"/>
        <v>I</v>
      </c>
      <c r="C287" s="94">
        <f t="shared" si="26"/>
        <v>51567.582000000002</v>
      </c>
      <c r="D287" t="str">
        <f t="shared" si="27"/>
        <v>vis</v>
      </c>
      <c r="E287">
        <f>VLOOKUP(C287,Active!C$21:E$960,3,FALSE)</f>
        <v>46297.014878699913</v>
      </c>
      <c r="F287" s="16" t="s">
        <v>234</v>
      </c>
      <c r="G287" t="str">
        <f t="shared" si="28"/>
        <v>51567.582</v>
      </c>
      <c r="H287" s="94">
        <f t="shared" si="29"/>
        <v>46297</v>
      </c>
      <c r="I287" s="103" t="s">
        <v>919</v>
      </c>
      <c r="J287" s="104" t="s">
        <v>920</v>
      </c>
      <c r="K287" s="103">
        <v>46297</v>
      </c>
      <c r="L287" s="103" t="s">
        <v>260</v>
      </c>
      <c r="M287" s="104" t="s">
        <v>238</v>
      </c>
      <c r="N287" s="104"/>
      <c r="O287" s="105" t="s">
        <v>304</v>
      </c>
      <c r="P287" s="105" t="s">
        <v>854</v>
      </c>
    </row>
    <row r="288" spans="1:16" x14ac:dyDescent="0.2">
      <c r="A288" s="94" t="str">
        <f t="shared" si="24"/>
        <v>IBVS 5287 </v>
      </c>
      <c r="B288" s="16" t="str">
        <f t="shared" si="25"/>
        <v>I</v>
      </c>
      <c r="C288" s="94">
        <f t="shared" si="26"/>
        <v>51752.498899999999</v>
      </c>
      <c r="D288" t="str">
        <f t="shared" si="27"/>
        <v>vis</v>
      </c>
      <c r="E288">
        <f>VLOOKUP(C288,Active!C$21:E$960,3,FALSE)</f>
        <v>46613.001035362431</v>
      </c>
      <c r="F288" s="16" t="s">
        <v>234</v>
      </c>
      <c r="G288" t="str">
        <f t="shared" si="28"/>
        <v>51752.4989</v>
      </c>
      <c r="H288" s="94">
        <f t="shared" si="29"/>
        <v>46613</v>
      </c>
      <c r="I288" s="103" t="s">
        <v>921</v>
      </c>
      <c r="J288" s="104" t="s">
        <v>922</v>
      </c>
      <c r="K288" s="103">
        <v>46613</v>
      </c>
      <c r="L288" s="103" t="s">
        <v>923</v>
      </c>
      <c r="M288" s="104" t="s">
        <v>909</v>
      </c>
      <c r="N288" s="104" t="s">
        <v>910</v>
      </c>
      <c r="O288" s="105" t="s">
        <v>924</v>
      </c>
      <c r="P288" s="106" t="s">
        <v>925</v>
      </c>
    </row>
    <row r="289" spans="1:16" x14ac:dyDescent="0.2">
      <c r="A289" s="94" t="str">
        <f t="shared" si="24"/>
        <v>OEJV 0074 </v>
      </c>
      <c r="B289" s="16" t="str">
        <f t="shared" si="25"/>
        <v>I</v>
      </c>
      <c r="C289" s="94">
        <f t="shared" si="26"/>
        <v>51899.385470000001</v>
      </c>
      <c r="D289" t="str">
        <f t="shared" si="27"/>
        <v>vis</v>
      </c>
      <c r="E289">
        <f>VLOOKUP(C289,Active!C$21:E$960,3,FALSE)</f>
        <v>46864.00093163822</v>
      </c>
      <c r="F289" s="16" t="s">
        <v>234</v>
      </c>
      <c r="G289" t="str">
        <f t="shared" si="28"/>
        <v>51899.38547</v>
      </c>
      <c r="H289" s="94">
        <f t="shared" si="29"/>
        <v>46864</v>
      </c>
      <c r="I289" s="103" t="s">
        <v>926</v>
      </c>
      <c r="J289" s="104" t="s">
        <v>927</v>
      </c>
      <c r="K289" s="103">
        <v>46864</v>
      </c>
      <c r="L289" s="103" t="s">
        <v>928</v>
      </c>
      <c r="M289" s="104" t="s">
        <v>813</v>
      </c>
      <c r="N289" s="104" t="s">
        <v>929</v>
      </c>
      <c r="O289" s="105" t="s">
        <v>930</v>
      </c>
      <c r="P289" s="106" t="s">
        <v>931</v>
      </c>
    </row>
    <row r="290" spans="1:16" x14ac:dyDescent="0.2">
      <c r="A290" s="94" t="str">
        <f t="shared" si="24"/>
        <v>IBVS 5463 </v>
      </c>
      <c r="B290" s="16" t="str">
        <f t="shared" si="25"/>
        <v>II</v>
      </c>
      <c r="C290" s="94">
        <f t="shared" si="26"/>
        <v>52190.529199999997</v>
      </c>
      <c r="D290" t="str">
        <f t="shared" si="27"/>
        <v>vis</v>
      </c>
      <c r="E290">
        <f>VLOOKUP(C290,Active!C$21:E$960,3,FALSE)</f>
        <v>47361.507586135944</v>
      </c>
      <c r="F290" s="16" t="s">
        <v>234</v>
      </c>
      <c r="G290" t="str">
        <f t="shared" si="28"/>
        <v>52190.5292</v>
      </c>
      <c r="H290" s="94">
        <f t="shared" si="29"/>
        <v>47361.5</v>
      </c>
      <c r="I290" s="103" t="s">
        <v>932</v>
      </c>
      <c r="J290" s="104" t="s">
        <v>933</v>
      </c>
      <c r="K290" s="103">
        <v>47361.5</v>
      </c>
      <c r="L290" s="103" t="s">
        <v>934</v>
      </c>
      <c r="M290" s="104" t="s">
        <v>909</v>
      </c>
      <c r="N290" s="104" t="s">
        <v>910</v>
      </c>
      <c r="O290" s="105" t="s">
        <v>935</v>
      </c>
      <c r="P290" s="106" t="s">
        <v>936</v>
      </c>
    </row>
    <row r="291" spans="1:16" x14ac:dyDescent="0.2">
      <c r="A291" s="94" t="str">
        <f t="shared" si="24"/>
        <v>IBVS 5463 </v>
      </c>
      <c r="B291" s="16" t="str">
        <f t="shared" si="25"/>
        <v>I</v>
      </c>
      <c r="C291" s="94">
        <f t="shared" si="26"/>
        <v>52201.350400000003</v>
      </c>
      <c r="D291" t="str">
        <f t="shared" si="27"/>
        <v>vis</v>
      </c>
      <c r="E291">
        <f>VLOOKUP(C291,Active!C$21:E$960,3,FALSE)</f>
        <v>47379.998861938635</v>
      </c>
      <c r="F291" s="16" t="s">
        <v>234</v>
      </c>
      <c r="G291" t="str">
        <f t="shared" si="28"/>
        <v>52201.3504</v>
      </c>
      <c r="H291" s="94">
        <f t="shared" si="29"/>
        <v>47380</v>
      </c>
      <c r="I291" s="103" t="s">
        <v>937</v>
      </c>
      <c r="J291" s="104" t="s">
        <v>938</v>
      </c>
      <c r="K291" s="103">
        <v>47380</v>
      </c>
      <c r="L291" s="103" t="s">
        <v>939</v>
      </c>
      <c r="M291" s="104" t="s">
        <v>909</v>
      </c>
      <c r="N291" s="104" t="s">
        <v>910</v>
      </c>
      <c r="O291" s="105" t="s">
        <v>935</v>
      </c>
      <c r="P291" s="106" t="s">
        <v>936</v>
      </c>
    </row>
    <row r="292" spans="1:16" x14ac:dyDescent="0.2">
      <c r="A292" s="94" t="str">
        <f t="shared" si="24"/>
        <v>IBVS 5463 </v>
      </c>
      <c r="B292" s="16" t="str">
        <f t="shared" si="25"/>
        <v>II</v>
      </c>
      <c r="C292" s="94">
        <f t="shared" si="26"/>
        <v>52485.472000000002</v>
      </c>
      <c r="D292" t="str">
        <f t="shared" si="27"/>
        <v>vis</v>
      </c>
      <c r="E292">
        <f>VLOOKUP(C292,Active!C$21:E$960,3,FALSE)</f>
        <v>47865.506094694567</v>
      </c>
      <c r="F292" s="16" t="s">
        <v>234</v>
      </c>
      <c r="G292" t="str">
        <f t="shared" si="28"/>
        <v>52485.4720</v>
      </c>
      <c r="H292" s="94">
        <f t="shared" si="29"/>
        <v>47865.5</v>
      </c>
      <c r="I292" s="103" t="s">
        <v>940</v>
      </c>
      <c r="J292" s="104" t="s">
        <v>941</v>
      </c>
      <c r="K292" s="103">
        <v>47865.5</v>
      </c>
      <c r="L292" s="103" t="s">
        <v>942</v>
      </c>
      <c r="M292" s="104" t="s">
        <v>909</v>
      </c>
      <c r="N292" s="104" t="s">
        <v>910</v>
      </c>
      <c r="O292" s="105" t="s">
        <v>935</v>
      </c>
      <c r="P292" s="106" t="s">
        <v>936</v>
      </c>
    </row>
    <row r="293" spans="1:16" x14ac:dyDescent="0.2">
      <c r="A293" s="94" t="str">
        <f t="shared" si="24"/>
        <v>IBVS 5463 </v>
      </c>
      <c r="B293" s="16" t="str">
        <f t="shared" si="25"/>
        <v>I</v>
      </c>
      <c r="C293" s="94">
        <f t="shared" si="26"/>
        <v>52490.443700000003</v>
      </c>
      <c r="D293" t="str">
        <f t="shared" si="27"/>
        <v>vis</v>
      </c>
      <c r="E293">
        <f>VLOOKUP(C293,Active!C$21:E$960,3,FALSE)</f>
        <v>47874.001739901032</v>
      </c>
      <c r="F293" s="16" t="s">
        <v>234</v>
      </c>
      <c r="G293" t="str">
        <f t="shared" si="28"/>
        <v>52490.4437</v>
      </c>
      <c r="H293" s="94">
        <f t="shared" si="29"/>
        <v>47874</v>
      </c>
      <c r="I293" s="103" t="s">
        <v>943</v>
      </c>
      <c r="J293" s="104" t="s">
        <v>944</v>
      </c>
      <c r="K293" s="103">
        <v>47874</v>
      </c>
      <c r="L293" s="103" t="s">
        <v>945</v>
      </c>
      <c r="M293" s="104" t="s">
        <v>909</v>
      </c>
      <c r="N293" s="104" t="s">
        <v>910</v>
      </c>
      <c r="O293" s="105" t="s">
        <v>935</v>
      </c>
      <c r="P293" s="106" t="s">
        <v>936</v>
      </c>
    </row>
    <row r="294" spans="1:16" x14ac:dyDescent="0.2">
      <c r="A294" s="94" t="str">
        <f t="shared" si="24"/>
        <v>IBVS 5364 </v>
      </c>
      <c r="B294" s="16" t="str">
        <f t="shared" si="25"/>
        <v>I</v>
      </c>
      <c r="C294" s="94">
        <f t="shared" si="26"/>
        <v>52497.467900000003</v>
      </c>
      <c r="D294" t="str">
        <f t="shared" si="27"/>
        <v>vis</v>
      </c>
      <c r="E294">
        <f>VLOOKUP(C294,Active!C$21:E$960,3,FALSE)</f>
        <v>47886.00469886059</v>
      </c>
      <c r="F294" s="16" t="s">
        <v>234</v>
      </c>
      <c r="G294" t="str">
        <f t="shared" si="28"/>
        <v>52497.4679</v>
      </c>
      <c r="H294" s="94">
        <f t="shared" si="29"/>
        <v>47886</v>
      </c>
      <c r="I294" s="103" t="s">
        <v>946</v>
      </c>
      <c r="J294" s="104" t="s">
        <v>947</v>
      </c>
      <c r="K294" s="103">
        <v>47886</v>
      </c>
      <c r="L294" s="103" t="s">
        <v>948</v>
      </c>
      <c r="M294" s="104" t="s">
        <v>909</v>
      </c>
      <c r="N294" s="104" t="s">
        <v>910</v>
      </c>
      <c r="O294" s="105" t="s">
        <v>949</v>
      </c>
      <c r="P294" s="106" t="s">
        <v>950</v>
      </c>
    </row>
    <row r="295" spans="1:16" x14ac:dyDescent="0.2">
      <c r="A295" s="94" t="str">
        <f t="shared" si="24"/>
        <v>IBVS 5371 </v>
      </c>
      <c r="B295" s="16" t="str">
        <f t="shared" si="25"/>
        <v>II</v>
      </c>
      <c r="C295" s="94">
        <f t="shared" si="26"/>
        <v>52528.771800000002</v>
      </c>
      <c r="D295" t="str">
        <f t="shared" si="27"/>
        <v>vis</v>
      </c>
      <c r="E295">
        <f>VLOOKUP(C295,Active!C$21:E$960,3,FALSE)</f>
        <v>47939.496829918098</v>
      </c>
      <c r="F295" s="16" t="s">
        <v>234</v>
      </c>
      <c r="G295" t="str">
        <f t="shared" si="28"/>
        <v>52528.7718</v>
      </c>
      <c r="H295" s="94">
        <f t="shared" si="29"/>
        <v>47939.5</v>
      </c>
      <c r="I295" s="103" t="s">
        <v>951</v>
      </c>
      <c r="J295" s="104" t="s">
        <v>952</v>
      </c>
      <c r="K295" s="103">
        <v>47939.5</v>
      </c>
      <c r="L295" s="103" t="s">
        <v>953</v>
      </c>
      <c r="M295" s="104" t="s">
        <v>909</v>
      </c>
      <c r="N295" s="104" t="s">
        <v>910</v>
      </c>
      <c r="O295" s="105" t="s">
        <v>954</v>
      </c>
      <c r="P295" s="106" t="s">
        <v>955</v>
      </c>
    </row>
    <row r="296" spans="1:16" x14ac:dyDescent="0.2">
      <c r="A296" s="94" t="str">
        <f t="shared" si="24"/>
        <v>IBVS 5371 </v>
      </c>
      <c r="B296" s="16" t="str">
        <f t="shared" si="25"/>
        <v>I</v>
      </c>
      <c r="C296" s="94">
        <f t="shared" si="26"/>
        <v>52554.815499999997</v>
      </c>
      <c r="D296" t="str">
        <f t="shared" si="27"/>
        <v>vis</v>
      </c>
      <c r="E296">
        <f>VLOOKUP(C296,Active!C$21:E$960,3,FALSE)</f>
        <v>47984.000326722715</v>
      </c>
      <c r="F296" s="16" t="s">
        <v>234</v>
      </c>
      <c r="G296" t="str">
        <f t="shared" si="28"/>
        <v>52554.8155</v>
      </c>
      <c r="H296" s="94">
        <f t="shared" si="29"/>
        <v>47984</v>
      </c>
      <c r="I296" s="103" t="s">
        <v>956</v>
      </c>
      <c r="J296" s="104" t="s">
        <v>957</v>
      </c>
      <c r="K296" s="103">
        <v>47984</v>
      </c>
      <c r="L296" s="103" t="s">
        <v>958</v>
      </c>
      <c r="M296" s="104" t="s">
        <v>909</v>
      </c>
      <c r="N296" s="104" t="s">
        <v>910</v>
      </c>
      <c r="O296" s="105" t="s">
        <v>954</v>
      </c>
      <c r="P296" s="106" t="s">
        <v>955</v>
      </c>
    </row>
    <row r="297" spans="1:16" x14ac:dyDescent="0.2">
      <c r="A297" s="94" t="str">
        <f t="shared" si="24"/>
        <v> BBS 129 </v>
      </c>
      <c r="B297" s="16" t="str">
        <f t="shared" si="25"/>
        <v>I</v>
      </c>
      <c r="C297" s="94">
        <f t="shared" si="26"/>
        <v>52555.404999999999</v>
      </c>
      <c r="D297" t="str">
        <f t="shared" si="27"/>
        <v>vis</v>
      </c>
      <c r="E297">
        <f>VLOOKUP(C297,Active!C$21:E$960,3,FALSE)</f>
        <v>47985.007664826226</v>
      </c>
      <c r="F297" s="16" t="s">
        <v>234</v>
      </c>
      <c r="G297" t="str">
        <f t="shared" si="28"/>
        <v>52555.405</v>
      </c>
      <c r="H297" s="94">
        <f t="shared" si="29"/>
        <v>47985</v>
      </c>
      <c r="I297" s="103" t="s">
        <v>959</v>
      </c>
      <c r="J297" s="104" t="s">
        <v>960</v>
      </c>
      <c r="K297" s="103">
        <v>47985</v>
      </c>
      <c r="L297" s="103" t="s">
        <v>303</v>
      </c>
      <c r="M297" s="104" t="s">
        <v>238</v>
      </c>
      <c r="N297" s="104"/>
      <c r="O297" s="105" t="s">
        <v>244</v>
      </c>
      <c r="P297" s="105" t="s">
        <v>961</v>
      </c>
    </row>
    <row r="298" spans="1:16" x14ac:dyDescent="0.2">
      <c r="A298" s="94" t="str">
        <f t="shared" si="24"/>
        <v> BBS 130 </v>
      </c>
      <c r="B298" s="16" t="str">
        <f t="shared" si="25"/>
        <v>I</v>
      </c>
      <c r="C298" s="94">
        <f t="shared" si="26"/>
        <v>52858.534</v>
      </c>
      <c r="D298" t="str">
        <f t="shared" si="27"/>
        <v>vis</v>
      </c>
      <c r="E298">
        <f>VLOOKUP(C298,Active!C$21:E$960,3,FALSE)</f>
        <v>48502.994758936897</v>
      </c>
      <c r="F298" s="16" t="s">
        <v>234</v>
      </c>
      <c r="G298" t="str">
        <f t="shared" si="28"/>
        <v>52858.534</v>
      </c>
      <c r="H298" s="94">
        <f t="shared" si="29"/>
        <v>48503</v>
      </c>
      <c r="I298" s="103" t="s">
        <v>962</v>
      </c>
      <c r="J298" s="104" t="s">
        <v>963</v>
      </c>
      <c r="K298" s="103">
        <v>48503</v>
      </c>
      <c r="L298" s="103" t="s">
        <v>271</v>
      </c>
      <c r="M298" s="104" t="s">
        <v>238</v>
      </c>
      <c r="N298" s="104"/>
      <c r="O298" s="105" t="s">
        <v>244</v>
      </c>
      <c r="P298" s="105" t="s">
        <v>964</v>
      </c>
    </row>
    <row r="299" spans="1:16" x14ac:dyDescent="0.2">
      <c r="A299" s="94" t="str">
        <f t="shared" si="24"/>
        <v>BAVM 172 </v>
      </c>
      <c r="B299" s="16" t="str">
        <f t="shared" si="25"/>
        <v>I</v>
      </c>
      <c r="C299" s="94">
        <f t="shared" si="26"/>
        <v>52902.427199999998</v>
      </c>
      <c r="D299" t="str">
        <f t="shared" si="27"/>
        <v>vis</v>
      </c>
      <c r="E299">
        <f>VLOOKUP(C299,Active!C$21:E$960,3,FALSE)</f>
        <v>48577.999496587261</v>
      </c>
      <c r="F299" s="16" t="s">
        <v>234</v>
      </c>
      <c r="G299" t="str">
        <f t="shared" si="28"/>
        <v>52902.4272</v>
      </c>
      <c r="H299" s="94">
        <f t="shared" si="29"/>
        <v>48578</v>
      </c>
      <c r="I299" s="103" t="s">
        <v>965</v>
      </c>
      <c r="J299" s="104" t="s">
        <v>966</v>
      </c>
      <c r="K299" s="103">
        <v>48578</v>
      </c>
      <c r="L299" s="103" t="s">
        <v>967</v>
      </c>
      <c r="M299" s="104" t="s">
        <v>909</v>
      </c>
      <c r="N299" s="104" t="s">
        <v>968</v>
      </c>
      <c r="O299" s="105" t="s">
        <v>969</v>
      </c>
      <c r="P299" s="106" t="s">
        <v>970</v>
      </c>
    </row>
    <row r="300" spans="1:16" x14ac:dyDescent="0.2">
      <c r="A300" s="94" t="str">
        <f t="shared" si="24"/>
        <v>OEJV 0074 </v>
      </c>
      <c r="B300" s="16" t="str">
        <f t="shared" si="25"/>
        <v>I</v>
      </c>
      <c r="C300" s="94">
        <f t="shared" si="26"/>
        <v>52940.46587</v>
      </c>
      <c r="D300" t="str">
        <f t="shared" si="27"/>
        <v>vis</v>
      </c>
      <c r="E300">
        <f>VLOOKUP(C300,Active!C$21:E$960,3,FALSE)</f>
        <v>48643.000008373121</v>
      </c>
      <c r="F300" s="16" t="s">
        <v>234</v>
      </c>
      <c r="G300" t="str">
        <f t="shared" si="28"/>
        <v>52940.46587</v>
      </c>
      <c r="H300" s="94">
        <f t="shared" si="29"/>
        <v>48643</v>
      </c>
      <c r="I300" s="103" t="s">
        <v>971</v>
      </c>
      <c r="J300" s="104" t="s">
        <v>972</v>
      </c>
      <c r="K300" s="103" t="s">
        <v>973</v>
      </c>
      <c r="L300" s="103" t="s">
        <v>974</v>
      </c>
      <c r="M300" s="104" t="s">
        <v>813</v>
      </c>
      <c r="N300" s="104" t="s">
        <v>229</v>
      </c>
      <c r="O300" s="105" t="s">
        <v>975</v>
      </c>
      <c r="P300" s="106" t="s">
        <v>931</v>
      </c>
    </row>
    <row r="301" spans="1:16" x14ac:dyDescent="0.2">
      <c r="A301" s="94" t="str">
        <f t="shared" si="24"/>
        <v>IBVS 5494 </v>
      </c>
      <c r="B301" s="16" t="str">
        <f t="shared" si="25"/>
        <v>II</v>
      </c>
      <c r="C301" s="94">
        <f t="shared" si="26"/>
        <v>52944.270299999996</v>
      </c>
      <c r="D301" t="str">
        <f t="shared" si="27"/>
        <v>vis</v>
      </c>
      <c r="E301">
        <f>VLOOKUP(C301,Active!C$21:E$960,3,FALSE)</f>
        <v>48649.501021606578</v>
      </c>
      <c r="F301" s="16" t="s">
        <v>234</v>
      </c>
      <c r="G301" t="str">
        <f t="shared" si="28"/>
        <v>52944.2703</v>
      </c>
      <c r="H301" s="94">
        <f t="shared" si="29"/>
        <v>48649.5</v>
      </c>
      <c r="I301" s="103" t="s">
        <v>976</v>
      </c>
      <c r="J301" s="104" t="s">
        <v>977</v>
      </c>
      <c r="K301" s="103" t="s">
        <v>978</v>
      </c>
      <c r="L301" s="103" t="s">
        <v>923</v>
      </c>
      <c r="M301" s="104" t="s">
        <v>909</v>
      </c>
      <c r="N301" s="104" t="s">
        <v>910</v>
      </c>
      <c r="O301" s="105" t="s">
        <v>979</v>
      </c>
      <c r="P301" s="106" t="s">
        <v>980</v>
      </c>
    </row>
    <row r="302" spans="1:16" x14ac:dyDescent="0.2">
      <c r="A302" s="94" t="str">
        <f t="shared" si="24"/>
        <v>IBVS 5494 </v>
      </c>
      <c r="B302" s="16" t="str">
        <f t="shared" si="25"/>
        <v>I</v>
      </c>
      <c r="C302" s="94">
        <f t="shared" si="26"/>
        <v>52944.5625</v>
      </c>
      <c r="D302" t="str">
        <f t="shared" si="27"/>
        <v>vis</v>
      </c>
      <c r="E302">
        <f>VLOOKUP(C302,Active!C$21:E$960,3,FALSE)</f>
        <v>48650.000333216165</v>
      </c>
      <c r="F302" s="16" t="s">
        <v>234</v>
      </c>
      <c r="G302" t="str">
        <f t="shared" si="28"/>
        <v>52944.5625</v>
      </c>
      <c r="H302" s="94">
        <f t="shared" si="29"/>
        <v>48650</v>
      </c>
      <c r="I302" s="103" t="s">
        <v>981</v>
      </c>
      <c r="J302" s="104" t="s">
        <v>982</v>
      </c>
      <c r="K302" s="103" t="s">
        <v>983</v>
      </c>
      <c r="L302" s="103" t="s">
        <v>958</v>
      </c>
      <c r="M302" s="104" t="s">
        <v>909</v>
      </c>
      <c r="N302" s="104" t="s">
        <v>910</v>
      </c>
      <c r="O302" s="105" t="s">
        <v>979</v>
      </c>
      <c r="P302" s="106" t="s">
        <v>980</v>
      </c>
    </row>
    <row r="303" spans="1:16" x14ac:dyDescent="0.2">
      <c r="A303" s="94" t="str">
        <f t="shared" si="24"/>
        <v>OEJV 0003 </v>
      </c>
      <c r="B303" s="16" t="str">
        <f t="shared" si="25"/>
        <v>I</v>
      </c>
      <c r="C303" s="94">
        <f t="shared" si="26"/>
        <v>53253.557000000001</v>
      </c>
      <c r="D303" t="str">
        <f t="shared" si="27"/>
        <v>vis</v>
      </c>
      <c r="E303">
        <f>VLOOKUP(C303,Active!C$21:E$960,3,FALSE)</f>
        <v>49178.010398736711</v>
      </c>
      <c r="F303" s="16" t="s">
        <v>234</v>
      </c>
      <c r="G303" t="str">
        <f t="shared" si="28"/>
        <v>53253.557</v>
      </c>
      <c r="H303" s="94">
        <f t="shared" si="29"/>
        <v>49178</v>
      </c>
      <c r="I303" s="103" t="s">
        <v>984</v>
      </c>
      <c r="J303" s="104" t="s">
        <v>985</v>
      </c>
      <c r="K303" s="103" t="s">
        <v>986</v>
      </c>
      <c r="L303" s="103" t="s">
        <v>318</v>
      </c>
      <c r="M303" s="104" t="s">
        <v>238</v>
      </c>
      <c r="N303" s="104"/>
      <c r="O303" s="105" t="s">
        <v>244</v>
      </c>
      <c r="P303" s="106" t="s">
        <v>987</v>
      </c>
    </row>
    <row r="304" spans="1:16" x14ac:dyDescent="0.2">
      <c r="A304" s="94" t="str">
        <f t="shared" si="24"/>
        <v>BAVM 173 </v>
      </c>
      <c r="B304" s="16" t="str">
        <f t="shared" si="25"/>
        <v>I</v>
      </c>
      <c r="C304" s="94">
        <f t="shared" si="26"/>
        <v>53266.424700000003</v>
      </c>
      <c r="D304" t="str">
        <f t="shared" si="27"/>
        <v>vis</v>
      </c>
      <c r="E304">
        <f>VLOOKUP(C304,Active!C$21:E$960,3,FALSE)</f>
        <v>49199.998735487367</v>
      </c>
      <c r="F304" s="16" t="s">
        <v>234</v>
      </c>
      <c r="G304" t="str">
        <f t="shared" si="28"/>
        <v>53266.4247</v>
      </c>
      <c r="H304" s="94">
        <f t="shared" si="29"/>
        <v>49200</v>
      </c>
      <c r="I304" s="103" t="s">
        <v>988</v>
      </c>
      <c r="J304" s="104" t="s">
        <v>989</v>
      </c>
      <c r="K304" s="103" t="s">
        <v>990</v>
      </c>
      <c r="L304" s="103" t="s">
        <v>939</v>
      </c>
      <c r="M304" s="104" t="s">
        <v>909</v>
      </c>
      <c r="N304" s="104" t="s">
        <v>968</v>
      </c>
      <c r="O304" s="105" t="s">
        <v>969</v>
      </c>
      <c r="P304" s="106" t="s">
        <v>991</v>
      </c>
    </row>
    <row r="305" spans="1:16" x14ac:dyDescent="0.2">
      <c r="A305" s="94" t="str">
        <f t="shared" si="24"/>
        <v>BAVM 173 </v>
      </c>
      <c r="B305" s="16" t="str">
        <f t="shared" si="25"/>
        <v>I</v>
      </c>
      <c r="C305" s="94">
        <f t="shared" si="26"/>
        <v>53300.367400000003</v>
      </c>
      <c r="D305" t="str">
        <f t="shared" si="27"/>
        <v>vis</v>
      </c>
      <c r="E305">
        <f>VLOOKUP(C305,Active!C$21:E$960,3,FALSE)</f>
        <v>49258.000050238748</v>
      </c>
      <c r="F305" s="16" t="s">
        <v>234</v>
      </c>
      <c r="G305" t="str">
        <f t="shared" si="28"/>
        <v>53300.3674</v>
      </c>
      <c r="H305" s="94">
        <f t="shared" si="29"/>
        <v>49258</v>
      </c>
      <c r="I305" s="103" t="s">
        <v>992</v>
      </c>
      <c r="J305" s="104" t="s">
        <v>993</v>
      </c>
      <c r="K305" s="103" t="s">
        <v>994</v>
      </c>
      <c r="L305" s="103" t="s">
        <v>995</v>
      </c>
      <c r="M305" s="104" t="s">
        <v>909</v>
      </c>
      <c r="N305" s="104" t="s">
        <v>968</v>
      </c>
      <c r="O305" s="105" t="s">
        <v>969</v>
      </c>
      <c r="P305" s="106" t="s">
        <v>991</v>
      </c>
    </row>
    <row r="306" spans="1:16" x14ac:dyDescent="0.2">
      <c r="A306" s="94" t="str">
        <f t="shared" si="24"/>
        <v>BAVM 173 </v>
      </c>
      <c r="B306" s="16" t="str">
        <f t="shared" si="25"/>
        <v>II</v>
      </c>
      <c r="C306" s="94">
        <f t="shared" si="26"/>
        <v>53303.580900000001</v>
      </c>
      <c r="D306" t="str">
        <f t="shared" si="27"/>
        <v>vis</v>
      </c>
      <c r="E306">
        <f>VLOOKUP(C306,Active!C$21:E$960,3,FALSE)</f>
        <v>49263.491281783477</v>
      </c>
      <c r="F306" s="16" t="s">
        <v>234</v>
      </c>
      <c r="G306" t="str">
        <f t="shared" si="28"/>
        <v>53303.5809</v>
      </c>
      <c r="H306" s="94">
        <f t="shared" si="29"/>
        <v>49263.5</v>
      </c>
      <c r="I306" s="103" t="s">
        <v>996</v>
      </c>
      <c r="J306" s="104" t="s">
        <v>997</v>
      </c>
      <c r="K306" s="103" t="s">
        <v>998</v>
      </c>
      <c r="L306" s="103" t="s">
        <v>999</v>
      </c>
      <c r="M306" s="104" t="s">
        <v>909</v>
      </c>
      <c r="N306" s="104" t="s">
        <v>968</v>
      </c>
      <c r="O306" s="105" t="s">
        <v>1000</v>
      </c>
      <c r="P306" s="106" t="s">
        <v>991</v>
      </c>
    </row>
    <row r="307" spans="1:16" x14ac:dyDescent="0.2">
      <c r="A307" s="94" t="str">
        <f t="shared" si="24"/>
        <v>BAVM 173 </v>
      </c>
      <c r="B307" s="16" t="str">
        <f t="shared" si="25"/>
        <v>II</v>
      </c>
      <c r="C307" s="94">
        <f t="shared" si="26"/>
        <v>53349.232100000001</v>
      </c>
      <c r="D307" t="str">
        <f t="shared" si="27"/>
        <v>vis</v>
      </c>
      <c r="E307">
        <f>VLOOKUP(C307,Active!C$21:E$960,3,FALSE)</f>
        <v>49341.500091335402</v>
      </c>
      <c r="F307" s="16" t="s">
        <v>234</v>
      </c>
      <c r="G307" t="str">
        <f t="shared" si="28"/>
        <v>53349.2321</v>
      </c>
      <c r="H307" s="94">
        <f t="shared" si="29"/>
        <v>49341.5</v>
      </c>
      <c r="I307" s="103" t="s">
        <v>1001</v>
      </c>
      <c r="J307" s="104" t="s">
        <v>1002</v>
      </c>
      <c r="K307" s="103" t="s">
        <v>1003</v>
      </c>
      <c r="L307" s="103" t="s">
        <v>1004</v>
      </c>
      <c r="M307" s="104" t="s">
        <v>909</v>
      </c>
      <c r="N307" s="104" t="s">
        <v>968</v>
      </c>
      <c r="O307" s="105" t="s">
        <v>969</v>
      </c>
      <c r="P307" s="106" t="s">
        <v>991</v>
      </c>
    </row>
    <row r="308" spans="1:16" x14ac:dyDescent="0.2">
      <c r="A308" s="94" t="str">
        <f t="shared" si="24"/>
        <v>OEJV 0074 </v>
      </c>
      <c r="B308" s="16" t="str">
        <f t="shared" si="25"/>
        <v>I</v>
      </c>
      <c r="C308" s="94">
        <f t="shared" si="26"/>
        <v>53361.230170000003</v>
      </c>
      <c r="D308" t="str">
        <f t="shared" si="27"/>
        <v>vis</v>
      </c>
      <c r="E308">
        <f>VLOOKUP(C308,Active!C$21:E$960,3,FALSE)</f>
        <v>49362.002403599283</v>
      </c>
      <c r="F308" s="16" t="s">
        <v>234</v>
      </c>
      <c r="G308" t="str">
        <f t="shared" si="28"/>
        <v>53361.23017</v>
      </c>
      <c r="H308" s="94">
        <f t="shared" si="29"/>
        <v>49362</v>
      </c>
      <c r="I308" s="103" t="s">
        <v>1005</v>
      </c>
      <c r="J308" s="104" t="s">
        <v>1006</v>
      </c>
      <c r="K308" s="103" t="s">
        <v>1007</v>
      </c>
      <c r="L308" s="103" t="s">
        <v>1008</v>
      </c>
      <c r="M308" s="104" t="s">
        <v>813</v>
      </c>
      <c r="N308" s="104" t="s">
        <v>229</v>
      </c>
      <c r="O308" s="105" t="s">
        <v>975</v>
      </c>
      <c r="P308" s="106" t="s">
        <v>931</v>
      </c>
    </row>
    <row r="309" spans="1:16" x14ac:dyDescent="0.2">
      <c r="A309" s="94" t="str">
        <f t="shared" si="24"/>
        <v>OEJV 0003 </v>
      </c>
      <c r="B309" s="16" t="str">
        <f t="shared" si="25"/>
        <v>I</v>
      </c>
      <c r="C309" s="94">
        <f t="shared" si="26"/>
        <v>53569.563000000002</v>
      </c>
      <c r="D309" t="str">
        <f t="shared" si="27"/>
        <v>vis</v>
      </c>
      <c r="E309">
        <f>VLOOKUP(C309,Active!C$21:E$960,3,FALSE)</f>
        <v>49718.00172144598</v>
      </c>
      <c r="F309" s="16" t="s">
        <v>234</v>
      </c>
      <c r="G309" t="str">
        <f t="shared" si="28"/>
        <v>53569.563</v>
      </c>
      <c r="H309" s="94">
        <f t="shared" si="29"/>
        <v>49718</v>
      </c>
      <c r="I309" s="103" t="s">
        <v>1009</v>
      </c>
      <c r="J309" s="104" t="s">
        <v>1010</v>
      </c>
      <c r="K309" s="103" t="s">
        <v>1011</v>
      </c>
      <c r="L309" s="103" t="s">
        <v>257</v>
      </c>
      <c r="M309" s="104" t="s">
        <v>238</v>
      </c>
      <c r="N309" s="104"/>
      <c r="O309" s="105" t="s">
        <v>244</v>
      </c>
      <c r="P309" s="106" t="s">
        <v>987</v>
      </c>
    </row>
    <row r="310" spans="1:16" x14ac:dyDescent="0.2">
      <c r="A310" s="94" t="str">
        <f t="shared" si="24"/>
        <v>BAVM 178 </v>
      </c>
      <c r="B310" s="16" t="str">
        <f t="shared" si="25"/>
        <v>I</v>
      </c>
      <c r="C310" s="94">
        <f t="shared" si="26"/>
        <v>53662.609299999996</v>
      </c>
      <c r="D310" t="str">
        <f t="shared" si="27"/>
        <v>vis</v>
      </c>
      <c r="E310">
        <f>VLOOKUP(C310,Active!C$21:E$960,3,FALSE)</f>
        <v>49876.999318359325</v>
      </c>
      <c r="F310" s="16" t="s">
        <v>234</v>
      </c>
      <c r="G310" t="str">
        <f t="shared" si="28"/>
        <v>53662.6093</v>
      </c>
      <c r="H310" s="94">
        <f t="shared" si="29"/>
        <v>49877</v>
      </c>
      <c r="I310" s="103" t="s">
        <v>1012</v>
      </c>
      <c r="J310" s="104" t="s">
        <v>1013</v>
      </c>
      <c r="K310" s="103" t="s">
        <v>1014</v>
      </c>
      <c r="L310" s="103" t="s">
        <v>1015</v>
      </c>
      <c r="M310" s="104" t="s">
        <v>813</v>
      </c>
      <c r="N310" s="104" t="s">
        <v>968</v>
      </c>
      <c r="O310" s="105" t="s">
        <v>1016</v>
      </c>
      <c r="P310" s="106" t="s">
        <v>1017</v>
      </c>
    </row>
    <row r="311" spans="1:16" x14ac:dyDescent="0.2">
      <c r="A311" s="94" t="str">
        <f t="shared" si="24"/>
        <v>OEJV 0074 </v>
      </c>
      <c r="B311" s="16" t="str">
        <f t="shared" si="25"/>
        <v>I</v>
      </c>
      <c r="C311" s="94">
        <f t="shared" si="26"/>
        <v>53763.265599999999</v>
      </c>
      <c r="D311" t="str">
        <f t="shared" si="27"/>
        <v>vis</v>
      </c>
      <c r="E311">
        <f>VLOOKUP(C311,Active!C$21:E$960,3,FALSE)</f>
        <v>50049.0008897726</v>
      </c>
      <c r="F311" s="16" t="s">
        <v>234</v>
      </c>
      <c r="G311" t="str">
        <f t="shared" si="28"/>
        <v>53763.26560</v>
      </c>
      <c r="H311" s="94">
        <f t="shared" si="29"/>
        <v>50049</v>
      </c>
      <c r="I311" s="103" t="s">
        <v>1018</v>
      </c>
      <c r="J311" s="104" t="s">
        <v>1019</v>
      </c>
      <c r="K311" s="103" t="s">
        <v>1020</v>
      </c>
      <c r="L311" s="103" t="s">
        <v>1021</v>
      </c>
      <c r="M311" s="104" t="s">
        <v>813</v>
      </c>
      <c r="N311" s="104" t="s">
        <v>1022</v>
      </c>
      <c r="O311" s="105" t="s">
        <v>975</v>
      </c>
      <c r="P311" s="106" t="s">
        <v>931</v>
      </c>
    </row>
    <row r="312" spans="1:16" x14ac:dyDescent="0.2">
      <c r="A312" s="94" t="str">
        <f t="shared" si="24"/>
        <v>OEJV 0074 </v>
      </c>
      <c r="B312" s="16" t="str">
        <f t="shared" si="25"/>
        <v>II</v>
      </c>
      <c r="C312" s="94">
        <f t="shared" si="26"/>
        <v>54000.566630000001</v>
      </c>
      <c r="D312" t="str">
        <f t="shared" si="27"/>
        <v>vis</v>
      </c>
      <c r="E312">
        <f>VLOOKUP(C312,Active!C$21:E$960,3,FALSE)</f>
        <v>50454.501092521823</v>
      </c>
      <c r="F312" s="16" t="s">
        <v>234</v>
      </c>
      <c r="G312" t="str">
        <f t="shared" si="28"/>
        <v>54000.56663</v>
      </c>
      <c r="H312" s="94">
        <f t="shared" si="29"/>
        <v>50454.5</v>
      </c>
      <c r="I312" s="103" t="s">
        <v>1023</v>
      </c>
      <c r="J312" s="104" t="s">
        <v>1024</v>
      </c>
      <c r="K312" s="103" t="s">
        <v>1025</v>
      </c>
      <c r="L312" s="103" t="s">
        <v>1026</v>
      </c>
      <c r="M312" s="104" t="s">
        <v>813</v>
      </c>
      <c r="N312" s="104" t="s">
        <v>1022</v>
      </c>
      <c r="O312" s="105" t="s">
        <v>1027</v>
      </c>
      <c r="P312" s="106" t="s">
        <v>931</v>
      </c>
    </row>
    <row r="313" spans="1:16" x14ac:dyDescent="0.2">
      <c r="A313" s="94" t="str">
        <f t="shared" si="24"/>
        <v>BAVM 183 </v>
      </c>
      <c r="B313" s="16" t="str">
        <f t="shared" si="25"/>
        <v>II</v>
      </c>
      <c r="C313" s="94">
        <f t="shared" si="26"/>
        <v>54026.314599999998</v>
      </c>
      <c r="D313" t="str">
        <f t="shared" si="27"/>
        <v>vis</v>
      </c>
      <c r="E313">
        <f>VLOOKUP(C313,Active!C$21:E$960,3,FALSE)</f>
        <v>50498.499245649851</v>
      </c>
      <c r="F313" s="16" t="s">
        <v>234</v>
      </c>
      <c r="G313" t="str">
        <f t="shared" si="28"/>
        <v>54026.3146</v>
      </c>
      <c r="H313" s="94">
        <f t="shared" si="29"/>
        <v>50498.5</v>
      </c>
      <c r="I313" s="103" t="s">
        <v>1028</v>
      </c>
      <c r="J313" s="104" t="s">
        <v>1029</v>
      </c>
      <c r="K313" s="103" t="s">
        <v>1030</v>
      </c>
      <c r="L313" s="103" t="s">
        <v>1015</v>
      </c>
      <c r="M313" s="104" t="s">
        <v>813</v>
      </c>
      <c r="N313" s="104" t="s">
        <v>968</v>
      </c>
      <c r="O313" s="105" t="s">
        <v>1031</v>
      </c>
      <c r="P313" s="106" t="s">
        <v>1032</v>
      </c>
    </row>
    <row r="314" spans="1:16" x14ac:dyDescent="0.2">
      <c r="A314" s="94" t="str">
        <f t="shared" si="24"/>
        <v>BAVM 183 </v>
      </c>
      <c r="B314" s="16" t="str">
        <f t="shared" si="25"/>
        <v>I</v>
      </c>
      <c r="C314" s="94">
        <f t="shared" si="26"/>
        <v>54026.606699999997</v>
      </c>
      <c r="D314" t="str">
        <f t="shared" si="27"/>
        <v>vis</v>
      </c>
      <c r="E314">
        <f>VLOOKUP(C314,Active!C$21:E$960,3,FALSE)</f>
        <v>50498.998386379346</v>
      </c>
      <c r="F314" s="16" t="s">
        <v>234</v>
      </c>
      <c r="G314" t="str">
        <f t="shared" si="28"/>
        <v>54026.6067</v>
      </c>
      <c r="H314" s="94">
        <f t="shared" si="29"/>
        <v>50499</v>
      </c>
      <c r="I314" s="103" t="s">
        <v>1033</v>
      </c>
      <c r="J314" s="104" t="s">
        <v>1034</v>
      </c>
      <c r="K314" s="103" t="s">
        <v>1035</v>
      </c>
      <c r="L314" s="103" t="s">
        <v>1036</v>
      </c>
      <c r="M314" s="104" t="s">
        <v>813</v>
      </c>
      <c r="N314" s="104" t="s">
        <v>968</v>
      </c>
      <c r="O314" s="105" t="s">
        <v>1031</v>
      </c>
      <c r="P314" s="106" t="s">
        <v>1032</v>
      </c>
    </row>
    <row r="315" spans="1:16" x14ac:dyDescent="0.2">
      <c r="A315" s="94" t="str">
        <f t="shared" si="24"/>
        <v>IBVS 5746 </v>
      </c>
      <c r="B315" s="16" t="str">
        <f t="shared" si="25"/>
        <v>I</v>
      </c>
      <c r="C315" s="94">
        <f t="shared" si="26"/>
        <v>54055.28</v>
      </c>
      <c r="D315" t="str">
        <f t="shared" si="27"/>
        <v>vis</v>
      </c>
      <c r="E315">
        <f>VLOOKUP(C315,Active!C$21:E$960,3,FALSE)</f>
        <v>50547.995345909985</v>
      </c>
      <c r="F315" s="16" t="s">
        <v>234</v>
      </c>
      <c r="G315" t="str">
        <f t="shared" si="28"/>
        <v>54055.280</v>
      </c>
      <c r="H315" s="94">
        <f t="shared" si="29"/>
        <v>50548</v>
      </c>
      <c r="I315" s="103" t="s">
        <v>1037</v>
      </c>
      <c r="J315" s="104" t="s">
        <v>1038</v>
      </c>
      <c r="K315" s="103" t="s">
        <v>1039</v>
      </c>
      <c r="L315" s="103" t="s">
        <v>271</v>
      </c>
      <c r="M315" s="104" t="s">
        <v>909</v>
      </c>
      <c r="N315" s="104" t="s">
        <v>910</v>
      </c>
      <c r="O315" s="105" t="s">
        <v>1040</v>
      </c>
      <c r="P315" s="106" t="s">
        <v>1041</v>
      </c>
    </row>
    <row r="316" spans="1:16" x14ac:dyDescent="0.2">
      <c r="A316" s="94" t="str">
        <f t="shared" si="24"/>
        <v>IBVS 5893 </v>
      </c>
      <c r="B316" s="16" t="str">
        <f t="shared" si="25"/>
        <v>I</v>
      </c>
      <c r="C316" s="94">
        <f t="shared" si="26"/>
        <v>54117.312400000003</v>
      </c>
      <c r="D316" t="str">
        <f t="shared" si="27"/>
        <v>vis</v>
      </c>
      <c r="E316">
        <f>VLOOKUP(C316,Active!C$21:E$960,3,FALSE)</f>
        <v>50653.996364013539</v>
      </c>
      <c r="F316" s="16" t="s">
        <v>234</v>
      </c>
      <c r="G316" t="str">
        <f t="shared" si="28"/>
        <v>54117.3124</v>
      </c>
      <c r="H316" s="94">
        <f t="shared" si="29"/>
        <v>50654</v>
      </c>
      <c r="I316" s="103" t="s">
        <v>1042</v>
      </c>
      <c r="J316" s="104" t="s">
        <v>1043</v>
      </c>
      <c r="K316" s="103" t="s">
        <v>1044</v>
      </c>
      <c r="L316" s="103" t="s">
        <v>1045</v>
      </c>
      <c r="M316" s="104" t="s">
        <v>813</v>
      </c>
      <c r="N316" s="104" t="s">
        <v>229</v>
      </c>
      <c r="O316" s="105" t="s">
        <v>1046</v>
      </c>
      <c r="P316" s="106" t="s">
        <v>1047</v>
      </c>
    </row>
    <row r="317" spans="1:16" ht="25.5" x14ac:dyDescent="0.2">
      <c r="A317" s="94" t="str">
        <f t="shared" si="24"/>
        <v>JAAVSO 36(2);171 </v>
      </c>
      <c r="B317" s="16" t="str">
        <f t="shared" si="25"/>
        <v>I</v>
      </c>
      <c r="C317" s="94">
        <f t="shared" si="26"/>
        <v>54435.662799999998</v>
      </c>
      <c r="D317" t="str">
        <f t="shared" si="27"/>
        <v>vis</v>
      </c>
      <c r="E317">
        <f>VLOOKUP(C317,Active!C$21:E$960,3,FALSE)</f>
        <v>51197.993799445212</v>
      </c>
      <c r="F317" s="16" t="s">
        <v>234</v>
      </c>
      <c r="G317" t="str">
        <f t="shared" si="28"/>
        <v>54435.6628</v>
      </c>
      <c r="H317" s="94">
        <f t="shared" si="29"/>
        <v>51198</v>
      </c>
      <c r="I317" s="103" t="s">
        <v>1048</v>
      </c>
      <c r="J317" s="104" t="s">
        <v>1049</v>
      </c>
      <c r="K317" s="103" t="s">
        <v>1050</v>
      </c>
      <c r="L317" s="103" t="s">
        <v>1051</v>
      </c>
      <c r="M317" s="104" t="s">
        <v>813</v>
      </c>
      <c r="N317" s="104" t="s">
        <v>1052</v>
      </c>
      <c r="O317" s="105" t="s">
        <v>1053</v>
      </c>
      <c r="P317" s="106" t="s">
        <v>1054</v>
      </c>
    </row>
    <row r="318" spans="1:16" ht="25.5" x14ac:dyDescent="0.2">
      <c r="A318" s="94" t="str">
        <f t="shared" si="24"/>
        <v>JAAVSO 36(2);171 </v>
      </c>
      <c r="B318" s="16" t="str">
        <f t="shared" si="25"/>
        <v>I</v>
      </c>
      <c r="C318" s="94">
        <f t="shared" si="26"/>
        <v>54435.664100000002</v>
      </c>
      <c r="D318" t="str">
        <f t="shared" si="27"/>
        <v>vis</v>
      </c>
      <c r="E318">
        <f>VLOOKUP(C318,Active!C$21:E$960,3,FALSE)</f>
        <v>51197.996020886327</v>
      </c>
      <c r="F318" s="16" t="s">
        <v>234</v>
      </c>
      <c r="G318" t="str">
        <f t="shared" si="28"/>
        <v>54435.6641</v>
      </c>
      <c r="H318" s="94">
        <f t="shared" si="29"/>
        <v>51198</v>
      </c>
      <c r="I318" s="103" t="s">
        <v>1055</v>
      </c>
      <c r="J318" s="104" t="s">
        <v>1056</v>
      </c>
      <c r="K318" s="103" t="s">
        <v>1050</v>
      </c>
      <c r="L318" s="103" t="s">
        <v>1057</v>
      </c>
      <c r="M318" s="104" t="s">
        <v>813</v>
      </c>
      <c r="N318" s="104" t="s">
        <v>1052</v>
      </c>
      <c r="O318" s="105" t="s">
        <v>304</v>
      </c>
      <c r="P318" s="106" t="s">
        <v>1054</v>
      </c>
    </row>
    <row r="319" spans="1:16" ht="25.5" x14ac:dyDescent="0.2">
      <c r="A319" s="94" t="str">
        <f t="shared" si="24"/>
        <v>JAAVSO 36(2);186 </v>
      </c>
      <c r="B319" s="16" t="str">
        <f t="shared" si="25"/>
        <v>I</v>
      </c>
      <c r="C319" s="94">
        <f t="shared" si="26"/>
        <v>54707.783199999998</v>
      </c>
      <c r="D319" t="str">
        <f t="shared" si="27"/>
        <v>vis</v>
      </c>
      <c r="E319">
        <f>VLOOKUP(C319,Active!C$21:E$960,3,FALSE)</f>
        <v>51662.993371390599</v>
      </c>
      <c r="F319" s="16" t="s">
        <v>234</v>
      </c>
      <c r="G319" t="str">
        <f t="shared" si="28"/>
        <v>54707.7832</v>
      </c>
      <c r="H319" s="94">
        <f t="shared" si="29"/>
        <v>51663</v>
      </c>
      <c r="I319" s="103" t="s">
        <v>1058</v>
      </c>
      <c r="J319" s="104" t="s">
        <v>1059</v>
      </c>
      <c r="K319" s="103" t="s">
        <v>1060</v>
      </c>
      <c r="L319" s="103" t="s">
        <v>1061</v>
      </c>
      <c r="M319" s="104" t="s">
        <v>813</v>
      </c>
      <c r="N319" s="104" t="s">
        <v>929</v>
      </c>
      <c r="O319" s="105" t="s">
        <v>1053</v>
      </c>
      <c r="P319" s="106" t="s">
        <v>1062</v>
      </c>
    </row>
    <row r="320" spans="1:16" x14ac:dyDescent="0.2">
      <c r="A320" s="94" t="str">
        <f t="shared" si="24"/>
        <v>IBVS 5871 </v>
      </c>
      <c r="B320" s="16" t="str">
        <f t="shared" si="25"/>
        <v>I</v>
      </c>
      <c r="C320" s="94">
        <f t="shared" si="26"/>
        <v>54792.6348</v>
      </c>
      <c r="D320" t="str">
        <f t="shared" si="27"/>
        <v>vis</v>
      </c>
      <c r="E320">
        <f>VLOOKUP(C320,Active!C$21:E$960,3,FALSE)</f>
        <v>51807.987857944645</v>
      </c>
      <c r="F320" s="16" t="s">
        <v>234</v>
      </c>
      <c r="G320" t="str">
        <f t="shared" si="28"/>
        <v>54792.6348</v>
      </c>
      <c r="H320" s="94">
        <f t="shared" si="29"/>
        <v>51808</v>
      </c>
      <c r="I320" s="103" t="s">
        <v>1063</v>
      </c>
      <c r="J320" s="104" t="s">
        <v>1064</v>
      </c>
      <c r="K320" s="103" t="s">
        <v>1065</v>
      </c>
      <c r="L320" s="103" t="s">
        <v>1066</v>
      </c>
      <c r="M320" s="104" t="s">
        <v>813</v>
      </c>
      <c r="N320" s="104" t="s">
        <v>234</v>
      </c>
      <c r="O320" s="105" t="s">
        <v>239</v>
      </c>
      <c r="P320" s="106" t="s">
        <v>1067</v>
      </c>
    </row>
    <row r="321" spans="1:16" x14ac:dyDescent="0.2">
      <c r="A321" s="94" t="str">
        <f t="shared" si="24"/>
        <v>BAVM 209 </v>
      </c>
      <c r="B321" s="16" t="str">
        <f t="shared" si="25"/>
        <v>II</v>
      </c>
      <c r="C321" s="94">
        <f t="shared" si="26"/>
        <v>54857.303399999997</v>
      </c>
      <c r="D321" t="str">
        <f t="shared" si="27"/>
        <v>vis</v>
      </c>
      <c r="E321">
        <f>VLOOKUP(C321,Active!C$21:E$960,3,FALSE)</f>
        <v>51918.493616859836</v>
      </c>
      <c r="F321" s="16" t="s">
        <v>234</v>
      </c>
      <c r="G321" t="str">
        <f t="shared" si="28"/>
        <v>54857.3034</v>
      </c>
      <c r="H321" s="94">
        <f t="shared" si="29"/>
        <v>51918.5</v>
      </c>
      <c r="I321" s="103" t="s">
        <v>1068</v>
      </c>
      <c r="J321" s="104" t="s">
        <v>1069</v>
      </c>
      <c r="K321" s="103" t="s">
        <v>1070</v>
      </c>
      <c r="L321" s="103" t="s">
        <v>1071</v>
      </c>
      <c r="M321" s="104" t="s">
        <v>813</v>
      </c>
      <c r="N321" s="104" t="s">
        <v>968</v>
      </c>
      <c r="O321" s="105" t="s">
        <v>1072</v>
      </c>
      <c r="P321" s="106" t="s">
        <v>1073</v>
      </c>
    </row>
    <row r="322" spans="1:16" x14ac:dyDescent="0.2">
      <c r="A322" s="94" t="str">
        <f t="shared" si="24"/>
        <v>IBVS 5938 </v>
      </c>
      <c r="B322" s="16" t="str">
        <f t="shared" si="25"/>
        <v>I</v>
      </c>
      <c r="C322" s="94">
        <f t="shared" si="26"/>
        <v>54867.544399999999</v>
      </c>
      <c r="D322" t="str">
        <f t="shared" si="27"/>
        <v>vis</v>
      </c>
      <c r="E322">
        <f>VLOOKUP(C322,Active!C$21:E$960,3,FALSE)</f>
        <v>51935.993446406959</v>
      </c>
      <c r="F322" s="16" t="s">
        <v>234</v>
      </c>
      <c r="G322" t="str">
        <f t="shared" si="28"/>
        <v>54867.5444</v>
      </c>
      <c r="H322" s="94">
        <f t="shared" si="29"/>
        <v>51936</v>
      </c>
      <c r="I322" s="103" t="s">
        <v>1074</v>
      </c>
      <c r="J322" s="104" t="s">
        <v>1075</v>
      </c>
      <c r="K322" s="103" t="s">
        <v>1076</v>
      </c>
      <c r="L322" s="103" t="s">
        <v>1077</v>
      </c>
      <c r="M322" s="104" t="s">
        <v>813</v>
      </c>
      <c r="N322" s="104" t="s">
        <v>234</v>
      </c>
      <c r="O322" s="105" t="s">
        <v>1078</v>
      </c>
      <c r="P322" s="106" t="s">
        <v>1079</v>
      </c>
    </row>
    <row r="323" spans="1:16" x14ac:dyDescent="0.2">
      <c r="A323" s="94" t="str">
        <f t="shared" si="24"/>
        <v>IBVS 5920 </v>
      </c>
      <c r="B323" s="16" t="str">
        <f t="shared" si="25"/>
        <v>I</v>
      </c>
      <c r="C323" s="94">
        <f t="shared" si="26"/>
        <v>55106.893199999999</v>
      </c>
      <c r="D323" t="str">
        <f t="shared" si="27"/>
        <v>vis</v>
      </c>
      <c r="E323">
        <f>VLOOKUP(C323,Active!C$21:E$960,3,FALSE)</f>
        <v>52344.992880281236</v>
      </c>
      <c r="F323" s="16" t="s">
        <v>234</v>
      </c>
      <c r="G323" t="str">
        <f t="shared" si="28"/>
        <v>55106.8932</v>
      </c>
      <c r="H323" s="94">
        <f t="shared" si="29"/>
        <v>52345</v>
      </c>
      <c r="I323" s="103" t="s">
        <v>1080</v>
      </c>
      <c r="J323" s="104" t="s">
        <v>1081</v>
      </c>
      <c r="K323" s="103" t="s">
        <v>1082</v>
      </c>
      <c r="L323" s="103" t="s">
        <v>1083</v>
      </c>
      <c r="M323" s="104" t="s">
        <v>813</v>
      </c>
      <c r="N323" s="104" t="s">
        <v>234</v>
      </c>
      <c r="O323" s="105" t="s">
        <v>239</v>
      </c>
      <c r="P323" s="106" t="s">
        <v>1084</v>
      </c>
    </row>
    <row r="324" spans="1:16" x14ac:dyDescent="0.2">
      <c r="A324" s="94" t="str">
        <f t="shared" si="24"/>
        <v> JAAVSO 38;120 </v>
      </c>
      <c r="B324" s="16" t="str">
        <f t="shared" si="25"/>
        <v>I</v>
      </c>
      <c r="C324" s="94">
        <f t="shared" si="26"/>
        <v>55115.671300000002</v>
      </c>
      <c r="D324" t="str">
        <f t="shared" si="27"/>
        <v>vis</v>
      </c>
      <c r="E324">
        <f>VLOOKUP(C324,Active!C$21:E$960,3,FALSE)</f>
        <v>52359.992905058854</v>
      </c>
      <c r="F324" s="16" t="s">
        <v>234</v>
      </c>
      <c r="G324" t="str">
        <f t="shared" si="28"/>
        <v>55115.6713</v>
      </c>
      <c r="H324" s="94">
        <f t="shared" si="29"/>
        <v>52360</v>
      </c>
      <c r="I324" s="103" t="s">
        <v>1085</v>
      </c>
      <c r="J324" s="104" t="s">
        <v>1086</v>
      </c>
      <c r="K324" s="103" t="s">
        <v>1087</v>
      </c>
      <c r="L324" s="103" t="s">
        <v>1083</v>
      </c>
      <c r="M324" s="104" t="s">
        <v>813</v>
      </c>
      <c r="N324" s="104" t="s">
        <v>1052</v>
      </c>
      <c r="O324" s="105" t="s">
        <v>304</v>
      </c>
      <c r="P324" s="105" t="s">
        <v>1088</v>
      </c>
    </row>
    <row r="325" spans="1:16" x14ac:dyDescent="0.2">
      <c r="A325" s="94" t="str">
        <f t="shared" si="24"/>
        <v> JAAVSO 38;120 </v>
      </c>
      <c r="B325" s="16" t="str">
        <f t="shared" si="25"/>
        <v>I</v>
      </c>
      <c r="C325" s="94">
        <f t="shared" si="26"/>
        <v>55120.937400000003</v>
      </c>
      <c r="D325" t="str">
        <f t="shared" si="27"/>
        <v>vis</v>
      </c>
      <c r="E325">
        <f>VLOOKUP(C325,Active!C$21:E$960,3,FALSE)</f>
        <v>52368.991621236768</v>
      </c>
      <c r="F325" s="16" t="s">
        <v>234</v>
      </c>
      <c r="G325" t="str">
        <f t="shared" si="28"/>
        <v>55120.9374</v>
      </c>
      <c r="H325" s="94">
        <f t="shared" si="29"/>
        <v>52369</v>
      </c>
      <c r="I325" s="103" t="s">
        <v>1089</v>
      </c>
      <c r="J325" s="104" t="s">
        <v>1090</v>
      </c>
      <c r="K325" s="103" t="s">
        <v>1091</v>
      </c>
      <c r="L325" s="103" t="s">
        <v>1092</v>
      </c>
      <c r="M325" s="104" t="s">
        <v>813</v>
      </c>
      <c r="N325" s="104" t="s">
        <v>1052</v>
      </c>
      <c r="O325" s="105" t="s">
        <v>1093</v>
      </c>
      <c r="P325" s="105" t="s">
        <v>1088</v>
      </c>
    </row>
    <row r="326" spans="1:16" x14ac:dyDescent="0.2">
      <c r="A326" s="94" t="str">
        <f t="shared" si="24"/>
        <v> JAAVSO 38;120 </v>
      </c>
      <c r="B326" s="16" t="str">
        <f t="shared" si="25"/>
        <v>I</v>
      </c>
      <c r="C326" s="94">
        <f t="shared" si="26"/>
        <v>55139.6633</v>
      </c>
      <c r="D326" t="str">
        <f t="shared" si="27"/>
        <v>vis</v>
      </c>
      <c r="E326">
        <f>VLOOKUP(C326,Active!C$21:E$960,3,FALSE)</f>
        <v>52400.990455151063</v>
      </c>
      <c r="F326" s="16" t="s">
        <v>234</v>
      </c>
      <c r="G326" t="str">
        <f t="shared" si="28"/>
        <v>55139.6633</v>
      </c>
      <c r="H326" s="94">
        <f t="shared" si="29"/>
        <v>52401</v>
      </c>
      <c r="I326" s="103" t="s">
        <v>1094</v>
      </c>
      <c r="J326" s="104" t="s">
        <v>1095</v>
      </c>
      <c r="K326" s="103" t="s">
        <v>1096</v>
      </c>
      <c r="L326" s="103" t="s">
        <v>1097</v>
      </c>
      <c r="M326" s="104" t="s">
        <v>813</v>
      </c>
      <c r="N326" s="104" t="s">
        <v>1052</v>
      </c>
      <c r="O326" s="105" t="s">
        <v>1093</v>
      </c>
      <c r="P326" s="105" t="s">
        <v>1088</v>
      </c>
    </row>
    <row r="327" spans="1:16" x14ac:dyDescent="0.2">
      <c r="A327" s="94" t="str">
        <f t="shared" si="24"/>
        <v>IBVS 6039 </v>
      </c>
      <c r="B327" s="16" t="str">
        <f t="shared" si="25"/>
        <v>II</v>
      </c>
      <c r="C327" s="94">
        <f t="shared" si="26"/>
        <v>55207.258600000001</v>
      </c>
      <c r="D327" t="str">
        <f t="shared" si="27"/>
        <v>vis</v>
      </c>
      <c r="E327">
        <f>VLOOKUP(C327,Active!C$21:E$960,3,FALSE)</f>
        <v>52516.497361526039</v>
      </c>
      <c r="F327" s="16" t="s">
        <v>234</v>
      </c>
      <c r="G327" t="str">
        <f t="shared" si="28"/>
        <v>55207.2586</v>
      </c>
      <c r="H327" s="94">
        <f t="shared" si="29"/>
        <v>52516.5</v>
      </c>
      <c r="I327" s="103" t="s">
        <v>1098</v>
      </c>
      <c r="J327" s="104" t="s">
        <v>1099</v>
      </c>
      <c r="K327" s="103" t="s">
        <v>1100</v>
      </c>
      <c r="L327" s="103" t="s">
        <v>1101</v>
      </c>
      <c r="M327" s="104" t="s">
        <v>813</v>
      </c>
      <c r="N327" s="104" t="s">
        <v>1102</v>
      </c>
      <c r="O327" s="105" t="s">
        <v>1103</v>
      </c>
      <c r="P327" s="106" t="s">
        <v>1104</v>
      </c>
    </row>
    <row r="328" spans="1:16" x14ac:dyDescent="0.2">
      <c r="A328" s="94" t="str">
        <f t="shared" si="24"/>
        <v> JAAVSO 38;120 </v>
      </c>
      <c r="B328" s="16" t="str">
        <f t="shared" si="25"/>
        <v>I</v>
      </c>
      <c r="C328" s="94">
        <f t="shared" si="26"/>
        <v>55231.542000000001</v>
      </c>
      <c r="D328" t="str">
        <f t="shared" si="27"/>
        <v>vis</v>
      </c>
      <c r="E328">
        <f>VLOOKUP(C328,Active!C$21:E$960,3,FALSE)</f>
        <v>52557.992856187149</v>
      </c>
      <c r="F328" s="16" t="s">
        <v>234</v>
      </c>
      <c r="G328" t="str">
        <f t="shared" si="28"/>
        <v>55231.5420</v>
      </c>
      <c r="H328" s="94">
        <f t="shared" si="29"/>
        <v>52558</v>
      </c>
      <c r="I328" s="103" t="s">
        <v>1105</v>
      </c>
      <c r="J328" s="104" t="s">
        <v>1106</v>
      </c>
      <c r="K328" s="103" t="s">
        <v>1107</v>
      </c>
      <c r="L328" s="103" t="s">
        <v>1083</v>
      </c>
      <c r="M328" s="104" t="s">
        <v>813</v>
      </c>
      <c r="N328" s="104" t="s">
        <v>1052</v>
      </c>
      <c r="O328" s="105" t="s">
        <v>304</v>
      </c>
      <c r="P328" s="105" t="s">
        <v>1088</v>
      </c>
    </row>
    <row r="329" spans="1:16" x14ac:dyDescent="0.2">
      <c r="A329" s="94" t="str">
        <f t="shared" si="24"/>
        <v>BAVM 215 </v>
      </c>
      <c r="B329" s="16" t="str">
        <f t="shared" si="25"/>
        <v>I</v>
      </c>
      <c r="C329" s="94">
        <f t="shared" si="26"/>
        <v>55461.528299999998</v>
      </c>
      <c r="D329" t="str">
        <f t="shared" si="27"/>
        <v>vis</v>
      </c>
      <c r="E329">
        <f>VLOOKUP(C329,Active!C$21:E$960,3,FALSE)</f>
        <v>52950.993642064655</v>
      </c>
      <c r="F329" s="16" t="s">
        <v>234</v>
      </c>
      <c r="G329" t="str">
        <f t="shared" si="28"/>
        <v>55461.5283</v>
      </c>
      <c r="H329" s="94">
        <f t="shared" si="29"/>
        <v>52951</v>
      </c>
      <c r="I329" s="103" t="s">
        <v>1108</v>
      </c>
      <c r="J329" s="104" t="s">
        <v>1109</v>
      </c>
      <c r="K329" s="103" t="s">
        <v>1110</v>
      </c>
      <c r="L329" s="103" t="s">
        <v>1071</v>
      </c>
      <c r="M329" s="104" t="s">
        <v>813</v>
      </c>
      <c r="N329" s="104">
        <v>0</v>
      </c>
      <c r="O329" s="105" t="s">
        <v>1000</v>
      </c>
      <c r="P329" s="106" t="s">
        <v>1111</v>
      </c>
    </row>
    <row r="330" spans="1:16" x14ac:dyDescent="0.2">
      <c r="A330" s="94" t="str">
        <f t="shared" si="24"/>
        <v>OEJV 0137 </v>
      </c>
      <c r="B330" s="16" t="str">
        <f t="shared" si="25"/>
        <v>II</v>
      </c>
      <c r="C330" s="94">
        <f t="shared" si="26"/>
        <v>55514.485000000001</v>
      </c>
      <c r="D330" t="str">
        <f t="shared" si="27"/>
        <v>vis</v>
      </c>
      <c r="E330">
        <f>VLOOKUP(C330,Active!C$21:E$960,3,FALSE)</f>
        <v>53041.486096256405</v>
      </c>
      <c r="F330" s="16" t="s">
        <v>234</v>
      </c>
      <c r="G330" t="str">
        <f t="shared" si="28"/>
        <v>55514.4850</v>
      </c>
      <c r="H330" s="94">
        <f t="shared" si="29"/>
        <v>53041.5</v>
      </c>
      <c r="I330" s="103" t="s">
        <v>1112</v>
      </c>
      <c r="J330" s="104" t="s">
        <v>1113</v>
      </c>
      <c r="K330" s="103">
        <v>53041.5</v>
      </c>
      <c r="L330" s="103" t="s">
        <v>1114</v>
      </c>
      <c r="M330" s="104" t="s">
        <v>813</v>
      </c>
      <c r="N330" s="104" t="s">
        <v>1022</v>
      </c>
      <c r="O330" s="105" t="s">
        <v>1115</v>
      </c>
      <c r="P330" s="106" t="s">
        <v>1116</v>
      </c>
    </row>
    <row r="331" spans="1:16" x14ac:dyDescent="0.2">
      <c r="A331" s="94" t="str">
        <f t="shared" ref="A331:A394" si="30">P331</f>
        <v>OEJV 0160 </v>
      </c>
      <c r="B331" s="16" t="str">
        <f t="shared" ref="B331:B394" si="31">IF(H331=INT(H331),"I","II")</f>
        <v>I</v>
      </c>
      <c r="C331" s="94">
        <f t="shared" ref="C331:C394" si="32">1*G331</f>
        <v>55834.3033</v>
      </c>
      <c r="D331" t="str">
        <f t="shared" ref="D331:D394" si="33">VLOOKUP(F331,I$1:J$5,2,FALSE)</f>
        <v>vis</v>
      </c>
      <c r="E331">
        <f>VLOOKUP(C331,Active!C$21:E$960,3,FALSE)</f>
        <v>53587.991880461857</v>
      </c>
      <c r="F331" s="16" t="s">
        <v>234</v>
      </c>
      <c r="G331" t="str">
        <f t="shared" ref="G331:G394" si="34">MID(I331,3,LEN(I331)-3)</f>
        <v>55834.3033</v>
      </c>
      <c r="H331" s="94">
        <f t="shared" ref="H331:H394" si="35">1*K331</f>
        <v>53588</v>
      </c>
      <c r="I331" s="103" t="s">
        <v>1117</v>
      </c>
      <c r="J331" s="104" t="s">
        <v>1118</v>
      </c>
      <c r="K331" s="103">
        <v>53588</v>
      </c>
      <c r="L331" s="103" t="s">
        <v>1119</v>
      </c>
      <c r="M331" s="104" t="s">
        <v>813</v>
      </c>
      <c r="N331" s="104" t="s">
        <v>1022</v>
      </c>
      <c r="O331" s="105" t="s">
        <v>1120</v>
      </c>
      <c r="P331" s="106" t="s">
        <v>1121</v>
      </c>
    </row>
    <row r="332" spans="1:16" x14ac:dyDescent="0.2">
      <c r="A332" s="94" t="str">
        <f t="shared" si="30"/>
        <v>OEJV 0160 </v>
      </c>
      <c r="B332" s="16" t="str">
        <f t="shared" si="31"/>
        <v>I</v>
      </c>
      <c r="C332" s="94">
        <f t="shared" si="32"/>
        <v>55834.3033</v>
      </c>
      <c r="D332" t="str">
        <f t="shared" si="33"/>
        <v>vis</v>
      </c>
      <c r="E332">
        <f>VLOOKUP(C332,Active!C$21:E$960,3,FALSE)</f>
        <v>53587.991880461857</v>
      </c>
      <c r="F332" s="16" t="s">
        <v>234</v>
      </c>
      <c r="G332" t="str">
        <f t="shared" si="34"/>
        <v>55834.3033</v>
      </c>
      <c r="H332" s="94">
        <f t="shared" si="35"/>
        <v>53588</v>
      </c>
      <c r="I332" s="103" t="s">
        <v>1117</v>
      </c>
      <c r="J332" s="104" t="s">
        <v>1118</v>
      </c>
      <c r="K332" s="103">
        <v>53588</v>
      </c>
      <c r="L332" s="103" t="s">
        <v>1119</v>
      </c>
      <c r="M332" s="104" t="s">
        <v>813</v>
      </c>
      <c r="N332" s="104" t="s">
        <v>234</v>
      </c>
      <c r="O332" s="105" t="s">
        <v>1120</v>
      </c>
      <c r="P332" s="106" t="s">
        <v>1121</v>
      </c>
    </row>
    <row r="333" spans="1:16" x14ac:dyDescent="0.2">
      <c r="A333" s="94" t="str">
        <f t="shared" si="30"/>
        <v>OEJV 0160 </v>
      </c>
      <c r="B333" s="16" t="str">
        <f t="shared" si="31"/>
        <v>I</v>
      </c>
      <c r="C333" s="94">
        <f t="shared" si="32"/>
        <v>55834.304300000003</v>
      </c>
      <c r="D333" t="str">
        <f t="shared" si="33"/>
        <v>vis</v>
      </c>
      <c r="E333">
        <f>VLOOKUP(C333,Active!C$21:E$960,3,FALSE)</f>
        <v>53587.993589262718</v>
      </c>
      <c r="F333" s="16" t="s">
        <v>234</v>
      </c>
      <c r="G333" t="str">
        <f t="shared" si="34"/>
        <v>55834.3043</v>
      </c>
      <c r="H333" s="94">
        <f t="shared" si="35"/>
        <v>53588</v>
      </c>
      <c r="I333" s="103" t="s">
        <v>1122</v>
      </c>
      <c r="J333" s="104" t="s">
        <v>1123</v>
      </c>
      <c r="K333" s="103">
        <v>53588</v>
      </c>
      <c r="L333" s="103" t="s">
        <v>1077</v>
      </c>
      <c r="M333" s="104" t="s">
        <v>813</v>
      </c>
      <c r="N333" s="104" t="s">
        <v>45</v>
      </c>
      <c r="O333" s="105" t="s">
        <v>1120</v>
      </c>
      <c r="P333" s="106" t="s">
        <v>1121</v>
      </c>
    </row>
    <row r="334" spans="1:16" x14ac:dyDescent="0.2">
      <c r="A334" s="94" t="str">
        <f t="shared" si="30"/>
        <v> JAAVSO 40;975 </v>
      </c>
      <c r="B334" s="16" t="str">
        <f t="shared" si="31"/>
        <v>I</v>
      </c>
      <c r="C334" s="94">
        <f t="shared" si="32"/>
        <v>55837.8148</v>
      </c>
      <c r="D334" t="str">
        <f t="shared" si="33"/>
        <v>vis</v>
      </c>
      <c r="E334">
        <f>VLOOKUP(C334,Active!C$21:E$960,3,FALSE)</f>
        <v>53593.992334661125</v>
      </c>
      <c r="F334" s="16" t="s">
        <v>234</v>
      </c>
      <c r="G334" t="str">
        <f t="shared" si="34"/>
        <v>55837.8148</v>
      </c>
      <c r="H334" s="94">
        <f t="shared" si="35"/>
        <v>53594</v>
      </c>
      <c r="I334" s="103" t="s">
        <v>1124</v>
      </c>
      <c r="J334" s="104" t="s">
        <v>1125</v>
      </c>
      <c r="K334" s="103">
        <v>53594</v>
      </c>
      <c r="L334" s="103" t="s">
        <v>1126</v>
      </c>
      <c r="M334" s="104" t="s">
        <v>813</v>
      </c>
      <c r="N334" s="104" t="s">
        <v>234</v>
      </c>
      <c r="O334" s="105" t="s">
        <v>304</v>
      </c>
      <c r="P334" s="105" t="s">
        <v>1127</v>
      </c>
    </row>
    <row r="335" spans="1:16" x14ac:dyDescent="0.2">
      <c r="A335" s="94" t="str">
        <f t="shared" si="30"/>
        <v>IBVS 6011 </v>
      </c>
      <c r="B335" s="16" t="str">
        <f t="shared" si="31"/>
        <v>I</v>
      </c>
      <c r="C335" s="94">
        <f t="shared" si="32"/>
        <v>55905.701399999998</v>
      </c>
      <c r="D335" t="str">
        <f t="shared" si="33"/>
        <v>vis</v>
      </c>
      <c r="E335">
        <f>VLOOKUP(C335,Active!C$21:E$960,3,FALSE)</f>
        <v>53709.997014724897</v>
      </c>
      <c r="F335" s="16" t="s">
        <v>234</v>
      </c>
      <c r="G335" t="str">
        <f t="shared" si="34"/>
        <v>55905.7014</v>
      </c>
      <c r="H335" s="94">
        <f t="shared" si="35"/>
        <v>53710</v>
      </c>
      <c r="I335" s="103" t="s">
        <v>1128</v>
      </c>
      <c r="J335" s="104" t="s">
        <v>1129</v>
      </c>
      <c r="K335" s="103">
        <v>53710</v>
      </c>
      <c r="L335" s="103" t="s">
        <v>1130</v>
      </c>
      <c r="M335" s="104" t="s">
        <v>813</v>
      </c>
      <c r="N335" s="104" t="s">
        <v>234</v>
      </c>
      <c r="O335" s="105" t="s">
        <v>239</v>
      </c>
      <c r="P335" s="106" t="s">
        <v>1131</v>
      </c>
    </row>
    <row r="336" spans="1:16" x14ac:dyDescent="0.2">
      <c r="A336" s="94" t="str">
        <f t="shared" si="30"/>
        <v> JAAVSO 41;122 </v>
      </c>
      <c r="B336" s="16" t="str">
        <f t="shared" si="31"/>
        <v>I</v>
      </c>
      <c r="C336" s="94">
        <f t="shared" si="32"/>
        <v>56258.576800000003</v>
      </c>
      <c r="D336" t="str">
        <f t="shared" si="33"/>
        <v>vis</v>
      </c>
      <c r="E336">
        <f>VLOOKUP(C336,Active!C$21:E$960,3,FALSE)</f>
        <v>54312.990799645318</v>
      </c>
      <c r="F336" s="16" t="s">
        <v>234</v>
      </c>
      <c r="G336" t="str">
        <f t="shared" si="34"/>
        <v>56258.5768</v>
      </c>
      <c r="H336" s="94">
        <f t="shared" si="35"/>
        <v>54313</v>
      </c>
      <c r="I336" s="103" t="s">
        <v>1132</v>
      </c>
      <c r="J336" s="104" t="s">
        <v>1133</v>
      </c>
      <c r="K336" s="103">
        <v>54313</v>
      </c>
      <c r="L336" s="103" t="s">
        <v>1134</v>
      </c>
      <c r="M336" s="104" t="s">
        <v>813</v>
      </c>
      <c r="N336" s="104" t="s">
        <v>234</v>
      </c>
      <c r="O336" s="105" t="s">
        <v>1053</v>
      </c>
      <c r="P336" s="105" t="s">
        <v>1135</v>
      </c>
    </row>
    <row r="337" spans="1:16" x14ac:dyDescent="0.2">
      <c r="A337" s="94" t="str">
        <f t="shared" si="30"/>
        <v>OEJV 0160 </v>
      </c>
      <c r="B337" s="16" t="str">
        <f t="shared" si="31"/>
        <v>I</v>
      </c>
      <c r="C337" s="94">
        <f t="shared" si="32"/>
        <v>56291.349300000002</v>
      </c>
      <c r="D337" t="str">
        <f t="shared" si="33"/>
        <v>vis</v>
      </c>
      <c r="E337" t="e">
        <f>VLOOKUP(C337,Active!C$21:E$960,3,FALSE)</f>
        <v>#N/A</v>
      </c>
      <c r="F337" s="16" t="s">
        <v>234</v>
      </c>
      <c r="G337" t="str">
        <f t="shared" si="34"/>
        <v>56291.3493</v>
      </c>
      <c r="H337" s="94">
        <f t="shared" si="35"/>
        <v>54369</v>
      </c>
      <c r="I337" s="103" t="s">
        <v>1136</v>
      </c>
      <c r="J337" s="104" t="s">
        <v>1137</v>
      </c>
      <c r="K337" s="103">
        <v>54369</v>
      </c>
      <c r="L337" s="103" t="s">
        <v>1138</v>
      </c>
      <c r="M337" s="104" t="s">
        <v>813</v>
      </c>
      <c r="N337" s="104" t="s">
        <v>229</v>
      </c>
      <c r="O337" s="105" t="s">
        <v>1139</v>
      </c>
      <c r="P337" s="106" t="s">
        <v>1121</v>
      </c>
    </row>
    <row r="338" spans="1:16" x14ac:dyDescent="0.2">
      <c r="A338" s="94" t="str">
        <f t="shared" si="30"/>
        <v> JAAVSO 41;328 </v>
      </c>
      <c r="B338" s="16" t="str">
        <f t="shared" si="31"/>
        <v>II</v>
      </c>
      <c r="C338" s="94">
        <f t="shared" si="32"/>
        <v>56523.965400000001</v>
      </c>
      <c r="D338" t="str">
        <f t="shared" si="33"/>
        <v>vis</v>
      </c>
      <c r="E338">
        <f>VLOOKUP(C338,Active!C$21:E$960,3,FALSE)</f>
        <v>54766.487066000889</v>
      </c>
      <c r="F338" s="16" t="s">
        <v>234</v>
      </c>
      <c r="G338" t="str">
        <f t="shared" si="34"/>
        <v>56523.9654</v>
      </c>
      <c r="H338" s="94">
        <f t="shared" si="35"/>
        <v>54766.5</v>
      </c>
      <c r="I338" s="103" t="s">
        <v>1140</v>
      </c>
      <c r="J338" s="104" t="s">
        <v>1141</v>
      </c>
      <c r="K338" s="103">
        <v>54766.5</v>
      </c>
      <c r="L338" s="103" t="s">
        <v>1142</v>
      </c>
      <c r="M338" s="104" t="s">
        <v>813</v>
      </c>
      <c r="N338" s="104" t="s">
        <v>234</v>
      </c>
      <c r="O338" s="105" t="s">
        <v>1093</v>
      </c>
      <c r="P338" s="105" t="s">
        <v>1143</v>
      </c>
    </row>
    <row r="339" spans="1:16" x14ac:dyDescent="0.2">
      <c r="A339" s="94" t="str">
        <f t="shared" si="30"/>
        <v> JAAVSO 41;328 </v>
      </c>
      <c r="B339" s="16" t="str">
        <f t="shared" si="31"/>
        <v>I</v>
      </c>
      <c r="C339" s="94">
        <f t="shared" si="32"/>
        <v>56558.786399999997</v>
      </c>
      <c r="D339" t="str">
        <f t="shared" si="33"/>
        <v>vis</v>
      </c>
      <c r="E339">
        <f>VLOOKUP(C339,Active!C$21:E$960,3,FALSE)</f>
        <v>54825.98922054244</v>
      </c>
      <c r="F339" s="16" t="s">
        <v>234</v>
      </c>
      <c r="G339" t="str">
        <f t="shared" si="34"/>
        <v>56558.7864</v>
      </c>
      <c r="H339" s="94">
        <f t="shared" si="35"/>
        <v>54826</v>
      </c>
      <c r="I339" s="103" t="s">
        <v>1144</v>
      </c>
      <c r="J339" s="104" t="s">
        <v>1145</v>
      </c>
      <c r="K339" s="103">
        <v>54826</v>
      </c>
      <c r="L339" s="103" t="s">
        <v>1146</v>
      </c>
      <c r="M339" s="104" t="s">
        <v>813</v>
      </c>
      <c r="N339" s="104" t="s">
        <v>234</v>
      </c>
      <c r="O339" s="105" t="s">
        <v>304</v>
      </c>
      <c r="P339" s="105" t="s">
        <v>1143</v>
      </c>
    </row>
    <row r="340" spans="1:16" x14ac:dyDescent="0.2">
      <c r="A340" s="94" t="str">
        <f t="shared" si="30"/>
        <v>BAVM 234 </v>
      </c>
      <c r="B340" s="16" t="str">
        <f t="shared" si="31"/>
        <v>II</v>
      </c>
      <c r="C340" s="94">
        <f t="shared" si="32"/>
        <v>56592.4372</v>
      </c>
      <c r="D340" t="str">
        <f t="shared" si="33"/>
        <v>vis</v>
      </c>
      <c r="E340">
        <f>VLOOKUP(C340,Active!C$21:E$960,3,FALSE)</f>
        <v>54883.491736324504</v>
      </c>
      <c r="F340" s="16" t="s">
        <v>234</v>
      </c>
      <c r="G340" t="str">
        <f t="shared" si="34"/>
        <v>56592.4372</v>
      </c>
      <c r="H340" s="94">
        <f t="shared" si="35"/>
        <v>54883.5</v>
      </c>
      <c r="I340" s="103" t="s">
        <v>1147</v>
      </c>
      <c r="J340" s="104" t="s">
        <v>1148</v>
      </c>
      <c r="K340" s="103">
        <v>54883.5</v>
      </c>
      <c r="L340" s="103" t="s">
        <v>1119</v>
      </c>
      <c r="M340" s="104" t="s">
        <v>813</v>
      </c>
      <c r="N340" s="104" t="s">
        <v>968</v>
      </c>
      <c r="O340" s="105" t="s">
        <v>1000</v>
      </c>
      <c r="P340" s="106" t="s">
        <v>1149</v>
      </c>
    </row>
    <row r="341" spans="1:16" x14ac:dyDescent="0.2">
      <c r="A341" s="94" t="str">
        <f t="shared" si="30"/>
        <v>BAVM 234 </v>
      </c>
      <c r="B341" s="16" t="str">
        <f t="shared" si="31"/>
        <v>II</v>
      </c>
      <c r="C341" s="94">
        <f t="shared" si="32"/>
        <v>56596.532899999998</v>
      </c>
      <c r="D341" t="str">
        <f t="shared" si="33"/>
        <v>vis</v>
      </c>
      <c r="E341">
        <f>VLOOKUP(C341,Active!C$21:E$960,3,FALSE)</f>
        <v>54890.490471982746</v>
      </c>
      <c r="F341" s="16" t="s">
        <v>234</v>
      </c>
      <c r="G341" t="str">
        <f t="shared" si="34"/>
        <v>56596.5329</v>
      </c>
      <c r="H341" s="94">
        <f t="shared" si="35"/>
        <v>54890.5</v>
      </c>
      <c r="I341" s="103" t="s">
        <v>1150</v>
      </c>
      <c r="J341" s="104" t="s">
        <v>1151</v>
      </c>
      <c r="K341" s="103">
        <v>54890.5</v>
      </c>
      <c r="L341" s="103" t="s">
        <v>1097</v>
      </c>
      <c r="M341" s="104" t="s">
        <v>813</v>
      </c>
      <c r="N341" s="104" t="s">
        <v>968</v>
      </c>
      <c r="O341" s="105" t="s">
        <v>1000</v>
      </c>
      <c r="P341" s="106" t="s">
        <v>1149</v>
      </c>
    </row>
    <row r="342" spans="1:16" x14ac:dyDescent="0.2">
      <c r="A342" s="94" t="str">
        <f t="shared" si="30"/>
        <v>BAVM 239 </v>
      </c>
      <c r="B342" s="16" t="str">
        <f t="shared" si="31"/>
        <v>II</v>
      </c>
      <c r="C342" s="94">
        <f t="shared" si="32"/>
        <v>56943.557399999998</v>
      </c>
      <c r="D342" t="str">
        <f t="shared" si="33"/>
        <v>vis</v>
      </c>
      <c r="E342">
        <f>VLOOKUP(C342,Active!C$21:E$960,3,FALSE)</f>
        <v>55483.48623398575</v>
      </c>
      <c r="F342" s="16" t="s">
        <v>234</v>
      </c>
      <c r="G342" t="str">
        <f t="shared" si="34"/>
        <v>56943.5574</v>
      </c>
      <c r="H342" s="94">
        <f t="shared" si="35"/>
        <v>55483.5</v>
      </c>
      <c r="I342" s="103" t="s">
        <v>1152</v>
      </c>
      <c r="J342" s="104" t="s">
        <v>1153</v>
      </c>
      <c r="K342" s="103">
        <v>55483.5</v>
      </c>
      <c r="L342" s="103" t="s">
        <v>1114</v>
      </c>
      <c r="M342" s="104" t="s">
        <v>813</v>
      </c>
      <c r="N342" s="104" t="s">
        <v>968</v>
      </c>
      <c r="O342" s="105" t="s">
        <v>1000</v>
      </c>
      <c r="P342" s="106" t="s">
        <v>1154</v>
      </c>
    </row>
    <row r="343" spans="1:16" x14ac:dyDescent="0.2">
      <c r="A343" s="94" t="str">
        <f t="shared" si="30"/>
        <v>BAVM 239 </v>
      </c>
      <c r="B343" s="16" t="str">
        <f t="shared" si="31"/>
        <v>II</v>
      </c>
      <c r="C343" s="94">
        <f t="shared" si="32"/>
        <v>56949.411200000002</v>
      </c>
      <c r="D343" t="str">
        <f t="shared" si="33"/>
        <v>vis</v>
      </c>
      <c r="E343">
        <f>VLOOKUP(C343,Active!C$21:E$960,3,FALSE)</f>
        <v>55493.489212425644</v>
      </c>
      <c r="F343" s="16" t="s">
        <v>234</v>
      </c>
      <c r="G343" t="str">
        <f t="shared" si="34"/>
        <v>56949.4112</v>
      </c>
      <c r="H343" s="94">
        <f t="shared" si="35"/>
        <v>55493.5</v>
      </c>
      <c r="I343" s="103" t="s">
        <v>1155</v>
      </c>
      <c r="J343" s="104" t="s">
        <v>1156</v>
      </c>
      <c r="K343" s="103">
        <v>55493.5</v>
      </c>
      <c r="L343" s="103" t="s">
        <v>1146</v>
      </c>
      <c r="M343" s="104" t="s">
        <v>813</v>
      </c>
      <c r="N343" s="104" t="s">
        <v>968</v>
      </c>
      <c r="O343" s="105" t="s">
        <v>1000</v>
      </c>
      <c r="P343" s="106" t="s">
        <v>1154</v>
      </c>
    </row>
    <row r="344" spans="1:16" x14ac:dyDescent="0.2">
      <c r="A344" s="94" t="str">
        <f t="shared" si="30"/>
        <v> IAPP 58.4 </v>
      </c>
      <c r="B344" s="16" t="str">
        <f t="shared" si="31"/>
        <v>I</v>
      </c>
      <c r="C344" s="94">
        <f t="shared" si="32"/>
        <v>16090.66</v>
      </c>
      <c r="D344" t="str">
        <f t="shared" si="33"/>
        <v>vis</v>
      </c>
      <c r="E344">
        <f>VLOOKUP(C344,Active!C$21:E$960,3,FALSE)</f>
        <v>-14325.979736697711</v>
      </c>
      <c r="F344" s="16" t="s">
        <v>234</v>
      </c>
      <c r="G344" t="str">
        <f t="shared" si="34"/>
        <v>16090.660</v>
      </c>
      <c r="H344" s="94">
        <f t="shared" si="35"/>
        <v>-14326</v>
      </c>
      <c r="I344" s="103" t="s">
        <v>1157</v>
      </c>
      <c r="J344" s="104" t="s">
        <v>1158</v>
      </c>
      <c r="K344" s="103">
        <v>-14326</v>
      </c>
      <c r="L344" s="103" t="s">
        <v>248</v>
      </c>
      <c r="M344" s="104" t="s">
        <v>1159</v>
      </c>
      <c r="N344" s="104"/>
      <c r="O344" s="105" t="s">
        <v>567</v>
      </c>
      <c r="P344" s="105" t="s">
        <v>44</v>
      </c>
    </row>
    <row r="345" spans="1:16" x14ac:dyDescent="0.2">
      <c r="A345" s="94" t="str">
        <f t="shared" si="30"/>
        <v> IAPP 58.4 </v>
      </c>
      <c r="B345" s="16" t="str">
        <f t="shared" si="31"/>
        <v>I</v>
      </c>
      <c r="C345" s="94">
        <f t="shared" si="32"/>
        <v>16447.66</v>
      </c>
      <c r="D345" t="str">
        <f t="shared" si="33"/>
        <v>vis</v>
      </c>
      <c r="E345">
        <f>VLOOKUP(C345,Active!C$21:E$960,3,FALSE)</f>
        <v>-13715.937831774365</v>
      </c>
      <c r="F345" s="16" t="s">
        <v>234</v>
      </c>
      <c r="G345" t="str">
        <f t="shared" si="34"/>
        <v>16447.660</v>
      </c>
      <c r="H345" s="94">
        <f t="shared" si="35"/>
        <v>-13716</v>
      </c>
      <c r="I345" s="103" t="s">
        <v>1160</v>
      </c>
      <c r="J345" s="104" t="s">
        <v>1161</v>
      </c>
      <c r="K345" s="103">
        <v>-13716</v>
      </c>
      <c r="L345" s="103" t="s">
        <v>1162</v>
      </c>
      <c r="M345" s="104" t="s">
        <v>1159</v>
      </c>
      <c r="N345" s="104"/>
      <c r="O345" s="105" t="s">
        <v>567</v>
      </c>
      <c r="P345" s="105" t="s">
        <v>44</v>
      </c>
    </row>
    <row r="346" spans="1:16" x14ac:dyDescent="0.2">
      <c r="A346" s="94" t="str">
        <f t="shared" si="30"/>
        <v> IAPP 58.4 </v>
      </c>
      <c r="B346" s="16" t="str">
        <f t="shared" si="31"/>
        <v>I</v>
      </c>
      <c r="C346" s="94">
        <f t="shared" si="32"/>
        <v>17529.684000000001</v>
      </c>
      <c r="D346" t="str">
        <f t="shared" si="33"/>
        <v>vis</v>
      </c>
      <c r="E346">
        <f>VLOOKUP(C346,Active!C$21:E$960,3,FALSE)</f>
        <v>-11866.974296388429</v>
      </c>
      <c r="F346" s="16" t="s">
        <v>234</v>
      </c>
      <c r="G346" t="str">
        <f t="shared" si="34"/>
        <v>17529.684</v>
      </c>
      <c r="H346" s="94">
        <f t="shared" si="35"/>
        <v>-11867</v>
      </c>
      <c r="I346" s="103" t="s">
        <v>1163</v>
      </c>
      <c r="J346" s="104" t="s">
        <v>1164</v>
      </c>
      <c r="K346" s="103">
        <v>-11867</v>
      </c>
      <c r="L346" s="103" t="s">
        <v>1165</v>
      </c>
      <c r="M346" s="104" t="s">
        <v>1159</v>
      </c>
      <c r="N346" s="104"/>
      <c r="O346" s="105" t="s">
        <v>567</v>
      </c>
      <c r="P346" s="105" t="s">
        <v>44</v>
      </c>
    </row>
    <row r="347" spans="1:16" x14ac:dyDescent="0.2">
      <c r="A347" s="94" t="str">
        <f t="shared" si="30"/>
        <v> IAPP 58.4 </v>
      </c>
      <c r="B347" s="16" t="str">
        <f t="shared" si="31"/>
        <v>I</v>
      </c>
      <c r="C347" s="94">
        <f t="shared" si="32"/>
        <v>18288.682000000001</v>
      </c>
      <c r="D347" t="str">
        <f t="shared" si="33"/>
        <v>vis</v>
      </c>
      <c r="E347">
        <f>VLOOKUP(C347,Active!C$21:E$960,3,FALSE)</f>
        <v>-10569.997865707732</v>
      </c>
      <c r="F347" s="16" t="s">
        <v>234</v>
      </c>
      <c r="G347" t="str">
        <f t="shared" si="34"/>
        <v>18288.682</v>
      </c>
      <c r="H347" s="94">
        <f t="shared" si="35"/>
        <v>-10570</v>
      </c>
      <c r="I347" s="103" t="s">
        <v>1166</v>
      </c>
      <c r="J347" s="104" t="s">
        <v>1167</v>
      </c>
      <c r="K347" s="103">
        <v>-10570</v>
      </c>
      <c r="L347" s="103" t="s">
        <v>257</v>
      </c>
      <c r="M347" s="104" t="s">
        <v>1159</v>
      </c>
      <c r="N347" s="104"/>
      <c r="O347" s="105" t="s">
        <v>567</v>
      </c>
      <c r="P347" s="105" t="s">
        <v>44</v>
      </c>
    </row>
    <row r="348" spans="1:16" x14ac:dyDescent="0.2">
      <c r="A348" s="94" t="str">
        <f t="shared" si="30"/>
        <v> IAPP 58.4 </v>
      </c>
      <c r="B348" s="16" t="str">
        <f t="shared" si="31"/>
        <v>I</v>
      </c>
      <c r="C348" s="94">
        <f t="shared" si="32"/>
        <v>20782.833999999999</v>
      </c>
      <c r="D348" t="str">
        <f t="shared" si="33"/>
        <v>vis</v>
      </c>
      <c r="E348">
        <f>VLOOKUP(C348,Active!C$21:E$960,3,FALSE)</f>
        <v>-6307.9887977851222</v>
      </c>
      <c r="F348" s="16" t="s">
        <v>234</v>
      </c>
      <c r="G348" t="str">
        <f t="shared" si="34"/>
        <v>20782.834</v>
      </c>
      <c r="H348" s="94">
        <f t="shared" si="35"/>
        <v>-6308</v>
      </c>
      <c r="I348" s="103" t="s">
        <v>1168</v>
      </c>
      <c r="J348" s="104" t="s">
        <v>1169</v>
      </c>
      <c r="K348" s="103">
        <v>-6308</v>
      </c>
      <c r="L348" s="103" t="s">
        <v>480</v>
      </c>
      <c r="M348" s="104" t="s">
        <v>1159</v>
      </c>
      <c r="N348" s="104"/>
      <c r="O348" s="105" t="s">
        <v>567</v>
      </c>
      <c r="P348" s="105" t="s">
        <v>44</v>
      </c>
    </row>
    <row r="349" spans="1:16" x14ac:dyDescent="0.2">
      <c r="A349" s="94" t="str">
        <f t="shared" si="30"/>
        <v> AN 208.252 </v>
      </c>
      <c r="B349" s="16" t="str">
        <f t="shared" si="31"/>
        <v>I</v>
      </c>
      <c r="C349" s="94">
        <f t="shared" si="32"/>
        <v>20830.240000000002</v>
      </c>
      <c r="D349" t="str">
        <f t="shared" si="33"/>
        <v>vis</v>
      </c>
      <c r="E349">
        <f>VLOOKUP(C349,Active!C$21:E$960,3,FALSE)</f>
        <v>-6226.9813844943728</v>
      </c>
      <c r="F349" s="16" t="s">
        <v>234</v>
      </c>
      <c r="G349" t="str">
        <f t="shared" si="34"/>
        <v>20830.240</v>
      </c>
      <c r="H349" s="94">
        <f t="shared" si="35"/>
        <v>-6227</v>
      </c>
      <c r="I349" s="103" t="s">
        <v>1170</v>
      </c>
      <c r="J349" s="104" t="s">
        <v>1171</v>
      </c>
      <c r="K349" s="103">
        <v>-6227</v>
      </c>
      <c r="L349" s="103" t="s">
        <v>845</v>
      </c>
      <c r="M349" s="104" t="s">
        <v>238</v>
      </c>
      <c r="N349" s="104"/>
      <c r="O349" s="105" t="s">
        <v>1172</v>
      </c>
      <c r="P349" s="105" t="s">
        <v>46</v>
      </c>
    </row>
    <row r="350" spans="1:16" x14ac:dyDescent="0.2">
      <c r="A350" s="94" t="str">
        <f t="shared" si="30"/>
        <v> AN 208.252 </v>
      </c>
      <c r="B350" s="16" t="str">
        <f t="shared" si="31"/>
        <v>I</v>
      </c>
      <c r="C350" s="94">
        <f t="shared" si="32"/>
        <v>20845.445</v>
      </c>
      <c r="D350" t="str">
        <f t="shared" si="33"/>
        <v>vis</v>
      </c>
      <c r="E350">
        <f>VLOOKUP(C350,Active!C$21:E$960,3,FALSE)</f>
        <v>-6200.9990675073741</v>
      </c>
      <c r="F350" s="16" t="s">
        <v>234</v>
      </c>
      <c r="G350" t="str">
        <f t="shared" si="34"/>
        <v>20845.445</v>
      </c>
      <c r="H350" s="94">
        <f t="shared" si="35"/>
        <v>-6201</v>
      </c>
      <c r="I350" s="103" t="s">
        <v>1173</v>
      </c>
      <c r="J350" s="104" t="s">
        <v>1174</v>
      </c>
      <c r="K350" s="103">
        <v>-6201</v>
      </c>
      <c r="L350" s="103" t="s">
        <v>257</v>
      </c>
      <c r="M350" s="104" t="s">
        <v>238</v>
      </c>
      <c r="N350" s="104"/>
      <c r="O350" s="105" t="s">
        <v>1172</v>
      </c>
      <c r="P350" s="105" t="s">
        <v>46</v>
      </c>
    </row>
    <row r="351" spans="1:16" x14ac:dyDescent="0.2">
      <c r="A351" s="94" t="str">
        <f t="shared" si="30"/>
        <v> AN 208.252 </v>
      </c>
      <c r="B351" s="16" t="str">
        <f t="shared" si="31"/>
        <v>I</v>
      </c>
      <c r="C351" s="94">
        <f t="shared" si="32"/>
        <v>20902.226999999999</v>
      </c>
      <c r="D351" t="str">
        <f t="shared" si="33"/>
        <v>vis</v>
      </c>
      <c r="E351">
        <f>VLOOKUP(C351,Active!C$21:E$960,3,FALSE)</f>
        <v>-6103.9699374083357</v>
      </c>
      <c r="F351" s="16" t="s">
        <v>234</v>
      </c>
      <c r="G351" t="str">
        <f t="shared" si="34"/>
        <v>20902.227</v>
      </c>
      <c r="H351" s="94">
        <f t="shared" si="35"/>
        <v>-6104</v>
      </c>
      <c r="I351" s="103" t="s">
        <v>1175</v>
      </c>
      <c r="J351" s="104" t="s">
        <v>1176</v>
      </c>
      <c r="K351" s="103">
        <v>-6104</v>
      </c>
      <c r="L351" s="103" t="s">
        <v>676</v>
      </c>
      <c r="M351" s="104" t="s">
        <v>238</v>
      </c>
      <c r="N351" s="104"/>
      <c r="O351" s="105" t="s">
        <v>1172</v>
      </c>
      <c r="P351" s="105" t="s">
        <v>46</v>
      </c>
    </row>
    <row r="352" spans="1:16" x14ac:dyDescent="0.2">
      <c r="A352" s="94" t="str">
        <f t="shared" si="30"/>
        <v> AN 208.252 </v>
      </c>
      <c r="B352" s="16" t="str">
        <f t="shared" si="31"/>
        <v>I</v>
      </c>
      <c r="C352" s="94">
        <f t="shared" si="32"/>
        <v>20920.365000000002</v>
      </c>
      <c r="D352" t="str">
        <f t="shared" si="33"/>
        <v>vis</v>
      </c>
      <c r="E352">
        <f>VLOOKUP(C352,Active!C$21:E$960,3,FALSE)</f>
        <v>-6072.9757075161751</v>
      </c>
      <c r="F352" s="16" t="s">
        <v>234</v>
      </c>
      <c r="G352" t="str">
        <f t="shared" si="34"/>
        <v>20920.365</v>
      </c>
      <c r="H352" s="94">
        <f t="shared" si="35"/>
        <v>-6073</v>
      </c>
      <c r="I352" s="103" t="s">
        <v>1177</v>
      </c>
      <c r="J352" s="104" t="s">
        <v>1178</v>
      </c>
      <c r="K352" s="103">
        <v>-6073</v>
      </c>
      <c r="L352" s="103" t="s">
        <v>872</v>
      </c>
      <c r="M352" s="104" t="s">
        <v>238</v>
      </c>
      <c r="N352" s="104"/>
      <c r="O352" s="105" t="s">
        <v>1172</v>
      </c>
      <c r="P352" s="105" t="s">
        <v>46</v>
      </c>
    </row>
    <row r="353" spans="1:16" x14ac:dyDescent="0.2">
      <c r="A353" s="94" t="str">
        <f t="shared" si="30"/>
        <v> AN 208.252 </v>
      </c>
      <c r="B353" s="16" t="str">
        <f t="shared" si="31"/>
        <v>I</v>
      </c>
      <c r="C353" s="94">
        <f t="shared" si="32"/>
        <v>21106.45</v>
      </c>
      <c r="D353" t="str">
        <f t="shared" si="33"/>
        <v>vis</v>
      </c>
      <c r="E353">
        <f>VLOOKUP(C353,Active!C$21:E$960,3,FALSE)</f>
        <v>-5754.9935005759498</v>
      </c>
      <c r="F353" s="16" t="s">
        <v>234</v>
      </c>
      <c r="G353" t="str">
        <f t="shared" si="34"/>
        <v>21106.450</v>
      </c>
      <c r="H353" s="94">
        <f t="shared" si="35"/>
        <v>-5755</v>
      </c>
      <c r="I353" s="103" t="s">
        <v>1179</v>
      </c>
      <c r="J353" s="104" t="s">
        <v>1180</v>
      </c>
      <c r="K353" s="103">
        <v>-5755</v>
      </c>
      <c r="L353" s="103" t="s">
        <v>303</v>
      </c>
      <c r="M353" s="104" t="s">
        <v>238</v>
      </c>
      <c r="N353" s="104"/>
      <c r="O353" s="105" t="s">
        <v>1172</v>
      </c>
      <c r="P353" s="105" t="s">
        <v>46</v>
      </c>
    </row>
    <row r="354" spans="1:16" x14ac:dyDescent="0.2">
      <c r="A354" s="94" t="str">
        <f t="shared" si="30"/>
        <v> AN 208.252 </v>
      </c>
      <c r="B354" s="16" t="str">
        <f t="shared" si="31"/>
        <v>I</v>
      </c>
      <c r="C354" s="94">
        <f t="shared" si="32"/>
        <v>21116.395</v>
      </c>
      <c r="D354" t="str">
        <f t="shared" si="33"/>
        <v>vis</v>
      </c>
      <c r="E354">
        <f>VLOOKUP(C354,Active!C$21:E$960,3,FALSE)</f>
        <v>-5737.9994760816571</v>
      </c>
      <c r="F354" s="16" t="s">
        <v>234</v>
      </c>
      <c r="G354" t="str">
        <f t="shared" si="34"/>
        <v>21116.395</v>
      </c>
      <c r="H354" s="94">
        <f t="shared" si="35"/>
        <v>-5738</v>
      </c>
      <c r="I354" s="103" t="s">
        <v>1181</v>
      </c>
      <c r="J354" s="104" t="s">
        <v>1182</v>
      </c>
      <c r="K354" s="103">
        <v>-5738</v>
      </c>
      <c r="L354" s="103" t="s">
        <v>307</v>
      </c>
      <c r="M354" s="104" t="s">
        <v>238</v>
      </c>
      <c r="N354" s="104"/>
      <c r="O354" s="105" t="s">
        <v>1172</v>
      </c>
      <c r="P354" s="105" t="s">
        <v>46</v>
      </c>
    </row>
    <row r="355" spans="1:16" x14ac:dyDescent="0.2">
      <c r="A355" s="94" t="str">
        <f t="shared" si="30"/>
        <v> AN 208.252 </v>
      </c>
      <c r="B355" s="16" t="str">
        <f t="shared" si="31"/>
        <v>I</v>
      </c>
      <c r="C355" s="94">
        <f t="shared" si="32"/>
        <v>21117.567999999999</v>
      </c>
      <c r="D355" t="str">
        <f t="shared" si="33"/>
        <v>vis</v>
      </c>
      <c r="E355">
        <f>VLOOKUP(C355,Active!C$21:E$960,3,FALSE)</f>
        <v>-5735.9950526797684</v>
      </c>
      <c r="F355" s="16" t="s">
        <v>234</v>
      </c>
      <c r="G355" t="str">
        <f t="shared" si="34"/>
        <v>21117.568</v>
      </c>
      <c r="H355" s="94">
        <f t="shared" si="35"/>
        <v>-5736</v>
      </c>
      <c r="I355" s="103" t="s">
        <v>1183</v>
      </c>
      <c r="J355" s="104" t="s">
        <v>1184</v>
      </c>
      <c r="K355" s="103">
        <v>-5736</v>
      </c>
      <c r="L355" s="103" t="s">
        <v>411</v>
      </c>
      <c r="M355" s="104" t="s">
        <v>238</v>
      </c>
      <c r="N355" s="104"/>
      <c r="O355" s="105" t="s">
        <v>1172</v>
      </c>
      <c r="P355" s="105" t="s">
        <v>46</v>
      </c>
    </row>
    <row r="356" spans="1:16" x14ac:dyDescent="0.2">
      <c r="A356" s="94" t="str">
        <f t="shared" si="30"/>
        <v> AN 208.252 </v>
      </c>
      <c r="B356" s="16" t="str">
        <f t="shared" si="31"/>
        <v>I</v>
      </c>
      <c r="C356" s="94">
        <f t="shared" si="32"/>
        <v>21119.326000000001</v>
      </c>
      <c r="D356" t="str">
        <f t="shared" si="33"/>
        <v>vis</v>
      </c>
      <c r="E356">
        <f>VLOOKUP(C356,Active!C$21:E$960,3,FALSE)</f>
        <v>-5732.9909807782105</v>
      </c>
      <c r="F356" s="16" t="s">
        <v>234</v>
      </c>
      <c r="G356" t="str">
        <f t="shared" si="34"/>
        <v>21119.326</v>
      </c>
      <c r="H356" s="94">
        <f t="shared" si="35"/>
        <v>-5733</v>
      </c>
      <c r="I356" s="103" t="s">
        <v>1185</v>
      </c>
      <c r="J356" s="104" t="s">
        <v>1186</v>
      </c>
      <c r="K356" s="103">
        <v>-5733</v>
      </c>
      <c r="L356" s="103" t="s">
        <v>268</v>
      </c>
      <c r="M356" s="104" t="s">
        <v>238</v>
      </c>
      <c r="N356" s="104"/>
      <c r="O356" s="105" t="s">
        <v>1172</v>
      </c>
      <c r="P356" s="105" t="s">
        <v>46</v>
      </c>
    </row>
    <row r="357" spans="1:16" x14ac:dyDescent="0.2">
      <c r="A357" s="94" t="str">
        <f t="shared" si="30"/>
        <v> AN 208.252 </v>
      </c>
      <c r="B357" s="16" t="str">
        <f t="shared" si="31"/>
        <v>I</v>
      </c>
      <c r="C357" s="94">
        <f t="shared" si="32"/>
        <v>21130.446</v>
      </c>
      <c r="D357" t="str">
        <f t="shared" si="33"/>
        <v>vis</v>
      </c>
      <c r="E357">
        <f>VLOOKUP(C357,Active!C$21:E$960,3,FALSE)</f>
        <v>-5713.9891152803193</v>
      </c>
      <c r="F357" s="16" t="s">
        <v>234</v>
      </c>
      <c r="G357" t="str">
        <f t="shared" si="34"/>
        <v>21130.446</v>
      </c>
      <c r="H357" s="94">
        <f t="shared" si="35"/>
        <v>-5714</v>
      </c>
      <c r="I357" s="103" t="s">
        <v>1187</v>
      </c>
      <c r="J357" s="104" t="s">
        <v>1188</v>
      </c>
      <c r="K357" s="103">
        <v>-5714</v>
      </c>
      <c r="L357" s="103" t="s">
        <v>318</v>
      </c>
      <c r="M357" s="104" t="s">
        <v>238</v>
      </c>
      <c r="N357" s="104"/>
      <c r="O357" s="105" t="s">
        <v>1172</v>
      </c>
      <c r="P357" s="105" t="s">
        <v>46</v>
      </c>
    </row>
    <row r="358" spans="1:16" x14ac:dyDescent="0.2">
      <c r="A358" s="94" t="str">
        <f t="shared" si="30"/>
        <v> AN 208.252 </v>
      </c>
      <c r="B358" s="16" t="str">
        <f t="shared" si="31"/>
        <v>I</v>
      </c>
      <c r="C358" s="94">
        <f t="shared" si="32"/>
        <v>21133.365000000002</v>
      </c>
      <c r="D358" t="str">
        <f t="shared" si="33"/>
        <v>vis</v>
      </c>
      <c r="E358">
        <f>VLOOKUP(C358,Active!C$21:E$960,3,FALSE)</f>
        <v>-5709.0011255871195</v>
      </c>
      <c r="F358" s="16" t="s">
        <v>234</v>
      </c>
      <c r="G358" t="str">
        <f t="shared" si="34"/>
        <v>21133.365</v>
      </c>
      <c r="H358" s="94">
        <f t="shared" si="35"/>
        <v>-5709</v>
      </c>
      <c r="I358" s="103" t="s">
        <v>1189</v>
      </c>
      <c r="J358" s="104" t="s">
        <v>1190</v>
      </c>
      <c r="K358" s="103">
        <v>-5709</v>
      </c>
      <c r="L358" s="103" t="s">
        <v>243</v>
      </c>
      <c r="M358" s="104" t="s">
        <v>238</v>
      </c>
      <c r="N358" s="104"/>
      <c r="O358" s="105" t="s">
        <v>1172</v>
      </c>
      <c r="P358" s="105" t="s">
        <v>46</v>
      </c>
    </row>
    <row r="359" spans="1:16" x14ac:dyDescent="0.2">
      <c r="A359" s="94" t="str">
        <f t="shared" si="30"/>
        <v> AN 208.252 </v>
      </c>
      <c r="B359" s="16" t="str">
        <f t="shared" si="31"/>
        <v>I</v>
      </c>
      <c r="C359" s="94">
        <f t="shared" si="32"/>
        <v>21250.406999999999</v>
      </c>
      <c r="D359" t="str">
        <f t="shared" si="33"/>
        <v>vis</v>
      </c>
      <c r="E359">
        <f>VLOOKUP(C359,Active!C$21:E$960,3,FALSE)</f>
        <v>-5508.999656018389</v>
      </c>
      <c r="F359" s="16" t="s">
        <v>234</v>
      </c>
      <c r="G359" t="str">
        <f t="shared" si="34"/>
        <v>21250.407</v>
      </c>
      <c r="H359" s="94">
        <f t="shared" si="35"/>
        <v>-5509</v>
      </c>
      <c r="I359" s="103" t="s">
        <v>1191</v>
      </c>
      <c r="J359" s="104" t="s">
        <v>1192</v>
      </c>
      <c r="K359" s="103">
        <v>-5509</v>
      </c>
      <c r="L359" s="103" t="s">
        <v>307</v>
      </c>
      <c r="M359" s="104" t="s">
        <v>238</v>
      </c>
      <c r="N359" s="104"/>
      <c r="O359" s="105" t="s">
        <v>1172</v>
      </c>
      <c r="P359" s="105" t="s">
        <v>46</v>
      </c>
    </row>
    <row r="360" spans="1:16" x14ac:dyDescent="0.2">
      <c r="A360" s="94" t="str">
        <f t="shared" si="30"/>
        <v> AN 208.252 </v>
      </c>
      <c r="B360" s="16" t="str">
        <f t="shared" si="31"/>
        <v>I</v>
      </c>
      <c r="C360" s="94">
        <f t="shared" si="32"/>
        <v>21280.267</v>
      </c>
      <c r="D360" t="str">
        <f t="shared" si="33"/>
        <v>vis</v>
      </c>
      <c r="E360">
        <f>VLOOKUP(C360,Active!C$21:E$960,3,FALSE)</f>
        <v>-5457.9748625141556</v>
      </c>
      <c r="F360" s="16" t="s">
        <v>234</v>
      </c>
      <c r="G360" t="str">
        <f t="shared" si="34"/>
        <v>21280.267</v>
      </c>
      <c r="H360" s="94">
        <f t="shared" si="35"/>
        <v>-5458</v>
      </c>
      <c r="I360" s="103" t="s">
        <v>1193</v>
      </c>
      <c r="J360" s="104" t="s">
        <v>1194</v>
      </c>
      <c r="K360" s="103">
        <v>-5458</v>
      </c>
      <c r="L360" s="103" t="s">
        <v>1165</v>
      </c>
      <c r="M360" s="104" t="s">
        <v>238</v>
      </c>
      <c r="N360" s="104"/>
      <c r="O360" s="105" t="s">
        <v>1172</v>
      </c>
      <c r="P360" s="105" t="s">
        <v>46</v>
      </c>
    </row>
    <row r="361" spans="1:16" x14ac:dyDescent="0.2">
      <c r="A361" s="94" t="str">
        <f t="shared" si="30"/>
        <v> AN 208.252 </v>
      </c>
      <c r="B361" s="16" t="str">
        <f t="shared" si="31"/>
        <v>I</v>
      </c>
      <c r="C361" s="94">
        <f t="shared" si="32"/>
        <v>21429.484</v>
      </c>
      <c r="D361" t="str">
        <f t="shared" si="33"/>
        <v>vis</v>
      </c>
      <c r="E361">
        <f>VLOOKUP(C361,Active!C$21:E$960,3,FALSE)</f>
        <v>-5202.9927254638833</v>
      </c>
      <c r="F361" s="16" t="s">
        <v>234</v>
      </c>
      <c r="G361" t="str">
        <f t="shared" si="34"/>
        <v>21429.484</v>
      </c>
      <c r="H361" s="94">
        <f t="shared" si="35"/>
        <v>-5203</v>
      </c>
      <c r="I361" s="103" t="s">
        <v>1195</v>
      </c>
      <c r="J361" s="104" t="s">
        <v>1196</v>
      </c>
      <c r="K361" s="103">
        <v>-5203</v>
      </c>
      <c r="L361" s="103" t="s">
        <v>303</v>
      </c>
      <c r="M361" s="104" t="s">
        <v>238</v>
      </c>
      <c r="N361" s="104"/>
      <c r="O361" s="105" t="s">
        <v>1172</v>
      </c>
      <c r="P361" s="105" t="s">
        <v>46</v>
      </c>
    </row>
    <row r="362" spans="1:16" x14ac:dyDescent="0.2">
      <c r="A362" s="94" t="str">
        <f t="shared" si="30"/>
        <v> AN 208.252 </v>
      </c>
      <c r="B362" s="16" t="str">
        <f t="shared" si="31"/>
        <v>I</v>
      </c>
      <c r="C362" s="94">
        <f t="shared" si="32"/>
        <v>21488.592000000001</v>
      </c>
      <c r="D362" t="str">
        <f t="shared" si="33"/>
        <v>vis</v>
      </c>
      <c r="E362">
        <f>VLOOKUP(C362,Active!C$21:E$960,3,FALSE)</f>
        <v>-5101.9889245781433</v>
      </c>
      <c r="F362" s="16" t="s">
        <v>234</v>
      </c>
      <c r="G362" t="str">
        <f t="shared" si="34"/>
        <v>21488.592</v>
      </c>
      <c r="H362" s="94">
        <f t="shared" si="35"/>
        <v>-5102</v>
      </c>
      <c r="I362" s="103" t="s">
        <v>1197</v>
      </c>
      <c r="J362" s="104" t="s">
        <v>1198</v>
      </c>
      <c r="K362" s="103">
        <v>-5102</v>
      </c>
      <c r="L362" s="103" t="s">
        <v>318</v>
      </c>
      <c r="M362" s="104" t="s">
        <v>238</v>
      </c>
      <c r="N362" s="104"/>
      <c r="O362" s="105" t="s">
        <v>1172</v>
      </c>
      <c r="P362" s="105" t="s">
        <v>46</v>
      </c>
    </row>
    <row r="363" spans="1:16" x14ac:dyDescent="0.2">
      <c r="A363" s="94" t="str">
        <f t="shared" si="30"/>
        <v> AN 208.252 </v>
      </c>
      <c r="B363" s="16" t="str">
        <f t="shared" si="31"/>
        <v>I</v>
      </c>
      <c r="C363" s="94">
        <f t="shared" si="32"/>
        <v>21665.312000000002</v>
      </c>
      <c r="D363" t="str">
        <f t="shared" si="33"/>
        <v>vis</v>
      </c>
      <c r="E363">
        <f>VLOOKUP(C363,Active!C$21:E$960,3,FALSE)</f>
        <v>-4800.0096376368147</v>
      </c>
      <c r="F363" s="16" t="s">
        <v>234</v>
      </c>
      <c r="G363" t="str">
        <f t="shared" si="34"/>
        <v>21665.312</v>
      </c>
      <c r="H363" s="94">
        <f t="shared" si="35"/>
        <v>-4800</v>
      </c>
      <c r="I363" s="103" t="s">
        <v>1199</v>
      </c>
      <c r="J363" s="104" t="s">
        <v>1200</v>
      </c>
      <c r="K363" s="103">
        <v>-4800</v>
      </c>
      <c r="L363" s="103" t="s">
        <v>237</v>
      </c>
      <c r="M363" s="104" t="s">
        <v>238</v>
      </c>
      <c r="N363" s="104"/>
      <c r="O363" s="105" t="s">
        <v>1172</v>
      </c>
      <c r="P363" s="105" t="s">
        <v>46</v>
      </c>
    </row>
    <row r="364" spans="1:16" x14ac:dyDescent="0.2">
      <c r="A364" s="94" t="str">
        <f t="shared" si="30"/>
        <v> PALL 7.158 </v>
      </c>
      <c r="B364" s="16" t="str">
        <f t="shared" si="31"/>
        <v>I</v>
      </c>
      <c r="C364" s="94">
        <f t="shared" si="32"/>
        <v>22986.710999999999</v>
      </c>
      <c r="D364" t="str">
        <f t="shared" si="33"/>
        <v>vis</v>
      </c>
      <c r="E364">
        <f>VLOOKUP(C364,Active!C$21:E$960,3,FALSE)</f>
        <v>-2542.00189779423</v>
      </c>
      <c r="F364" s="16" t="s">
        <v>234</v>
      </c>
      <c r="G364" t="str">
        <f t="shared" si="34"/>
        <v>22986.711</v>
      </c>
      <c r="H364" s="94">
        <f t="shared" si="35"/>
        <v>-2542</v>
      </c>
      <c r="I364" s="103" t="s">
        <v>1201</v>
      </c>
      <c r="J364" s="104" t="s">
        <v>1202</v>
      </c>
      <c r="K364" s="103">
        <v>-2542</v>
      </c>
      <c r="L364" s="103" t="s">
        <v>243</v>
      </c>
      <c r="M364" s="104" t="s">
        <v>1203</v>
      </c>
      <c r="N364" s="104"/>
      <c r="O364" s="105" t="s">
        <v>1204</v>
      </c>
      <c r="P364" s="105" t="s">
        <v>47</v>
      </c>
    </row>
    <row r="365" spans="1:16" x14ac:dyDescent="0.2">
      <c r="A365" s="94" t="str">
        <f t="shared" si="30"/>
        <v> BAN 6.117 </v>
      </c>
      <c r="B365" s="16" t="str">
        <f t="shared" si="31"/>
        <v>I</v>
      </c>
      <c r="C365" s="94">
        <f t="shared" si="32"/>
        <v>23287.501</v>
      </c>
      <c r="D365" t="str">
        <f t="shared" si="33"/>
        <v>vis</v>
      </c>
      <c r="E365">
        <f>VLOOKUP(C365,Active!C$21:E$960,3,FALSE)</f>
        <v>-2028.0116888813625</v>
      </c>
      <c r="F365" s="16" t="s">
        <v>234</v>
      </c>
      <c r="G365" t="str">
        <f t="shared" si="34"/>
        <v>23287.501</v>
      </c>
      <c r="H365" s="94">
        <f t="shared" si="35"/>
        <v>-2028</v>
      </c>
      <c r="I365" s="103" t="s">
        <v>1205</v>
      </c>
      <c r="J365" s="104" t="s">
        <v>1206</v>
      </c>
      <c r="K365" s="103">
        <v>-2028</v>
      </c>
      <c r="L365" s="103" t="s">
        <v>351</v>
      </c>
      <c r="M365" s="104" t="s">
        <v>238</v>
      </c>
      <c r="N365" s="104"/>
      <c r="O365" s="105" t="s">
        <v>1207</v>
      </c>
      <c r="P365" s="105" t="s">
        <v>48</v>
      </c>
    </row>
    <row r="366" spans="1:16" x14ac:dyDescent="0.2">
      <c r="A366" s="94" t="str">
        <f t="shared" si="30"/>
        <v> BAN 6.117 </v>
      </c>
      <c r="B366" s="16" t="str">
        <f t="shared" si="31"/>
        <v>I</v>
      </c>
      <c r="C366" s="94">
        <f t="shared" si="32"/>
        <v>23294.534</v>
      </c>
      <c r="D366" t="str">
        <f t="shared" si="33"/>
        <v>vis</v>
      </c>
      <c r="E366">
        <f>VLOOKUP(C366,Active!C$21:E$960,3,FALSE)</f>
        <v>-2015.9936924742881</v>
      </c>
      <c r="F366" s="16" t="s">
        <v>234</v>
      </c>
      <c r="G366" t="str">
        <f t="shared" si="34"/>
        <v>23294.534</v>
      </c>
      <c r="H366" s="94">
        <f t="shared" si="35"/>
        <v>-2016</v>
      </c>
      <c r="I366" s="103" t="s">
        <v>1208</v>
      </c>
      <c r="J366" s="104" t="s">
        <v>1209</v>
      </c>
      <c r="K366" s="103">
        <v>-2016</v>
      </c>
      <c r="L366" s="103" t="s">
        <v>303</v>
      </c>
      <c r="M366" s="104" t="s">
        <v>238</v>
      </c>
      <c r="N366" s="104"/>
      <c r="O366" s="105" t="s">
        <v>1207</v>
      </c>
      <c r="P366" s="105" t="s">
        <v>48</v>
      </c>
    </row>
    <row r="367" spans="1:16" x14ac:dyDescent="0.2">
      <c r="A367" s="94" t="str">
        <f t="shared" si="30"/>
        <v> BAN 6.117 </v>
      </c>
      <c r="B367" s="16" t="str">
        <f t="shared" si="31"/>
        <v>I</v>
      </c>
      <c r="C367" s="94">
        <f t="shared" si="32"/>
        <v>23805.418000000001</v>
      </c>
      <c r="D367" t="str">
        <f t="shared" si="33"/>
        <v>vis</v>
      </c>
      <c r="E367">
        <f>VLOOKUP(C367,Active!C$21:E$960,3,FALSE)</f>
        <v>-1142.9946769144572</v>
      </c>
      <c r="F367" s="16" t="s">
        <v>234</v>
      </c>
      <c r="G367" t="str">
        <f t="shared" si="34"/>
        <v>23805.418</v>
      </c>
      <c r="H367" s="94">
        <f t="shared" si="35"/>
        <v>-1143</v>
      </c>
      <c r="I367" s="103" t="s">
        <v>1210</v>
      </c>
      <c r="J367" s="104" t="s">
        <v>1211</v>
      </c>
      <c r="K367" s="103">
        <v>-1143</v>
      </c>
      <c r="L367" s="103" t="s">
        <v>411</v>
      </c>
      <c r="M367" s="104" t="s">
        <v>238</v>
      </c>
      <c r="N367" s="104"/>
      <c r="O367" s="105" t="s">
        <v>1207</v>
      </c>
      <c r="P367" s="105" t="s">
        <v>48</v>
      </c>
    </row>
    <row r="368" spans="1:16" x14ac:dyDescent="0.2">
      <c r="A368" s="94" t="str">
        <f t="shared" si="30"/>
        <v> BAN 6.117 </v>
      </c>
      <c r="B368" s="16" t="str">
        <f t="shared" si="31"/>
        <v>I</v>
      </c>
      <c r="C368" s="94">
        <f t="shared" si="32"/>
        <v>24083.376</v>
      </c>
      <c r="D368" t="str">
        <f t="shared" si="33"/>
        <v>vis</v>
      </c>
      <c r="E368">
        <f>VLOOKUP(C368,Active!C$21:E$960,3,FALSE)</f>
        <v>-668.01980910302143</v>
      </c>
      <c r="F368" s="16" t="s">
        <v>234</v>
      </c>
      <c r="G368" t="str">
        <f t="shared" si="34"/>
        <v>24083.376</v>
      </c>
      <c r="H368" s="94">
        <f t="shared" si="35"/>
        <v>-668</v>
      </c>
      <c r="I368" s="103" t="s">
        <v>1212</v>
      </c>
      <c r="J368" s="104" t="s">
        <v>1213</v>
      </c>
      <c r="K368" s="103">
        <v>-668</v>
      </c>
      <c r="L368" s="103" t="s">
        <v>636</v>
      </c>
      <c r="M368" s="104" t="s">
        <v>238</v>
      </c>
      <c r="N368" s="104"/>
      <c r="O368" s="105" t="s">
        <v>1207</v>
      </c>
      <c r="P368" s="105" t="s">
        <v>48</v>
      </c>
    </row>
    <row r="369" spans="1:16" x14ac:dyDescent="0.2">
      <c r="A369" s="94" t="str">
        <f t="shared" si="30"/>
        <v> BAN 6.117 </v>
      </c>
      <c r="B369" s="16" t="str">
        <f t="shared" si="31"/>
        <v>I</v>
      </c>
      <c r="C369" s="94">
        <f t="shared" si="32"/>
        <v>24196.32</v>
      </c>
      <c r="D369" t="str">
        <f t="shared" si="33"/>
        <v>vis</v>
      </c>
      <c r="E369">
        <f>VLOOKUP(C369,Active!C$21:E$960,3,FALSE)</f>
        <v>-475.0210054345003</v>
      </c>
      <c r="F369" s="16" t="s">
        <v>234</v>
      </c>
      <c r="G369" t="str">
        <f t="shared" si="34"/>
        <v>24196.320</v>
      </c>
      <c r="H369" s="94">
        <f t="shared" si="35"/>
        <v>-475</v>
      </c>
      <c r="I369" s="103" t="s">
        <v>1214</v>
      </c>
      <c r="J369" s="104" t="s">
        <v>1215</v>
      </c>
      <c r="K369" s="103">
        <v>-475</v>
      </c>
      <c r="L369" s="103" t="s">
        <v>636</v>
      </c>
      <c r="M369" s="104" t="s">
        <v>238</v>
      </c>
      <c r="N369" s="104"/>
      <c r="O369" s="105" t="s">
        <v>1207</v>
      </c>
      <c r="P369" s="105" t="s">
        <v>48</v>
      </c>
    </row>
    <row r="370" spans="1:16" x14ac:dyDescent="0.2">
      <c r="A370" s="94" t="str">
        <f t="shared" si="30"/>
        <v> BAN 6.117 </v>
      </c>
      <c r="B370" s="16" t="str">
        <f t="shared" si="31"/>
        <v>I</v>
      </c>
      <c r="C370" s="94">
        <f t="shared" si="32"/>
        <v>24433.342000000001</v>
      </c>
      <c r="D370" t="str">
        <f t="shared" si="33"/>
        <v>vis</v>
      </c>
      <c r="E370">
        <f>VLOOKUP(C370,Active!C$21:E$960,3,FALSE)</f>
        <v>-69.997609387604626</v>
      </c>
      <c r="F370" s="16" t="s">
        <v>234</v>
      </c>
      <c r="G370" t="str">
        <f t="shared" si="34"/>
        <v>24433.342</v>
      </c>
      <c r="H370" s="94">
        <f t="shared" si="35"/>
        <v>-70</v>
      </c>
      <c r="I370" s="103" t="s">
        <v>1216</v>
      </c>
      <c r="J370" s="104" t="s">
        <v>1217</v>
      </c>
      <c r="K370" s="103">
        <v>-70</v>
      </c>
      <c r="L370" s="103" t="s">
        <v>257</v>
      </c>
      <c r="M370" s="104" t="s">
        <v>238</v>
      </c>
      <c r="N370" s="104"/>
      <c r="O370" s="105" t="s">
        <v>1207</v>
      </c>
      <c r="P370" s="105" t="s">
        <v>48</v>
      </c>
    </row>
    <row r="371" spans="1:16" x14ac:dyDescent="0.2">
      <c r="A371" s="94" t="str">
        <f t="shared" si="30"/>
        <v> BAN 6.117 </v>
      </c>
      <c r="B371" s="16" t="str">
        <f t="shared" si="31"/>
        <v>I</v>
      </c>
      <c r="C371" s="94">
        <f t="shared" si="32"/>
        <v>24474.302</v>
      </c>
      <c r="D371" t="str">
        <f t="shared" si="33"/>
        <v>vis</v>
      </c>
      <c r="E371">
        <f>VLOOKUP(C371,Active!C$21:E$960,3,FALSE)</f>
        <v>-5.1264025634254421E-3</v>
      </c>
      <c r="F371" s="16" t="s">
        <v>234</v>
      </c>
      <c r="G371" t="str">
        <f t="shared" si="34"/>
        <v>24474.302</v>
      </c>
      <c r="H371" s="94">
        <f t="shared" si="35"/>
        <v>0</v>
      </c>
      <c r="I371" s="103" t="s">
        <v>1218</v>
      </c>
      <c r="J371" s="104" t="s">
        <v>1219</v>
      </c>
      <c r="K371" s="103">
        <v>0</v>
      </c>
      <c r="L371" s="103" t="s">
        <v>271</v>
      </c>
      <c r="M371" s="104" t="s">
        <v>238</v>
      </c>
      <c r="N371" s="104"/>
      <c r="O371" s="105" t="s">
        <v>1207</v>
      </c>
      <c r="P371" s="105" t="s">
        <v>48</v>
      </c>
    </row>
    <row r="372" spans="1:16" x14ac:dyDescent="0.2">
      <c r="A372" s="94" t="str">
        <f t="shared" si="30"/>
        <v> BAN 6.117 </v>
      </c>
      <c r="B372" s="16" t="str">
        <f t="shared" si="31"/>
        <v>I</v>
      </c>
      <c r="C372" s="94">
        <f t="shared" si="32"/>
        <v>24774.51</v>
      </c>
      <c r="D372" t="str">
        <f t="shared" si="33"/>
        <v>vis</v>
      </c>
      <c r="E372">
        <f>VLOOKUP(C372,Active!C$21:E$960,3,FALSE)</f>
        <v>512.99056041319841</v>
      </c>
      <c r="F372" s="16" t="s">
        <v>234</v>
      </c>
      <c r="G372" t="str">
        <f t="shared" si="34"/>
        <v>24774.510</v>
      </c>
      <c r="H372" s="94">
        <f t="shared" si="35"/>
        <v>513</v>
      </c>
      <c r="I372" s="103" t="s">
        <v>1220</v>
      </c>
      <c r="J372" s="104" t="s">
        <v>1221</v>
      </c>
      <c r="K372" s="103">
        <v>513</v>
      </c>
      <c r="L372" s="103" t="s">
        <v>237</v>
      </c>
      <c r="M372" s="104" t="s">
        <v>238</v>
      </c>
      <c r="N372" s="104"/>
      <c r="O372" s="105" t="s">
        <v>1207</v>
      </c>
      <c r="P372" s="105" t="s">
        <v>48</v>
      </c>
    </row>
    <row r="373" spans="1:16" x14ac:dyDescent="0.2">
      <c r="A373" s="94" t="str">
        <f t="shared" si="30"/>
        <v> BAN 6.117 </v>
      </c>
      <c r="B373" s="16" t="str">
        <f t="shared" si="31"/>
        <v>I</v>
      </c>
      <c r="C373" s="94">
        <f t="shared" si="32"/>
        <v>24829.53</v>
      </c>
      <c r="D373" t="str">
        <f t="shared" si="33"/>
        <v>vis</v>
      </c>
      <c r="E373">
        <f>VLOOKUP(C373,Active!C$21:E$960,3,FALSE)</f>
        <v>607.00878340726774</v>
      </c>
      <c r="F373" s="16" t="s">
        <v>234</v>
      </c>
      <c r="G373" t="str">
        <f t="shared" si="34"/>
        <v>24829.530</v>
      </c>
      <c r="H373" s="94">
        <f t="shared" si="35"/>
        <v>607</v>
      </c>
      <c r="I373" s="103" t="s">
        <v>1222</v>
      </c>
      <c r="J373" s="104" t="s">
        <v>1223</v>
      </c>
      <c r="K373" s="103">
        <v>607</v>
      </c>
      <c r="L373" s="103" t="s">
        <v>268</v>
      </c>
      <c r="M373" s="104" t="s">
        <v>238</v>
      </c>
      <c r="N373" s="104"/>
      <c r="O373" s="105" t="s">
        <v>1207</v>
      </c>
      <c r="P373" s="105" t="s">
        <v>48</v>
      </c>
    </row>
    <row r="374" spans="1:16" x14ac:dyDescent="0.2">
      <c r="A374" s="94" t="str">
        <f t="shared" si="30"/>
        <v> BAN 6.117 </v>
      </c>
      <c r="B374" s="16" t="str">
        <f t="shared" si="31"/>
        <v>I</v>
      </c>
      <c r="C374" s="94">
        <f t="shared" si="32"/>
        <v>25234.484</v>
      </c>
      <c r="D374" t="str">
        <f t="shared" si="33"/>
        <v>vis</v>
      </c>
      <c r="E374">
        <f>VLOOKUP(C374,Active!C$21:E$960,3,FALSE)</f>
        <v>1298.9945244894232</v>
      </c>
      <c r="F374" s="16" t="s">
        <v>234</v>
      </c>
      <c r="G374" t="str">
        <f t="shared" si="34"/>
        <v>25234.484</v>
      </c>
      <c r="H374" s="94">
        <f t="shared" si="35"/>
        <v>1299</v>
      </c>
      <c r="I374" s="103" t="s">
        <v>1224</v>
      </c>
      <c r="J374" s="104" t="s">
        <v>1225</v>
      </c>
      <c r="K374" s="103">
        <v>1299</v>
      </c>
      <c r="L374" s="103" t="s">
        <v>271</v>
      </c>
      <c r="M374" s="104" t="s">
        <v>238</v>
      </c>
      <c r="N374" s="104"/>
      <c r="O374" s="105" t="s">
        <v>1207</v>
      </c>
      <c r="P374" s="105" t="s">
        <v>48</v>
      </c>
    </row>
    <row r="375" spans="1:16" x14ac:dyDescent="0.2">
      <c r="A375" s="94" t="str">
        <f t="shared" si="30"/>
        <v> BAN 6.117 </v>
      </c>
      <c r="B375" s="16" t="str">
        <f t="shared" si="31"/>
        <v>I</v>
      </c>
      <c r="C375" s="94">
        <f t="shared" si="32"/>
        <v>25244.425999999999</v>
      </c>
      <c r="D375" t="str">
        <f t="shared" si="33"/>
        <v>vis</v>
      </c>
      <c r="E375">
        <f>VLOOKUP(C375,Active!C$21:E$960,3,FALSE)</f>
        <v>1315.9834225811524</v>
      </c>
      <c r="F375" s="16" t="s">
        <v>234</v>
      </c>
      <c r="G375" t="str">
        <f t="shared" si="34"/>
        <v>25244.426</v>
      </c>
      <c r="H375" s="94">
        <f t="shared" si="35"/>
        <v>1316</v>
      </c>
      <c r="I375" s="103" t="s">
        <v>1226</v>
      </c>
      <c r="J375" s="104" t="s">
        <v>1227</v>
      </c>
      <c r="K375" s="103">
        <v>1316</v>
      </c>
      <c r="L375" s="103" t="s">
        <v>1228</v>
      </c>
      <c r="M375" s="104" t="s">
        <v>238</v>
      </c>
      <c r="N375" s="104"/>
      <c r="O375" s="105" t="s">
        <v>1207</v>
      </c>
      <c r="P375" s="105" t="s">
        <v>48</v>
      </c>
    </row>
    <row r="376" spans="1:16" x14ac:dyDescent="0.2">
      <c r="A376" s="94" t="str">
        <f t="shared" si="30"/>
        <v> BAN 6.117 </v>
      </c>
      <c r="B376" s="16" t="str">
        <f t="shared" si="31"/>
        <v>I</v>
      </c>
      <c r="C376" s="94">
        <f t="shared" si="32"/>
        <v>25275.445</v>
      </c>
      <c r="D376" t="str">
        <f t="shared" si="33"/>
        <v>vis</v>
      </c>
      <c r="E376">
        <f>VLOOKUP(C376,Active!C$21:E$960,3,FALSE)</f>
        <v>1368.9887162753189</v>
      </c>
      <c r="F376" s="16" t="s">
        <v>234</v>
      </c>
      <c r="G376" t="str">
        <f t="shared" si="34"/>
        <v>25275.445</v>
      </c>
      <c r="H376" s="94">
        <f t="shared" si="35"/>
        <v>1369</v>
      </c>
      <c r="I376" s="103" t="s">
        <v>1229</v>
      </c>
      <c r="J376" s="104" t="s">
        <v>1230</v>
      </c>
      <c r="K376" s="103">
        <v>1369</v>
      </c>
      <c r="L376" s="103" t="s">
        <v>351</v>
      </c>
      <c r="M376" s="104" t="s">
        <v>238</v>
      </c>
      <c r="N376" s="104"/>
      <c r="O376" s="105" t="s">
        <v>1207</v>
      </c>
      <c r="P376" s="105" t="s">
        <v>48</v>
      </c>
    </row>
    <row r="377" spans="1:16" x14ac:dyDescent="0.2">
      <c r="A377" s="94" t="str">
        <f t="shared" si="30"/>
        <v> BAN 6.117 </v>
      </c>
      <c r="B377" s="16" t="str">
        <f t="shared" si="31"/>
        <v>I</v>
      </c>
      <c r="C377" s="94">
        <f t="shared" si="32"/>
        <v>25508.36</v>
      </c>
      <c r="D377" t="str">
        <f t="shared" si="33"/>
        <v>vis</v>
      </c>
      <c r="E377">
        <f>VLOOKUP(C377,Active!C$21:E$960,3,FALSE)</f>
        <v>1766.994067214315</v>
      </c>
      <c r="F377" s="16" t="s">
        <v>234</v>
      </c>
      <c r="G377" t="str">
        <f t="shared" si="34"/>
        <v>25508.360</v>
      </c>
      <c r="H377" s="94">
        <f t="shared" si="35"/>
        <v>1767</v>
      </c>
      <c r="I377" s="103" t="s">
        <v>1231</v>
      </c>
      <c r="J377" s="104" t="s">
        <v>1232</v>
      </c>
      <c r="K377" s="103">
        <v>1767</v>
      </c>
      <c r="L377" s="103" t="s">
        <v>271</v>
      </c>
      <c r="M377" s="104" t="s">
        <v>238</v>
      </c>
      <c r="N377" s="104"/>
      <c r="O377" s="105" t="s">
        <v>1207</v>
      </c>
      <c r="P377" s="105" t="s">
        <v>48</v>
      </c>
    </row>
    <row r="378" spans="1:16" x14ac:dyDescent="0.2">
      <c r="A378" s="94" t="str">
        <f t="shared" si="30"/>
        <v> BAN 6.117 </v>
      </c>
      <c r="B378" s="16" t="str">
        <f t="shared" si="31"/>
        <v>I</v>
      </c>
      <c r="C378" s="94">
        <f t="shared" si="32"/>
        <v>25515.381000000001</v>
      </c>
      <c r="D378" t="str">
        <f t="shared" si="33"/>
        <v>vis</v>
      </c>
      <c r="E378">
        <f>VLOOKUP(C378,Active!C$21:E$960,3,FALSE)</f>
        <v>1778.9915580111417</v>
      </c>
      <c r="F378" s="16" t="s">
        <v>234</v>
      </c>
      <c r="G378" t="str">
        <f t="shared" si="34"/>
        <v>25515.381</v>
      </c>
      <c r="H378" s="94">
        <f t="shared" si="35"/>
        <v>1779</v>
      </c>
      <c r="I378" s="103" t="s">
        <v>1233</v>
      </c>
      <c r="J378" s="104" t="s">
        <v>1234</v>
      </c>
      <c r="K378" s="103">
        <v>1779</v>
      </c>
      <c r="L378" s="103" t="s">
        <v>398</v>
      </c>
      <c r="M378" s="104" t="s">
        <v>238</v>
      </c>
      <c r="N378" s="104"/>
      <c r="O378" s="105" t="s">
        <v>1207</v>
      </c>
      <c r="P378" s="105" t="s">
        <v>48</v>
      </c>
    </row>
    <row r="379" spans="1:16" x14ac:dyDescent="0.2">
      <c r="A379" s="94" t="str">
        <f t="shared" si="30"/>
        <v> BAN 6.117 </v>
      </c>
      <c r="B379" s="16" t="str">
        <f t="shared" si="31"/>
        <v>I</v>
      </c>
      <c r="C379" s="94">
        <f t="shared" si="32"/>
        <v>25532.364000000001</v>
      </c>
      <c r="D379" t="str">
        <f t="shared" si="33"/>
        <v>vis</v>
      </c>
      <c r="E379">
        <f>VLOOKUP(C379,Active!C$21:E$960,3,FALSE)</f>
        <v>1808.0121229167812</v>
      </c>
      <c r="F379" s="16" t="s">
        <v>234</v>
      </c>
      <c r="G379" t="str">
        <f t="shared" si="34"/>
        <v>25532.364</v>
      </c>
      <c r="H379" s="94">
        <f t="shared" si="35"/>
        <v>1808</v>
      </c>
      <c r="I379" s="103" t="s">
        <v>1235</v>
      </c>
      <c r="J379" s="104" t="s">
        <v>1236</v>
      </c>
      <c r="K379" s="103">
        <v>1808</v>
      </c>
      <c r="L379" s="103" t="s">
        <v>480</v>
      </c>
      <c r="M379" s="104" t="s">
        <v>238</v>
      </c>
      <c r="N379" s="104"/>
      <c r="O379" s="105" t="s">
        <v>1207</v>
      </c>
      <c r="P379" s="105" t="s">
        <v>48</v>
      </c>
    </row>
    <row r="380" spans="1:16" x14ac:dyDescent="0.2">
      <c r="A380" s="94" t="str">
        <f t="shared" si="30"/>
        <v> BAN 6.117 </v>
      </c>
      <c r="B380" s="16" t="str">
        <f t="shared" si="31"/>
        <v>I</v>
      </c>
      <c r="C380" s="94">
        <f t="shared" si="32"/>
        <v>25571.55</v>
      </c>
      <c r="D380" t="str">
        <f t="shared" si="33"/>
        <v>vis</v>
      </c>
      <c r="E380">
        <f>VLOOKUP(C380,Active!C$21:E$960,3,FALSE)</f>
        <v>1874.973193186599</v>
      </c>
      <c r="F380" s="16" t="s">
        <v>234</v>
      </c>
      <c r="G380" t="str">
        <f t="shared" si="34"/>
        <v>25571.550</v>
      </c>
      <c r="H380" s="94">
        <f t="shared" si="35"/>
        <v>1875</v>
      </c>
      <c r="I380" s="103" t="s">
        <v>1237</v>
      </c>
      <c r="J380" s="104" t="s">
        <v>1238</v>
      </c>
      <c r="K380" s="103">
        <v>1875</v>
      </c>
      <c r="L380" s="103" t="s">
        <v>1239</v>
      </c>
      <c r="M380" s="104" t="s">
        <v>238</v>
      </c>
      <c r="N380" s="104"/>
      <c r="O380" s="105" t="s">
        <v>1207</v>
      </c>
      <c r="P380" s="105" t="s">
        <v>48</v>
      </c>
    </row>
    <row r="381" spans="1:16" x14ac:dyDescent="0.2">
      <c r="A381" s="94" t="str">
        <f t="shared" si="30"/>
        <v> BAN 6.117 </v>
      </c>
      <c r="B381" s="16" t="str">
        <f t="shared" si="31"/>
        <v>I</v>
      </c>
      <c r="C381" s="94">
        <f t="shared" si="32"/>
        <v>25590.295999999998</v>
      </c>
      <c r="D381" t="str">
        <f t="shared" si="33"/>
        <v>vis</v>
      </c>
      <c r="E381">
        <f>VLOOKUP(C381,Active!C$21:E$960,3,FALSE)</f>
        <v>1907.0063739980626</v>
      </c>
      <c r="F381" s="16" t="s">
        <v>234</v>
      </c>
      <c r="G381" t="str">
        <f t="shared" si="34"/>
        <v>25590.296</v>
      </c>
      <c r="H381" s="94">
        <f t="shared" si="35"/>
        <v>1907</v>
      </c>
      <c r="I381" s="103" t="s">
        <v>1240</v>
      </c>
      <c r="J381" s="104" t="s">
        <v>1241</v>
      </c>
      <c r="K381" s="103">
        <v>1907</v>
      </c>
      <c r="L381" s="103" t="s">
        <v>303</v>
      </c>
      <c r="M381" s="104" t="s">
        <v>238</v>
      </c>
      <c r="N381" s="104"/>
      <c r="O381" s="105" t="s">
        <v>1207</v>
      </c>
      <c r="P381" s="105" t="s">
        <v>48</v>
      </c>
    </row>
    <row r="382" spans="1:16" x14ac:dyDescent="0.2">
      <c r="A382" s="94" t="str">
        <f t="shared" si="30"/>
        <v> IAPP 58.4 </v>
      </c>
      <c r="B382" s="16" t="str">
        <f t="shared" si="31"/>
        <v>I</v>
      </c>
      <c r="C382" s="94">
        <f t="shared" si="32"/>
        <v>25949.623</v>
      </c>
      <c r="D382" t="str">
        <f t="shared" si="33"/>
        <v>vis</v>
      </c>
      <c r="E382">
        <f>VLOOKUP(C382,Active!C$21:E$960,3,FALSE)</f>
        <v>2521.024658508964</v>
      </c>
      <c r="F382" s="16" t="s">
        <v>234</v>
      </c>
      <c r="G382" t="str">
        <f t="shared" si="34"/>
        <v>25949.623</v>
      </c>
      <c r="H382" s="94">
        <f t="shared" si="35"/>
        <v>2521</v>
      </c>
      <c r="I382" s="103" t="s">
        <v>1242</v>
      </c>
      <c r="J382" s="104" t="s">
        <v>1243</v>
      </c>
      <c r="K382" s="103">
        <v>2521</v>
      </c>
      <c r="L382" s="103" t="s">
        <v>872</v>
      </c>
      <c r="M382" s="104" t="s">
        <v>1159</v>
      </c>
      <c r="N382" s="104"/>
      <c r="O382" s="105" t="s">
        <v>567</v>
      </c>
      <c r="P382" s="105" t="s">
        <v>44</v>
      </c>
    </row>
    <row r="383" spans="1:16" x14ac:dyDescent="0.2">
      <c r="A383" s="94" t="str">
        <f t="shared" si="30"/>
        <v> IAPP 58.4 </v>
      </c>
      <c r="B383" s="16" t="str">
        <f t="shared" si="31"/>
        <v>I</v>
      </c>
      <c r="C383" s="94">
        <f t="shared" si="32"/>
        <v>26242.782999999999</v>
      </c>
      <c r="D383" t="str">
        <f t="shared" si="33"/>
        <v>vis</v>
      </c>
      <c r="E383">
        <f>VLOOKUP(C383,Active!C$21:E$960,3,FALSE)</f>
        <v>3021.9767169048405</v>
      </c>
      <c r="F383" s="16" t="s">
        <v>234</v>
      </c>
      <c r="G383" t="str">
        <f t="shared" si="34"/>
        <v>26242.783</v>
      </c>
      <c r="H383" s="94">
        <f t="shared" si="35"/>
        <v>3022</v>
      </c>
      <c r="I383" s="103" t="s">
        <v>1244</v>
      </c>
      <c r="J383" s="104" t="s">
        <v>1245</v>
      </c>
      <c r="K383" s="103">
        <v>3022</v>
      </c>
      <c r="L383" s="103" t="s">
        <v>1246</v>
      </c>
      <c r="M383" s="104" t="s">
        <v>1159</v>
      </c>
      <c r="N383" s="104"/>
      <c r="O383" s="105" t="s">
        <v>567</v>
      </c>
      <c r="P383" s="105" t="s">
        <v>44</v>
      </c>
    </row>
    <row r="384" spans="1:16" x14ac:dyDescent="0.2">
      <c r="A384" s="94" t="str">
        <f t="shared" si="30"/>
        <v> IAPP 58.4 </v>
      </c>
      <c r="B384" s="16" t="str">
        <f t="shared" si="31"/>
        <v>I</v>
      </c>
      <c r="C384" s="94">
        <f t="shared" si="32"/>
        <v>26656.54</v>
      </c>
      <c r="D384" t="str">
        <f t="shared" si="33"/>
        <v>vis</v>
      </c>
      <c r="E384">
        <f>VLOOKUP(C384,Active!C$21:E$960,3,FALSE)</f>
        <v>3729.005031905876</v>
      </c>
      <c r="F384" s="16" t="s">
        <v>234</v>
      </c>
      <c r="G384" t="str">
        <f t="shared" si="34"/>
        <v>26656.540</v>
      </c>
      <c r="H384" s="94">
        <f t="shared" si="35"/>
        <v>3729</v>
      </c>
      <c r="I384" s="103" t="s">
        <v>1247</v>
      </c>
      <c r="J384" s="104" t="s">
        <v>1248</v>
      </c>
      <c r="K384" s="103">
        <v>3729</v>
      </c>
      <c r="L384" s="103" t="s">
        <v>411</v>
      </c>
      <c r="M384" s="104" t="s">
        <v>1159</v>
      </c>
      <c r="N384" s="104"/>
      <c r="O384" s="105" t="s">
        <v>567</v>
      </c>
      <c r="P384" s="105" t="s">
        <v>44</v>
      </c>
    </row>
    <row r="385" spans="1:16" x14ac:dyDescent="0.2">
      <c r="A385" s="94" t="str">
        <f t="shared" si="30"/>
        <v> IAPP 58.4 </v>
      </c>
      <c r="B385" s="16" t="str">
        <f t="shared" si="31"/>
        <v>I</v>
      </c>
      <c r="C385" s="94">
        <f t="shared" si="32"/>
        <v>26711.528999999999</v>
      </c>
      <c r="D385" t="str">
        <f t="shared" si="33"/>
        <v>vis</v>
      </c>
      <c r="E385">
        <f>VLOOKUP(C385,Active!C$21:E$960,3,FALSE)</f>
        <v>3822.9702820734628</v>
      </c>
      <c r="F385" s="16" t="s">
        <v>234</v>
      </c>
      <c r="G385" t="str">
        <f t="shared" si="34"/>
        <v>26711.529</v>
      </c>
      <c r="H385" s="94">
        <f t="shared" si="35"/>
        <v>3823</v>
      </c>
      <c r="I385" s="103" t="s">
        <v>1249</v>
      </c>
      <c r="J385" s="104" t="s">
        <v>1250</v>
      </c>
      <c r="K385" s="103">
        <v>3823</v>
      </c>
      <c r="L385" s="103" t="s">
        <v>1251</v>
      </c>
      <c r="M385" s="104" t="s">
        <v>1159</v>
      </c>
      <c r="N385" s="104"/>
      <c r="O385" s="105" t="s">
        <v>567</v>
      </c>
      <c r="P385" s="105" t="s">
        <v>44</v>
      </c>
    </row>
    <row r="386" spans="1:16" x14ac:dyDescent="0.2">
      <c r="A386" s="94" t="str">
        <f t="shared" si="30"/>
        <v> IAPP 58.4 </v>
      </c>
      <c r="B386" s="16" t="str">
        <f t="shared" si="31"/>
        <v>I</v>
      </c>
      <c r="C386" s="94">
        <f t="shared" si="32"/>
        <v>26735.546999999999</v>
      </c>
      <c r="D386" t="str">
        <f t="shared" si="33"/>
        <v>vis</v>
      </c>
      <c r="E386">
        <f>VLOOKUP(C386,Active!C$21:E$960,3,FALSE)</f>
        <v>3864.0122609878854</v>
      </c>
      <c r="F386" s="16" t="s">
        <v>234</v>
      </c>
      <c r="G386" t="str">
        <f t="shared" si="34"/>
        <v>26735.547</v>
      </c>
      <c r="H386" s="94">
        <f t="shared" si="35"/>
        <v>3864</v>
      </c>
      <c r="I386" s="103" t="s">
        <v>1252</v>
      </c>
      <c r="J386" s="104" t="s">
        <v>1253</v>
      </c>
      <c r="K386" s="103">
        <v>3864</v>
      </c>
      <c r="L386" s="103" t="s">
        <v>480</v>
      </c>
      <c r="M386" s="104" t="s">
        <v>1159</v>
      </c>
      <c r="N386" s="104"/>
      <c r="O386" s="105" t="s">
        <v>567</v>
      </c>
      <c r="P386" s="105" t="s">
        <v>44</v>
      </c>
    </row>
    <row r="387" spans="1:16" x14ac:dyDescent="0.2">
      <c r="A387" s="94" t="str">
        <f t="shared" si="30"/>
        <v> AAC 4.54 </v>
      </c>
      <c r="B387" s="16" t="str">
        <f t="shared" si="31"/>
        <v>I</v>
      </c>
      <c r="C387" s="94">
        <f t="shared" si="32"/>
        <v>27658.401999999998</v>
      </c>
      <c r="D387" t="str">
        <f t="shared" si="33"/>
        <v>vis</v>
      </c>
      <c r="E387">
        <f>VLOOKUP(C387,Active!C$21:E$960,3,FALSE)</f>
        <v>5440.9876732232742</v>
      </c>
      <c r="F387" s="16" t="s">
        <v>234</v>
      </c>
      <c r="G387" t="str">
        <f t="shared" si="34"/>
        <v>27658.402</v>
      </c>
      <c r="H387" s="94">
        <f t="shared" si="35"/>
        <v>5441</v>
      </c>
      <c r="I387" s="103" t="s">
        <v>1254</v>
      </c>
      <c r="J387" s="104" t="s">
        <v>1255</v>
      </c>
      <c r="K387" s="103">
        <v>5441</v>
      </c>
      <c r="L387" s="103" t="s">
        <v>351</v>
      </c>
      <c r="M387" s="104" t="s">
        <v>238</v>
      </c>
      <c r="N387" s="104"/>
      <c r="O387" s="105" t="s">
        <v>1256</v>
      </c>
      <c r="P387" s="105" t="s">
        <v>50</v>
      </c>
    </row>
    <row r="388" spans="1:16" x14ac:dyDescent="0.2">
      <c r="A388" s="94" t="str">
        <f t="shared" si="30"/>
        <v> AAC 4.54 </v>
      </c>
      <c r="B388" s="16" t="str">
        <f t="shared" si="31"/>
        <v>I</v>
      </c>
      <c r="C388" s="94">
        <f t="shared" si="32"/>
        <v>27696.444</v>
      </c>
      <c r="D388" t="str">
        <f t="shared" si="33"/>
        <v>vis</v>
      </c>
      <c r="E388">
        <f>VLOOKUP(C388,Active!C$21:E$960,3,FALSE)</f>
        <v>5505.9938753159768</v>
      </c>
      <c r="F388" s="16" t="s">
        <v>234</v>
      </c>
      <c r="G388" t="str">
        <f t="shared" si="34"/>
        <v>27696.444</v>
      </c>
      <c r="H388" s="94">
        <f t="shared" si="35"/>
        <v>5506</v>
      </c>
      <c r="I388" s="103" t="s">
        <v>1257</v>
      </c>
      <c r="J388" s="104" t="s">
        <v>1258</v>
      </c>
      <c r="K388" s="103">
        <v>5506</v>
      </c>
      <c r="L388" s="103" t="s">
        <v>264</v>
      </c>
      <c r="M388" s="104" t="s">
        <v>238</v>
      </c>
      <c r="N388" s="104"/>
      <c r="O388" s="105" t="s">
        <v>1256</v>
      </c>
      <c r="P388" s="105" t="s">
        <v>50</v>
      </c>
    </row>
    <row r="389" spans="1:16" x14ac:dyDescent="0.2">
      <c r="A389" s="94" t="str">
        <f t="shared" si="30"/>
        <v> IAPP 58.4 </v>
      </c>
      <c r="B389" s="16" t="str">
        <f t="shared" si="31"/>
        <v>I</v>
      </c>
      <c r="C389" s="94">
        <f t="shared" si="32"/>
        <v>28531.51</v>
      </c>
      <c r="D389" t="str">
        <f t="shared" si="33"/>
        <v>vis</v>
      </c>
      <c r="E389">
        <f>VLOOKUP(C389,Active!C$21:E$960,3,FALSE)</f>
        <v>6932.9553693684084</v>
      </c>
      <c r="F389" s="16" t="s">
        <v>234</v>
      </c>
      <c r="G389" t="str">
        <f t="shared" si="34"/>
        <v>28531.510</v>
      </c>
      <c r="H389" s="94">
        <f t="shared" si="35"/>
        <v>6933</v>
      </c>
      <c r="I389" s="103" t="s">
        <v>1259</v>
      </c>
      <c r="J389" s="104" t="s">
        <v>1260</v>
      </c>
      <c r="K389" s="103">
        <v>6933</v>
      </c>
      <c r="L389" s="103" t="s">
        <v>1261</v>
      </c>
      <c r="M389" s="104" t="s">
        <v>1159</v>
      </c>
      <c r="N389" s="104"/>
      <c r="O389" s="105" t="s">
        <v>567</v>
      </c>
      <c r="P389" s="105" t="s">
        <v>44</v>
      </c>
    </row>
    <row r="390" spans="1:16" x14ac:dyDescent="0.2">
      <c r="A390" s="94" t="str">
        <f t="shared" si="30"/>
        <v> AAC 4.54 </v>
      </c>
      <c r="B390" s="16" t="str">
        <f t="shared" si="31"/>
        <v>I</v>
      </c>
      <c r="C390" s="94">
        <f t="shared" si="32"/>
        <v>29217.378000000001</v>
      </c>
      <c r="D390" t="str">
        <f t="shared" si="33"/>
        <v>vis</v>
      </c>
      <c r="E390">
        <f>VLOOKUP(C390,Active!C$21:E$960,3,FALSE)</f>
        <v>8104.9671935868018</v>
      </c>
      <c r="F390" s="16" t="s">
        <v>234</v>
      </c>
      <c r="G390" t="str">
        <f t="shared" si="34"/>
        <v>29217.378</v>
      </c>
      <c r="H390" s="94">
        <f t="shared" si="35"/>
        <v>8105</v>
      </c>
      <c r="I390" s="103" t="s">
        <v>1262</v>
      </c>
      <c r="J390" s="104" t="s">
        <v>1263</v>
      </c>
      <c r="K390" s="103">
        <v>8105</v>
      </c>
      <c r="L390" s="103" t="s">
        <v>1264</v>
      </c>
      <c r="M390" s="104" t="s">
        <v>238</v>
      </c>
      <c r="N390" s="104"/>
      <c r="O390" s="105" t="s">
        <v>1256</v>
      </c>
      <c r="P390" s="105" t="s">
        <v>50</v>
      </c>
    </row>
    <row r="391" spans="1:16" x14ac:dyDescent="0.2">
      <c r="A391" s="94" t="str">
        <f t="shared" si="30"/>
        <v> IAPP 58.4 </v>
      </c>
      <c r="B391" s="16" t="str">
        <f t="shared" si="31"/>
        <v>I</v>
      </c>
      <c r="C391" s="94">
        <f t="shared" si="32"/>
        <v>29633.477999999999</v>
      </c>
      <c r="D391" t="str">
        <f t="shared" si="33"/>
        <v>vis</v>
      </c>
      <c r="E391">
        <f>VLOOKUP(C391,Active!C$21:E$960,3,FALSE)</f>
        <v>8815.9992289890524</v>
      </c>
      <c r="F391" s="16" t="s">
        <v>234</v>
      </c>
      <c r="G391" t="str">
        <f t="shared" si="34"/>
        <v>29633.478</v>
      </c>
      <c r="H391" s="94">
        <f t="shared" si="35"/>
        <v>8816</v>
      </c>
      <c r="I391" s="103" t="s">
        <v>1265</v>
      </c>
      <c r="J391" s="104" t="s">
        <v>1266</v>
      </c>
      <c r="K391" s="103">
        <v>8816</v>
      </c>
      <c r="L391" s="103" t="s">
        <v>450</v>
      </c>
      <c r="M391" s="104" t="s">
        <v>1159</v>
      </c>
      <c r="N391" s="104"/>
      <c r="O391" s="105" t="s">
        <v>567</v>
      </c>
      <c r="P391" s="105" t="s">
        <v>44</v>
      </c>
    </row>
    <row r="392" spans="1:16" x14ac:dyDescent="0.2">
      <c r="A392" s="94" t="str">
        <f t="shared" si="30"/>
        <v> IAPP 58.4 </v>
      </c>
      <c r="B392" s="16" t="str">
        <f t="shared" si="31"/>
        <v>I</v>
      </c>
      <c r="C392" s="94">
        <f t="shared" si="32"/>
        <v>29953.601999999999</v>
      </c>
      <c r="D392" t="str">
        <f t="shared" si="33"/>
        <v>vis</v>
      </c>
      <c r="E392">
        <f>VLOOKUP(C392,Active!C$21:E$960,3,FALSE)</f>
        <v>9363.02739361561</v>
      </c>
      <c r="F392" s="16" t="s">
        <v>234</v>
      </c>
      <c r="G392" t="str">
        <f t="shared" si="34"/>
        <v>29953.602</v>
      </c>
      <c r="H392" s="94">
        <f t="shared" si="35"/>
        <v>9363</v>
      </c>
      <c r="I392" s="103" t="s">
        <v>1267</v>
      </c>
      <c r="J392" s="104" t="s">
        <v>1268</v>
      </c>
      <c r="K392" s="103">
        <v>9363</v>
      </c>
      <c r="L392" s="103" t="s">
        <v>460</v>
      </c>
      <c r="M392" s="104" t="s">
        <v>1159</v>
      </c>
      <c r="N392" s="104"/>
      <c r="O392" s="105" t="s">
        <v>567</v>
      </c>
      <c r="P392" s="105" t="s">
        <v>44</v>
      </c>
    </row>
    <row r="393" spans="1:16" x14ac:dyDescent="0.2">
      <c r="A393" s="94" t="str">
        <f t="shared" si="30"/>
        <v> IAPP 58.4 </v>
      </c>
      <c r="B393" s="16" t="str">
        <f t="shared" si="31"/>
        <v>I</v>
      </c>
      <c r="C393" s="94">
        <f t="shared" si="32"/>
        <v>30280.727999999999</v>
      </c>
      <c r="D393" t="str">
        <f t="shared" si="33"/>
        <v>vis</v>
      </c>
      <c r="E393">
        <f>VLOOKUP(C393,Active!C$21:E$960,3,FALSE)</f>
        <v>9922.0205818227641</v>
      </c>
      <c r="F393" s="16" t="s">
        <v>234</v>
      </c>
      <c r="G393" t="str">
        <f t="shared" si="34"/>
        <v>30280.728</v>
      </c>
      <c r="H393" s="94">
        <f t="shared" si="35"/>
        <v>9922</v>
      </c>
      <c r="I393" s="103" t="s">
        <v>1269</v>
      </c>
      <c r="J393" s="104" t="s">
        <v>1270</v>
      </c>
      <c r="K393" s="103">
        <v>9922</v>
      </c>
      <c r="L393" s="103" t="s">
        <v>248</v>
      </c>
      <c r="M393" s="104" t="s">
        <v>1159</v>
      </c>
      <c r="N393" s="104"/>
      <c r="O393" s="105" t="s">
        <v>567</v>
      </c>
      <c r="P393" s="105" t="s">
        <v>44</v>
      </c>
    </row>
    <row r="394" spans="1:16" x14ac:dyDescent="0.2">
      <c r="A394" s="94" t="str">
        <f t="shared" si="30"/>
        <v> IAPP 58.4 </v>
      </c>
      <c r="B394" s="16" t="str">
        <f t="shared" si="31"/>
        <v>I</v>
      </c>
      <c r="C394" s="94">
        <f t="shared" si="32"/>
        <v>30389.544999999998</v>
      </c>
      <c r="D394" t="str">
        <f t="shared" si="33"/>
        <v>vis</v>
      </c>
      <c r="E394">
        <f>VLOOKUP(C394,Active!C$21:E$960,3,FALSE)</f>
        <v>10107.967164366302</v>
      </c>
      <c r="F394" s="16" t="s">
        <v>234</v>
      </c>
      <c r="G394" t="str">
        <f t="shared" si="34"/>
        <v>30389.545</v>
      </c>
      <c r="H394" s="94">
        <f t="shared" si="35"/>
        <v>10108</v>
      </c>
      <c r="I394" s="103" t="s">
        <v>1271</v>
      </c>
      <c r="J394" s="104" t="s">
        <v>1272</v>
      </c>
      <c r="K394" s="103">
        <v>10108</v>
      </c>
      <c r="L394" s="103" t="s">
        <v>1264</v>
      </c>
      <c r="M394" s="104" t="s">
        <v>1159</v>
      </c>
      <c r="N394" s="104"/>
      <c r="O394" s="105" t="s">
        <v>567</v>
      </c>
      <c r="P394" s="105" t="s">
        <v>44</v>
      </c>
    </row>
    <row r="395" spans="1:16" x14ac:dyDescent="0.2">
      <c r="A395" s="94" t="str">
        <f t="shared" ref="A395:A458" si="36">P395</f>
        <v> IAPP 58.4 </v>
      </c>
      <c r="B395" s="16" t="str">
        <f t="shared" ref="B395:B458" si="37">IF(H395=INT(H395),"I","II")</f>
        <v>I</v>
      </c>
      <c r="C395" s="94">
        <f t="shared" ref="C395:C458" si="38">1*G395</f>
        <v>30664.617999999999</v>
      </c>
      <c r="D395" t="str">
        <f t="shared" ref="D395:D458" si="39">VLOOKUP(F395,I$1:J$5,2,FALSE)</f>
        <v>vis</v>
      </c>
      <c r="E395">
        <f>VLOOKUP(C395,Active!C$21:E$960,3,FALSE)</f>
        <v>10578.012141713585</v>
      </c>
      <c r="F395" s="16" t="s">
        <v>234</v>
      </c>
      <c r="G395" t="str">
        <f t="shared" ref="G395:G458" si="40">MID(I395,3,LEN(I395)-3)</f>
        <v>30664.618</v>
      </c>
      <c r="H395" s="94">
        <f t="shared" ref="H395:H458" si="41">1*K395</f>
        <v>10578</v>
      </c>
      <c r="I395" s="103" t="s">
        <v>1273</v>
      </c>
      <c r="J395" s="104" t="s">
        <v>1274</v>
      </c>
      <c r="K395" s="103">
        <v>10578</v>
      </c>
      <c r="L395" s="103" t="s">
        <v>480</v>
      </c>
      <c r="M395" s="104" t="s">
        <v>1159</v>
      </c>
      <c r="N395" s="104"/>
      <c r="O395" s="105" t="s">
        <v>567</v>
      </c>
      <c r="P395" s="105" t="s">
        <v>44</v>
      </c>
    </row>
    <row r="396" spans="1:16" x14ac:dyDescent="0.2">
      <c r="A396" s="94" t="str">
        <f t="shared" si="36"/>
        <v> IAPP 58.4 </v>
      </c>
      <c r="B396" s="16" t="str">
        <f t="shared" si="37"/>
        <v>I</v>
      </c>
      <c r="C396" s="94">
        <f t="shared" si="38"/>
        <v>31110.528999999999</v>
      </c>
      <c r="D396" t="str">
        <f t="shared" si="39"/>
        <v>vis</v>
      </c>
      <c r="E396">
        <f>VLOOKUP(C396,Active!C$21:E$960,3,FALSE)</f>
        <v>11339.985239378218</v>
      </c>
      <c r="F396" s="16" t="s">
        <v>234</v>
      </c>
      <c r="G396" t="str">
        <f t="shared" si="40"/>
        <v>31110.529</v>
      </c>
      <c r="H396" s="94">
        <f t="shared" si="41"/>
        <v>11340</v>
      </c>
      <c r="I396" s="103" t="s">
        <v>1275</v>
      </c>
      <c r="J396" s="104" t="s">
        <v>1276</v>
      </c>
      <c r="K396" s="103">
        <v>11340</v>
      </c>
      <c r="L396" s="103" t="s">
        <v>652</v>
      </c>
      <c r="M396" s="104" t="s">
        <v>1159</v>
      </c>
      <c r="N396" s="104"/>
      <c r="O396" s="105" t="s">
        <v>567</v>
      </c>
      <c r="P396" s="105" t="s">
        <v>44</v>
      </c>
    </row>
    <row r="397" spans="1:16" x14ac:dyDescent="0.2">
      <c r="A397" s="94" t="str">
        <f t="shared" si="36"/>
        <v> AAC 5.78 </v>
      </c>
      <c r="B397" s="16" t="str">
        <f t="shared" si="37"/>
        <v>I</v>
      </c>
      <c r="C397" s="94">
        <f t="shared" si="38"/>
        <v>33187.423999999999</v>
      </c>
      <c r="D397" t="str">
        <f t="shared" si="39"/>
        <v>vis</v>
      </c>
      <c r="E397">
        <f>VLOOKUP(C397,Active!C$21:E$960,3,FALSE)</f>
        <v>14888.985189310353</v>
      </c>
      <c r="F397" s="16" t="s">
        <v>234</v>
      </c>
      <c r="G397" t="str">
        <f t="shared" si="40"/>
        <v>33187.424</v>
      </c>
      <c r="H397" s="94">
        <f t="shared" si="41"/>
        <v>14889</v>
      </c>
      <c r="I397" s="103" t="s">
        <v>1277</v>
      </c>
      <c r="J397" s="104" t="s">
        <v>1278</v>
      </c>
      <c r="K397" s="103">
        <v>14889</v>
      </c>
      <c r="L397" s="103" t="s">
        <v>652</v>
      </c>
      <c r="M397" s="104" t="s">
        <v>238</v>
      </c>
      <c r="N397" s="104"/>
      <c r="O397" s="105" t="s">
        <v>1279</v>
      </c>
      <c r="P397" s="105" t="s">
        <v>51</v>
      </c>
    </row>
    <row r="398" spans="1:16" x14ac:dyDescent="0.2">
      <c r="A398" s="94" t="str">
        <f t="shared" si="36"/>
        <v> AA 6.145 </v>
      </c>
      <c r="B398" s="16" t="str">
        <f t="shared" si="37"/>
        <v>I</v>
      </c>
      <c r="C398" s="94">
        <f t="shared" si="38"/>
        <v>33190.349000000002</v>
      </c>
      <c r="D398" t="str">
        <f t="shared" si="39"/>
        <v>vis</v>
      </c>
      <c r="E398">
        <f>VLOOKUP(C398,Active!C$21:E$960,3,FALSE)</f>
        <v>14893.98343180868</v>
      </c>
      <c r="F398" s="16" t="s">
        <v>234</v>
      </c>
      <c r="G398" t="str">
        <f t="shared" si="40"/>
        <v>33190.349</v>
      </c>
      <c r="H398" s="94">
        <f t="shared" si="41"/>
        <v>14894</v>
      </c>
      <c r="I398" s="103" t="s">
        <v>1280</v>
      </c>
      <c r="J398" s="104" t="s">
        <v>1281</v>
      </c>
      <c r="K398" s="103">
        <v>14894</v>
      </c>
      <c r="L398" s="103" t="s">
        <v>1228</v>
      </c>
      <c r="M398" s="104" t="s">
        <v>238</v>
      </c>
      <c r="N398" s="104"/>
      <c r="O398" s="105" t="s">
        <v>1279</v>
      </c>
      <c r="P398" s="105" t="s">
        <v>52</v>
      </c>
    </row>
    <row r="399" spans="1:16" x14ac:dyDescent="0.2">
      <c r="A399" s="94" t="str">
        <f t="shared" si="36"/>
        <v> AAC 5.78 </v>
      </c>
      <c r="B399" s="16" t="str">
        <f t="shared" si="37"/>
        <v>I</v>
      </c>
      <c r="C399" s="94">
        <f t="shared" si="38"/>
        <v>33517.481</v>
      </c>
      <c r="D399" t="str">
        <f t="shared" si="39"/>
        <v>vis</v>
      </c>
      <c r="E399">
        <f>VLOOKUP(C399,Active!C$21:E$960,3,FALSE)</f>
        <v>15452.986872820957</v>
      </c>
      <c r="F399" s="16" t="s">
        <v>234</v>
      </c>
      <c r="G399" t="str">
        <f t="shared" si="40"/>
        <v>33517.481</v>
      </c>
      <c r="H399" s="94">
        <f t="shared" si="41"/>
        <v>15453</v>
      </c>
      <c r="I399" s="103" t="s">
        <v>1282</v>
      </c>
      <c r="J399" s="104" t="s">
        <v>1283</v>
      </c>
      <c r="K399" s="103">
        <v>15453</v>
      </c>
      <c r="L399" s="103" t="s">
        <v>594</v>
      </c>
      <c r="M399" s="104" t="s">
        <v>238</v>
      </c>
      <c r="N399" s="104"/>
      <c r="O399" s="105" t="s">
        <v>1279</v>
      </c>
      <c r="P399" s="105" t="s">
        <v>51</v>
      </c>
    </row>
    <row r="400" spans="1:16" x14ac:dyDescent="0.2">
      <c r="A400" s="94" t="str">
        <f t="shared" si="36"/>
        <v> IAPP 58.4 </v>
      </c>
      <c r="B400" s="16" t="str">
        <f t="shared" si="37"/>
        <v>I</v>
      </c>
      <c r="C400" s="94">
        <f t="shared" si="38"/>
        <v>33900.78</v>
      </c>
      <c r="D400" t="str">
        <f t="shared" si="39"/>
        <v>vis</v>
      </c>
      <c r="E400">
        <f>VLOOKUP(C400,Active!C$21:E$960,3,FALSE)</f>
        <v>16107.968531406987</v>
      </c>
      <c r="F400" s="16" t="s">
        <v>234</v>
      </c>
      <c r="G400" t="str">
        <f t="shared" si="40"/>
        <v>33900.780</v>
      </c>
      <c r="H400" s="94">
        <f t="shared" si="41"/>
        <v>16108</v>
      </c>
      <c r="I400" s="103" t="s">
        <v>1284</v>
      </c>
      <c r="J400" s="104" t="s">
        <v>1285</v>
      </c>
      <c r="K400" s="103">
        <v>16108</v>
      </c>
      <c r="L400" s="103" t="s">
        <v>1286</v>
      </c>
      <c r="M400" s="104" t="s">
        <v>1159</v>
      </c>
      <c r="N400" s="104"/>
      <c r="O400" s="105" t="s">
        <v>567</v>
      </c>
      <c r="P400" s="105" t="s">
        <v>44</v>
      </c>
    </row>
    <row r="401" spans="1:16" x14ac:dyDescent="0.2">
      <c r="A401" s="94" t="str">
        <f t="shared" si="36"/>
        <v> AAC 5.78 </v>
      </c>
      <c r="B401" s="16" t="str">
        <f t="shared" si="37"/>
        <v>I</v>
      </c>
      <c r="C401" s="94">
        <f t="shared" si="38"/>
        <v>33949.360999999997</v>
      </c>
      <c r="D401" t="str">
        <f t="shared" si="39"/>
        <v>vis</v>
      </c>
      <c r="E401">
        <f>VLOOKUP(C401,Active!C$21:E$960,3,FALSE)</f>
        <v>16190.983785701328</v>
      </c>
      <c r="F401" s="16" t="s">
        <v>234</v>
      </c>
      <c r="G401" t="str">
        <f t="shared" si="40"/>
        <v>33949.361</v>
      </c>
      <c r="H401" s="94">
        <f t="shared" si="41"/>
        <v>16191</v>
      </c>
      <c r="I401" s="103" t="s">
        <v>1287</v>
      </c>
      <c r="J401" s="104" t="s">
        <v>1288</v>
      </c>
      <c r="K401" s="103">
        <v>16191</v>
      </c>
      <c r="L401" s="103" t="s">
        <v>652</v>
      </c>
      <c r="M401" s="104" t="s">
        <v>238</v>
      </c>
      <c r="N401" s="104"/>
      <c r="O401" s="105" t="s">
        <v>1279</v>
      </c>
      <c r="P401" s="105" t="s">
        <v>51</v>
      </c>
    </row>
    <row r="402" spans="1:16" x14ac:dyDescent="0.2">
      <c r="A402" s="94" t="str">
        <f t="shared" si="36"/>
        <v> IAPP 58.4 </v>
      </c>
      <c r="B402" s="16" t="str">
        <f t="shared" si="37"/>
        <v>I</v>
      </c>
      <c r="C402" s="94">
        <f t="shared" si="38"/>
        <v>34250.754999999997</v>
      </c>
      <c r="D402" t="str">
        <f t="shared" si="39"/>
        <v>vis</v>
      </c>
      <c r="E402">
        <f>VLOOKUP(C402,Active!C$21:E$960,3,FALSE)</f>
        <v>16706.006110330087</v>
      </c>
      <c r="F402" s="16" t="s">
        <v>234</v>
      </c>
      <c r="G402" t="str">
        <f t="shared" si="40"/>
        <v>34250.755</v>
      </c>
      <c r="H402" s="94">
        <f t="shared" si="41"/>
        <v>16706</v>
      </c>
      <c r="I402" s="103" t="s">
        <v>1289</v>
      </c>
      <c r="J402" s="104" t="s">
        <v>1290</v>
      </c>
      <c r="K402" s="103">
        <v>16706</v>
      </c>
      <c r="L402" s="103" t="s">
        <v>303</v>
      </c>
      <c r="M402" s="104" t="s">
        <v>1159</v>
      </c>
      <c r="N402" s="104"/>
      <c r="O402" s="105" t="s">
        <v>567</v>
      </c>
      <c r="P402" s="105" t="s">
        <v>44</v>
      </c>
    </row>
    <row r="403" spans="1:16" x14ac:dyDescent="0.2">
      <c r="A403" s="94" t="str">
        <f t="shared" si="36"/>
        <v> IAPP 58.4 </v>
      </c>
      <c r="B403" s="16" t="str">
        <f t="shared" si="37"/>
        <v>I</v>
      </c>
      <c r="C403" s="94">
        <f t="shared" si="38"/>
        <v>34328.589</v>
      </c>
      <c r="D403" t="str">
        <f t="shared" si="39"/>
        <v>vis</v>
      </c>
      <c r="E403">
        <f>VLOOKUP(C403,Active!C$21:E$960,3,FALSE)</f>
        <v>16839.008916010214</v>
      </c>
      <c r="F403" s="16" t="s">
        <v>234</v>
      </c>
      <c r="G403" t="str">
        <f t="shared" si="40"/>
        <v>34328.589</v>
      </c>
      <c r="H403" s="94">
        <f t="shared" si="41"/>
        <v>16839</v>
      </c>
      <c r="I403" s="103" t="s">
        <v>1291</v>
      </c>
      <c r="J403" s="104" t="s">
        <v>1292</v>
      </c>
      <c r="K403" s="103">
        <v>16839</v>
      </c>
      <c r="L403" s="103" t="s">
        <v>268</v>
      </c>
      <c r="M403" s="104" t="s">
        <v>1159</v>
      </c>
      <c r="N403" s="104"/>
      <c r="O403" s="105" t="s">
        <v>567</v>
      </c>
      <c r="P403" s="105" t="s">
        <v>44</v>
      </c>
    </row>
    <row r="404" spans="1:16" x14ac:dyDescent="0.2">
      <c r="A404" s="94" t="str">
        <f t="shared" si="36"/>
        <v> IAPP 58.4 </v>
      </c>
      <c r="B404" s="16" t="str">
        <f t="shared" si="37"/>
        <v>I</v>
      </c>
      <c r="C404" s="94">
        <f t="shared" si="38"/>
        <v>34335.589</v>
      </c>
      <c r="D404" t="str">
        <f t="shared" si="39"/>
        <v>vis</v>
      </c>
      <c r="E404">
        <f>VLOOKUP(C404,Active!C$21:E$960,3,FALSE)</f>
        <v>16850.970521989104</v>
      </c>
      <c r="F404" s="16" t="s">
        <v>234</v>
      </c>
      <c r="G404" t="str">
        <f t="shared" si="40"/>
        <v>34335.589</v>
      </c>
      <c r="H404" s="94">
        <f t="shared" si="41"/>
        <v>16851</v>
      </c>
      <c r="I404" s="103" t="s">
        <v>1293</v>
      </c>
      <c r="J404" s="104" t="s">
        <v>1294</v>
      </c>
      <c r="K404" s="103">
        <v>16851</v>
      </c>
      <c r="L404" s="103" t="s">
        <v>1251</v>
      </c>
      <c r="M404" s="104" t="s">
        <v>1159</v>
      </c>
      <c r="N404" s="104"/>
      <c r="O404" s="105" t="s">
        <v>567</v>
      </c>
      <c r="P404" s="105" t="s">
        <v>44</v>
      </c>
    </row>
    <row r="405" spans="1:16" x14ac:dyDescent="0.2">
      <c r="A405" s="94" t="str">
        <f t="shared" si="36"/>
        <v> AA 6.145 </v>
      </c>
      <c r="B405" s="16" t="str">
        <f t="shared" si="37"/>
        <v>I</v>
      </c>
      <c r="C405" s="94">
        <f t="shared" si="38"/>
        <v>34606.534</v>
      </c>
      <c r="D405" t="str">
        <f t="shared" si="39"/>
        <v>vis</v>
      </c>
      <c r="E405">
        <f>VLOOKUP(C405,Active!C$21:E$960,3,FALSE)</f>
        <v>17313.961569410549</v>
      </c>
      <c r="F405" s="16" t="s">
        <v>234</v>
      </c>
      <c r="G405" t="str">
        <f t="shared" si="40"/>
        <v>34606.534</v>
      </c>
      <c r="H405" s="94">
        <f t="shared" si="41"/>
        <v>17314</v>
      </c>
      <c r="I405" s="103" t="s">
        <v>1295</v>
      </c>
      <c r="J405" s="104" t="s">
        <v>1296</v>
      </c>
      <c r="K405" s="103">
        <v>17314</v>
      </c>
      <c r="L405" s="103" t="s">
        <v>1297</v>
      </c>
      <c r="M405" s="104" t="s">
        <v>238</v>
      </c>
      <c r="N405" s="104"/>
      <c r="O405" s="105" t="s">
        <v>1279</v>
      </c>
      <c r="P405" s="105" t="s">
        <v>52</v>
      </c>
    </row>
    <row r="406" spans="1:16" x14ac:dyDescent="0.2">
      <c r="A406" s="94" t="str">
        <f t="shared" si="36"/>
        <v> STBB 1962.111 </v>
      </c>
      <c r="B406" s="16" t="str">
        <f t="shared" si="37"/>
        <v>I</v>
      </c>
      <c r="C406" s="94">
        <f t="shared" si="38"/>
        <v>34623.529000000002</v>
      </c>
      <c r="D406" t="str">
        <f t="shared" si="39"/>
        <v>vis</v>
      </c>
      <c r="E406">
        <f>VLOOKUP(C406,Active!C$21:E$960,3,FALSE)</f>
        <v>17343.002639926442</v>
      </c>
      <c r="F406" s="16" t="s">
        <v>234</v>
      </c>
      <c r="G406" t="str">
        <f t="shared" si="40"/>
        <v>34623.529</v>
      </c>
      <c r="H406" s="94">
        <f t="shared" si="41"/>
        <v>17343</v>
      </c>
      <c r="I406" s="103" t="s">
        <v>1298</v>
      </c>
      <c r="J406" s="104" t="s">
        <v>1299</v>
      </c>
      <c r="K406" s="103">
        <v>17343</v>
      </c>
      <c r="L406" s="103" t="s">
        <v>276</v>
      </c>
      <c r="M406" s="104" t="s">
        <v>1203</v>
      </c>
      <c r="N406" s="104"/>
      <c r="O406" s="105" t="s">
        <v>1300</v>
      </c>
      <c r="P406" s="105" t="s">
        <v>53</v>
      </c>
    </row>
    <row r="407" spans="1:16" x14ac:dyDescent="0.2">
      <c r="A407" s="94" t="str">
        <f t="shared" si="36"/>
        <v> STBB 1962.111 </v>
      </c>
      <c r="B407" s="16" t="str">
        <f t="shared" si="37"/>
        <v>I</v>
      </c>
      <c r="C407" s="94">
        <f t="shared" si="38"/>
        <v>35048.374000000003</v>
      </c>
      <c r="D407" t="str">
        <f t="shared" si="39"/>
        <v>vis</v>
      </c>
      <c r="E407">
        <f>VLOOKUP(C407,Active!C$21:E$960,3,FALSE)</f>
        <v>18068.978138798037</v>
      </c>
      <c r="F407" s="16" t="s">
        <v>234</v>
      </c>
      <c r="G407" t="str">
        <f t="shared" si="40"/>
        <v>35048.374</v>
      </c>
      <c r="H407" s="94">
        <f t="shared" si="41"/>
        <v>18069</v>
      </c>
      <c r="I407" s="103" t="s">
        <v>1301</v>
      </c>
      <c r="J407" s="104" t="s">
        <v>1302</v>
      </c>
      <c r="K407" s="103">
        <v>18069</v>
      </c>
      <c r="L407" s="103" t="s">
        <v>703</v>
      </c>
      <c r="M407" s="104" t="s">
        <v>1203</v>
      </c>
      <c r="N407" s="104"/>
      <c r="O407" s="105" t="s">
        <v>1300</v>
      </c>
      <c r="P407" s="105" t="s">
        <v>53</v>
      </c>
    </row>
    <row r="408" spans="1:16" x14ac:dyDescent="0.2">
      <c r="A408" s="94" t="str">
        <f t="shared" si="36"/>
        <v> AA 6.145 </v>
      </c>
      <c r="B408" s="16" t="str">
        <f t="shared" si="37"/>
        <v>I</v>
      </c>
      <c r="C408" s="94">
        <f t="shared" si="38"/>
        <v>35367.303999999996</v>
      </c>
      <c r="D408" t="str">
        <f t="shared" si="39"/>
        <v>vis</v>
      </c>
      <c r="E408">
        <f>VLOOKUP(C408,Active!C$21:E$960,3,FALSE)</f>
        <v>18613.965995204755</v>
      </c>
      <c r="F408" s="16" t="s">
        <v>234</v>
      </c>
      <c r="G408" t="str">
        <f t="shared" si="40"/>
        <v>35367.304</v>
      </c>
      <c r="H408" s="94">
        <f t="shared" si="41"/>
        <v>18614</v>
      </c>
      <c r="I408" s="103" t="s">
        <v>1303</v>
      </c>
      <c r="J408" s="104" t="s">
        <v>1304</v>
      </c>
      <c r="K408" s="103">
        <v>18614</v>
      </c>
      <c r="L408" s="103" t="s">
        <v>1305</v>
      </c>
      <c r="M408" s="104" t="s">
        <v>238</v>
      </c>
      <c r="N408" s="104"/>
      <c r="O408" s="105" t="s">
        <v>1279</v>
      </c>
      <c r="P408" s="105" t="s">
        <v>52</v>
      </c>
    </row>
    <row r="409" spans="1:16" x14ac:dyDescent="0.2">
      <c r="A409" s="94" t="str">
        <f t="shared" si="36"/>
        <v> STBB 1962.111 </v>
      </c>
      <c r="B409" s="16" t="str">
        <f t="shared" si="37"/>
        <v>I</v>
      </c>
      <c r="C409" s="94">
        <f t="shared" si="38"/>
        <v>35742.430999999997</v>
      </c>
      <c r="D409" t="str">
        <f t="shared" si="39"/>
        <v>vis</v>
      </c>
      <c r="E409">
        <f>VLOOKUP(C409,Active!C$21:E$960,3,FALSE)</f>
        <v>19254.983333210861</v>
      </c>
      <c r="F409" s="16" t="s">
        <v>234</v>
      </c>
      <c r="G409" t="str">
        <f t="shared" si="40"/>
        <v>35742.431</v>
      </c>
      <c r="H409" s="94">
        <f t="shared" si="41"/>
        <v>19255</v>
      </c>
      <c r="I409" s="103" t="s">
        <v>1306</v>
      </c>
      <c r="J409" s="104" t="s">
        <v>1307</v>
      </c>
      <c r="K409" s="103">
        <v>19255</v>
      </c>
      <c r="L409" s="103" t="s">
        <v>1228</v>
      </c>
      <c r="M409" s="104" t="s">
        <v>1203</v>
      </c>
      <c r="N409" s="104"/>
      <c r="O409" s="105" t="s">
        <v>1300</v>
      </c>
      <c r="P409" s="105" t="s">
        <v>53</v>
      </c>
    </row>
    <row r="410" spans="1:16" x14ac:dyDescent="0.2">
      <c r="A410" s="94" t="str">
        <f t="shared" si="36"/>
        <v> STBB 1962.111 </v>
      </c>
      <c r="B410" s="16" t="str">
        <f t="shared" si="37"/>
        <v>I</v>
      </c>
      <c r="C410" s="94">
        <f t="shared" si="38"/>
        <v>35749.457000000002</v>
      </c>
      <c r="D410" t="str">
        <f t="shared" si="39"/>
        <v>vis</v>
      </c>
      <c r="E410">
        <f>VLOOKUP(C410,Active!C$21:E$960,3,FALSE)</f>
        <v>19266.989368011968</v>
      </c>
      <c r="F410" s="16" t="s">
        <v>234</v>
      </c>
      <c r="G410" t="str">
        <f t="shared" si="40"/>
        <v>35749.457</v>
      </c>
      <c r="H410" s="94">
        <f t="shared" si="41"/>
        <v>19267</v>
      </c>
      <c r="I410" s="103" t="s">
        <v>1308</v>
      </c>
      <c r="J410" s="104" t="s">
        <v>1309</v>
      </c>
      <c r="K410" s="103">
        <v>19267</v>
      </c>
      <c r="L410" s="103" t="s">
        <v>237</v>
      </c>
      <c r="M410" s="104" t="s">
        <v>1203</v>
      </c>
      <c r="N410" s="104"/>
      <c r="O410" s="105" t="s">
        <v>1300</v>
      </c>
      <c r="P410" s="105" t="s">
        <v>53</v>
      </c>
    </row>
    <row r="411" spans="1:16" x14ac:dyDescent="0.2">
      <c r="A411" s="94" t="str">
        <f t="shared" si="36"/>
        <v> STBB 1962.111 </v>
      </c>
      <c r="B411" s="16" t="str">
        <f t="shared" si="37"/>
        <v>I</v>
      </c>
      <c r="C411" s="94">
        <f t="shared" si="38"/>
        <v>35759.404000000002</v>
      </c>
      <c r="D411" t="str">
        <f t="shared" si="39"/>
        <v>pg</v>
      </c>
      <c r="E411">
        <f>VLOOKUP(C411,Active!C$21:E$960,3,FALSE)</f>
        <v>19283.98681010797</v>
      </c>
      <c r="F411" s="16" t="str">
        <f>LEFT(M411,1)</f>
        <v>F</v>
      </c>
      <c r="G411" t="str">
        <f t="shared" si="40"/>
        <v>35759.404</v>
      </c>
      <c r="H411" s="94">
        <f t="shared" si="41"/>
        <v>19284</v>
      </c>
      <c r="I411" s="103" t="s">
        <v>1310</v>
      </c>
      <c r="J411" s="104" t="s">
        <v>1311</v>
      </c>
      <c r="K411" s="103">
        <v>19284</v>
      </c>
      <c r="L411" s="103" t="s">
        <v>594</v>
      </c>
      <c r="M411" s="104" t="s">
        <v>1203</v>
      </c>
      <c r="N411" s="104"/>
      <c r="O411" s="105" t="s">
        <v>1300</v>
      </c>
      <c r="P411" s="105" t="s">
        <v>53</v>
      </c>
    </row>
    <row r="412" spans="1:16" x14ac:dyDescent="0.2">
      <c r="A412" s="94" t="str">
        <f t="shared" si="36"/>
        <v> STBB 1962.111 </v>
      </c>
      <c r="B412" s="16" t="str">
        <f t="shared" si="37"/>
        <v>I</v>
      </c>
      <c r="C412" s="94">
        <f t="shared" si="38"/>
        <v>35763.502</v>
      </c>
      <c r="D412" t="str">
        <f t="shared" si="39"/>
        <v>pg</v>
      </c>
      <c r="E412">
        <f>VLOOKUP(C412,Active!C$21:E$960,3,FALSE)</f>
        <v>19290.989476008177</v>
      </c>
      <c r="F412" s="16" t="str">
        <f>LEFT(M412,1)</f>
        <v>F</v>
      </c>
      <c r="G412" t="str">
        <f t="shared" si="40"/>
        <v>35763.502</v>
      </c>
      <c r="H412" s="94">
        <f t="shared" si="41"/>
        <v>19291</v>
      </c>
      <c r="I412" s="103" t="s">
        <v>1312</v>
      </c>
      <c r="J412" s="104" t="s">
        <v>1313</v>
      </c>
      <c r="K412" s="103">
        <v>19291</v>
      </c>
      <c r="L412" s="103" t="s">
        <v>237</v>
      </c>
      <c r="M412" s="104" t="s">
        <v>1203</v>
      </c>
      <c r="N412" s="104"/>
      <c r="O412" s="105" t="s">
        <v>1300</v>
      </c>
      <c r="P412" s="105" t="s">
        <v>53</v>
      </c>
    </row>
    <row r="413" spans="1:16" x14ac:dyDescent="0.2">
      <c r="A413" s="94" t="str">
        <f t="shared" si="36"/>
        <v> STBB 1962.111 </v>
      </c>
      <c r="B413" s="16" t="str">
        <f t="shared" si="37"/>
        <v>I</v>
      </c>
      <c r="C413" s="94">
        <f t="shared" si="38"/>
        <v>35773.447</v>
      </c>
      <c r="D413" t="str">
        <f t="shared" si="39"/>
        <v>pg</v>
      </c>
      <c r="E413">
        <f>VLOOKUP(C413,Active!C$21:E$960,3,FALSE)</f>
        <v>19307.983500502472</v>
      </c>
      <c r="F413" s="16" t="str">
        <f>LEFT(M413,1)</f>
        <v>F</v>
      </c>
      <c r="G413" t="str">
        <f t="shared" si="40"/>
        <v>35773.447</v>
      </c>
      <c r="H413" s="94">
        <f t="shared" si="41"/>
        <v>19308</v>
      </c>
      <c r="I413" s="103" t="s">
        <v>1314</v>
      </c>
      <c r="J413" s="104" t="s">
        <v>1315</v>
      </c>
      <c r="K413" s="103">
        <v>19308</v>
      </c>
      <c r="L413" s="103" t="s">
        <v>1228</v>
      </c>
      <c r="M413" s="104" t="s">
        <v>1203</v>
      </c>
      <c r="N413" s="104"/>
      <c r="O413" s="105" t="s">
        <v>1300</v>
      </c>
      <c r="P413" s="105" t="s">
        <v>53</v>
      </c>
    </row>
    <row r="414" spans="1:16" x14ac:dyDescent="0.2">
      <c r="A414" s="94" t="str">
        <f t="shared" si="36"/>
        <v> AA 9.475 </v>
      </c>
      <c r="B414" s="16" t="str">
        <f t="shared" si="37"/>
        <v>I</v>
      </c>
      <c r="C414" s="94">
        <f t="shared" si="38"/>
        <v>35779.311000000002</v>
      </c>
      <c r="D414" t="str">
        <f t="shared" si="39"/>
        <v>vis</v>
      </c>
      <c r="E414">
        <f>VLOOKUP(C414,Active!C$21:E$960,3,FALSE)</f>
        <v>19318.003908711074</v>
      </c>
      <c r="F414" s="16" t="str">
        <f>LEFT(M414,1)</f>
        <v>V</v>
      </c>
      <c r="G414" t="str">
        <f t="shared" si="40"/>
        <v>35779.311</v>
      </c>
      <c r="H414" s="94">
        <f t="shared" si="41"/>
        <v>19318</v>
      </c>
      <c r="I414" s="103" t="s">
        <v>1316</v>
      </c>
      <c r="J414" s="104" t="s">
        <v>1317</v>
      </c>
      <c r="K414" s="103">
        <v>19318</v>
      </c>
      <c r="L414" s="103" t="s">
        <v>276</v>
      </c>
      <c r="M414" s="104" t="s">
        <v>238</v>
      </c>
      <c r="N414" s="104"/>
      <c r="O414" s="105" t="s">
        <v>1279</v>
      </c>
      <c r="P414" s="105" t="s">
        <v>54</v>
      </c>
    </row>
    <row r="415" spans="1:16" x14ac:dyDescent="0.2">
      <c r="A415" s="94" t="str">
        <f t="shared" si="36"/>
        <v> STBB 1962.111 </v>
      </c>
      <c r="B415" s="16" t="str">
        <f t="shared" si="37"/>
        <v>I</v>
      </c>
      <c r="C415" s="94">
        <f t="shared" si="38"/>
        <v>35790.421000000002</v>
      </c>
      <c r="D415" t="str">
        <f t="shared" si="39"/>
        <v>pg</v>
      </c>
      <c r="E415">
        <f>VLOOKUP(C415,Active!C$21:E$960,3,FALSE)</f>
        <v>19336.988686200428</v>
      </c>
      <c r="F415" s="16" t="str">
        <f>LEFT(M415,1)</f>
        <v>F</v>
      </c>
      <c r="G415" t="str">
        <f t="shared" si="40"/>
        <v>35790.421</v>
      </c>
      <c r="H415" s="94">
        <f t="shared" si="41"/>
        <v>19337</v>
      </c>
      <c r="I415" s="103" t="s">
        <v>1318</v>
      </c>
      <c r="J415" s="104" t="s">
        <v>1319</v>
      </c>
      <c r="K415" s="103">
        <v>19337</v>
      </c>
      <c r="L415" s="103" t="s">
        <v>351</v>
      </c>
      <c r="M415" s="104" t="s">
        <v>1203</v>
      </c>
      <c r="N415" s="104"/>
      <c r="O415" s="105" t="s">
        <v>1300</v>
      </c>
      <c r="P415" s="105" t="s">
        <v>53</v>
      </c>
    </row>
    <row r="416" spans="1:16" x14ac:dyDescent="0.2">
      <c r="A416" s="94" t="str">
        <f t="shared" si="36"/>
        <v> MVS 2.127 </v>
      </c>
      <c r="B416" s="16" t="str">
        <f t="shared" si="37"/>
        <v>I</v>
      </c>
      <c r="C416" s="94">
        <f t="shared" si="38"/>
        <v>35868.271000000001</v>
      </c>
      <c r="D416" t="str">
        <f t="shared" si="39"/>
        <v>vis</v>
      </c>
      <c r="E416">
        <f>VLOOKUP(C416,Active!C$21:E$960,3,FALSE)</f>
        <v>19470.018832694212</v>
      </c>
      <c r="F416" s="16" t="s">
        <v>234</v>
      </c>
      <c r="G416" t="str">
        <f t="shared" si="40"/>
        <v>35868.271</v>
      </c>
      <c r="H416" s="94">
        <f t="shared" si="41"/>
        <v>19470</v>
      </c>
      <c r="I416" s="103" t="s">
        <v>1320</v>
      </c>
      <c r="J416" s="104" t="s">
        <v>1321</v>
      </c>
      <c r="K416" s="103">
        <v>19470</v>
      </c>
      <c r="L416" s="103" t="s">
        <v>845</v>
      </c>
      <c r="M416" s="104" t="s">
        <v>1159</v>
      </c>
      <c r="N416" s="104"/>
      <c r="O416" s="105" t="s">
        <v>1322</v>
      </c>
      <c r="P416" s="105" t="s">
        <v>55</v>
      </c>
    </row>
    <row r="417" spans="1:16" x14ac:dyDescent="0.2">
      <c r="A417" s="94" t="str">
        <f t="shared" si="36"/>
        <v> STBB 1962.111 </v>
      </c>
      <c r="B417" s="16" t="str">
        <f t="shared" si="37"/>
        <v>I</v>
      </c>
      <c r="C417" s="94">
        <f t="shared" si="38"/>
        <v>36093.557000000001</v>
      </c>
      <c r="D417" t="str">
        <f t="shared" si="39"/>
        <v>vis</v>
      </c>
      <c r="E417">
        <f>VLOOKUP(C417,Active!C$21:E$960,3,FALSE)</f>
        <v>19854.987741917073</v>
      </c>
      <c r="F417" s="16" t="s">
        <v>234</v>
      </c>
      <c r="G417" t="str">
        <f t="shared" si="40"/>
        <v>36093.557</v>
      </c>
      <c r="H417" s="94">
        <f t="shared" si="41"/>
        <v>19855</v>
      </c>
      <c r="I417" s="103" t="s">
        <v>1323</v>
      </c>
      <c r="J417" s="104" t="s">
        <v>1324</v>
      </c>
      <c r="K417" s="103">
        <v>19855</v>
      </c>
      <c r="L417" s="103" t="s">
        <v>351</v>
      </c>
      <c r="M417" s="104" t="s">
        <v>1203</v>
      </c>
      <c r="N417" s="104"/>
      <c r="O417" s="105" t="s">
        <v>1300</v>
      </c>
      <c r="P417" s="105" t="s">
        <v>53</v>
      </c>
    </row>
    <row r="418" spans="1:16" x14ac:dyDescent="0.2">
      <c r="A418" s="94" t="str">
        <f t="shared" si="36"/>
        <v> STBB 1962.111 </v>
      </c>
      <c r="B418" s="16" t="str">
        <f t="shared" si="37"/>
        <v>I</v>
      </c>
      <c r="C418" s="94">
        <f t="shared" si="38"/>
        <v>36119.303</v>
      </c>
      <c r="D418" t="str">
        <f t="shared" si="39"/>
        <v>vis</v>
      </c>
      <c r="E418">
        <f>VLOOKUP(C418,Active!C$21:E$960,3,FALSE)</f>
        <v>19898.982528707424</v>
      </c>
      <c r="F418" s="16" t="s">
        <v>234</v>
      </c>
      <c r="G418" t="str">
        <f t="shared" si="40"/>
        <v>36119.303</v>
      </c>
      <c r="H418" s="94">
        <f t="shared" si="41"/>
        <v>19899</v>
      </c>
      <c r="I418" s="103" t="s">
        <v>1325</v>
      </c>
      <c r="J418" s="104" t="s">
        <v>1326</v>
      </c>
      <c r="K418" s="103">
        <v>19899</v>
      </c>
      <c r="L418" s="103" t="s">
        <v>1228</v>
      </c>
      <c r="M418" s="104" t="s">
        <v>1203</v>
      </c>
      <c r="N418" s="104"/>
      <c r="O418" s="105" t="s">
        <v>1300</v>
      </c>
      <c r="P418" s="105" t="s">
        <v>53</v>
      </c>
    </row>
    <row r="419" spans="1:16" x14ac:dyDescent="0.2">
      <c r="A419" s="94" t="str">
        <f t="shared" si="36"/>
        <v> MVS 2.127 </v>
      </c>
      <c r="B419" s="16" t="str">
        <f t="shared" si="37"/>
        <v>I</v>
      </c>
      <c r="C419" s="94">
        <f t="shared" si="38"/>
        <v>36130.415999999997</v>
      </c>
      <c r="D419" t="str">
        <f t="shared" si="39"/>
        <v>vis</v>
      </c>
      <c r="E419">
        <f>VLOOKUP(C419,Active!C$21:E$960,3,FALSE)</f>
        <v>19917.972432599334</v>
      </c>
      <c r="F419" s="16" t="s">
        <v>234</v>
      </c>
      <c r="G419" t="str">
        <f t="shared" si="40"/>
        <v>36130.416</v>
      </c>
      <c r="H419" s="94">
        <f t="shared" si="41"/>
        <v>19918</v>
      </c>
      <c r="I419" s="103" t="s">
        <v>1327</v>
      </c>
      <c r="J419" s="104" t="s">
        <v>1328</v>
      </c>
      <c r="K419" s="103">
        <v>19918</v>
      </c>
      <c r="L419" s="103" t="s">
        <v>1239</v>
      </c>
      <c r="M419" s="104" t="s">
        <v>1159</v>
      </c>
      <c r="N419" s="104"/>
      <c r="O419" s="105" t="s">
        <v>1322</v>
      </c>
      <c r="P419" s="105" t="s">
        <v>55</v>
      </c>
    </row>
    <row r="420" spans="1:16" x14ac:dyDescent="0.2">
      <c r="A420" s="94" t="str">
        <f t="shared" si="36"/>
        <v> STBB 1962.111 </v>
      </c>
      <c r="B420" s="16" t="str">
        <f t="shared" si="37"/>
        <v>I</v>
      </c>
      <c r="C420" s="94">
        <f t="shared" si="38"/>
        <v>36137.442999999999</v>
      </c>
      <c r="D420" t="str">
        <f t="shared" si="39"/>
        <v>vis</v>
      </c>
      <c r="E420">
        <f>VLOOKUP(C420,Active!C$21:E$960,3,FALSE)</f>
        <v>19929.980176201287</v>
      </c>
      <c r="F420" s="16" t="s">
        <v>234</v>
      </c>
      <c r="G420" t="str">
        <f t="shared" si="40"/>
        <v>36137.443</v>
      </c>
      <c r="H420" s="94">
        <f t="shared" si="41"/>
        <v>19930</v>
      </c>
      <c r="I420" s="103" t="s">
        <v>1329</v>
      </c>
      <c r="J420" s="104" t="s">
        <v>1330</v>
      </c>
      <c r="K420" s="103">
        <v>19930</v>
      </c>
      <c r="L420" s="103" t="s">
        <v>636</v>
      </c>
      <c r="M420" s="104" t="s">
        <v>1203</v>
      </c>
      <c r="N420" s="104"/>
      <c r="O420" s="105" t="s">
        <v>1300</v>
      </c>
      <c r="P420" s="105" t="s">
        <v>53</v>
      </c>
    </row>
    <row r="421" spans="1:16" x14ac:dyDescent="0.2">
      <c r="A421" s="94" t="str">
        <f t="shared" si="36"/>
        <v> STBB 1962.111 </v>
      </c>
      <c r="B421" s="16" t="str">
        <f t="shared" si="37"/>
        <v>I</v>
      </c>
      <c r="C421" s="94">
        <f t="shared" si="38"/>
        <v>36143.296000000002</v>
      </c>
      <c r="D421" t="str">
        <f t="shared" si="39"/>
        <v>vis</v>
      </c>
      <c r="E421">
        <f>VLOOKUP(C421,Active!C$21:E$960,3,FALSE)</f>
        <v>19939.981787600496</v>
      </c>
      <c r="F421" s="16" t="s">
        <v>234</v>
      </c>
      <c r="G421" t="str">
        <f t="shared" si="40"/>
        <v>36143.296</v>
      </c>
      <c r="H421" s="94">
        <f t="shared" si="41"/>
        <v>19940</v>
      </c>
      <c r="I421" s="103" t="s">
        <v>1331</v>
      </c>
      <c r="J421" s="104" t="s">
        <v>1332</v>
      </c>
      <c r="K421" s="103">
        <v>19940</v>
      </c>
      <c r="L421" s="103" t="s">
        <v>580</v>
      </c>
      <c r="M421" s="104" t="s">
        <v>1203</v>
      </c>
      <c r="N421" s="104"/>
      <c r="O421" s="105" t="s">
        <v>1300</v>
      </c>
      <c r="P421" s="105" t="s">
        <v>53</v>
      </c>
    </row>
    <row r="422" spans="1:16" x14ac:dyDescent="0.2">
      <c r="A422" s="94" t="str">
        <f t="shared" si="36"/>
        <v> STBB 1962.111 </v>
      </c>
      <c r="B422" s="16" t="str">
        <f t="shared" si="37"/>
        <v>I</v>
      </c>
      <c r="C422" s="94">
        <f t="shared" si="38"/>
        <v>36157.341</v>
      </c>
      <c r="D422" t="str">
        <f t="shared" si="39"/>
        <v>vis</v>
      </c>
      <c r="E422">
        <f>VLOOKUP(C422,Active!C$21:E$960,3,FALSE)</f>
        <v>19963.981895596709</v>
      </c>
      <c r="F422" s="16" t="s">
        <v>234</v>
      </c>
      <c r="G422" t="str">
        <f t="shared" si="40"/>
        <v>36157.341</v>
      </c>
      <c r="H422" s="94">
        <f t="shared" si="41"/>
        <v>19964</v>
      </c>
      <c r="I422" s="103" t="s">
        <v>1333</v>
      </c>
      <c r="J422" s="104" t="s">
        <v>1334</v>
      </c>
      <c r="K422" s="103">
        <v>19964</v>
      </c>
      <c r="L422" s="103" t="s">
        <v>580</v>
      </c>
      <c r="M422" s="104" t="s">
        <v>1203</v>
      </c>
      <c r="N422" s="104"/>
      <c r="O422" s="105" t="s">
        <v>1300</v>
      </c>
      <c r="P422" s="105" t="s">
        <v>53</v>
      </c>
    </row>
    <row r="423" spans="1:16" x14ac:dyDescent="0.2">
      <c r="A423" s="94" t="str">
        <f t="shared" si="36"/>
        <v> STBB 1962.111 </v>
      </c>
      <c r="B423" s="16" t="str">
        <f t="shared" si="37"/>
        <v>I</v>
      </c>
      <c r="C423" s="94">
        <f t="shared" si="38"/>
        <v>36158.512000000002</v>
      </c>
      <c r="D423" t="str">
        <f t="shared" si="39"/>
        <v>vis</v>
      </c>
      <c r="E423">
        <f>VLOOKUP(C423,Active!C$21:E$960,3,FALSE)</f>
        <v>19965.982901396896</v>
      </c>
      <c r="F423" s="16" t="s">
        <v>234</v>
      </c>
      <c r="G423" t="str">
        <f t="shared" si="40"/>
        <v>36158.512</v>
      </c>
      <c r="H423" s="94">
        <f t="shared" si="41"/>
        <v>19966</v>
      </c>
      <c r="I423" s="103" t="s">
        <v>1335</v>
      </c>
      <c r="J423" s="104" t="s">
        <v>1336</v>
      </c>
      <c r="K423" s="103">
        <v>19966</v>
      </c>
      <c r="L423" s="103" t="s">
        <v>1228</v>
      </c>
      <c r="M423" s="104" t="s">
        <v>1203</v>
      </c>
      <c r="N423" s="104"/>
      <c r="O423" s="105" t="s">
        <v>1300</v>
      </c>
      <c r="P423" s="105" t="s">
        <v>53</v>
      </c>
    </row>
    <row r="424" spans="1:16" x14ac:dyDescent="0.2">
      <c r="A424" s="94" t="str">
        <f t="shared" si="36"/>
        <v> STBB 1962.111 </v>
      </c>
      <c r="B424" s="16" t="str">
        <f t="shared" si="37"/>
        <v>I</v>
      </c>
      <c r="C424" s="94">
        <f t="shared" si="38"/>
        <v>36165.535000000003</v>
      </c>
      <c r="D424" t="str">
        <f t="shared" si="39"/>
        <v>vis</v>
      </c>
      <c r="E424">
        <f>VLOOKUP(C424,Active!C$21:E$960,3,FALSE)</f>
        <v>19977.983809795431</v>
      </c>
      <c r="F424" s="16" t="s">
        <v>234</v>
      </c>
      <c r="G424" t="str">
        <f t="shared" si="40"/>
        <v>36165.535</v>
      </c>
      <c r="H424" s="94">
        <f t="shared" si="41"/>
        <v>19978</v>
      </c>
      <c r="I424" s="103" t="s">
        <v>1337</v>
      </c>
      <c r="J424" s="104" t="s">
        <v>1338</v>
      </c>
      <c r="K424" s="103">
        <v>19978</v>
      </c>
      <c r="L424" s="103" t="s">
        <v>652</v>
      </c>
      <c r="M424" s="104" t="s">
        <v>1203</v>
      </c>
      <c r="N424" s="104"/>
      <c r="O424" s="105" t="s">
        <v>1300</v>
      </c>
      <c r="P424" s="105" t="s">
        <v>53</v>
      </c>
    </row>
    <row r="425" spans="1:16" x14ac:dyDescent="0.2">
      <c r="A425" s="94" t="str">
        <f t="shared" si="36"/>
        <v> STBB 1962.111 </v>
      </c>
      <c r="B425" s="16" t="str">
        <f t="shared" si="37"/>
        <v>I</v>
      </c>
      <c r="C425" s="94">
        <f t="shared" si="38"/>
        <v>36219.383999999998</v>
      </c>
      <c r="D425" t="str">
        <f t="shared" si="39"/>
        <v>vis</v>
      </c>
      <c r="E425">
        <f>VLOOKUP(C425,Active!C$21:E$960,3,FALSE)</f>
        <v>20070.001026989306</v>
      </c>
      <c r="F425" s="16" t="s">
        <v>234</v>
      </c>
      <c r="G425" t="str">
        <f t="shared" si="40"/>
        <v>36219.384</v>
      </c>
      <c r="H425" s="94">
        <f t="shared" si="41"/>
        <v>20070</v>
      </c>
      <c r="I425" s="103" t="s">
        <v>1339</v>
      </c>
      <c r="J425" s="104" t="s">
        <v>1340</v>
      </c>
      <c r="K425" s="103">
        <v>20070</v>
      </c>
      <c r="L425" s="103" t="s">
        <v>257</v>
      </c>
      <c r="M425" s="104" t="s">
        <v>1203</v>
      </c>
      <c r="N425" s="104"/>
      <c r="O425" s="105" t="s">
        <v>1300</v>
      </c>
      <c r="P425" s="105" t="s">
        <v>53</v>
      </c>
    </row>
    <row r="426" spans="1:16" x14ac:dyDescent="0.2">
      <c r="A426" s="94" t="str">
        <f t="shared" si="36"/>
        <v> STBB 1962.111 </v>
      </c>
      <c r="B426" s="16" t="str">
        <f t="shared" si="37"/>
        <v>II</v>
      </c>
      <c r="C426" s="94">
        <f t="shared" si="38"/>
        <v>36220.256000000001</v>
      </c>
      <c r="D426" t="str">
        <f t="shared" si="39"/>
        <v>vis</v>
      </c>
      <c r="E426">
        <f>VLOOKUP(C426,Active!C$21:E$960,3,FALSE)</f>
        <v>20071.491101334112</v>
      </c>
      <c r="F426" s="16" t="s">
        <v>234</v>
      </c>
      <c r="G426" t="str">
        <f t="shared" si="40"/>
        <v>36220.256</v>
      </c>
      <c r="H426" s="94">
        <f t="shared" si="41"/>
        <v>20071.5</v>
      </c>
      <c r="I426" s="103" t="s">
        <v>1341</v>
      </c>
      <c r="J426" s="104" t="s">
        <v>1342</v>
      </c>
      <c r="K426" s="103">
        <v>20071.5</v>
      </c>
      <c r="L426" s="103" t="s">
        <v>398</v>
      </c>
      <c r="M426" s="104" t="s">
        <v>1203</v>
      </c>
      <c r="N426" s="104"/>
      <c r="O426" s="105" t="s">
        <v>1300</v>
      </c>
      <c r="P426" s="105" t="s">
        <v>53</v>
      </c>
    </row>
    <row r="427" spans="1:16" x14ac:dyDescent="0.2">
      <c r="A427" s="94" t="str">
        <f t="shared" si="36"/>
        <v> STBB 1962.111 </v>
      </c>
      <c r="B427" s="16" t="str">
        <f t="shared" si="37"/>
        <v>I</v>
      </c>
      <c r="C427" s="94">
        <f t="shared" si="38"/>
        <v>36232.249000000003</v>
      </c>
      <c r="D427" t="str">
        <f t="shared" si="39"/>
        <v>vis</v>
      </c>
      <c r="E427">
        <f>VLOOKUP(C427,Active!C$21:E$960,3,FALSE)</f>
        <v>20091.984749977662</v>
      </c>
      <c r="F427" s="16" t="s">
        <v>234</v>
      </c>
      <c r="G427" t="str">
        <f t="shared" si="40"/>
        <v>36232.249</v>
      </c>
      <c r="H427" s="94">
        <f t="shared" si="41"/>
        <v>20092</v>
      </c>
      <c r="I427" s="103" t="s">
        <v>1343</v>
      </c>
      <c r="J427" s="104" t="s">
        <v>1344</v>
      </c>
      <c r="K427" s="103">
        <v>20092</v>
      </c>
      <c r="L427" s="103" t="s">
        <v>652</v>
      </c>
      <c r="M427" s="104" t="s">
        <v>1203</v>
      </c>
      <c r="N427" s="104"/>
      <c r="O427" s="105" t="s">
        <v>1300</v>
      </c>
      <c r="P427" s="105" t="s">
        <v>53</v>
      </c>
    </row>
    <row r="428" spans="1:16" x14ac:dyDescent="0.2">
      <c r="A428" s="94" t="str">
        <f t="shared" si="36"/>
        <v> STBB 1962.111 </v>
      </c>
      <c r="B428" s="16" t="str">
        <f t="shared" si="37"/>
        <v>II</v>
      </c>
      <c r="C428" s="94">
        <f t="shared" si="38"/>
        <v>36234.296000000002</v>
      </c>
      <c r="D428" t="str">
        <f t="shared" si="39"/>
        <v>vis</v>
      </c>
      <c r="E428">
        <f>VLOOKUP(C428,Active!C$21:E$960,3,FALSE)</f>
        <v>20095.482665326057</v>
      </c>
      <c r="F428" s="16" t="s">
        <v>234</v>
      </c>
      <c r="G428" t="str">
        <f t="shared" si="40"/>
        <v>36234.296</v>
      </c>
      <c r="H428" s="94">
        <f t="shared" si="41"/>
        <v>20095.5</v>
      </c>
      <c r="I428" s="103" t="s">
        <v>1345</v>
      </c>
      <c r="J428" s="104" t="s">
        <v>1346</v>
      </c>
      <c r="K428" s="103">
        <v>20095.5</v>
      </c>
      <c r="L428" s="103" t="s">
        <v>1228</v>
      </c>
      <c r="M428" s="104" t="s">
        <v>1203</v>
      </c>
      <c r="N428" s="104"/>
      <c r="O428" s="105" t="s">
        <v>1300</v>
      </c>
      <c r="P428" s="105" t="s">
        <v>53</v>
      </c>
    </row>
    <row r="429" spans="1:16" x14ac:dyDescent="0.2">
      <c r="A429" s="94" t="str">
        <f t="shared" si="36"/>
        <v> STBB 1962.111 </v>
      </c>
      <c r="B429" s="16" t="str">
        <f t="shared" si="37"/>
        <v>I</v>
      </c>
      <c r="C429" s="94">
        <f t="shared" si="38"/>
        <v>36484.474000000002</v>
      </c>
      <c r="D429" t="str">
        <f t="shared" si="39"/>
        <v>vis</v>
      </c>
      <c r="E429">
        <f>VLOOKUP(C429,Active!C$21:E$960,3,FALSE)</f>
        <v>20522.987045409845</v>
      </c>
      <c r="F429" s="16" t="s">
        <v>234</v>
      </c>
      <c r="G429" t="str">
        <f t="shared" si="40"/>
        <v>36484.474</v>
      </c>
      <c r="H429" s="94">
        <f t="shared" si="41"/>
        <v>20523</v>
      </c>
      <c r="I429" s="103" t="s">
        <v>1347</v>
      </c>
      <c r="J429" s="104" t="s">
        <v>1348</v>
      </c>
      <c r="K429" s="103">
        <v>20523</v>
      </c>
      <c r="L429" s="103" t="s">
        <v>594</v>
      </c>
      <c r="M429" s="104" t="s">
        <v>1203</v>
      </c>
      <c r="N429" s="104"/>
      <c r="O429" s="105" t="s">
        <v>1300</v>
      </c>
      <c r="P429" s="105" t="s">
        <v>53</v>
      </c>
    </row>
    <row r="430" spans="1:16" x14ac:dyDescent="0.2">
      <c r="A430" s="94" t="str">
        <f t="shared" si="36"/>
        <v> STBB 1962.111 </v>
      </c>
      <c r="B430" s="16" t="str">
        <f t="shared" si="37"/>
        <v>I</v>
      </c>
      <c r="C430" s="94">
        <f t="shared" si="38"/>
        <v>36490.326999999997</v>
      </c>
      <c r="D430" t="str">
        <f t="shared" si="39"/>
        <v>vis</v>
      </c>
      <c r="E430">
        <f>VLOOKUP(C430,Active!C$21:E$960,3,FALSE)</f>
        <v>20532.988656809044</v>
      </c>
      <c r="F430" s="16" t="s">
        <v>234</v>
      </c>
      <c r="G430" t="str">
        <f t="shared" si="40"/>
        <v>36490.327</v>
      </c>
      <c r="H430" s="94">
        <f t="shared" si="41"/>
        <v>20533</v>
      </c>
      <c r="I430" s="103" t="s">
        <v>1349</v>
      </c>
      <c r="J430" s="104" t="s">
        <v>1350</v>
      </c>
      <c r="K430" s="103">
        <v>20533</v>
      </c>
      <c r="L430" s="103" t="s">
        <v>351</v>
      </c>
      <c r="M430" s="104" t="s">
        <v>1203</v>
      </c>
      <c r="N430" s="104"/>
      <c r="O430" s="105" t="s">
        <v>1300</v>
      </c>
      <c r="P430" s="105" t="s">
        <v>53</v>
      </c>
    </row>
    <row r="431" spans="1:16" x14ac:dyDescent="0.2">
      <c r="A431" s="94" t="str">
        <f t="shared" si="36"/>
        <v> STBB 1962.111 </v>
      </c>
      <c r="B431" s="16" t="str">
        <f t="shared" si="37"/>
        <v>I</v>
      </c>
      <c r="C431" s="94">
        <f t="shared" si="38"/>
        <v>36500.273000000001</v>
      </c>
      <c r="D431" t="str">
        <f t="shared" si="39"/>
        <v>vis</v>
      </c>
      <c r="E431">
        <f>VLOOKUP(C431,Active!C$21:E$960,3,FALSE)</f>
        <v>20549.984390104197</v>
      </c>
      <c r="F431" s="16" t="s">
        <v>234</v>
      </c>
      <c r="G431" t="str">
        <f t="shared" si="40"/>
        <v>36500.273</v>
      </c>
      <c r="H431" s="94">
        <f t="shared" si="41"/>
        <v>20550</v>
      </c>
      <c r="I431" s="103" t="s">
        <v>1351</v>
      </c>
      <c r="J431" s="104" t="s">
        <v>1352</v>
      </c>
      <c r="K431" s="103">
        <v>20550</v>
      </c>
      <c r="L431" s="103" t="s">
        <v>652</v>
      </c>
      <c r="M431" s="104" t="s">
        <v>1203</v>
      </c>
      <c r="N431" s="104"/>
      <c r="O431" s="105" t="s">
        <v>1300</v>
      </c>
      <c r="P431" s="105" t="s">
        <v>53</v>
      </c>
    </row>
    <row r="432" spans="1:16" x14ac:dyDescent="0.2">
      <c r="A432" s="94" t="str">
        <f t="shared" si="36"/>
        <v> STBB 1962.111 </v>
      </c>
      <c r="B432" s="16" t="str">
        <f t="shared" si="37"/>
        <v>I</v>
      </c>
      <c r="C432" s="94">
        <f t="shared" si="38"/>
        <v>36501.445</v>
      </c>
      <c r="D432" t="str">
        <f t="shared" si="39"/>
        <v>vis</v>
      </c>
      <c r="E432">
        <f>VLOOKUP(C432,Active!C$21:E$960,3,FALSE)</f>
        <v>20551.987104705233</v>
      </c>
      <c r="F432" s="16" t="s">
        <v>234</v>
      </c>
      <c r="G432" t="str">
        <f t="shared" si="40"/>
        <v>36501.445</v>
      </c>
      <c r="H432" s="94">
        <f t="shared" si="41"/>
        <v>20552</v>
      </c>
      <c r="I432" s="103" t="s">
        <v>1353</v>
      </c>
      <c r="J432" s="104" t="s">
        <v>1354</v>
      </c>
      <c r="K432" s="103">
        <v>20552</v>
      </c>
      <c r="L432" s="103" t="s">
        <v>594</v>
      </c>
      <c r="M432" s="104" t="s">
        <v>1203</v>
      </c>
      <c r="N432" s="104"/>
      <c r="O432" s="105" t="s">
        <v>1300</v>
      </c>
      <c r="P432" s="105" t="s">
        <v>53</v>
      </c>
    </row>
    <row r="433" spans="1:16" x14ac:dyDescent="0.2">
      <c r="A433" s="94" t="str">
        <f t="shared" si="36"/>
        <v> STBB 1962.111 </v>
      </c>
      <c r="B433" s="16" t="str">
        <f t="shared" si="37"/>
        <v>I</v>
      </c>
      <c r="C433" s="94">
        <f t="shared" si="38"/>
        <v>36507.298000000003</v>
      </c>
      <c r="D433" t="str">
        <f t="shared" si="39"/>
        <v>vis</v>
      </c>
      <c r="E433">
        <f>VLOOKUP(C433,Active!C$21:E$960,3,FALSE)</f>
        <v>20561.988716104443</v>
      </c>
      <c r="F433" s="16" t="s">
        <v>234</v>
      </c>
      <c r="G433" t="str">
        <f t="shared" si="40"/>
        <v>36507.298</v>
      </c>
      <c r="H433" s="94">
        <f t="shared" si="41"/>
        <v>20562</v>
      </c>
      <c r="I433" s="103" t="s">
        <v>1355</v>
      </c>
      <c r="J433" s="104" t="s">
        <v>1356</v>
      </c>
      <c r="K433" s="103">
        <v>20562</v>
      </c>
      <c r="L433" s="103" t="s">
        <v>351</v>
      </c>
      <c r="M433" s="104" t="s">
        <v>1203</v>
      </c>
      <c r="N433" s="104"/>
      <c r="O433" s="105" t="s">
        <v>1300</v>
      </c>
      <c r="P433" s="105" t="s">
        <v>53</v>
      </c>
    </row>
    <row r="434" spans="1:16" x14ac:dyDescent="0.2">
      <c r="A434" s="94" t="str">
        <f t="shared" si="36"/>
        <v> STBB 1962.111 </v>
      </c>
      <c r="B434" s="16" t="str">
        <f t="shared" si="37"/>
        <v>II</v>
      </c>
      <c r="C434" s="94">
        <f t="shared" si="38"/>
        <v>36513.434000000001</v>
      </c>
      <c r="D434" t="str">
        <f t="shared" si="39"/>
        <v>vis</v>
      </c>
      <c r="E434">
        <f>VLOOKUP(C434,Active!C$21:E$960,3,FALSE)</f>
        <v>20572.473918145362</v>
      </c>
      <c r="F434" s="16" t="s">
        <v>234</v>
      </c>
      <c r="G434" t="str">
        <f t="shared" si="40"/>
        <v>36513.434</v>
      </c>
      <c r="H434" s="94">
        <f t="shared" si="41"/>
        <v>20572.5</v>
      </c>
      <c r="I434" s="103" t="s">
        <v>1357</v>
      </c>
      <c r="J434" s="104" t="s">
        <v>1358</v>
      </c>
      <c r="K434" s="103">
        <v>20572.5</v>
      </c>
      <c r="L434" s="103" t="s">
        <v>1359</v>
      </c>
      <c r="M434" s="104" t="s">
        <v>1203</v>
      </c>
      <c r="N434" s="104"/>
      <c r="O434" s="105" t="s">
        <v>1300</v>
      </c>
      <c r="P434" s="105" t="s">
        <v>53</v>
      </c>
    </row>
    <row r="435" spans="1:16" x14ac:dyDescent="0.2">
      <c r="A435" s="94" t="str">
        <f t="shared" si="36"/>
        <v> STBB 1962.111 </v>
      </c>
      <c r="B435" s="16" t="str">
        <f t="shared" si="37"/>
        <v>II</v>
      </c>
      <c r="C435" s="94">
        <f t="shared" si="38"/>
        <v>36540.357000000004</v>
      </c>
      <c r="D435" t="str">
        <f t="shared" si="39"/>
        <v>vis</v>
      </c>
      <c r="E435">
        <f>VLOOKUP(C435,Active!C$21:E$960,3,FALSE)</f>
        <v>20618.479963541027</v>
      </c>
      <c r="F435" s="16" t="s">
        <v>234</v>
      </c>
      <c r="G435" t="str">
        <f t="shared" si="40"/>
        <v>36540.357</v>
      </c>
      <c r="H435" s="94">
        <f t="shared" si="41"/>
        <v>20618.5</v>
      </c>
      <c r="I435" s="103" t="s">
        <v>1360</v>
      </c>
      <c r="J435" s="104" t="s">
        <v>1361</v>
      </c>
      <c r="K435" s="103">
        <v>20618.5</v>
      </c>
      <c r="L435" s="103" t="s">
        <v>636</v>
      </c>
      <c r="M435" s="104" t="s">
        <v>1203</v>
      </c>
      <c r="N435" s="104"/>
      <c r="O435" s="105" t="s">
        <v>1300</v>
      </c>
      <c r="P435" s="105" t="s">
        <v>53</v>
      </c>
    </row>
    <row r="436" spans="1:16" x14ac:dyDescent="0.2">
      <c r="A436" s="94" t="str">
        <f t="shared" si="36"/>
        <v> STBB 1962.111 </v>
      </c>
      <c r="B436" s="16" t="str">
        <f t="shared" si="37"/>
        <v>I</v>
      </c>
      <c r="C436" s="94">
        <f t="shared" si="38"/>
        <v>36589.222999999998</v>
      </c>
      <c r="D436" t="str">
        <f t="shared" si="39"/>
        <v>vis</v>
      </c>
      <c r="E436">
        <f>VLOOKUP(C436,Active!C$21:E$960,3,FALSE)</f>
        <v>20701.982226078791</v>
      </c>
      <c r="F436" s="16" t="s">
        <v>234</v>
      </c>
      <c r="G436" t="str">
        <f t="shared" si="40"/>
        <v>36589.223</v>
      </c>
      <c r="H436" s="94">
        <f t="shared" si="41"/>
        <v>20702</v>
      </c>
      <c r="I436" s="103" t="s">
        <v>1362</v>
      </c>
      <c r="J436" s="104" t="s">
        <v>1363</v>
      </c>
      <c r="K436" s="103">
        <v>20702</v>
      </c>
      <c r="L436" s="103" t="s">
        <v>1228</v>
      </c>
      <c r="M436" s="104" t="s">
        <v>1203</v>
      </c>
      <c r="N436" s="104"/>
      <c r="O436" s="105" t="s">
        <v>1300</v>
      </c>
      <c r="P436" s="105" t="s">
        <v>53</v>
      </c>
    </row>
    <row r="437" spans="1:16" x14ac:dyDescent="0.2">
      <c r="A437" s="94" t="str">
        <f t="shared" si="36"/>
        <v> STBB 1962.111 </v>
      </c>
      <c r="B437" s="16" t="str">
        <f t="shared" si="37"/>
        <v>II</v>
      </c>
      <c r="C437" s="94">
        <f t="shared" si="38"/>
        <v>36595.368000000002</v>
      </c>
      <c r="D437" t="str">
        <f t="shared" si="39"/>
        <v>vis</v>
      </c>
      <c r="E437">
        <f>VLOOKUP(C437,Active!C$21:E$960,3,FALSE)</f>
        <v>20712.482807327407</v>
      </c>
      <c r="F437" s="16" t="s">
        <v>234</v>
      </c>
      <c r="G437" t="str">
        <f t="shared" si="40"/>
        <v>36595.368</v>
      </c>
      <c r="H437" s="94">
        <f t="shared" si="41"/>
        <v>20712.5</v>
      </c>
      <c r="I437" s="103" t="s">
        <v>1364</v>
      </c>
      <c r="J437" s="104" t="s">
        <v>1365</v>
      </c>
      <c r="K437" s="103">
        <v>20712.5</v>
      </c>
      <c r="L437" s="103" t="s">
        <v>1228</v>
      </c>
      <c r="M437" s="104" t="s">
        <v>1203</v>
      </c>
      <c r="N437" s="104"/>
      <c r="O437" s="105" t="s">
        <v>1300</v>
      </c>
      <c r="P437" s="105" t="s">
        <v>53</v>
      </c>
    </row>
    <row r="438" spans="1:16" x14ac:dyDescent="0.2">
      <c r="A438" s="94" t="str">
        <f t="shared" si="36"/>
        <v> STBB 1962.111 </v>
      </c>
      <c r="B438" s="16" t="str">
        <f t="shared" si="37"/>
        <v>I</v>
      </c>
      <c r="C438" s="94">
        <f t="shared" si="38"/>
        <v>36610.294999999998</v>
      </c>
      <c r="D438" t="str">
        <f t="shared" si="39"/>
        <v>vis</v>
      </c>
      <c r="E438">
        <f>VLOOKUP(C438,Active!C$21:E$960,3,FALSE)</f>
        <v>20737.990077676954</v>
      </c>
      <c r="F438" s="16" t="s">
        <v>234</v>
      </c>
      <c r="G438" t="str">
        <f t="shared" si="40"/>
        <v>36610.295</v>
      </c>
      <c r="H438" s="94">
        <f t="shared" si="41"/>
        <v>20738</v>
      </c>
      <c r="I438" s="103" t="s">
        <v>1366</v>
      </c>
      <c r="J438" s="104" t="s">
        <v>1367</v>
      </c>
      <c r="K438" s="103">
        <v>20738</v>
      </c>
      <c r="L438" s="103" t="s">
        <v>237</v>
      </c>
      <c r="M438" s="104" t="s">
        <v>1203</v>
      </c>
      <c r="N438" s="104"/>
      <c r="O438" s="105" t="s">
        <v>1300</v>
      </c>
      <c r="P438" s="105" t="s">
        <v>53</v>
      </c>
    </row>
    <row r="439" spans="1:16" x14ac:dyDescent="0.2">
      <c r="A439" s="94" t="str">
        <f t="shared" si="36"/>
        <v> STBB 1962.111 </v>
      </c>
      <c r="B439" s="16" t="str">
        <f t="shared" si="37"/>
        <v>I</v>
      </c>
      <c r="C439" s="94">
        <f t="shared" si="38"/>
        <v>36620.241999999998</v>
      </c>
      <c r="D439" t="str">
        <f t="shared" si="39"/>
        <v>vis</v>
      </c>
      <c r="E439">
        <f>VLOOKUP(C439,Active!C$21:E$960,3,FALSE)</f>
        <v>20754.987519772956</v>
      </c>
      <c r="F439" s="16" t="s">
        <v>234</v>
      </c>
      <c r="G439" t="str">
        <f t="shared" si="40"/>
        <v>36620.242</v>
      </c>
      <c r="H439" s="94">
        <f t="shared" si="41"/>
        <v>20755</v>
      </c>
      <c r="I439" s="103" t="s">
        <v>1368</v>
      </c>
      <c r="J439" s="104" t="s">
        <v>1369</v>
      </c>
      <c r="K439" s="103">
        <v>20755</v>
      </c>
      <c r="L439" s="103" t="s">
        <v>351</v>
      </c>
      <c r="M439" s="104" t="s">
        <v>1203</v>
      </c>
      <c r="N439" s="104"/>
      <c r="O439" s="105" t="s">
        <v>1300</v>
      </c>
      <c r="P439" s="105" t="s">
        <v>53</v>
      </c>
    </row>
    <row r="440" spans="1:16" x14ac:dyDescent="0.2">
      <c r="A440" s="94" t="str">
        <f t="shared" si="36"/>
        <v> MVS 2.127 </v>
      </c>
      <c r="B440" s="16" t="str">
        <f t="shared" si="37"/>
        <v>I</v>
      </c>
      <c r="C440" s="94">
        <f t="shared" si="38"/>
        <v>36814.546999999999</v>
      </c>
      <c r="D440" t="str">
        <f t="shared" si="39"/>
        <v>vis</v>
      </c>
      <c r="E440">
        <f>VLOOKUP(C440,Active!C$21:E$960,3,FALSE)</f>
        <v>21087.016069734109</v>
      </c>
      <c r="F440" s="16" t="s">
        <v>234</v>
      </c>
      <c r="G440" t="str">
        <f t="shared" si="40"/>
        <v>36814.547</v>
      </c>
      <c r="H440" s="94">
        <f t="shared" si="41"/>
        <v>21087</v>
      </c>
      <c r="I440" s="103" t="s">
        <v>1370</v>
      </c>
      <c r="J440" s="104" t="s">
        <v>1371</v>
      </c>
      <c r="K440" s="103">
        <v>21087</v>
      </c>
      <c r="L440" s="103" t="s">
        <v>260</v>
      </c>
      <c r="M440" s="104" t="s">
        <v>1159</v>
      </c>
      <c r="N440" s="104"/>
      <c r="O440" s="105" t="s">
        <v>1322</v>
      </c>
      <c r="P440" s="105" t="s">
        <v>55</v>
      </c>
    </row>
    <row r="441" spans="1:16" x14ac:dyDescent="0.2">
      <c r="A441" s="94" t="str">
        <f t="shared" si="36"/>
        <v> BRNO 6 </v>
      </c>
      <c r="B441" s="16" t="str">
        <f t="shared" si="37"/>
        <v>I</v>
      </c>
      <c r="C441" s="94">
        <f t="shared" si="38"/>
        <v>37253.436000000002</v>
      </c>
      <c r="D441" t="str">
        <f t="shared" si="39"/>
        <v>vis</v>
      </c>
      <c r="E441">
        <f>VLOOKUP(C441,Active!C$21:E$960,3,FALSE)</f>
        <v>21836.989967801066</v>
      </c>
      <c r="F441" s="16" t="s">
        <v>234</v>
      </c>
      <c r="G441" t="str">
        <f t="shared" si="40"/>
        <v>37253.436</v>
      </c>
      <c r="H441" s="94">
        <f t="shared" si="41"/>
        <v>21837</v>
      </c>
      <c r="I441" s="103" t="s">
        <v>1372</v>
      </c>
      <c r="J441" s="104" t="s">
        <v>1373</v>
      </c>
      <c r="K441" s="103">
        <v>21837</v>
      </c>
      <c r="L441" s="103" t="s">
        <v>237</v>
      </c>
      <c r="M441" s="104" t="s">
        <v>238</v>
      </c>
      <c r="N441" s="104"/>
      <c r="O441" s="105" t="s">
        <v>1374</v>
      </c>
      <c r="P441" s="105" t="s">
        <v>57</v>
      </c>
    </row>
    <row r="442" spans="1:16" x14ac:dyDescent="0.2">
      <c r="A442" s="94" t="str">
        <f t="shared" si="36"/>
        <v> MVS 2.127 </v>
      </c>
      <c r="B442" s="16" t="str">
        <f t="shared" si="37"/>
        <v>I</v>
      </c>
      <c r="C442" s="94">
        <f t="shared" si="38"/>
        <v>37545.442000000003</v>
      </c>
      <c r="D442" t="str">
        <f t="shared" si="39"/>
        <v>vis</v>
      </c>
      <c r="E442">
        <f>VLOOKUP(C442,Active!C$21:E$960,3,FALSE)</f>
        <v>22335.970070011281</v>
      </c>
      <c r="F442" s="16" t="s">
        <v>234</v>
      </c>
      <c r="G442" t="str">
        <f t="shared" si="40"/>
        <v>37545.442</v>
      </c>
      <c r="H442" s="94">
        <f t="shared" si="41"/>
        <v>22336</v>
      </c>
      <c r="I442" s="103" t="s">
        <v>1375</v>
      </c>
      <c r="J442" s="104" t="s">
        <v>1376</v>
      </c>
      <c r="K442" s="103">
        <v>22336</v>
      </c>
      <c r="L442" s="103" t="s">
        <v>1286</v>
      </c>
      <c r="M442" s="104" t="s">
        <v>1159</v>
      </c>
      <c r="N442" s="104"/>
      <c r="O442" s="105" t="s">
        <v>1322</v>
      </c>
      <c r="P442" s="105" t="s">
        <v>55</v>
      </c>
    </row>
    <row r="443" spans="1:16" x14ac:dyDescent="0.2">
      <c r="A443" s="94" t="str">
        <f t="shared" si="36"/>
        <v> AA 17.62 </v>
      </c>
      <c r="B443" s="16" t="str">
        <f t="shared" si="37"/>
        <v>I</v>
      </c>
      <c r="C443" s="94">
        <f t="shared" si="38"/>
        <v>37545.453999999998</v>
      </c>
      <c r="D443" t="str">
        <f t="shared" si="39"/>
        <v>vis</v>
      </c>
      <c r="E443">
        <f>VLOOKUP(C443,Active!C$21:E$960,3,FALSE)</f>
        <v>22335.990575621523</v>
      </c>
      <c r="F443" s="16" t="s">
        <v>234</v>
      </c>
      <c r="G443" t="str">
        <f t="shared" si="40"/>
        <v>37545.454</v>
      </c>
      <c r="H443" s="94">
        <f t="shared" si="41"/>
        <v>22336</v>
      </c>
      <c r="I443" s="103" t="s">
        <v>1377</v>
      </c>
      <c r="J443" s="104" t="s">
        <v>1378</v>
      </c>
      <c r="K443" s="103">
        <v>22336</v>
      </c>
      <c r="L443" s="103" t="s">
        <v>237</v>
      </c>
      <c r="M443" s="104" t="s">
        <v>238</v>
      </c>
      <c r="N443" s="104"/>
      <c r="O443" s="105" t="s">
        <v>1379</v>
      </c>
      <c r="P443" s="105" t="s">
        <v>58</v>
      </c>
    </row>
    <row r="444" spans="1:16" x14ac:dyDescent="0.2">
      <c r="A444" s="94" t="str">
        <f t="shared" si="36"/>
        <v> AA 17.62 </v>
      </c>
      <c r="B444" s="16" t="str">
        <f t="shared" si="37"/>
        <v>I</v>
      </c>
      <c r="C444" s="94">
        <f t="shared" si="38"/>
        <v>37545.46</v>
      </c>
      <c r="D444" t="str">
        <f t="shared" si="39"/>
        <v>vis</v>
      </c>
      <c r="E444">
        <f>VLOOKUP(C444,Active!C$21:E$960,3,FALSE)</f>
        <v>22336.000828426651</v>
      </c>
      <c r="F444" s="16" t="s">
        <v>234</v>
      </c>
      <c r="G444" t="str">
        <f t="shared" si="40"/>
        <v>37545.460</v>
      </c>
      <c r="H444" s="94">
        <f t="shared" si="41"/>
        <v>22336</v>
      </c>
      <c r="I444" s="103" t="s">
        <v>1380</v>
      </c>
      <c r="J444" s="104" t="s">
        <v>1381</v>
      </c>
      <c r="K444" s="103">
        <v>22336</v>
      </c>
      <c r="L444" s="103" t="s">
        <v>307</v>
      </c>
      <c r="M444" s="104" t="s">
        <v>238</v>
      </c>
      <c r="N444" s="104"/>
      <c r="O444" s="105" t="s">
        <v>1382</v>
      </c>
      <c r="P444" s="105" t="s">
        <v>58</v>
      </c>
    </row>
    <row r="445" spans="1:16" x14ac:dyDescent="0.2">
      <c r="A445" s="94" t="str">
        <f t="shared" si="36"/>
        <v> MVS 2.127 </v>
      </c>
      <c r="B445" s="16" t="str">
        <f t="shared" si="37"/>
        <v>I</v>
      </c>
      <c r="C445" s="94">
        <f t="shared" si="38"/>
        <v>37559.491999999998</v>
      </c>
      <c r="D445" t="str">
        <f t="shared" si="39"/>
        <v>vis</v>
      </c>
      <c r="E445">
        <f>VLOOKUP(C445,Active!C$21:E$960,3,FALSE)</f>
        <v>22359.978722011758</v>
      </c>
      <c r="F445" s="16" t="s">
        <v>234</v>
      </c>
      <c r="G445" t="str">
        <f t="shared" si="40"/>
        <v>37559.492</v>
      </c>
      <c r="H445" s="94">
        <f t="shared" si="41"/>
        <v>22360</v>
      </c>
      <c r="I445" s="103" t="s">
        <v>1383</v>
      </c>
      <c r="J445" s="104" t="s">
        <v>1384</v>
      </c>
      <c r="K445" s="103">
        <v>22360</v>
      </c>
      <c r="L445" s="103" t="s">
        <v>636</v>
      </c>
      <c r="M445" s="104" t="s">
        <v>1159</v>
      </c>
      <c r="N445" s="104"/>
      <c r="O445" s="105" t="s">
        <v>1322</v>
      </c>
      <c r="P445" s="105" t="s">
        <v>55</v>
      </c>
    </row>
    <row r="446" spans="1:16" x14ac:dyDescent="0.2">
      <c r="A446" s="94" t="str">
        <f t="shared" si="36"/>
        <v> AA 17.62 </v>
      </c>
      <c r="B446" s="16" t="str">
        <f t="shared" si="37"/>
        <v>I</v>
      </c>
      <c r="C446" s="94">
        <f t="shared" si="38"/>
        <v>37902.432000000001</v>
      </c>
      <c r="D446" t="str">
        <f t="shared" si="39"/>
        <v>vis</v>
      </c>
      <c r="E446">
        <f>VLOOKUP(C446,Active!C$21:E$960,3,FALSE)</f>
        <v>22945.994886926084</v>
      </c>
      <c r="F446" s="16" t="s">
        <v>234</v>
      </c>
      <c r="G446" t="str">
        <f t="shared" si="40"/>
        <v>37902.432</v>
      </c>
      <c r="H446" s="94">
        <f t="shared" si="41"/>
        <v>22946</v>
      </c>
      <c r="I446" s="103" t="s">
        <v>1385</v>
      </c>
      <c r="J446" s="104" t="s">
        <v>1386</v>
      </c>
      <c r="K446" s="103">
        <v>22946</v>
      </c>
      <c r="L446" s="103" t="s">
        <v>271</v>
      </c>
      <c r="M446" s="104" t="s">
        <v>238</v>
      </c>
      <c r="N446" s="104"/>
      <c r="O446" s="105" t="s">
        <v>1387</v>
      </c>
      <c r="P446" s="105" t="s">
        <v>58</v>
      </c>
    </row>
    <row r="447" spans="1:16" x14ac:dyDescent="0.2">
      <c r="A447" s="94" t="str">
        <f t="shared" si="36"/>
        <v> AA 17.62 </v>
      </c>
      <c r="B447" s="16" t="str">
        <f t="shared" si="37"/>
        <v>I</v>
      </c>
      <c r="C447" s="94">
        <f t="shared" si="38"/>
        <v>37905.357000000004</v>
      </c>
      <c r="D447" t="str">
        <f t="shared" si="39"/>
        <v>vis</v>
      </c>
      <c r="E447">
        <f>VLOOKUP(C447,Active!C$21:E$960,3,FALSE)</f>
        <v>22950.993129424409</v>
      </c>
      <c r="F447" s="16" t="s">
        <v>234</v>
      </c>
      <c r="G447" t="str">
        <f t="shared" si="40"/>
        <v>37905.357</v>
      </c>
      <c r="H447" s="94">
        <f t="shared" si="41"/>
        <v>22951</v>
      </c>
      <c r="I447" s="103" t="s">
        <v>1388</v>
      </c>
      <c r="J447" s="104" t="s">
        <v>1389</v>
      </c>
      <c r="K447" s="103">
        <v>22951</v>
      </c>
      <c r="L447" s="103" t="s">
        <v>264</v>
      </c>
      <c r="M447" s="104" t="s">
        <v>238</v>
      </c>
      <c r="N447" s="104"/>
      <c r="O447" s="105" t="s">
        <v>1379</v>
      </c>
      <c r="P447" s="105" t="s">
        <v>58</v>
      </c>
    </row>
    <row r="448" spans="1:16" x14ac:dyDescent="0.2">
      <c r="A448" s="94" t="str">
        <f t="shared" si="36"/>
        <v> AA 17.62 </v>
      </c>
      <c r="B448" s="16" t="str">
        <f t="shared" si="37"/>
        <v>I</v>
      </c>
      <c r="C448" s="94">
        <f t="shared" si="38"/>
        <v>37905.358999999997</v>
      </c>
      <c r="D448" t="str">
        <f t="shared" si="39"/>
        <v>vis</v>
      </c>
      <c r="E448">
        <f>VLOOKUP(C448,Active!C$21:E$960,3,FALSE)</f>
        <v>22950.996547026105</v>
      </c>
      <c r="F448" s="16" t="s">
        <v>234</v>
      </c>
      <c r="G448" t="str">
        <f t="shared" si="40"/>
        <v>37905.359</v>
      </c>
      <c r="H448" s="94">
        <f t="shared" si="41"/>
        <v>22951</v>
      </c>
      <c r="I448" s="103" t="s">
        <v>1390</v>
      </c>
      <c r="J448" s="104" t="s">
        <v>1391</v>
      </c>
      <c r="K448" s="103">
        <v>22951</v>
      </c>
      <c r="L448" s="103" t="s">
        <v>286</v>
      </c>
      <c r="M448" s="104" t="s">
        <v>238</v>
      </c>
      <c r="N448" s="104"/>
      <c r="O448" s="105" t="s">
        <v>1387</v>
      </c>
      <c r="P448" s="105" t="s">
        <v>58</v>
      </c>
    </row>
    <row r="449" spans="1:16" x14ac:dyDescent="0.2">
      <c r="A449" s="94" t="str">
        <f t="shared" si="36"/>
        <v> HABZ 83 </v>
      </c>
      <c r="B449" s="16" t="str">
        <f t="shared" si="37"/>
        <v>I</v>
      </c>
      <c r="C449" s="94">
        <f t="shared" si="38"/>
        <v>39052.364999999998</v>
      </c>
      <c r="D449" t="str">
        <f t="shared" si="39"/>
        <v>vis</v>
      </c>
      <c r="E449">
        <f>VLOOKUP(C449,Active!C$21:E$960,3,FALSE)</f>
        <v>24911.001379514924</v>
      </c>
      <c r="F449" s="16" t="s">
        <v>234</v>
      </c>
      <c r="G449" t="str">
        <f t="shared" si="40"/>
        <v>39052.365</v>
      </c>
      <c r="H449" s="94">
        <f t="shared" si="41"/>
        <v>24911</v>
      </c>
      <c r="I449" s="103" t="s">
        <v>1392</v>
      </c>
      <c r="J449" s="104" t="s">
        <v>1393</v>
      </c>
      <c r="K449" s="103">
        <v>24911</v>
      </c>
      <c r="L449" s="103" t="s">
        <v>257</v>
      </c>
      <c r="M449" s="104" t="s">
        <v>1159</v>
      </c>
      <c r="N449" s="104"/>
      <c r="O449" s="105" t="s">
        <v>1394</v>
      </c>
      <c r="P449" s="105" t="s">
        <v>59</v>
      </c>
    </row>
    <row r="450" spans="1:16" x14ac:dyDescent="0.2">
      <c r="A450" s="94" t="str">
        <f t="shared" si="36"/>
        <v> HABZ 83 </v>
      </c>
      <c r="B450" s="16" t="str">
        <f t="shared" si="37"/>
        <v>I</v>
      </c>
      <c r="C450" s="94">
        <f t="shared" si="38"/>
        <v>39056.455999999998</v>
      </c>
      <c r="D450" t="str">
        <f t="shared" si="39"/>
        <v>vis</v>
      </c>
      <c r="E450">
        <f>VLOOKUP(C450,Active!C$21:E$960,3,FALSE)</f>
        <v>24917.992083809157</v>
      </c>
      <c r="F450" s="16" t="s">
        <v>234</v>
      </c>
      <c r="G450" t="str">
        <f t="shared" si="40"/>
        <v>39056.456</v>
      </c>
      <c r="H450" s="94">
        <f t="shared" si="41"/>
        <v>24918</v>
      </c>
      <c r="I450" s="103" t="s">
        <v>1395</v>
      </c>
      <c r="J450" s="104" t="s">
        <v>1396</v>
      </c>
      <c r="K450" s="103">
        <v>24918</v>
      </c>
      <c r="L450" s="103" t="s">
        <v>398</v>
      </c>
      <c r="M450" s="104" t="s">
        <v>1159</v>
      </c>
      <c r="N450" s="104"/>
      <c r="O450" s="105" t="s">
        <v>1394</v>
      </c>
      <c r="P450" s="105" t="s">
        <v>59</v>
      </c>
    </row>
    <row r="451" spans="1:16" x14ac:dyDescent="0.2">
      <c r="A451" s="94" t="str">
        <f t="shared" si="36"/>
        <v> HABZ 83 </v>
      </c>
      <c r="B451" s="16" t="str">
        <f t="shared" si="37"/>
        <v>I</v>
      </c>
      <c r="C451" s="94">
        <f t="shared" si="38"/>
        <v>39443.273999999998</v>
      </c>
      <c r="D451" t="str">
        <f t="shared" si="39"/>
        <v>vis</v>
      </c>
      <c r="E451">
        <f>VLOOKUP(C451,Active!C$21:E$960,3,FALSE)</f>
        <v>25578.987012600861</v>
      </c>
      <c r="F451" s="16" t="s">
        <v>234</v>
      </c>
      <c r="G451" t="str">
        <f t="shared" si="40"/>
        <v>39443.274</v>
      </c>
      <c r="H451" s="94">
        <f t="shared" si="41"/>
        <v>25579</v>
      </c>
      <c r="I451" s="103" t="s">
        <v>1397</v>
      </c>
      <c r="J451" s="104" t="s">
        <v>1398</v>
      </c>
      <c r="K451" s="103">
        <v>25579</v>
      </c>
      <c r="L451" s="103" t="s">
        <v>594</v>
      </c>
      <c r="M451" s="104" t="s">
        <v>1159</v>
      </c>
      <c r="N451" s="104"/>
      <c r="O451" s="105" t="s">
        <v>1394</v>
      </c>
      <c r="P451" s="105" t="s">
        <v>59</v>
      </c>
    </row>
    <row r="452" spans="1:16" x14ac:dyDescent="0.2">
      <c r="A452" s="94" t="str">
        <f t="shared" si="36"/>
        <v> BRNO 9 </v>
      </c>
      <c r="B452" s="16" t="str">
        <f t="shared" si="37"/>
        <v>I</v>
      </c>
      <c r="C452" s="94">
        <f t="shared" si="38"/>
        <v>39536.322</v>
      </c>
      <c r="D452" t="str">
        <f t="shared" si="39"/>
        <v>vis</v>
      </c>
      <c r="E452">
        <f>VLOOKUP(C452,Active!C$21:E$960,3,FALSE)</f>
        <v>25737.987514475677</v>
      </c>
      <c r="F452" s="16" t="s">
        <v>234</v>
      </c>
      <c r="G452" t="str">
        <f t="shared" si="40"/>
        <v>39536.322</v>
      </c>
      <c r="H452" s="94">
        <f t="shared" si="41"/>
        <v>25738</v>
      </c>
      <c r="I452" s="103" t="s">
        <v>1399</v>
      </c>
      <c r="J452" s="104" t="s">
        <v>1400</v>
      </c>
      <c r="K452" s="103">
        <v>25738</v>
      </c>
      <c r="L452" s="103" t="s">
        <v>351</v>
      </c>
      <c r="M452" s="104" t="s">
        <v>238</v>
      </c>
      <c r="N452" s="104"/>
      <c r="O452" s="105" t="s">
        <v>1401</v>
      </c>
      <c r="P452" s="105" t="s">
        <v>60</v>
      </c>
    </row>
    <row r="453" spans="1:16" x14ac:dyDescent="0.2">
      <c r="A453" s="94" t="str">
        <f t="shared" si="36"/>
        <v> HABZ 83 </v>
      </c>
      <c r="B453" s="16" t="str">
        <f t="shared" si="37"/>
        <v>I</v>
      </c>
      <c r="C453" s="94">
        <f t="shared" si="38"/>
        <v>40151.381000000001</v>
      </c>
      <c r="D453" t="str">
        <f t="shared" si="39"/>
        <v>vis</v>
      </c>
      <c r="E453">
        <f>VLOOKUP(C453,Active!C$21:E$960,3,FALSE)</f>
        <v>26789.000859014188</v>
      </c>
      <c r="F453" s="16" t="s">
        <v>234</v>
      </c>
      <c r="G453" t="str">
        <f t="shared" si="40"/>
        <v>40151.381</v>
      </c>
      <c r="H453" s="94">
        <f t="shared" si="41"/>
        <v>26789</v>
      </c>
      <c r="I453" s="103" t="s">
        <v>1402</v>
      </c>
      <c r="J453" s="104" t="s">
        <v>1403</v>
      </c>
      <c r="K453" s="103">
        <v>26789</v>
      </c>
      <c r="L453" s="103" t="s">
        <v>257</v>
      </c>
      <c r="M453" s="104" t="s">
        <v>1159</v>
      </c>
      <c r="N453" s="104"/>
      <c r="O453" s="105" t="s">
        <v>1394</v>
      </c>
      <c r="P453" s="105" t="s">
        <v>59</v>
      </c>
    </row>
    <row r="454" spans="1:16" x14ac:dyDescent="0.2">
      <c r="A454" s="94" t="str">
        <f t="shared" si="36"/>
        <v> HABZ 83 </v>
      </c>
      <c r="B454" s="16" t="str">
        <f t="shared" si="37"/>
        <v>I</v>
      </c>
      <c r="C454" s="94">
        <f t="shared" si="38"/>
        <v>41597.425999999999</v>
      </c>
      <c r="D454" t="str">
        <f t="shared" si="39"/>
        <v>vis</v>
      </c>
      <c r="E454">
        <f>VLOOKUP(C454,Active!C$21:E$960,3,FALSE)</f>
        <v>29260.003790120292</v>
      </c>
      <c r="F454" s="16" t="s">
        <v>234</v>
      </c>
      <c r="G454" t="str">
        <f t="shared" si="40"/>
        <v>41597.426</v>
      </c>
      <c r="H454" s="94">
        <f t="shared" si="41"/>
        <v>29260</v>
      </c>
      <c r="I454" s="103" t="s">
        <v>1404</v>
      </c>
      <c r="J454" s="104" t="s">
        <v>1405</v>
      </c>
      <c r="K454" s="103">
        <v>29260</v>
      </c>
      <c r="L454" s="103" t="s">
        <v>276</v>
      </c>
      <c r="M454" s="104" t="s">
        <v>1159</v>
      </c>
      <c r="N454" s="104"/>
      <c r="O454" s="105" t="s">
        <v>1394</v>
      </c>
      <c r="P454" s="105" t="s">
        <v>59</v>
      </c>
    </row>
    <row r="455" spans="1:16" x14ac:dyDescent="0.2">
      <c r="A455" s="94" t="str">
        <f t="shared" si="36"/>
        <v> HABZ 83 </v>
      </c>
      <c r="B455" s="16" t="str">
        <f t="shared" si="37"/>
        <v>I</v>
      </c>
      <c r="C455" s="94">
        <f t="shared" si="38"/>
        <v>42009.408000000003</v>
      </c>
      <c r="D455" t="str">
        <f t="shared" si="39"/>
        <v>vis</v>
      </c>
      <c r="E455">
        <f>VLOOKUP(C455,Active!C$21:E$960,3,FALSE)</f>
        <v>29963.998983605255</v>
      </c>
      <c r="F455" s="16" t="s">
        <v>234</v>
      </c>
      <c r="G455" t="str">
        <f t="shared" si="40"/>
        <v>42009.408</v>
      </c>
      <c r="H455" s="94">
        <f t="shared" si="41"/>
        <v>29964</v>
      </c>
      <c r="I455" s="103" t="s">
        <v>1406</v>
      </c>
      <c r="J455" s="104" t="s">
        <v>1407</v>
      </c>
      <c r="K455" s="103">
        <v>29964</v>
      </c>
      <c r="L455" s="103" t="s">
        <v>243</v>
      </c>
      <c r="M455" s="104" t="s">
        <v>1159</v>
      </c>
      <c r="N455" s="104"/>
      <c r="O455" s="105" t="s">
        <v>1394</v>
      </c>
      <c r="P455" s="105" t="s">
        <v>59</v>
      </c>
    </row>
    <row r="456" spans="1:16" x14ac:dyDescent="0.2">
      <c r="A456" s="94" t="str">
        <f t="shared" si="36"/>
        <v> HABZ 83 </v>
      </c>
      <c r="B456" s="16" t="str">
        <f t="shared" si="37"/>
        <v>I</v>
      </c>
      <c r="C456" s="94">
        <f t="shared" si="38"/>
        <v>42036.321000000004</v>
      </c>
      <c r="D456" t="str">
        <f t="shared" si="39"/>
        <v>vis</v>
      </c>
      <c r="E456">
        <f>VLOOKUP(C456,Active!C$21:E$960,3,FALSE)</f>
        <v>30009.987940992374</v>
      </c>
      <c r="F456" s="16" t="s">
        <v>234</v>
      </c>
      <c r="G456" t="str">
        <f t="shared" si="40"/>
        <v>42036.321</v>
      </c>
      <c r="H456" s="94">
        <f t="shared" si="41"/>
        <v>30010</v>
      </c>
      <c r="I456" s="103" t="s">
        <v>1408</v>
      </c>
      <c r="J456" s="104" t="s">
        <v>1409</v>
      </c>
      <c r="K456" s="103">
        <v>30010</v>
      </c>
      <c r="L456" s="103" t="s">
        <v>351</v>
      </c>
      <c r="M456" s="104" t="s">
        <v>1159</v>
      </c>
      <c r="N456" s="104"/>
      <c r="O456" s="105" t="s">
        <v>1394</v>
      </c>
      <c r="P456" s="105" t="s">
        <v>59</v>
      </c>
    </row>
    <row r="457" spans="1:16" x14ac:dyDescent="0.2">
      <c r="A457" s="94" t="str">
        <f t="shared" si="36"/>
        <v> HABZ 83 </v>
      </c>
      <c r="B457" s="16" t="str">
        <f t="shared" si="37"/>
        <v>I</v>
      </c>
      <c r="C457" s="94">
        <f t="shared" si="38"/>
        <v>42427.231</v>
      </c>
      <c r="D457" t="str">
        <f t="shared" si="39"/>
        <v>vis</v>
      </c>
      <c r="E457">
        <f>VLOOKUP(C457,Active!C$21:E$960,3,FALSE)</f>
        <v>30677.975282879161</v>
      </c>
      <c r="F457" s="16" t="s">
        <v>234</v>
      </c>
      <c r="G457" t="str">
        <f t="shared" si="40"/>
        <v>42427.231</v>
      </c>
      <c r="H457" s="94">
        <f t="shared" si="41"/>
        <v>30678</v>
      </c>
      <c r="I457" s="103" t="s">
        <v>1410</v>
      </c>
      <c r="J457" s="104" t="s">
        <v>1411</v>
      </c>
      <c r="K457" s="103">
        <v>30678</v>
      </c>
      <c r="L457" s="103" t="s">
        <v>1246</v>
      </c>
      <c r="M457" s="104" t="s">
        <v>1159</v>
      </c>
      <c r="N457" s="104"/>
      <c r="O457" s="105" t="s">
        <v>1394</v>
      </c>
      <c r="P457" s="105" t="s">
        <v>59</v>
      </c>
    </row>
    <row r="458" spans="1:16" x14ac:dyDescent="0.2">
      <c r="A458" s="94" t="str">
        <f t="shared" si="36"/>
        <v> AVSJ 7.40 </v>
      </c>
      <c r="B458" s="16" t="str">
        <f t="shared" si="37"/>
        <v>I</v>
      </c>
      <c r="C458" s="94">
        <f t="shared" si="38"/>
        <v>42684.737999999998</v>
      </c>
      <c r="D458" t="str">
        <f t="shared" si="39"/>
        <v>vis</v>
      </c>
      <c r="E458">
        <f>VLOOKUP(C458,Active!C$21:E$960,3,FALSE)</f>
        <v>31118.003464422844</v>
      </c>
      <c r="F458" s="16" t="s">
        <v>234</v>
      </c>
      <c r="G458" t="str">
        <f t="shared" si="40"/>
        <v>42684.738</v>
      </c>
      <c r="H458" s="94">
        <f t="shared" si="41"/>
        <v>31118</v>
      </c>
      <c r="I458" s="103" t="s">
        <v>1412</v>
      </c>
      <c r="J458" s="104" t="s">
        <v>1413</v>
      </c>
      <c r="K458" s="103">
        <v>31118</v>
      </c>
      <c r="L458" s="103" t="s">
        <v>276</v>
      </c>
      <c r="M458" s="104" t="s">
        <v>238</v>
      </c>
      <c r="N458" s="104"/>
      <c r="O458" s="105" t="s">
        <v>308</v>
      </c>
      <c r="P458" s="105" t="s">
        <v>72</v>
      </c>
    </row>
    <row r="459" spans="1:16" x14ac:dyDescent="0.2">
      <c r="A459" s="94" t="str">
        <f t="shared" ref="A459:A527" si="42">P459</f>
        <v> AVSJ 7.40 </v>
      </c>
      <c r="B459" s="16" t="str">
        <f t="shared" ref="B459:B527" si="43">IF(H459=INT(H459),"I","II")</f>
        <v>I</v>
      </c>
      <c r="C459" s="94">
        <f t="shared" ref="C459:C527" si="44">1*G459</f>
        <v>42688.834999999999</v>
      </c>
      <c r="D459" t="str">
        <f t="shared" ref="D459:D527" si="45">VLOOKUP(F459,I$1:J$5,2,FALSE)</f>
        <v>vis</v>
      </c>
      <c r="E459">
        <f>VLOOKUP(C459,Active!C$21:E$960,3,FALSE)</f>
        <v>31125.004421522204</v>
      </c>
      <c r="F459" s="16" t="s">
        <v>234</v>
      </c>
      <c r="G459" t="str">
        <f t="shared" ref="G459:G527" si="46">MID(I459,3,LEN(I459)-3)</f>
        <v>42688.835</v>
      </c>
      <c r="H459" s="94">
        <f t="shared" ref="H459:H527" si="47">1*K459</f>
        <v>31125</v>
      </c>
      <c r="I459" s="103" t="s">
        <v>1414</v>
      </c>
      <c r="J459" s="104" t="s">
        <v>1415</v>
      </c>
      <c r="K459" s="103">
        <v>31125</v>
      </c>
      <c r="L459" s="103" t="s">
        <v>411</v>
      </c>
      <c r="M459" s="104" t="s">
        <v>238</v>
      </c>
      <c r="N459" s="104"/>
      <c r="O459" s="105" t="s">
        <v>308</v>
      </c>
      <c r="P459" s="105" t="s">
        <v>72</v>
      </c>
    </row>
    <row r="460" spans="1:16" x14ac:dyDescent="0.2">
      <c r="A460" s="94" t="str">
        <f t="shared" si="42"/>
        <v> AVSJ 7.40 </v>
      </c>
      <c r="B460" s="16" t="str">
        <f t="shared" si="43"/>
        <v>I</v>
      </c>
      <c r="C460" s="94">
        <f t="shared" si="44"/>
        <v>42715.754000000001</v>
      </c>
      <c r="D460" t="str">
        <f t="shared" si="45"/>
        <v>vis</v>
      </c>
      <c r="E460">
        <f>VLOOKUP(C460,Active!C$21:E$960,3,FALSE)</f>
        <v>31171.003631714455</v>
      </c>
      <c r="F460" s="16" t="s">
        <v>234</v>
      </c>
      <c r="G460" t="str">
        <f t="shared" si="46"/>
        <v>42715.754</v>
      </c>
      <c r="H460" s="94">
        <f t="shared" si="47"/>
        <v>31171</v>
      </c>
      <c r="I460" s="103" t="s">
        <v>1416</v>
      </c>
      <c r="J460" s="104" t="s">
        <v>1417</v>
      </c>
      <c r="K460" s="103">
        <v>31171</v>
      </c>
      <c r="L460" s="103" t="s">
        <v>276</v>
      </c>
      <c r="M460" s="104" t="s">
        <v>238</v>
      </c>
      <c r="N460" s="104"/>
      <c r="O460" s="105" t="s">
        <v>308</v>
      </c>
      <c r="P460" s="105" t="s">
        <v>72</v>
      </c>
    </row>
    <row r="461" spans="1:16" x14ac:dyDescent="0.2">
      <c r="A461" s="94" t="str">
        <f t="shared" si="42"/>
        <v> AVSJ 7.40 </v>
      </c>
      <c r="B461" s="16" t="str">
        <f t="shared" si="43"/>
        <v>I</v>
      </c>
      <c r="C461" s="94">
        <f t="shared" si="44"/>
        <v>42722.777000000002</v>
      </c>
      <c r="D461" t="str">
        <f t="shared" si="45"/>
        <v>vis</v>
      </c>
      <c r="E461">
        <f>VLOOKUP(C461,Active!C$21:E$960,3,FALSE)</f>
        <v>31183.00454011299</v>
      </c>
      <c r="F461" s="16" t="s">
        <v>234</v>
      </c>
      <c r="G461" t="str">
        <f t="shared" si="46"/>
        <v>42722.777</v>
      </c>
      <c r="H461" s="94">
        <f t="shared" si="47"/>
        <v>31183</v>
      </c>
      <c r="I461" s="103" t="s">
        <v>1418</v>
      </c>
      <c r="J461" s="104" t="s">
        <v>1419</v>
      </c>
      <c r="K461" s="103">
        <v>31183</v>
      </c>
      <c r="L461" s="103" t="s">
        <v>411</v>
      </c>
      <c r="M461" s="104" t="s">
        <v>238</v>
      </c>
      <c r="N461" s="104"/>
      <c r="O461" s="105" t="s">
        <v>308</v>
      </c>
      <c r="P461" s="105" t="s">
        <v>72</v>
      </c>
    </row>
    <row r="462" spans="1:16" x14ac:dyDescent="0.2">
      <c r="A462" s="94" t="str">
        <f t="shared" si="42"/>
        <v> AVSJ 7.40 </v>
      </c>
      <c r="B462" s="16" t="str">
        <f t="shared" si="43"/>
        <v>I</v>
      </c>
      <c r="C462" s="94">
        <f t="shared" si="44"/>
        <v>42728.631000000001</v>
      </c>
      <c r="D462" t="str">
        <f t="shared" si="45"/>
        <v>vis</v>
      </c>
      <c r="E462">
        <f>VLOOKUP(C462,Active!C$21:E$960,3,FALSE)</f>
        <v>31193.007860313046</v>
      </c>
      <c r="F462" s="16" t="s">
        <v>234</v>
      </c>
      <c r="G462" t="str">
        <f t="shared" si="46"/>
        <v>42728.631</v>
      </c>
      <c r="H462" s="94">
        <f t="shared" si="47"/>
        <v>31193</v>
      </c>
      <c r="I462" s="103" t="s">
        <v>1420</v>
      </c>
      <c r="J462" s="104" t="s">
        <v>1421</v>
      </c>
      <c r="K462" s="103">
        <v>31193</v>
      </c>
      <c r="L462" s="103" t="s">
        <v>268</v>
      </c>
      <c r="M462" s="104" t="s">
        <v>238</v>
      </c>
      <c r="N462" s="104"/>
      <c r="O462" s="105" t="s">
        <v>308</v>
      </c>
      <c r="P462" s="105" t="s">
        <v>72</v>
      </c>
    </row>
    <row r="463" spans="1:16" x14ac:dyDescent="0.2">
      <c r="A463" s="94" t="str">
        <f t="shared" si="42"/>
        <v> AVSJ 7.40 </v>
      </c>
      <c r="B463" s="16" t="str">
        <f t="shared" si="43"/>
        <v>I</v>
      </c>
      <c r="C463" s="94">
        <f t="shared" si="44"/>
        <v>42745.599000000002</v>
      </c>
      <c r="D463" t="str">
        <f t="shared" si="45"/>
        <v>vis</v>
      </c>
      <c r="E463">
        <f>VLOOKUP(C463,Active!C$21:E$960,3,FALSE)</f>
        <v>31222.002793205877</v>
      </c>
      <c r="F463" s="16" t="s">
        <v>234</v>
      </c>
      <c r="G463" t="str">
        <f t="shared" si="46"/>
        <v>42745.599</v>
      </c>
      <c r="H463" s="94">
        <f t="shared" si="47"/>
        <v>31222</v>
      </c>
      <c r="I463" s="103" t="s">
        <v>1422</v>
      </c>
      <c r="J463" s="104" t="s">
        <v>1423</v>
      </c>
      <c r="K463" s="103">
        <v>31222</v>
      </c>
      <c r="L463" s="103" t="s">
        <v>276</v>
      </c>
      <c r="M463" s="104" t="s">
        <v>238</v>
      </c>
      <c r="N463" s="104"/>
      <c r="O463" s="105" t="s">
        <v>308</v>
      </c>
      <c r="P463" s="105" t="s">
        <v>72</v>
      </c>
    </row>
    <row r="464" spans="1:16" x14ac:dyDescent="0.2">
      <c r="A464" s="94" t="str">
        <f t="shared" si="42"/>
        <v> AN 301.328 </v>
      </c>
      <c r="B464" s="16" t="str">
        <f t="shared" si="43"/>
        <v>I</v>
      </c>
      <c r="C464" s="94">
        <f t="shared" si="44"/>
        <v>43019.474999999999</v>
      </c>
      <c r="D464" t="str">
        <f t="shared" si="45"/>
        <v>vis</v>
      </c>
      <c r="E464">
        <f>VLOOKUP(C464,Active!C$21:E$960,3,FALSE)</f>
        <v>31690.002335930763</v>
      </c>
      <c r="F464" s="16" t="s">
        <v>234</v>
      </c>
      <c r="G464" t="str">
        <f t="shared" si="46"/>
        <v>43019.475</v>
      </c>
      <c r="H464" s="94">
        <f t="shared" si="47"/>
        <v>31690</v>
      </c>
      <c r="I464" s="103" t="s">
        <v>1424</v>
      </c>
      <c r="J464" s="104" t="s">
        <v>1425</v>
      </c>
      <c r="K464" s="103">
        <v>31690</v>
      </c>
      <c r="L464" s="103" t="s">
        <v>257</v>
      </c>
      <c r="M464" s="104" t="s">
        <v>238</v>
      </c>
      <c r="N464" s="104"/>
      <c r="O464" s="105" t="s">
        <v>1426</v>
      </c>
      <c r="P464" s="105" t="s">
        <v>78</v>
      </c>
    </row>
    <row r="465" spans="1:16" x14ac:dyDescent="0.2">
      <c r="A465" s="94" t="str">
        <f t="shared" si="42"/>
        <v> AN 301.328 </v>
      </c>
      <c r="B465" s="16" t="str">
        <f t="shared" si="43"/>
        <v>I</v>
      </c>
      <c r="C465" s="94">
        <f t="shared" si="44"/>
        <v>43162.266000000003</v>
      </c>
      <c r="D465" t="str">
        <f t="shared" si="45"/>
        <v>vis</v>
      </c>
      <c r="E465">
        <f>VLOOKUP(C465,Active!C$21:E$960,3,FALSE)</f>
        <v>31934.00371869242</v>
      </c>
      <c r="F465" s="16" t="s">
        <v>234</v>
      </c>
      <c r="G465" t="str">
        <f t="shared" si="46"/>
        <v>43162.266</v>
      </c>
      <c r="H465" s="94">
        <f t="shared" si="47"/>
        <v>31934</v>
      </c>
      <c r="I465" s="103" t="s">
        <v>1427</v>
      </c>
      <c r="J465" s="104" t="s">
        <v>1428</v>
      </c>
      <c r="K465" s="103">
        <v>31934</v>
      </c>
      <c r="L465" s="103" t="s">
        <v>276</v>
      </c>
      <c r="M465" s="104" t="s">
        <v>238</v>
      </c>
      <c r="N465" s="104"/>
      <c r="O465" s="105" t="s">
        <v>1426</v>
      </c>
      <c r="P465" s="105" t="s">
        <v>78</v>
      </c>
    </row>
    <row r="466" spans="1:16" x14ac:dyDescent="0.2">
      <c r="A466" s="94" t="str">
        <f t="shared" si="42"/>
        <v> IAPP 58.4 </v>
      </c>
      <c r="B466" s="16" t="str">
        <f t="shared" si="43"/>
        <v>I</v>
      </c>
      <c r="C466" s="94">
        <f t="shared" si="44"/>
        <v>48567.809099999999</v>
      </c>
      <c r="D466" t="str">
        <f t="shared" si="45"/>
        <v>vis</v>
      </c>
      <c r="E466">
        <f>VLOOKUP(C466,Active!C$21:E$960,3,FALSE)</f>
        <v>41171.000384992825</v>
      </c>
      <c r="F466" s="16" t="s">
        <v>234</v>
      </c>
      <c r="G466" t="str">
        <f t="shared" si="46"/>
        <v>48567.8091</v>
      </c>
      <c r="H466" s="94">
        <f t="shared" si="47"/>
        <v>41171</v>
      </c>
      <c r="I466" s="103" t="s">
        <v>1429</v>
      </c>
      <c r="J466" s="104" t="s">
        <v>1430</v>
      </c>
      <c r="K466" s="103">
        <v>41171</v>
      </c>
      <c r="L466" s="103" t="s">
        <v>958</v>
      </c>
      <c r="M466" s="104" t="s">
        <v>909</v>
      </c>
      <c r="N466" s="104" t="s">
        <v>910</v>
      </c>
      <c r="O466" s="105" t="s">
        <v>1431</v>
      </c>
      <c r="P466" s="105" t="s">
        <v>44</v>
      </c>
    </row>
    <row r="467" spans="1:16" x14ac:dyDescent="0.2">
      <c r="A467" s="94" t="str">
        <f t="shared" si="42"/>
        <v> IAPP 58.4 </v>
      </c>
      <c r="B467" s="16" t="str">
        <f t="shared" si="43"/>
        <v>II</v>
      </c>
      <c r="C467" s="94">
        <f t="shared" si="44"/>
        <v>48568.688000000002</v>
      </c>
      <c r="D467" t="str">
        <f t="shared" si="45"/>
        <v>vis</v>
      </c>
      <c r="E467">
        <f>VLOOKUP(C467,Active!C$21:E$960,3,FALSE)</f>
        <v>41172.502250063524</v>
      </c>
      <c r="F467" s="16" t="s">
        <v>234</v>
      </c>
      <c r="G467" t="str">
        <f t="shared" si="46"/>
        <v>48568.6880</v>
      </c>
      <c r="H467" s="94">
        <f t="shared" si="47"/>
        <v>41172.5</v>
      </c>
      <c r="I467" s="103" t="s">
        <v>1432</v>
      </c>
      <c r="J467" s="104" t="s">
        <v>1433</v>
      </c>
      <c r="K467" s="103">
        <v>41172.5</v>
      </c>
      <c r="L467" s="103" t="s">
        <v>1434</v>
      </c>
      <c r="M467" s="104" t="s">
        <v>909</v>
      </c>
      <c r="N467" s="104" t="s">
        <v>910</v>
      </c>
      <c r="O467" s="105" t="s">
        <v>1431</v>
      </c>
      <c r="P467" s="105" t="s">
        <v>44</v>
      </c>
    </row>
    <row r="468" spans="1:16" x14ac:dyDescent="0.2">
      <c r="A468" s="94" t="str">
        <f t="shared" si="42"/>
        <v> IAPP 58.4 </v>
      </c>
      <c r="B468" s="16" t="str">
        <f t="shared" si="43"/>
        <v>I</v>
      </c>
      <c r="C468" s="94">
        <f t="shared" si="44"/>
        <v>48573.657800000001</v>
      </c>
      <c r="D468" t="str">
        <f t="shared" si="45"/>
        <v>vis</v>
      </c>
      <c r="E468">
        <f>VLOOKUP(C468,Active!C$21:E$960,3,FALSE)</f>
        <v>41180.99464854836</v>
      </c>
      <c r="F468" s="16" t="s">
        <v>234</v>
      </c>
      <c r="G468" t="str">
        <f t="shared" si="46"/>
        <v>48573.6578</v>
      </c>
      <c r="H468" s="94">
        <f t="shared" si="47"/>
        <v>41181</v>
      </c>
      <c r="I468" s="103" t="s">
        <v>1435</v>
      </c>
      <c r="J468" s="104" t="s">
        <v>1436</v>
      </c>
      <c r="K468" s="103">
        <v>41181</v>
      </c>
      <c r="L468" s="103" t="s">
        <v>1437</v>
      </c>
      <c r="M468" s="104" t="s">
        <v>909</v>
      </c>
      <c r="N468" s="104" t="s">
        <v>910</v>
      </c>
      <c r="O468" s="105" t="s">
        <v>1431</v>
      </c>
      <c r="P468" s="105" t="s">
        <v>44</v>
      </c>
    </row>
    <row r="469" spans="1:16" x14ac:dyDescent="0.2">
      <c r="A469" s="94" t="str">
        <f t="shared" si="42"/>
        <v>VSB 47 </v>
      </c>
      <c r="B469" s="16" t="str">
        <f t="shared" si="43"/>
        <v>I</v>
      </c>
      <c r="C469" s="94">
        <f t="shared" si="44"/>
        <v>49730.021999999997</v>
      </c>
      <c r="D469" t="str">
        <f t="shared" si="45"/>
        <v>vis</v>
      </c>
      <c r="E469">
        <f>VLOOKUP(C469,Active!C$21:E$960,3,FALSE)</f>
        <v>43156.990781190259</v>
      </c>
      <c r="F469" s="16" t="s">
        <v>234</v>
      </c>
      <c r="G469" t="str">
        <f t="shared" si="46"/>
        <v>49730.022</v>
      </c>
      <c r="H469" s="94">
        <f t="shared" si="47"/>
        <v>43157</v>
      </c>
      <c r="I469" s="103" t="s">
        <v>1438</v>
      </c>
      <c r="J469" s="104" t="s">
        <v>1439</v>
      </c>
      <c r="K469" s="103">
        <v>43157</v>
      </c>
      <c r="L469" s="103" t="s">
        <v>398</v>
      </c>
      <c r="M469" s="104" t="s">
        <v>238</v>
      </c>
      <c r="N469" s="104"/>
      <c r="O469" s="105" t="s">
        <v>1440</v>
      </c>
      <c r="P469" s="106" t="s">
        <v>147</v>
      </c>
    </row>
    <row r="470" spans="1:16" x14ac:dyDescent="0.2">
      <c r="A470" s="94" t="str">
        <f t="shared" si="42"/>
        <v> AOEB 4 </v>
      </c>
      <c r="B470" s="16" t="str">
        <f t="shared" si="43"/>
        <v>I</v>
      </c>
      <c r="C470" s="94">
        <f t="shared" si="44"/>
        <v>50349.760000000002</v>
      </c>
      <c r="D470" t="str">
        <f t="shared" si="45"/>
        <v>vis</v>
      </c>
      <c r="E470">
        <f>VLOOKUP(C470,Active!C$21:E$960,3,FALSE)</f>
        <v>44215.999604925244</v>
      </c>
      <c r="F470" s="16" t="s">
        <v>234</v>
      </c>
      <c r="G470" t="str">
        <f t="shared" si="46"/>
        <v>50349.760</v>
      </c>
      <c r="H470" s="94">
        <f t="shared" si="47"/>
        <v>44216</v>
      </c>
      <c r="I470" s="103" t="s">
        <v>1441</v>
      </c>
      <c r="J470" s="104" t="s">
        <v>1442</v>
      </c>
      <c r="K470" s="103">
        <v>44216</v>
      </c>
      <c r="L470" s="103" t="s">
        <v>450</v>
      </c>
      <c r="M470" s="104" t="s">
        <v>238</v>
      </c>
      <c r="N470" s="104"/>
      <c r="O470" s="105" t="s">
        <v>308</v>
      </c>
      <c r="P470" s="105" t="s">
        <v>154</v>
      </c>
    </row>
    <row r="471" spans="1:16" x14ac:dyDescent="0.2">
      <c r="A471" s="94" t="str">
        <f t="shared" si="42"/>
        <v> AOEB 4 </v>
      </c>
      <c r="B471" s="16" t="str">
        <f t="shared" si="43"/>
        <v>I</v>
      </c>
      <c r="C471" s="94">
        <f t="shared" si="44"/>
        <v>50461.542000000001</v>
      </c>
      <c r="D471" t="str">
        <f t="shared" si="45"/>
        <v>vis</v>
      </c>
      <c r="E471">
        <f>VLOOKUP(C471,Active!C$21:E$960,3,FALSE)</f>
        <v>44407.012782001264</v>
      </c>
      <c r="F471" s="16" t="s">
        <v>234</v>
      </c>
      <c r="G471" t="str">
        <f t="shared" si="46"/>
        <v>50461.542</v>
      </c>
      <c r="H471" s="94">
        <f t="shared" si="47"/>
        <v>44407</v>
      </c>
      <c r="I471" s="103" t="s">
        <v>1443</v>
      </c>
      <c r="J471" s="104" t="s">
        <v>1444</v>
      </c>
      <c r="K471" s="103">
        <v>44407</v>
      </c>
      <c r="L471" s="103" t="s">
        <v>480</v>
      </c>
      <c r="M471" s="104" t="s">
        <v>238</v>
      </c>
      <c r="N471" s="104"/>
      <c r="O471" s="105" t="s">
        <v>1445</v>
      </c>
      <c r="P471" s="105" t="s">
        <v>154</v>
      </c>
    </row>
    <row r="472" spans="1:16" x14ac:dyDescent="0.2">
      <c r="A472" s="94" t="str">
        <f t="shared" si="42"/>
        <v> BBS 121 </v>
      </c>
      <c r="B472" s="16" t="str">
        <f t="shared" si="43"/>
        <v>I</v>
      </c>
      <c r="C472" s="94">
        <f t="shared" si="44"/>
        <v>51433.562400000003</v>
      </c>
      <c r="D472" t="str">
        <f t="shared" si="45"/>
        <v>vis</v>
      </c>
      <c r="E472">
        <f>VLOOKUP(C472,Active!C$21:E$960,3,FALSE)</f>
        <v>46068.002071750154</v>
      </c>
      <c r="F472" s="16" t="s">
        <v>234</v>
      </c>
      <c r="G472" t="str">
        <f t="shared" si="46"/>
        <v>51433.5624</v>
      </c>
      <c r="H472" s="94">
        <f t="shared" si="47"/>
        <v>46068</v>
      </c>
      <c r="I472" s="103" t="s">
        <v>1446</v>
      </c>
      <c r="J472" s="104" t="s">
        <v>1447</v>
      </c>
      <c r="K472" s="103">
        <v>46068</v>
      </c>
      <c r="L472" s="103" t="s">
        <v>1448</v>
      </c>
      <c r="M472" s="104" t="s">
        <v>909</v>
      </c>
      <c r="N472" s="104" t="s">
        <v>910</v>
      </c>
      <c r="O472" s="105" t="s">
        <v>239</v>
      </c>
      <c r="P472" s="105" t="s">
        <v>163</v>
      </c>
    </row>
    <row r="473" spans="1:16" x14ac:dyDescent="0.2">
      <c r="A473" s="94" t="str">
        <f t="shared" si="42"/>
        <v> BBS 121 </v>
      </c>
      <c r="B473" s="16" t="str">
        <f t="shared" si="43"/>
        <v>I</v>
      </c>
      <c r="C473" s="94">
        <f t="shared" si="44"/>
        <v>51435.324000000001</v>
      </c>
      <c r="D473" t="str">
        <f t="shared" si="45"/>
        <v>vis</v>
      </c>
      <c r="E473">
        <f>VLOOKUP(C473,Active!C$21:E$960,3,FALSE)</f>
        <v>46071.012295334782</v>
      </c>
      <c r="F473" s="16" t="s">
        <v>234</v>
      </c>
      <c r="G473" t="str">
        <f t="shared" si="46"/>
        <v>51435.324</v>
      </c>
      <c r="H473" s="94">
        <f t="shared" si="47"/>
        <v>46071</v>
      </c>
      <c r="I473" s="103" t="s">
        <v>1449</v>
      </c>
      <c r="J473" s="104" t="s">
        <v>1450</v>
      </c>
      <c r="K473" s="103">
        <v>46071</v>
      </c>
      <c r="L473" s="103" t="s">
        <v>480</v>
      </c>
      <c r="M473" s="104" t="s">
        <v>238</v>
      </c>
      <c r="N473" s="104"/>
      <c r="O473" s="105" t="s">
        <v>244</v>
      </c>
      <c r="P473" s="105" t="s">
        <v>163</v>
      </c>
    </row>
    <row r="474" spans="1:16" x14ac:dyDescent="0.2">
      <c r="A474" s="94" t="str">
        <f t="shared" si="42"/>
        <v> BBS 123 </v>
      </c>
      <c r="B474" s="16" t="str">
        <f t="shared" si="43"/>
        <v>I</v>
      </c>
      <c r="C474" s="94">
        <f t="shared" si="44"/>
        <v>51796.391000000003</v>
      </c>
      <c r="D474" t="str">
        <f t="shared" si="45"/>
        <v>vis</v>
      </c>
      <c r="E474">
        <f>VLOOKUP(C474,Active!C$21:E$960,3,FALSE)</f>
        <v>46688.003893331865</v>
      </c>
      <c r="F474" s="16" t="s">
        <v>234</v>
      </c>
      <c r="G474" t="str">
        <f t="shared" si="46"/>
        <v>51796.391</v>
      </c>
      <c r="H474" s="94">
        <f t="shared" si="47"/>
        <v>46688</v>
      </c>
      <c r="I474" s="103" t="s">
        <v>1451</v>
      </c>
      <c r="J474" s="104" t="s">
        <v>1452</v>
      </c>
      <c r="K474" s="103">
        <v>46688</v>
      </c>
      <c r="L474" s="103" t="s">
        <v>276</v>
      </c>
      <c r="M474" s="104" t="s">
        <v>238</v>
      </c>
      <c r="N474" s="104"/>
      <c r="O474" s="105" t="s">
        <v>244</v>
      </c>
      <c r="P474" s="105" t="s">
        <v>167</v>
      </c>
    </row>
    <row r="475" spans="1:16" x14ac:dyDescent="0.2">
      <c r="A475" s="94" t="str">
        <f t="shared" si="42"/>
        <v> AOEB 8 </v>
      </c>
      <c r="B475" s="16" t="str">
        <f t="shared" si="43"/>
        <v>I</v>
      </c>
      <c r="C475" s="94">
        <f t="shared" si="44"/>
        <v>51835.597399999999</v>
      </c>
      <c r="D475" t="str">
        <f t="shared" si="45"/>
        <v>vis</v>
      </c>
      <c r="E475">
        <f>VLOOKUP(C475,Active!C$21:E$960,3,FALSE)</f>
        <v>46754.999823139107</v>
      </c>
      <c r="F475" s="16" t="s">
        <v>234</v>
      </c>
      <c r="G475" t="str">
        <f t="shared" si="46"/>
        <v>51835.5974</v>
      </c>
      <c r="H475" s="94">
        <f t="shared" si="47"/>
        <v>46755</v>
      </c>
      <c r="I475" s="103" t="s">
        <v>1453</v>
      </c>
      <c r="J475" s="104" t="s">
        <v>1454</v>
      </c>
      <c r="K475" s="103">
        <v>46755</v>
      </c>
      <c r="L475" s="103" t="s">
        <v>1455</v>
      </c>
      <c r="M475" s="104" t="s">
        <v>813</v>
      </c>
      <c r="N475" s="104" t="s">
        <v>1052</v>
      </c>
      <c r="O475" s="105" t="s">
        <v>1078</v>
      </c>
      <c r="P475" s="105" t="s">
        <v>168</v>
      </c>
    </row>
    <row r="476" spans="1:16" x14ac:dyDescent="0.2">
      <c r="A476" s="94" t="str">
        <f t="shared" si="42"/>
        <v> BBS 124 </v>
      </c>
      <c r="B476" s="16" t="str">
        <f t="shared" si="43"/>
        <v>I</v>
      </c>
      <c r="C476" s="94">
        <f t="shared" si="44"/>
        <v>51840.277999999998</v>
      </c>
      <c r="D476" t="str">
        <f t="shared" si="45"/>
        <v>vis</v>
      </c>
      <c r="E476">
        <f>VLOOKUP(C476,Active!C$21:E$960,3,FALSE)</f>
        <v>46762.998036416931</v>
      </c>
      <c r="F476" s="16" t="s">
        <v>234</v>
      </c>
      <c r="G476" t="str">
        <f t="shared" si="46"/>
        <v>51840.278</v>
      </c>
      <c r="H476" s="94">
        <f t="shared" si="47"/>
        <v>46763</v>
      </c>
      <c r="I476" s="103" t="s">
        <v>1456</v>
      </c>
      <c r="J476" s="104" t="s">
        <v>1457</v>
      </c>
      <c r="K476" s="103">
        <v>46763</v>
      </c>
      <c r="L476" s="103" t="s">
        <v>243</v>
      </c>
      <c r="M476" s="104" t="s">
        <v>238</v>
      </c>
      <c r="N476" s="104"/>
      <c r="O476" s="105" t="s">
        <v>244</v>
      </c>
      <c r="P476" s="105" t="s">
        <v>169</v>
      </c>
    </row>
    <row r="477" spans="1:16" x14ac:dyDescent="0.2">
      <c r="A477" s="94" t="str">
        <f t="shared" si="42"/>
        <v> AOEB 8 </v>
      </c>
      <c r="B477" s="16" t="str">
        <f t="shared" si="43"/>
        <v>I</v>
      </c>
      <c r="C477" s="94">
        <f t="shared" si="44"/>
        <v>51869.541400000002</v>
      </c>
      <c r="D477" t="str">
        <f t="shared" si="45"/>
        <v>vis</v>
      </c>
      <c r="E477">
        <f>VLOOKUP(C477,Active!C$21:E$960,3,FALSE)</f>
        <v>46813.003359331597</v>
      </c>
      <c r="F477" s="16" t="s">
        <v>234</v>
      </c>
      <c r="G477" t="str">
        <f t="shared" si="46"/>
        <v>51869.5414</v>
      </c>
      <c r="H477" s="94">
        <f t="shared" si="47"/>
        <v>46813</v>
      </c>
      <c r="I477" s="103" t="s">
        <v>1458</v>
      </c>
      <c r="J477" s="104" t="s">
        <v>1459</v>
      </c>
      <c r="K477" s="103">
        <v>46813</v>
      </c>
      <c r="L477" s="103" t="s">
        <v>1460</v>
      </c>
      <c r="M477" s="104" t="s">
        <v>813</v>
      </c>
      <c r="N477" s="104" t="s">
        <v>1052</v>
      </c>
      <c r="O477" s="105" t="s">
        <v>1461</v>
      </c>
      <c r="P477" s="105" t="s">
        <v>168</v>
      </c>
    </row>
    <row r="478" spans="1:16" x14ac:dyDescent="0.2">
      <c r="A478" s="94" t="str">
        <f t="shared" si="42"/>
        <v> AOEB 8 </v>
      </c>
      <c r="B478" s="16" t="str">
        <f t="shared" si="43"/>
        <v>I</v>
      </c>
      <c r="C478" s="94">
        <f t="shared" si="44"/>
        <v>51870.710899999998</v>
      </c>
      <c r="D478" t="str">
        <f t="shared" si="45"/>
        <v>vis</v>
      </c>
      <c r="E478">
        <f>VLOOKUP(C478,Active!C$21:E$960,3,FALSE)</f>
        <v>46815.001801930492</v>
      </c>
      <c r="F478" s="16" t="s">
        <v>234</v>
      </c>
      <c r="G478" t="str">
        <f t="shared" si="46"/>
        <v>51870.7109</v>
      </c>
      <c r="H478" s="94">
        <f t="shared" si="47"/>
        <v>46815</v>
      </c>
      <c r="I478" s="103" t="s">
        <v>1462</v>
      </c>
      <c r="J478" s="104" t="s">
        <v>1463</v>
      </c>
      <c r="K478" s="103">
        <v>46815</v>
      </c>
      <c r="L478" s="103" t="s">
        <v>1464</v>
      </c>
      <c r="M478" s="104" t="s">
        <v>813</v>
      </c>
      <c r="N478" s="104" t="s">
        <v>1052</v>
      </c>
      <c r="O478" s="105" t="s">
        <v>1078</v>
      </c>
      <c r="P478" s="105" t="s">
        <v>168</v>
      </c>
    </row>
    <row r="479" spans="1:16" x14ac:dyDescent="0.2">
      <c r="A479" s="94" t="str">
        <f t="shared" si="42"/>
        <v> AOEB 8 </v>
      </c>
      <c r="B479" s="16" t="str">
        <f t="shared" si="43"/>
        <v>I</v>
      </c>
      <c r="C479" s="94">
        <f t="shared" si="44"/>
        <v>51873.637000000002</v>
      </c>
      <c r="D479" t="str">
        <f t="shared" si="45"/>
        <v>vis</v>
      </c>
      <c r="E479">
        <f>VLOOKUP(C479,Active!C$21:E$960,3,FALSE)</f>
        <v>46820.001924109762</v>
      </c>
      <c r="F479" s="16" t="s">
        <v>234</v>
      </c>
      <c r="G479" t="str">
        <f t="shared" si="46"/>
        <v>51873.637</v>
      </c>
      <c r="H479" s="94">
        <f t="shared" si="47"/>
        <v>46820</v>
      </c>
      <c r="I479" s="103" t="s">
        <v>1465</v>
      </c>
      <c r="J479" s="104" t="s">
        <v>1466</v>
      </c>
      <c r="K479" s="103">
        <v>46820</v>
      </c>
      <c r="L479" s="103" t="s">
        <v>257</v>
      </c>
      <c r="M479" s="104" t="s">
        <v>238</v>
      </c>
      <c r="N479" s="104"/>
      <c r="O479" s="105" t="s">
        <v>304</v>
      </c>
      <c r="P479" s="105" t="s">
        <v>168</v>
      </c>
    </row>
    <row r="480" spans="1:16" x14ac:dyDescent="0.2">
      <c r="A480" s="94" t="str">
        <f t="shared" si="42"/>
        <v> AOEB 8 </v>
      </c>
      <c r="B480" s="16" t="str">
        <f t="shared" si="43"/>
        <v>I</v>
      </c>
      <c r="C480" s="94">
        <f t="shared" si="44"/>
        <v>51876.57</v>
      </c>
      <c r="D480" t="str">
        <f t="shared" si="45"/>
        <v>vis</v>
      </c>
      <c r="E480">
        <f>VLOOKUP(C480,Active!C$21:E$960,3,FALSE)</f>
        <v>46825.013837014914</v>
      </c>
      <c r="F480" s="16" t="s">
        <v>234</v>
      </c>
      <c r="G480" t="str">
        <f t="shared" si="46"/>
        <v>51876.570</v>
      </c>
      <c r="H480" s="94">
        <f t="shared" si="47"/>
        <v>46825</v>
      </c>
      <c r="I480" s="103" t="s">
        <v>1467</v>
      </c>
      <c r="J480" s="104" t="s">
        <v>1468</v>
      </c>
      <c r="K480" s="103">
        <v>46825</v>
      </c>
      <c r="L480" s="103" t="s">
        <v>254</v>
      </c>
      <c r="M480" s="104" t="s">
        <v>238</v>
      </c>
      <c r="N480" s="104"/>
      <c r="O480" s="105" t="s">
        <v>791</v>
      </c>
      <c r="P480" s="105" t="s">
        <v>168</v>
      </c>
    </row>
    <row r="481" spans="1:16" x14ac:dyDescent="0.2">
      <c r="A481" s="94" t="str">
        <f t="shared" si="42"/>
        <v> AOEB 8 </v>
      </c>
      <c r="B481" s="16" t="str">
        <f t="shared" si="43"/>
        <v>I</v>
      </c>
      <c r="C481" s="94">
        <f t="shared" si="44"/>
        <v>51897.629000000001</v>
      </c>
      <c r="D481" t="str">
        <f t="shared" si="45"/>
        <v>vis</v>
      </c>
      <c r="E481">
        <f>VLOOKUP(C481,Active!C$21:E$960,3,FALSE)</f>
        <v>46860.999474201977</v>
      </c>
      <c r="F481" s="16" t="s">
        <v>234</v>
      </c>
      <c r="G481" t="str">
        <f t="shared" si="46"/>
        <v>51897.629</v>
      </c>
      <c r="H481" s="94">
        <f t="shared" si="47"/>
        <v>46861</v>
      </c>
      <c r="I481" s="103" t="s">
        <v>1469</v>
      </c>
      <c r="J481" s="104" t="s">
        <v>1470</v>
      </c>
      <c r="K481" s="103">
        <v>46861</v>
      </c>
      <c r="L481" s="103" t="s">
        <v>450</v>
      </c>
      <c r="M481" s="104" t="s">
        <v>238</v>
      </c>
      <c r="N481" s="104"/>
      <c r="O481" s="105" t="s">
        <v>791</v>
      </c>
      <c r="P481" s="105" t="s">
        <v>168</v>
      </c>
    </row>
    <row r="482" spans="1:16" x14ac:dyDescent="0.2">
      <c r="A482" s="94" t="str">
        <f t="shared" si="42"/>
        <v> AOEB 8 </v>
      </c>
      <c r="B482" s="16" t="str">
        <f t="shared" si="43"/>
        <v>I</v>
      </c>
      <c r="C482" s="94">
        <f t="shared" si="44"/>
        <v>51897.631200000003</v>
      </c>
      <c r="D482" t="str">
        <f t="shared" si="45"/>
        <v>vis</v>
      </c>
      <c r="E482">
        <f>VLOOKUP(C482,Active!C$21:E$960,3,FALSE)</f>
        <v>46861.003233563861</v>
      </c>
      <c r="F482" s="16" t="s">
        <v>234</v>
      </c>
      <c r="G482" t="str">
        <f t="shared" si="46"/>
        <v>51897.6312</v>
      </c>
      <c r="H482" s="94">
        <f t="shared" si="47"/>
        <v>46861</v>
      </c>
      <c r="I482" s="103" t="s">
        <v>1471</v>
      </c>
      <c r="J482" s="104" t="s">
        <v>1472</v>
      </c>
      <c r="K482" s="103">
        <v>46861</v>
      </c>
      <c r="L482" s="103" t="s">
        <v>1473</v>
      </c>
      <c r="M482" s="104" t="s">
        <v>813</v>
      </c>
      <c r="N482" s="104" t="s">
        <v>1052</v>
      </c>
      <c r="O482" s="105" t="s">
        <v>1078</v>
      </c>
      <c r="P482" s="105" t="s">
        <v>168</v>
      </c>
    </row>
    <row r="483" spans="1:16" x14ac:dyDescent="0.2">
      <c r="A483" s="94" t="str">
        <f t="shared" si="42"/>
        <v> AOEB 8 </v>
      </c>
      <c r="B483" s="16" t="str">
        <f t="shared" si="43"/>
        <v>I</v>
      </c>
      <c r="C483" s="94">
        <f t="shared" si="44"/>
        <v>51948.5432</v>
      </c>
      <c r="D483" t="str">
        <f t="shared" si="45"/>
        <v>vis</v>
      </c>
      <c r="E483">
        <f>VLOOKUP(C483,Active!C$21:E$960,3,FALSE)</f>
        <v>46948.00170264917</v>
      </c>
      <c r="F483" s="16" t="s">
        <v>234</v>
      </c>
      <c r="G483" t="str">
        <f t="shared" si="46"/>
        <v>51948.5432</v>
      </c>
      <c r="H483" s="94">
        <f t="shared" si="47"/>
        <v>46948</v>
      </c>
      <c r="I483" s="103" t="s">
        <v>1474</v>
      </c>
      <c r="J483" s="104" t="s">
        <v>1475</v>
      </c>
      <c r="K483" s="103">
        <v>46948</v>
      </c>
      <c r="L483" s="103" t="s">
        <v>945</v>
      </c>
      <c r="M483" s="104" t="s">
        <v>813</v>
      </c>
      <c r="N483" s="104" t="s">
        <v>1052</v>
      </c>
      <c r="O483" s="105" t="s">
        <v>1461</v>
      </c>
      <c r="P483" s="105" t="s">
        <v>168</v>
      </c>
    </row>
    <row r="484" spans="1:16" x14ac:dyDescent="0.2">
      <c r="A484" s="94" t="str">
        <f t="shared" si="42"/>
        <v> BBS 126 </v>
      </c>
      <c r="B484" s="16" t="str">
        <f t="shared" si="43"/>
        <v>I</v>
      </c>
      <c r="C484" s="94">
        <f t="shared" si="44"/>
        <v>52171.512999999999</v>
      </c>
      <c r="D484" t="str">
        <f t="shared" si="45"/>
        <v>vis</v>
      </c>
      <c r="E484">
        <f>VLOOKUP(C484,Active!C$21:E$960,3,FALSE)</f>
        <v>47329.012687333692</v>
      </c>
      <c r="F484" s="16" t="s">
        <v>234</v>
      </c>
      <c r="G484" t="str">
        <f t="shared" si="46"/>
        <v>52171.513</v>
      </c>
      <c r="H484" s="94">
        <f t="shared" si="47"/>
        <v>47329</v>
      </c>
      <c r="I484" s="103" t="s">
        <v>1476</v>
      </c>
      <c r="J484" s="104" t="s">
        <v>1477</v>
      </c>
      <c r="K484" s="103">
        <v>47329</v>
      </c>
      <c r="L484" s="103" t="s">
        <v>480</v>
      </c>
      <c r="M484" s="104" t="s">
        <v>238</v>
      </c>
      <c r="N484" s="104"/>
      <c r="O484" s="105" t="s">
        <v>244</v>
      </c>
      <c r="P484" s="105" t="s">
        <v>171</v>
      </c>
    </row>
    <row r="485" spans="1:16" x14ac:dyDescent="0.2">
      <c r="A485" s="94" t="str">
        <f t="shared" si="42"/>
        <v> AOEB 8 </v>
      </c>
      <c r="B485" s="16" t="str">
        <f t="shared" si="43"/>
        <v>I</v>
      </c>
      <c r="C485" s="94">
        <f t="shared" si="44"/>
        <v>52207.786</v>
      </c>
      <c r="D485" t="str">
        <f t="shared" si="45"/>
        <v>vis</v>
      </c>
      <c r="E485">
        <f>VLOOKUP(C485,Active!C$21:E$960,3,FALSE)</f>
        <v>47390.996020715444</v>
      </c>
      <c r="F485" s="16" t="s">
        <v>234</v>
      </c>
      <c r="G485" t="str">
        <f t="shared" si="46"/>
        <v>52207.786</v>
      </c>
      <c r="H485" s="94">
        <f t="shared" si="47"/>
        <v>47391</v>
      </c>
      <c r="I485" s="103" t="s">
        <v>1478</v>
      </c>
      <c r="J485" s="104" t="s">
        <v>1479</v>
      </c>
      <c r="K485" s="103">
        <v>47391</v>
      </c>
      <c r="L485" s="103" t="s">
        <v>286</v>
      </c>
      <c r="M485" s="104" t="s">
        <v>238</v>
      </c>
      <c r="N485" s="104"/>
      <c r="O485" s="105" t="s">
        <v>1480</v>
      </c>
      <c r="P485" s="105" t="s">
        <v>168</v>
      </c>
    </row>
    <row r="486" spans="1:16" x14ac:dyDescent="0.2">
      <c r="A486" s="94" t="str">
        <f t="shared" si="42"/>
        <v> AOEB 8 </v>
      </c>
      <c r="B486" s="16" t="str">
        <f t="shared" si="43"/>
        <v>I</v>
      </c>
      <c r="C486" s="94">
        <f t="shared" si="44"/>
        <v>52223.591</v>
      </c>
      <c r="D486" t="str">
        <f t="shared" si="45"/>
        <v>vis</v>
      </c>
      <c r="E486">
        <f>VLOOKUP(C486,Active!C$21:E$960,3,FALSE)</f>
        <v>47418.003618214927</v>
      </c>
      <c r="F486" s="16" t="s">
        <v>234</v>
      </c>
      <c r="G486" t="str">
        <f t="shared" si="46"/>
        <v>52223.591</v>
      </c>
      <c r="H486" s="94">
        <f t="shared" si="47"/>
        <v>47418</v>
      </c>
      <c r="I486" s="103" t="s">
        <v>1481</v>
      </c>
      <c r="J486" s="104" t="s">
        <v>1482</v>
      </c>
      <c r="K486" s="103">
        <v>47418</v>
      </c>
      <c r="L486" s="103" t="s">
        <v>276</v>
      </c>
      <c r="M486" s="104" t="s">
        <v>238</v>
      </c>
      <c r="N486" s="104"/>
      <c r="O486" s="105" t="s">
        <v>308</v>
      </c>
      <c r="P486" s="105" t="s">
        <v>168</v>
      </c>
    </row>
    <row r="487" spans="1:16" x14ac:dyDescent="0.2">
      <c r="A487" s="94" t="str">
        <f t="shared" si="42"/>
        <v> AOEB 8 </v>
      </c>
      <c r="B487" s="16" t="str">
        <f t="shared" si="43"/>
        <v>I</v>
      </c>
      <c r="C487" s="94">
        <f t="shared" si="44"/>
        <v>52230.61</v>
      </c>
      <c r="D487" t="str">
        <f t="shared" si="45"/>
        <v>vis</v>
      </c>
      <c r="E487">
        <f>VLOOKUP(C487,Active!C$21:E$960,3,FALSE)</f>
        <v>47429.997691410041</v>
      </c>
      <c r="F487" s="16" t="s">
        <v>234</v>
      </c>
      <c r="G487" t="str">
        <f t="shared" si="46"/>
        <v>52230.610</v>
      </c>
      <c r="H487" s="94">
        <f t="shared" si="47"/>
        <v>47430</v>
      </c>
      <c r="I487" s="103" t="s">
        <v>1483</v>
      </c>
      <c r="J487" s="104" t="s">
        <v>1484</v>
      </c>
      <c r="K487" s="103">
        <v>47430</v>
      </c>
      <c r="L487" s="103" t="s">
        <v>243</v>
      </c>
      <c r="M487" s="104" t="s">
        <v>238</v>
      </c>
      <c r="N487" s="104"/>
      <c r="O487" s="105" t="s">
        <v>308</v>
      </c>
      <c r="P487" s="105" t="s">
        <v>168</v>
      </c>
    </row>
    <row r="488" spans="1:16" x14ac:dyDescent="0.2">
      <c r="A488" s="94" t="str">
        <f t="shared" si="42"/>
        <v> AOEB 8 </v>
      </c>
      <c r="B488" s="16" t="str">
        <f t="shared" si="43"/>
        <v>I</v>
      </c>
      <c r="C488" s="94">
        <f t="shared" si="44"/>
        <v>52230.611700000001</v>
      </c>
      <c r="D488" t="str">
        <f t="shared" si="45"/>
        <v>vis</v>
      </c>
      <c r="E488">
        <f>VLOOKUP(C488,Active!C$21:E$960,3,FALSE)</f>
        <v>47430.000596371494</v>
      </c>
      <c r="F488" s="16" t="s">
        <v>234</v>
      </c>
      <c r="G488" t="str">
        <f t="shared" si="46"/>
        <v>52230.6117</v>
      </c>
      <c r="H488" s="94">
        <f t="shared" si="47"/>
        <v>47430</v>
      </c>
      <c r="I488" s="103" t="s">
        <v>1485</v>
      </c>
      <c r="J488" s="104" t="s">
        <v>1486</v>
      </c>
      <c r="K488" s="103">
        <v>47430</v>
      </c>
      <c r="L488" s="103" t="s">
        <v>1487</v>
      </c>
      <c r="M488" s="104" t="s">
        <v>813</v>
      </c>
      <c r="N488" s="104" t="s">
        <v>1052</v>
      </c>
      <c r="O488" s="105" t="s">
        <v>1078</v>
      </c>
      <c r="P488" s="105" t="s">
        <v>168</v>
      </c>
    </row>
    <row r="489" spans="1:16" x14ac:dyDescent="0.2">
      <c r="A489" s="94" t="str">
        <f t="shared" si="42"/>
        <v> AOEB 8 </v>
      </c>
      <c r="B489" s="16" t="str">
        <f t="shared" si="43"/>
        <v>I</v>
      </c>
      <c r="C489" s="94">
        <f t="shared" si="44"/>
        <v>52230.612999999998</v>
      </c>
      <c r="D489" t="str">
        <f t="shared" si="45"/>
        <v>vis</v>
      </c>
      <c r="E489">
        <f>VLOOKUP(C489,Active!C$21:E$960,3,FALSE)</f>
        <v>47430.002817812601</v>
      </c>
      <c r="F489" s="16" t="s">
        <v>234</v>
      </c>
      <c r="G489" t="str">
        <f t="shared" si="46"/>
        <v>52230.613</v>
      </c>
      <c r="H489" s="94">
        <f t="shared" si="47"/>
        <v>47430</v>
      </c>
      <c r="I489" s="103" t="s">
        <v>1488</v>
      </c>
      <c r="J489" s="104" t="s">
        <v>1489</v>
      </c>
      <c r="K489" s="103">
        <v>47430</v>
      </c>
      <c r="L489" s="103" t="s">
        <v>276</v>
      </c>
      <c r="M489" s="104" t="s">
        <v>238</v>
      </c>
      <c r="N489" s="104"/>
      <c r="O489" s="105" t="s">
        <v>791</v>
      </c>
      <c r="P489" s="105" t="s">
        <v>168</v>
      </c>
    </row>
    <row r="490" spans="1:16" x14ac:dyDescent="0.2">
      <c r="A490" s="94" t="str">
        <f t="shared" si="42"/>
        <v> BBS 127 </v>
      </c>
      <c r="B490" s="16" t="str">
        <f t="shared" si="43"/>
        <v>I</v>
      </c>
      <c r="C490" s="94">
        <f t="shared" si="44"/>
        <v>52252.264000000003</v>
      </c>
      <c r="D490" t="str">
        <f t="shared" si="45"/>
        <v>vis</v>
      </c>
      <c r="E490">
        <f>VLOOKUP(C490,Active!C$21:E$960,3,FALSE)</f>
        <v>47467.000065105312</v>
      </c>
      <c r="F490" s="16" t="s">
        <v>234</v>
      </c>
      <c r="G490" t="str">
        <f t="shared" si="46"/>
        <v>52252.264</v>
      </c>
      <c r="H490" s="94">
        <f t="shared" si="47"/>
        <v>47467</v>
      </c>
      <c r="I490" s="103" t="s">
        <v>1490</v>
      </c>
      <c r="J490" s="104" t="s">
        <v>1491</v>
      </c>
      <c r="K490" s="103">
        <v>47467</v>
      </c>
      <c r="L490" s="103" t="s">
        <v>307</v>
      </c>
      <c r="M490" s="104" t="s">
        <v>238</v>
      </c>
      <c r="N490" s="104"/>
      <c r="O490" s="105" t="s">
        <v>244</v>
      </c>
      <c r="P490" s="105" t="s">
        <v>173</v>
      </c>
    </row>
    <row r="491" spans="1:16" x14ac:dyDescent="0.2">
      <c r="A491" s="94" t="str">
        <f t="shared" si="42"/>
        <v> AOEB 8 </v>
      </c>
      <c r="B491" s="16" t="str">
        <f t="shared" si="43"/>
        <v>I</v>
      </c>
      <c r="C491" s="94">
        <f t="shared" si="44"/>
        <v>52305.517099999997</v>
      </c>
      <c r="D491" t="str">
        <f t="shared" si="45"/>
        <v>vis</v>
      </c>
      <c r="E491">
        <f>VLOOKUP(C491,Active!C$21:E$960,3,FALSE)</f>
        <v>47557.999007870218</v>
      </c>
      <c r="F491" s="16" t="s">
        <v>234</v>
      </c>
      <c r="G491" t="str">
        <f t="shared" si="46"/>
        <v>52305.5171</v>
      </c>
      <c r="H491" s="94">
        <f t="shared" si="47"/>
        <v>47558</v>
      </c>
      <c r="I491" s="103" t="s">
        <v>1492</v>
      </c>
      <c r="J491" s="104" t="s">
        <v>1493</v>
      </c>
      <c r="K491" s="103">
        <v>47558</v>
      </c>
      <c r="L491" s="103" t="s">
        <v>1494</v>
      </c>
      <c r="M491" s="104" t="s">
        <v>813</v>
      </c>
      <c r="N491" s="104" t="s">
        <v>1052</v>
      </c>
      <c r="O491" s="105" t="s">
        <v>1078</v>
      </c>
      <c r="P491" s="105" t="s">
        <v>168</v>
      </c>
    </row>
    <row r="492" spans="1:16" x14ac:dyDescent="0.2">
      <c r="A492" s="94" t="str">
        <f t="shared" si="42"/>
        <v>IBVS 5371 </v>
      </c>
      <c r="B492" s="16" t="str">
        <f t="shared" si="43"/>
        <v>I</v>
      </c>
      <c r="C492" s="94">
        <f t="shared" si="44"/>
        <v>52547.792000000001</v>
      </c>
      <c r="D492" t="str">
        <f t="shared" si="45"/>
        <v>vis</v>
      </c>
      <c r="E492" t="e">
        <f>VLOOKUP(C492,Active!C$21:E$960,3,FALSE)</f>
        <v>#N/A</v>
      </c>
      <c r="F492" s="16" t="s">
        <v>234</v>
      </c>
      <c r="G492" t="str">
        <f t="shared" si="46"/>
        <v>52547.792</v>
      </c>
      <c r="H492" s="94">
        <f t="shared" si="47"/>
        <v>47972</v>
      </c>
      <c r="I492" s="103" t="s">
        <v>1495</v>
      </c>
      <c r="J492" s="104" t="s">
        <v>1496</v>
      </c>
      <c r="K492" s="103">
        <v>47972</v>
      </c>
      <c r="L492" s="103" t="s">
        <v>243</v>
      </c>
      <c r="M492" s="104" t="s">
        <v>909</v>
      </c>
      <c r="N492" s="104" t="s">
        <v>910</v>
      </c>
      <c r="O492" s="105" t="s">
        <v>954</v>
      </c>
      <c r="P492" s="106" t="s">
        <v>955</v>
      </c>
    </row>
    <row r="493" spans="1:16" x14ac:dyDescent="0.2">
      <c r="A493" s="94" t="str">
        <f t="shared" si="42"/>
        <v> AOEB 8 </v>
      </c>
      <c r="B493" s="16" t="str">
        <f t="shared" si="43"/>
        <v>I</v>
      </c>
      <c r="C493" s="94">
        <f t="shared" si="44"/>
        <v>52587.59</v>
      </c>
      <c r="D493" t="str">
        <f t="shared" si="45"/>
        <v>vis</v>
      </c>
      <c r="E493">
        <f>VLOOKUP(C493,Active!C$21:E$960,3,FALSE)</f>
        <v>48040.005420316302</v>
      </c>
      <c r="F493" s="16" t="s">
        <v>234</v>
      </c>
      <c r="G493" t="str">
        <f t="shared" si="46"/>
        <v>52587.590</v>
      </c>
      <c r="H493" s="94">
        <f t="shared" si="47"/>
        <v>48040</v>
      </c>
      <c r="I493" s="103" t="s">
        <v>1497</v>
      </c>
      <c r="J493" s="104" t="s">
        <v>1498</v>
      </c>
      <c r="K493" s="103">
        <v>48040</v>
      </c>
      <c r="L493" s="103" t="s">
        <v>411</v>
      </c>
      <c r="M493" s="104" t="s">
        <v>238</v>
      </c>
      <c r="N493" s="104"/>
      <c r="O493" s="105" t="s">
        <v>791</v>
      </c>
      <c r="P493" s="105" t="s">
        <v>168</v>
      </c>
    </row>
    <row r="494" spans="1:16" x14ac:dyDescent="0.2">
      <c r="A494" s="94" t="str">
        <f t="shared" si="42"/>
        <v> AOEB 8 </v>
      </c>
      <c r="B494" s="16" t="str">
        <f t="shared" si="43"/>
        <v>I</v>
      </c>
      <c r="C494" s="94">
        <f t="shared" si="44"/>
        <v>52618.602899999998</v>
      </c>
      <c r="D494" t="str">
        <f t="shared" si="45"/>
        <v>vis</v>
      </c>
      <c r="E494">
        <f>VLOOKUP(C494,Active!C$21:E$960,3,FALSE)</f>
        <v>48093.000290325261</v>
      </c>
      <c r="F494" s="16" t="s">
        <v>234</v>
      </c>
      <c r="G494" t="str">
        <f t="shared" si="46"/>
        <v>52618.6029</v>
      </c>
      <c r="H494" s="94">
        <f t="shared" si="47"/>
        <v>48093</v>
      </c>
      <c r="I494" s="103" t="s">
        <v>1499</v>
      </c>
      <c r="J494" s="104" t="s">
        <v>1500</v>
      </c>
      <c r="K494" s="103">
        <v>48093</v>
      </c>
      <c r="L494" s="103" t="s">
        <v>958</v>
      </c>
      <c r="M494" s="104" t="s">
        <v>813</v>
      </c>
      <c r="N494" s="104" t="s">
        <v>1052</v>
      </c>
      <c r="O494" s="105" t="s">
        <v>304</v>
      </c>
      <c r="P494" s="105" t="s">
        <v>168</v>
      </c>
    </row>
    <row r="495" spans="1:16" x14ac:dyDescent="0.2">
      <c r="A495" s="94" t="str">
        <f t="shared" si="42"/>
        <v> AOEB 8 </v>
      </c>
      <c r="B495" s="16" t="str">
        <f t="shared" si="43"/>
        <v>I</v>
      </c>
      <c r="C495" s="94">
        <f t="shared" si="44"/>
        <v>52628.551500000001</v>
      </c>
      <c r="D495" t="str">
        <f t="shared" si="45"/>
        <v>vis</v>
      </c>
      <c r="E495">
        <f>VLOOKUP(C495,Active!C$21:E$960,3,FALSE)</f>
        <v>48110.000466502628</v>
      </c>
      <c r="F495" s="16" t="s">
        <v>234</v>
      </c>
      <c r="G495" t="str">
        <f t="shared" si="46"/>
        <v>52628.5515</v>
      </c>
      <c r="H495" s="94">
        <f t="shared" si="47"/>
        <v>48110</v>
      </c>
      <c r="I495" s="103" t="s">
        <v>1501</v>
      </c>
      <c r="J495" s="104" t="s">
        <v>1502</v>
      </c>
      <c r="K495" s="103">
        <v>48110</v>
      </c>
      <c r="L495" s="103" t="s">
        <v>1487</v>
      </c>
      <c r="M495" s="104" t="s">
        <v>813</v>
      </c>
      <c r="N495" s="104" t="s">
        <v>1052</v>
      </c>
      <c r="O495" s="105" t="s">
        <v>1078</v>
      </c>
      <c r="P495" s="105" t="s">
        <v>168</v>
      </c>
    </row>
    <row r="496" spans="1:16" x14ac:dyDescent="0.2">
      <c r="A496" s="94" t="str">
        <f t="shared" si="42"/>
        <v> AOEB 8 </v>
      </c>
      <c r="B496" s="16" t="str">
        <f t="shared" si="43"/>
        <v>I</v>
      </c>
      <c r="C496" s="94">
        <f t="shared" si="44"/>
        <v>52635.574000000001</v>
      </c>
      <c r="D496" t="str">
        <f t="shared" si="45"/>
        <v>vis</v>
      </c>
      <c r="E496">
        <f>VLOOKUP(C496,Active!C$21:E$960,3,FALSE)</f>
        <v>48122.000520500733</v>
      </c>
      <c r="F496" s="16" t="s">
        <v>234</v>
      </c>
      <c r="G496" t="str">
        <f t="shared" si="46"/>
        <v>52635.574</v>
      </c>
      <c r="H496" s="94">
        <f t="shared" si="47"/>
        <v>48122</v>
      </c>
      <c r="I496" s="103" t="s">
        <v>1503</v>
      </c>
      <c r="J496" s="104" t="s">
        <v>1504</v>
      </c>
      <c r="K496" s="103">
        <v>48122</v>
      </c>
      <c r="L496" s="103" t="s">
        <v>307</v>
      </c>
      <c r="M496" s="104" t="s">
        <v>238</v>
      </c>
      <c r="N496" s="104"/>
      <c r="O496" s="105" t="s">
        <v>1445</v>
      </c>
      <c r="P496" s="105" t="s">
        <v>168</v>
      </c>
    </row>
    <row r="497" spans="1:16" x14ac:dyDescent="0.2">
      <c r="A497" s="94" t="str">
        <f t="shared" si="42"/>
        <v> AOEB 11 </v>
      </c>
      <c r="B497" s="16" t="str">
        <f t="shared" si="43"/>
        <v>I</v>
      </c>
      <c r="C497" s="94">
        <f t="shared" si="44"/>
        <v>52900.673999999999</v>
      </c>
      <c r="D497" t="str">
        <f t="shared" si="45"/>
        <v>vis</v>
      </c>
      <c r="E497">
        <f>VLOOKUP(C497,Active!C$21:E$960,3,FALSE)</f>
        <v>48575.003626929807</v>
      </c>
      <c r="F497" s="16" t="s">
        <v>234</v>
      </c>
      <c r="G497" t="str">
        <f t="shared" si="46"/>
        <v>52900.674</v>
      </c>
      <c r="H497" s="94">
        <f t="shared" si="47"/>
        <v>48575</v>
      </c>
      <c r="I497" s="103" t="s">
        <v>1505</v>
      </c>
      <c r="J497" s="104" t="s">
        <v>1506</v>
      </c>
      <c r="K497" s="103">
        <v>48575</v>
      </c>
      <c r="L497" s="103" t="s">
        <v>276</v>
      </c>
      <c r="M497" s="104" t="s">
        <v>238</v>
      </c>
      <c r="N497" s="104"/>
      <c r="O497" s="105" t="s">
        <v>308</v>
      </c>
      <c r="P497" s="105" t="s">
        <v>178</v>
      </c>
    </row>
    <row r="498" spans="1:16" x14ac:dyDescent="0.2">
      <c r="A498" s="94" t="str">
        <f t="shared" si="42"/>
        <v> AOEB 11 </v>
      </c>
      <c r="B498" s="16" t="str">
        <f t="shared" si="43"/>
        <v>I</v>
      </c>
      <c r="C498" s="94">
        <f t="shared" si="44"/>
        <v>52986.696499999998</v>
      </c>
      <c r="D498" t="str">
        <f t="shared" si="45"/>
        <v>vis</v>
      </c>
      <c r="E498">
        <f>VLOOKUP(C498,Active!C$21:E$960,3,FALSE)</f>
        <v>48721.998948403947</v>
      </c>
      <c r="F498" s="16" t="s">
        <v>234</v>
      </c>
      <c r="G498" t="str">
        <f t="shared" si="46"/>
        <v>52986.6965</v>
      </c>
      <c r="H498" s="94">
        <f t="shared" si="47"/>
        <v>48722</v>
      </c>
      <c r="I498" s="103" t="s">
        <v>1507</v>
      </c>
      <c r="J498" s="104" t="s">
        <v>1508</v>
      </c>
      <c r="K498" s="103" t="s">
        <v>1509</v>
      </c>
      <c r="L498" s="103" t="s">
        <v>1494</v>
      </c>
      <c r="M498" s="104" t="s">
        <v>813</v>
      </c>
      <c r="N498" s="104" t="s">
        <v>1052</v>
      </c>
      <c r="O498" s="105" t="s">
        <v>304</v>
      </c>
      <c r="P498" s="105" t="s">
        <v>178</v>
      </c>
    </row>
    <row r="499" spans="1:16" x14ac:dyDescent="0.2">
      <c r="A499" s="94" t="str">
        <f t="shared" si="42"/>
        <v> AOEB 11 </v>
      </c>
      <c r="B499" s="16" t="str">
        <f t="shared" si="43"/>
        <v>I</v>
      </c>
      <c r="C499" s="94">
        <f t="shared" si="44"/>
        <v>53001.334000000003</v>
      </c>
      <c r="D499" t="str">
        <f t="shared" si="45"/>
        <v>vis</v>
      </c>
      <c r="E499">
        <f>VLOOKUP(C499,Active!C$21:E$960,3,FALSE)</f>
        <v>48747.011520906235</v>
      </c>
      <c r="F499" s="16" t="s">
        <v>234</v>
      </c>
      <c r="G499" t="str">
        <f t="shared" si="46"/>
        <v>53001.334</v>
      </c>
      <c r="H499" s="94">
        <f t="shared" si="47"/>
        <v>48747</v>
      </c>
      <c r="I499" s="103" t="s">
        <v>1510</v>
      </c>
      <c r="J499" s="104" t="s">
        <v>1511</v>
      </c>
      <c r="K499" s="103" t="s">
        <v>1512</v>
      </c>
      <c r="L499" s="103" t="s">
        <v>480</v>
      </c>
      <c r="M499" s="104" t="s">
        <v>238</v>
      </c>
      <c r="N499" s="104"/>
      <c r="O499" s="105" t="s">
        <v>1513</v>
      </c>
      <c r="P499" s="105" t="s">
        <v>178</v>
      </c>
    </row>
    <row r="500" spans="1:16" x14ac:dyDescent="0.2">
      <c r="A500" s="94" t="str">
        <f t="shared" si="42"/>
        <v> AOEB 11 </v>
      </c>
      <c r="B500" s="16" t="str">
        <f t="shared" si="43"/>
        <v>I</v>
      </c>
      <c r="C500" s="94">
        <f t="shared" si="44"/>
        <v>53315.582999999999</v>
      </c>
      <c r="D500" t="str">
        <f t="shared" si="45"/>
        <v>vis</v>
      </c>
      <c r="E500">
        <f>VLOOKUP(C500,Active!C$21:E$960,3,FALSE)</f>
        <v>49284.000480514791</v>
      </c>
      <c r="F500" s="16" t="s">
        <v>234</v>
      </c>
      <c r="G500" t="str">
        <f t="shared" si="46"/>
        <v>53315.5830</v>
      </c>
      <c r="H500" s="94">
        <f t="shared" si="47"/>
        <v>49284</v>
      </c>
      <c r="I500" s="103" t="s">
        <v>1514</v>
      </c>
      <c r="J500" s="104" t="s">
        <v>1515</v>
      </c>
      <c r="K500" s="103" t="s">
        <v>1516</v>
      </c>
      <c r="L500" s="103" t="s">
        <v>1487</v>
      </c>
      <c r="M500" s="104" t="s">
        <v>813</v>
      </c>
      <c r="N500" s="104" t="s">
        <v>1052</v>
      </c>
      <c r="O500" s="105" t="s">
        <v>304</v>
      </c>
      <c r="P500" s="105" t="s">
        <v>178</v>
      </c>
    </row>
    <row r="501" spans="1:16" x14ac:dyDescent="0.2">
      <c r="A501" s="94" t="str">
        <f t="shared" si="42"/>
        <v> AOEB 11 </v>
      </c>
      <c r="B501" s="16" t="str">
        <f t="shared" si="43"/>
        <v>I</v>
      </c>
      <c r="C501" s="94">
        <f t="shared" si="44"/>
        <v>53315.591999999997</v>
      </c>
      <c r="D501" t="str">
        <f t="shared" si="45"/>
        <v>vis</v>
      </c>
      <c r="E501">
        <f>VLOOKUP(C501,Active!C$21:E$960,3,FALSE)</f>
        <v>49284.01585972248</v>
      </c>
      <c r="F501" s="16" t="s">
        <v>234</v>
      </c>
      <c r="G501" t="str">
        <f t="shared" si="46"/>
        <v>53315.592</v>
      </c>
      <c r="H501" s="94">
        <f t="shared" si="47"/>
        <v>49284</v>
      </c>
      <c r="I501" s="103" t="s">
        <v>1517</v>
      </c>
      <c r="J501" s="104" t="s">
        <v>1518</v>
      </c>
      <c r="K501" s="103" t="s">
        <v>1516</v>
      </c>
      <c r="L501" s="103" t="s">
        <v>260</v>
      </c>
      <c r="M501" s="104" t="s">
        <v>238</v>
      </c>
      <c r="N501" s="104"/>
      <c r="O501" s="105" t="s">
        <v>1445</v>
      </c>
      <c r="P501" s="105" t="s">
        <v>178</v>
      </c>
    </row>
    <row r="502" spans="1:16" x14ac:dyDescent="0.2">
      <c r="A502" s="94" t="str">
        <f t="shared" si="42"/>
        <v> AOEB 11 </v>
      </c>
      <c r="B502" s="16" t="str">
        <f t="shared" si="43"/>
        <v>I</v>
      </c>
      <c r="C502" s="94">
        <f t="shared" si="44"/>
        <v>53339.575900000003</v>
      </c>
      <c r="D502" t="str">
        <f t="shared" si="45"/>
        <v>vis</v>
      </c>
      <c r="E502">
        <f>VLOOKUP(C502,Active!C$21:E$960,3,FALSE)</f>
        <v>49324.999568527783</v>
      </c>
      <c r="F502" s="16" t="s">
        <v>234</v>
      </c>
      <c r="G502" t="str">
        <f t="shared" si="46"/>
        <v>53339.5759</v>
      </c>
      <c r="H502" s="94">
        <f t="shared" si="47"/>
        <v>49325</v>
      </c>
      <c r="I502" s="103" t="s">
        <v>1519</v>
      </c>
      <c r="J502" s="104" t="s">
        <v>1520</v>
      </c>
      <c r="K502" s="103" t="s">
        <v>1521</v>
      </c>
      <c r="L502" s="103" t="s">
        <v>967</v>
      </c>
      <c r="M502" s="104" t="s">
        <v>813</v>
      </c>
      <c r="N502" s="104" t="s">
        <v>1052</v>
      </c>
      <c r="O502" s="105" t="s">
        <v>1078</v>
      </c>
      <c r="P502" s="105" t="s">
        <v>178</v>
      </c>
    </row>
    <row r="503" spans="1:16" x14ac:dyDescent="0.2">
      <c r="A503" s="94" t="str">
        <f t="shared" si="42"/>
        <v> AOEB 11 </v>
      </c>
      <c r="B503" s="16" t="str">
        <f t="shared" si="43"/>
        <v>I</v>
      </c>
      <c r="C503" s="94">
        <f t="shared" si="44"/>
        <v>53374.688999999998</v>
      </c>
      <c r="D503" t="str">
        <f t="shared" si="45"/>
        <v>vis</v>
      </c>
      <c r="E503">
        <f>VLOOKUP(C503,Active!C$21:E$960,3,FALSE)</f>
        <v>49385.000863798821</v>
      </c>
      <c r="F503" s="16" t="s">
        <v>234</v>
      </c>
      <c r="G503" t="str">
        <f t="shared" si="46"/>
        <v>53374.689</v>
      </c>
      <c r="H503" s="94">
        <f t="shared" si="47"/>
        <v>49385</v>
      </c>
      <c r="I503" s="103" t="s">
        <v>1522</v>
      </c>
      <c r="J503" s="104" t="s">
        <v>1523</v>
      </c>
      <c r="K503" s="103" t="s">
        <v>1524</v>
      </c>
      <c r="L503" s="103" t="s">
        <v>257</v>
      </c>
      <c r="M503" s="104" t="s">
        <v>238</v>
      </c>
      <c r="N503" s="104"/>
      <c r="O503" s="105" t="s">
        <v>791</v>
      </c>
      <c r="P503" s="105" t="s">
        <v>178</v>
      </c>
    </row>
    <row r="504" spans="1:16" x14ac:dyDescent="0.2">
      <c r="A504" s="94" t="str">
        <f t="shared" si="42"/>
        <v> AOEB 11 </v>
      </c>
      <c r="B504" s="16" t="str">
        <f t="shared" si="43"/>
        <v>I</v>
      </c>
      <c r="C504" s="94">
        <f t="shared" si="44"/>
        <v>53384.635000000002</v>
      </c>
      <c r="D504" t="str">
        <f t="shared" si="45"/>
        <v>vis</v>
      </c>
      <c r="E504">
        <f>VLOOKUP(C504,Active!C$21:E$960,3,FALSE)</f>
        <v>49401.996597093981</v>
      </c>
      <c r="F504" s="16" t="s">
        <v>234</v>
      </c>
      <c r="G504" t="str">
        <f t="shared" si="46"/>
        <v>53384.635</v>
      </c>
      <c r="H504" s="94">
        <f t="shared" si="47"/>
        <v>49402</v>
      </c>
      <c r="I504" s="103" t="s">
        <v>1525</v>
      </c>
      <c r="J504" s="104" t="s">
        <v>1526</v>
      </c>
      <c r="K504" s="103" t="s">
        <v>1527</v>
      </c>
      <c r="L504" s="103" t="s">
        <v>286</v>
      </c>
      <c r="M504" s="104" t="s">
        <v>813</v>
      </c>
      <c r="N504" s="104" t="s">
        <v>1052</v>
      </c>
      <c r="O504" s="105" t="s">
        <v>556</v>
      </c>
      <c r="P504" s="105" t="s">
        <v>178</v>
      </c>
    </row>
    <row r="505" spans="1:16" x14ac:dyDescent="0.2">
      <c r="A505" s="94" t="str">
        <f t="shared" si="42"/>
        <v> AOEB 11 </v>
      </c>
      <c r="B505" s="16" t="str">
        <f t="shared" si="43"/>
        <v>I</v>
      </c>
      <c r="C505" s="94">
        <f t="shared" si="44"/>
        <v>53683.677000000003</v>
      </c>
      <c r="D505" t="str">
        <f t="shared" si="45"/>
        <v>vis</v>
      </c>
      <c r="E505">
        <f>VLOOKUP(C505,Active!C$21:E$960,3,FALSE)</f>
        <v>49912.99982211383</v>
      </c>
      <c r="F505" s="16" t="s">
        <v>234</v>
      </c>
      <c r="G505" t="str">
        <f t="shared" si="46"/>
        <v>53683.677</v>
      </c>
      <c r="H505" s="94">
        <f t="shared" si="47"/>
        <v>49913</v>
      </c>
      <c r="I505" s="103" t="s">
        <v>1528</v>
      </c>
      <c r="J505" s="104" t="s">
        <v>1529</v>
      </c>
      <c r="K505" s="103" t="s">
        <v>1530</v>
      </c>
      <c r="L505" s="103" t="s">
        <v>450</v>
      </c>
      <c r="M505" s="104" t="s">
        <v>238</v>
      </c>
      <c r="N505" s="104"/>
      <c r="O505" s="105" t="s">
        <v>791</v>
      </c>
      <c r="P505" s="105" t="s">
        <v>178</v>
      </c>
    </row>
    <row r="506" spans="1:16" x14ac:dyDescent="0.2">
      <c r="A506" s="94" t="str">
        <f t="shared" si="42"/>
        <v>IBVS 5741 </v>
      </c>
      <c r="B506" s="16" t="str">
        <f t="shared" si="43"/>
        <v>I</v>
      </c>
      <c r="C506" s="94">
        <f t="shared" si="44"/>
        <v>53684.261700000003</v>
      </c>
      <c r="D506" t="str">
        <f t="shared" si="45"/>
        <v>vis</v>
      </c>
      <c r="E506">
        <f>VLOOKUP(C506,Active!C$21:E$960,3,FALSE)</f>
        <v>49913.998957973236</v>
      </c>
      <c r="F506" s="16" t="s">
        <v>234</v>
      </c>
      <c r="G506" t="str">
        <f t="shared" si="46"/>
        <v>53684.2617</v>
      </c>
      <c r="H506" s="94">
        <f t="shared" si="47"/>
        <v>49914</v>
      </c>
      <c r="I506" s="103" t="s">
        <v>1531</v>
      </c>
      <c r="J506" s="104" t="s">
        <v>1532</v>
      </c>
      <c r="K506" s="103" t="s">
        <v>1533</v>
      </c>
      <c r="L506" s="103" t="s">
        <v>1494</v>
      </c>
      <c r="M506" s="104" t="s">
        <v>909</v>
      </c>
      <c r="N506" s="104" t="s">
        <v>910</v>
      </c>
      <c r="O506" s="105" t="s">
        <v>1534</v>
      </c>
      <c r="P506" s="106" t="s">
        <v>1535</v>
      </c>
    </row>
    <row r="507" spans="1:16" x14ac:dyDescent="0.2">
      <c r="A507" s="94" t="str">
        <f t="shared" si="42"/>
        <v> AOEB 11 </v>
      </c>
      <c r="B507" s="16" t="str">
        <f t="shared" si="43"/>
        <v>I</v>
      </c>
      <c r="C507" s="94">
        <f t="shared" si="44"/>
        <v>53714.691400000003</v>
      </c>
      <c r="D507" t="str">
        <f t="shared" si="45"/>
        <v>vis</v>
      </c>
      <c r="E507">
        <f>VLOOKUP(C507,Active!C$21:E$960,3,FALSE)</f>
        <v>49965.997255324066</v>
      </c>
      <c r="F507" s="16" t="s">
        <v>234</v>
      </c>
      <c r="G507" t="str">
        <f t="shared" si="46"/>
        <v>53714.6914</v>
      </c>
      <c r="H507" s="94">
        <f t="shared" si="47"/>
        <v>49966</v>
      </c>
      <c r="I507" s="103" t="s">
        <v>1536</v>
      </c>
      <c r="J507" s="104" t="s">
        <v>1537</v>
      </c>
      <c r="K507" s="103" t="s">
        <v>1538</v>
      </c>
      <c r="L507" s="103" t="s">
        <v>1539</v>
      </c>
      <c r="M507" s="104" t="s">
        <v>813</v>
      </c>
      <c r="N507" s="104" t="s">
        <v>1052</v>
      </c>
      <c r="O507" s="105" t="s">
        <v>304</v>
      </c>
      <c r="P507" s="105" t="s">
        <v>178</v>
      </c>
    </row>
    <row r="508" spans="1:16" x14ac:dyDescent="0.2">
      <c r="A508" s="94" t="str">
        <f t="shared" si="42"/>
        <v> AOEB 12 </v>
      </c>
      <c r="B508" s="16" t="str">
        <f t="shared" si="43"/>
        <v>I</v>
      </c>
      <c r="C508" s="94">
        <f t="shared" si="44"/>
        <v>53997.930999999997</v>
      </c>
      <c r="D508" t="str">
        <f t="shared" si="45"/>
        <v>vis</v>
      </c>
      <c r="E508">
        <f>VLOOKUP(C508,Active!C$21:E$960,3,FALSE)</f>
        <v>50449.997325726654</v>
      </c>
      <c r="F508" s="16" t="s">
        <v>234</v>
      </c>
      <c r="G508" t="str">
        <f t="shared" si="46"/>
        <v>53997.9310</v>
      </c>
      <c r="H508" s="94">
        <f t="shared" si="47"/>
        <v>50450</v>
      </c>
      <c r="I508" s="103" t="s">
        <v>1540</v>
      </c>
      <c r="J508" s="104" t="s">
        <v>1541</v>
      </c>
      <c r="K508" s="103" t="s">
        <v>1542</v>
      </c>
      <c r="L508" s="103" t="s">
        <v>1539</v>
      </c>
      <c r="M508" s="104" t="s">
        <v>813</v>
      </c>
      <c r="N508" s="104" t="s">
        <v>1052</v>
      </c>
      <c r="O508" s="105" t="s">
        <v>1543</v>
      </c>
      <c r="P508" s="105" t="s">
        <v>185</v>
      </c>
    </row>
    <row r="509" spans="1:16" x14ac:dyDescent="0.2">
      <c r="A509" s="94" t="str">
        <f t="shared" si="42"/>
        <v> AOEB 12 </v>
      </c>
      <c r="B509" s="16" t="str">
        <f t="shared" si="43"/>
        <v>I</v>
      </c>
      <c r="C509" s="94">
        <f t="shared" si="44"/>
        <v>54302.821499999998</v>
      </c>
      <c r="D509" t="str">
        <f t="shared" si="45"/>
        <v>vis</v>
      </c>
      <c r="E509">
        <f>VLOOKUP(C509,Active!C$21:E$960,3,FALSE)</f>
        <v>50970.994472541868</v>
      </c>
      <c r="F509" s="16" t="s">
        <v>234</v>
      </c>
      <c r="G509" t="str">
        <f t="shared" si="46"/>
        <v>54302.8215</v>
      </c>
      <c r="H509" s="94">
        <f t="shared" si="47"/>
        <v>50971</v>
      </c>
      <c r="I509" s="103" t="s">
        <v>1544</v>
      </c>
      <c r="J509" s="104" t="s">
        <v>1545</v>
      </c>
      <c r="K509" s="103" t="s">
        <v>1546</v>
      </c>
      <c r="L509" s="103" t="s">
        <v>1547</v>
      </c>
      <c r="M509" s="104" t="s">
        <v>813</v>
      </c>
      <c r="N509" s="104" t="s">
        <v>1052</v>
      </c>
      <c r="O509" s="105" t="s">
        <v>304</v>
      </c>
      <c r="P509" s="105" t="s">
        <v>185</v>
      </c>
    </row>
    <row r="510" spans="1:16" x14ac:dyDescent="0.2">
      <c r="A510" s="94" t="str">
        <f t="shared" si="42"/>
        <v>BAVM 193 </v>
      </c>
      <c r="B510" s="16" t="str">
        <f t="shared" si="43"/>
        <v>II</v>
      </c>
      <c r="C510" s="94">
        <f t="shared" si="44"/>
        <v>54381.532399999996</v>
      </c>
      <c r="D510" t="str">
        <f t="shared" si="45"/>
        <v>vis</v>
      </c>
      <c r="E510">
        <f>VLOOKUP(C510,Active!C$21:E$960,3,FALSE)</f>
        <v>51105.495725690969</v>
      </c>
      <c r="F510" s="16" t="s">
        <v>234</v>
      </c>
      <c r="G510" t="str">
        <f t="shared" si="46"/>
        <v>54381.5324</v>
      </c>
      <c r="H510" s="94">
        <f t="shared" si="47"/>
        <v>51105.5</v>
      </c>
      <c r="I510" s="103" t="s">
        <v>1548</v>
      </c>
      <c r="J510" s="104" t="s">
        <v>1549</v>
      </c>
      <c r="K510" s="103" t="s">
        <v>1550</v>
      </c>
      <c r="L510" s="103" t="s">
        <v>1551</v>
      </c>
      <c r="M510" s="104" t="s">
        <v>813</v>
      </c>
      <c r="N510" s="104" t="s">
        <v>234</v>
      </c>
      <c r="O510" s="105" t="s">
        <v>1072</v>
      </c>
      <c r="P510" s="106" t="s">
        <v>189</v>
      </c>
    </row>
    <row r="511" spans="1:16" x14ac:dyDescent="0.2">
      <c r="A511" s="94" t="str">
        <f t="shared" si="42"/>
        <v>OEJV 0137 </v>
      </c>
      <c r="B511" s="16" t="str">
        <f t="shared" si="43"/>
        <v>I</v>
      </c>
      <c r="C511" s="94">
        <f t="shared" si="44"/>
        <v>55069.440000000002</v>
      </c>
      <c r="D511" t="str">
        <f t="shared" si="45"/>
        <v>vis</v>
      </c>
      <c r="E511" t="e">
        <f>VLOOKUP(C511,Active!C$21:E$960,3,FALSE)</f>
        <v>#N/A</v>
      </c>
      <c r="F511" s="16" t="s">
        <v>234</v>
      </c>
      <c r="G511" t="str">
        <f t="shared" si="46"/>
        <v>55069.4400</v>
      </c>
      <c r="H511" s="94">
        <f t="shared" si="47"/>
        <v>52281</v>
      </c>
      <c r="I511" s="103" t="s">
        <v>1552</v>
      </c>
      <c r="J511" s="104" t="s">
        <v>1553</v>
      </c>
      <c r="K511" s="103" t="s">
        <v>1554</v>
      </c>
      <c r="L511" s="103" t="s">
        <v>1083</v>
      </c>
      <c r="M511" s="104" t="s">
        <v>813</v>
      </c>
      <c r="N511" s="104" t="s">
        <v>1022</v>
      </c>
      <c r="O511" s="105" t="s">
        <v>1120</v>
      </c>
      <c r="P511" s="106" t="s">
        <v>1116</v>
      </c>
    </row>
    <row r="512" spans="1:16" x14ac:dyDescent="0.2">
      <c r="A512" s="94" t="str">
        <f t="shared" si="42"/>
        <v>OEJV 0137 </v>
      </c>
      <c r="B512" s="16" t="str">
        <f t="shared" si="43"/>
        <v>I</v>
      </c>
      <c r="C512" s="94">
        <f t="shared" si="44"/>
        <v>55069.440300000002</v>
      </c>
      <c r="D512" t="str">
        <f t="shared" si="45"/>
        <v>vis</v>
      </c>
      <c r="E512" t="e">
        <f>VLOOKUP(C512,Active!C$21:E$960,3,FALSE)</f>
        <v>#N/A</v>
      </c>
      <c r="F512" s="16" t="s">
        <v>234</v>
      </c>
      <c r="G512" t="str">
        <f t="shared" si="46"/>
        <v>55069.4403</v>
      </c>
      <c r="H512" s="94">
        <f t="shared" si="47"/>
        <v>52281</v>
      </c>
      <c r="I512" s="103" t="s">
        <v>1555</v>
      </c>
      <c r="J512" s="104" t="s">
        <v>1556</v>
      </c>
      <c r="K512" s="103" t="s">
        <v>1554</v>
      </c>
      <c r="L512" s="103" t="s">
        <v>1061</v>
      </c>
      <c r="M512" s="104" t="s">
        <v>813</v>
      </c>
      <c r="N512" s="104" t="s">
        <v>45</v>
      </c>
      <c r="O512" s="105" t="s">
        <v>1120</v>
      </c>
      <c r="P512" s="106" t="s">
        <v>1116</v>
      </c>
    </row>
    <row r="513" spans="1:16" x14ac:dyDescent="0.2">
      <c r="A513" s="94" t="str">
        <f t="shared" si="42"/>
        <v>OEJV 0137 </v>
      </c>
      <c r="B513" s="16" t="str">
        <f t="shared" si="43"/>
        <v>II</v>
      </c>
      <c r="C513" s="94">
        <f t="shared" si="44"/>
        <v>55102.504000000001</v>
      </c>
      <c r="D513" t="str">
        <f t="shared" si="45"/>
        <v>vis</v>
      </c>
      <c r="E513" t="e">
        <f>VLOOKUP(C513,Active!C$21:E$960,3,FALSE)</f>
        <v>#N/A</v>
      </c>
      <c r="F513" s="16" t="s">
        <v>234</v>
      </c>
      <c r="G513" t="str">
        <f t="shared" si="46"/>
        <v>55102.5040</v>
      </c>
      <c r="H513" s="94">
        <f t="shared" si="47"/>
        <v>52337.5</v>
      </c>
      <c r="I513" s="103" t="s">
        <v>1557</v>
      </c>
      <c r="J513" s="104" t="s">
        <v>1558</v>
      </c>
      <c r="K513" s="103" t="s">
        <v>1559</v>
      </c>
      <c r="L513" s="103" t="s">
        <v>1560</v>
      </c>
      <c r="M513" s="104" t="s">
        <v>813</v>
      </c>
      <c r="N513" s="104" t="s">
        <v>1022</v>
      </c>
      <c r="O513" s="105" t="s">
        <v>1115</v>
      </c>
      <c r="P513" s="106" t="s">
        <v>1116</v>
      </c>
    </row>
    <row r="514" spans="1:16" x14ac:dyDescent="0.2">
      <c r="A514" s="94" t="str">
        <f t="shared" si="42"/>
        <v>OEJV 0137 </v>
      </c>
      <c r="B514" s="16" t="str">
        <f t="shared" si="43"/>
        <v>II</v>
      </c>
      <c r="C514" s="94">
        <f t="shared" si="44"/>
        <v>55102.504699999998</v>
      </c>
      <c r="D514" t="str">
        <f t="shared" si="45"/>
        <v>vis</v>
      </c>
      <c r="E514" t="e">
        <f>VLOOKUP(C514,Active!C$21:E$960,3,FALSE)</f>
        <v>#N/A</v>
      </c>
      <c r="F514" s="16" t="s">
        <v>234</v>
      </c>
      <c r="G514" t="str">
        <f t="shared" si="46"/>
        <v>55102.5047</v>
      </c>
      <c r="H514" s="94">
        <f t="shared" si="47"/>
        <v>52337.5</v>
      </c>
      <c r="I514" s="103" t="s">
        <v>1561</v>
      </c>
      <c r="J514" s="104" t="s">
        <v>1562</v>
      </c>
      <c r="K514" s="103" t="s">
        <v>1559</v>
      </c>
      <c r="L514" s="103" t="s">
        <v>1051</v>
      </c>
      <c r="M514" s="104" t="s">
        <v>813</v>
      </c>
      <c r="N514" s="104" t="s">
        <v>63</v>
      </c>
      <c r="O514" s="105" t="s">
        <v>1115</v>
      </c>
      <c r="P514" s="106" t="s">
        <v>1116</v>
      </c>
    </row>
    <row r="515" spans="1:16" x14ac:dyDescent="0.2">
      <c r="A515" s="94" t="str">
        <f t="shared" si="42"/>
        <v>OEJV 0137 </v>
      </c>
      <c r="B515" s="16" t="str">
        <f t="shared" si="43"/>
        <v>II</v>
      </c>
      <c r="C515" s="94">
        <f t="shared" si="44"/>
        <v>55102.504699999998</v>
      </c>
      <c r="D515" t="str">
        <f t="shared" si="45"/>
        <v>vis</v>
      </c>
      <c r="E515" t="e">
        <f>VLOOKUP(C515,Active!C$21:E$960,3,FALSE)</f>
        <v>#N/A</v>
      </c>
      <c r="F515" s="16" t="s">
        <v>234</v>
      </c>
      <c r="G515" t="str">
        <f t="shared" si="46"/>
        <v>55102.5047</v>
      </c>
      <c r="H515" s="94">
        <f t="shared" si="47"/>
        <v>52337.5</v>
      </c>
      <c r="I515" s="103" t="s">
        <v>1561</v>
      </c>
      <c r="J515" s="104" t="s">
        <v>1562</v>
      </c>
      <c r="K515" s="103" t="s">
        <v>1559</v>
      </c>
      <c r="L515" s="103" t="s">
        <v>1051</v>
      </c>
      <c r="M515" s="104" t="s">
        <v>813</v>
      </c>
      <c r="N515" s="104" t="s">
        <v>234</v>
      </c>
      <c r="O515" s="105" t="s">
        <v>1115</v>
      </c>
      <c r="P515" s="106" t="s">
        <v>1116</v>
      </c>
    </row>
    <row r="516" spans="1:16" x14ac:dyDescent="0.2">
      <c r="A516" s="94" t="str">
        <f t="shared" si="42"/>
        <v>VSB 51 </v>
      </c>
      <c r="B516" s="16" t="str">
        <f t="shared" si="43"/>
        <v>I</v>
      </c>
      <c r="C516" s="94">
        <f t="shared" si="44"/>
        <v>55496.055399999997</v>
      </c>
      <c r="D516" t="str">
        <f t="shared" si="45"/>
        <v>vis</v>
      </c>
      <c r="E516">
        <f>VLOOKUP(C516,Active!C$21:E$960,3,FALSE)</f>
        <v>53009.993580035181</v>
      </c>
      <c r="F516" s="16" t="s">
        <v>234</v>
      </c>
      <c r="G516" t="str">
        <f t="shared" si="46"/>
        <v>55496.0554</v>
      </c>
      <c r="H516" s="94">
        <f t="shared" si="47"/>
        <v>53010</v>
      </c>
      <c r="I516" s="103" t="s">
        <v>1563</v>
      </c>
      <c r="J516" s="104" t="s">
        <v>1564</v>
      </c>
      <c r="K516" s="103">
        <v>53010</v>
      </c>
      <c r="L516" s="103" t="s">
        <v>1077</v>
      </c>
      <c r="M516" s="104" t="s">
        <v>813</v>
      </c>
      <c r="N516" s="104" t="s">
        <v>1565</v>
      </c>
      <c r="O516" s="105" t="s">
        <v>1566</v>
      </c>
      <c r="P516" s="106" t="s">
        <v>201</v>
      </c>
    </row>
    <row r="517" spans="1:16" x14ac:dyDescent="0.2">
      <c r="A517" s="94" t="str">
        <f t="shared" si="42"/>
        <v>VSB 53 </v>
      </c>
      <c r="B517" s="16" t="str">
        <f t="shared" si="43"/>
        <v>I</v>
      </c>
      <c r="C517" s="94">
        <f t="shared" si="44"/>
        <v>55856.544000000002</v>
      </c>
      <c r="D517" t="str">
        <f t="shared" si="45"/>
        <v>vis</v>
      </c>
      <c r="E517">
        <f>VLOOKUP(C517,Active!C$21:E$960,3,FALSE)</f>
        <v>53625.996807618241</v>
      </c>
      <c r="F517" s="16" t="s">
        <v>234</v>
      </c>
      <c r="G517" t="str">
        <f t="shared" si="46"/>
        <v>55856.544</v>
      </c>
      <c r="H517" s="94">
        <f t="shared" si="47"/>
        <v>53626</v>
      </c>
      <c r="I517" s="103" t="s">
        <v>1567</v>
      </c>
      <c r="J517" s="104" t="s">
        <v>1568</v>
      </c>
      <c r="K517" s="103">
        <v>53626</v>
      </c>
      <c r="L517" s="103" t="s">
        <v>286</v>
      </c>
      <c r="M517" s="104" t="s">
        <v>238</v>
      </c>
      <c r="N517" s="104"/>
      <c r="O517" s="105" t="s">
        <v>791</v>
      </c>
      <c r="P517" s="106" t="s">
        <v>205</v>
      </c>
    </row>
    <row r="518" spans="1:16" x14ac:dyDescent="0.2">
      <c r="A518" s="94" t="str">
        <f t="shared" si="42"/>
        <v>BAVM 225 </v>
      </c>
      <c r="B518" s="16" t="str">
        <f t="shared" si="43"/>
        <v>I</v>
      </c>
      <c r="C518" s="94">
        <f t="shared" si="44"/>
        <v>55889.277399999999</v>
      </c>
      <c r="D518" t="str">
        <f t="shared" si="45"/>
        <v>vis</v>
      </c>
      <c r="E518">
        <f>VLOOKUP(C518,Active!C$21:E$960,3,FALSE)</f>
        <v>53681.93166949672</v>
      </c>
      <c r="F518" s="16" t="s">
        <v>234</v>
      </c>
      <c r="G518" t="str">
        <f t="shared" si="46"/>
        <v>55889.2774</v>
      </c>
      <c r="H518" s="94">
        <f t="shared" si="47"/>
        <v>53682</v>
      </c>
      <c r="I518" s="103" t="s">
        <v>1569</v>
      </c>
      <c r="J518" s="104" t="s">
        <v>1570</v>
      </c>
      <c r="K518" s="103">
        <v>53682</v>
      </c>
      <c r="L518" s="103" t="s">
        <v>1571</v>
      </c>
      <c r="M518" s="104" t="s">
        <v>813</v>
      </c>
      <c r="N518" s="104" t="s">
        <v>968</v>
      </c>
      <c r="O518" s="105" t="s">
        <v>1572</v>
      </c>
      <c r="P518" s="106" t="s">
        <v>206</v>
      </c>
    </row>
    <row r="519" spans="1:16" x14ac:dyDescent="0.2">
      <c r="A519" s="94" t="str">
        <f t="shared" si="42"/>
        <v>BAVM 225 </v>
      </c>
      <c r="B519" s="16" t="str">
        <f t="shared" si="43"/>
        <v>I</v>
      </c>
      <c r="C519" s="94">
        <f t="shared" si="44"/>
        <v>55896.335700000003</v>
      </c>
      <c r="D519" t="str">
        <f t="shared" si="45"/>
        <v>vis</v>
      </c>
      <c r="E519">
        <f>VLOOKUP(C519,Active!C$21:E$960,3,FALSE)</f>
        <v>53693.992898565411</v>
      </c>
      <c r="F519" s="16" t="s">
        <v>234</v>
      </c>
      <c r="G519" t="str">
        <f t="shared" si="46"/>
        <v>55896.3357</v>
      </c>
      <c r="H519" s="94">
        <f t="shared" si="47"/>
        <v>53694</v>
      </c>
      <c r="I519" s="103" t="s">
        <v>1573</v>
      </c>
      <c r="J519" s="104" t="s">
        <v>1574</v>
      </c>
      <c r="K519" s="103">
        <v>53694</v>
      </c>
      <c r="L519" s="103" t="s">
        <v>1083</v>
      </c>
      <c r="M519" s="104" t="s">
        <v>813</v>
      </c>
      <c r="N519" s="104" t="s">
        <v>968</v>
      </c>
      <c r="O519" s="105" t="s">
        <v>1572</v>
      </c>
      <c r="P519" s="106" t="s">
        <v>206</v>
      </c>
    </row>
    <row r="520" spans="1:16" x14ac:dyDescent="0.2">
      <c r="A520" s="94" t="str">
        <f t="shared" si="42"/>
        <v> JAAVSO 43-1 </v>
      </c>
      <c r="B520" s="16" t="str">
        <f t="shared" si="43"/>
        <v>I</v>
      </c>
      <c r="C520" s="94">
        <f t="shared" si="44"/>
        <v>56205.908799999997</v>
      </c>
      <c r="D520" t="str">
        <f t="shared" si="45"/>
        <v>vis</v>
      </c>
      <c r="E520">
        <f>VLOOKUP(C520,Active!C$21:E$960,3,FALSE)</f>
        <v>54222.99167626015</v>
      </c>
      <c r="F520" s="16" t="s">
        <v>234</v>
      </c>
      <c r="G520" t="str">
        <f t="shared" si="46"/>
        <v>56205.9088</v>
      </c>
      <c r="H520" s="94">
        <f t="shared" si="47"/>
        <v>54223</v>
      </c>
      <c r="I520" s="103" t="s">
        <v>1575</v>
      </c>
      <c r="J520" s="104" t="s">
        <v>1576</v>
      </c>
      <c r="K520" s="103">
        <v>54223</v>
      </c>
      <c r="L520" s="103" t="s">
        <v>1092</v>
      </c>
      <c r="M520" s="104" t="s">
        <v>813</v>
      </c>
      <c r="N520" s="104" t="s">
        <v>234</v>
      </c>
      <c r="O520" s="105" t="s">
        <v>1461</v>
      </c>
      <c r="P520" s="105" t="s">
        <v>209</v>
      </c>
    </row>
    <row r="521" spans="1:16" x14ac:dyDescent="0.2">
      <c r="A521" s="94" t="str">
        <f t="shared" si="42"/>
        <v>VSB 55 </v>
      </c>
      <c r="B521" s="16" t="str">
        <f t="shared" si="43"/>
        <v>I</v>
      </c>
      <c r="C521" s="94">
        <f t="shared" si="44"/>
        <v>56221.124300000003</v>
      </c>
      <c r="D521" t="str">
        <f t="shared" si="45"/>
        <v>vis</v>
      </c>
      <c r="E521">
        <f>VLOOKUP(C521,Active!C$21:E$960,3,FALSE)</f>
        <v>54248.991935656129</v>
      </c>
      <c r="F521" s="16" t="s">
        <v>234</v>
      </c>
      <c r="G521" t="str">
        <f t="shared" si="46"/>
        <v>56221.1243</v>
      </c>
      <c r="H521" s="94">
        <f t="shared" si="47"/>
        <v>54249</v>
      </c>
      <c r="I521" s="103" t="s">
        <v>1577</v>
      </c>
      <c r="J521" s="104" t="s">
        <v>1578</v>
      </c>
      <c r="K521" s="103">
        <v>54249</v>
      </c>
      <c r="L521" s="103" t="s">
        <v>1579</v>
      </c>
      <c r="M521" s="104" t="s">
        <v>813</v>
      </c>
      <c r="N521" s="104" t="s">
        <v>234</v>
      </c>
      <c r="O521" s="105" t="s">
        <v>1580</v>
      </c>
      <c r="P521" s="106" t="s">
        <v>211</v>
      </c>
    </row>
    <row r="522" spans="1:16" x14ac:dyDescent="0.2">
      <c r="A522" s="94" t="str">
        <f t="shared" si="42"/>
        <v>VSB 55 </v>
      </c>
      <c r="B522" s="16" t="str">
        <f t="shared" si="43"/>
        <v>I</v>
      </c>
      <c r="C522" s="94">
        <f t="shared" si="44"/>
        <v>56241.612000000001</v>
      </c>
      <c r="D522" t="str">
        <f t="shared" si="45"/>
        <v>vis</v>
      </c>
      <c r="E522">
        <f>VLOOKUP(C522,Active!C$21:E$960,3,FALSE)</f>
        <v>54284.001334915221</v>
      </c>
      <c r="F522" s="16" t="s">
        <v>234</v>
      </c>
      <c r="G522" t="str">
        <f t="shared" si="46"/>
        <v>56241.612</v>
      </c>
      <c r="H522" s="94">
        <f t="shared" si="47"/>
        <v>54284</v>
      </c>
      <c r="I522" s="103" t="s">
        <v>1581</v>
      </c>
      <c r="J522" s="104" t="s">
        <v>1582</v>
      </c>
      <c r="K522" s="103">
        <v>54284</v>
      </c>
      <c r="L522" s="103" t="s">
        <v>257</v>
      </c>
      <c r="M522" s="104" t="s">
        <v>238</v>
      </c>
      <c r="N522" s="104"/>
      <c r="O522" s="105" t="s">
        <v>791</v>
      </c>
      <c r="P522" s="106" t="s">
        <v>211</v>
      </c>
    </row>
    <row r="523" spans="1:16" x14ac:dyDescent="0.2">
      <c r="A523" s="94" t="str">
        <f t="shared" si="42"/>
        <v> JAAVSO 43-1 </v>
      </c>
      <c r="B523" s="16" t="str">
        <f t="shared" si="43"/>
        <v>I</v>
      </c>
      <c r="C523" s="94">
        <f t="shared" si="44"/>
        <v>56578.683900000004</v>
      </c>
      <c r="D523" t="str">
        <f t="shared" si="45"/>
        <v>vis</v>
      </c>
      <c r="E523">
        <f>VLOOKUP(C523,Active!C$21:E$960,3,FALSE)</f>
        <v>54859.990085537444</v>
      </c>
      <c r="F523" s="16" t="s">
        <v>234</v>
      </c>
      <c r="G523" t="str">
        <f t="shared" si="46"/>
        <v>56578.6839</v>
      </c>
      <c r="H523" s="94">
        <f t="shared" si="47"/>
        <v>54860</v>
      </c>
      <c r="I523" s="103" t="s">
        <v>1583</v>
      </c>
      <c r="J523" s="104" t="s">
        <v>1584</v>
      </c>
      <c r="K523" s="103">
        <v>54860</v>
      </c>
      <c r="L523" s="103" t="s">
        <v>1585</v>
      </c>
      <c r="M523" s="104" t="s">
        <v>813</v>
      </c>
      <c r="N523" s="104" t="s">
        <v>234</v>
      </c>
      <c r="O523" s="105" t="s">
        <v>1586</v>
      </c>
      <c r="P523" s="105" t="s">
        <v>209</v>
      </c>
    </row>
    <row r="524" spans="1:16" x14ac:dyDescent="0.2">
      <c r="A524" s="94" t="str">
        <f t="shared" si="42"/>
        <v> JAAVSO 43-1 </v>
      </c>
      <c r="B524" s="16" t="str">
        <f t="shared" si="43"/>
        <v>I</v>
      </c>
      <c r="C524" s="94">
        <f t="shared" si="44"/>
        <v>56902.887300000002</v>
      </c>
      <c r="D524" t="str">
        <f t="shared" si="45"/>
        <v>vis</v>
      </c>
      <c r="E524">
        <f>VLOOKUP(C524,Active!C$21:E$960,3,FALSE)</f>
        <v>55413.989132368326</v>
      </c>
      <c r="F524" s="16" t="s">
        <v>234</v>
      </c>
      <c r="G524" t="str">
        <f t="shared" si="46"/>
        <v>56902.8873</v>
      </c>
      <c r="H524" s="94">
        <f t="shared" si="47"/>
        <v>55414</v>
      </c>
      <c r="I524" s="103" t="s">
        <v>1587</v>
      </c>
      <c r="J524" s="104" t="s">
        <v>1588</v>
      </c>
      <c r="K524" s="103">
        <v>55414</v>
      </c>
      <c r="L524" s="103" t="s">
        <v>1589</v>
      </c>
      <c r="M524" s="104" t="s">
        <v>813</v>
      </c>
      <c r="N524" s="104" t="s">
        <v>234</v>
      </c>
      <c r="O524" s="105" t="s">
        <v>1093</v>
      </c>
      <c r="P524" s="105" t="s">
        <v>209</v>
      </c>
    </row>
    <row r="525" spans="1:16" x14ac:dyDescent="0.2">
      <c r="A525" s="94" t="str">
        <f t="shared" si="42"/>
        <v> JAAVSO 43-1 </v>
      </c>
      <c r="B525" s="16" t="str">
        <f t="shared" si="43"/>
        <v>I</v>
      </c>
      <c r="C525" s="94">
        <f t="shared" si="44"/>
        <v>56949.703800000003</v>
      </c>
      <c r="D525" t="str">
        <f t="shared" si="45"/>
        <v>vis</v>
      </c>
      <c r="E525">
        <f>VLOOKUP(C525,Active!C$21:E$960,3,FALSE)</f>
        <v>55493.989207555562</v>
      </c>
      <c r="F525" s="16" t="s">
        <v>234</v>
      </c>
      <c r="G525" t="str">
        <f t="shared" si="46"/>
        <v>56949.7038</v>
      </c>
      <c r="H525" s="94">
        <f t="shared" si="47"/>
        <v>55494</v>
      </c>
      <c r="I525" s="103" t="s">
        <v>1590</v>
      </c>
      <c r="J525" s="104" t="s">
        <v>1591</v>
      </c>
      <c r="K525" s="103">
        <v>55494</v>
      </c>
      <c r="L525" s="103" t="s">
        <v>1146</v>
      </c>
      <c r="M525" s="104" t="s">
        <v>813</v>
      </c>
      <c r="N525" s="104" t="s">
        <v>234</v>
      </c>
      <c r="O525" s="105" t="s">
        <v>1543</v>
      </c>
      <c r="P525" s="105" t="s">
        <v>209</v>
      </c>
    </row>
    <row r="526" spans="1:16" x14ac:dyDescent="0.2">
      <c r="A526" s="94" t="str">
        <f t="shared" si="42"/>
        <v> JAAVSO 43-1 </v>
      </c>
      <c r="B526" s="16" t="str">
        <f t="shared" si="43"/>
        <v>I</v>
      </c>
      <c r="C526" s="94">
        <f t="shared" si="44"/>
        <v>56952.629699999998</v>
      </c>
      <c r="D526" t="str">
        <f t="shared" si="45"/>
        <v>vis</v>
      </c>
      <c r="E526">
        <f>VLOOKUP(C526,Active!C$21:E$960,3,FALSE)</f>
        <v>55498.988987974648</v>
      </c>
      <c r="F526" s="16" t="s">
        <v>234</v>
      </c>
      <c r="G526" t="str">
        <f t="shared" si="46"/>
        <v>56952.6297</v>
      </c>
      <c r="H526" s="94">
        <f t="shared" si="47"/>
        <v>55499</v>
      </c>
      <c r="I526" s="103" t="s">
        <v>1592</v>
      </c>
      <c r="J526" s="104" t="s">
        <v>1593</v>
      </c>
      <c r="K526" s="103">
        <v>55499</v>
      </c>
      <c r="L526" s="103" t="s">
        <v>1589</v>
      </c>
      <c r="M526" s="104" t="s">
        <v>813</v>
      </c>
      <c r="N526" s="104" t="s">
        <v>234</v>
      </c>
      <c r="O526" s="105" t="s">
        <v>1594</v>
      </c>
      <c r="P526" s="105" t="s">
        <v>209</v>
      </c>
    </row>
    <row r="527" spans="1:16" x14ac:dyDescent="0.2">
      <c r="A527" s="94" t="str">
        <f t="shared" si="42"/>
        <v> JAAVSO 43-1 </v>
      </c>
      <c r="B527" s="16" t="str">
        <f t="shared" si="43"/>
        <v>I</v>
      </c>
      <c r="C527" s="94">
        <f t="shared" si="44"/>
        <v>56966.674700000003</v>
      </c>
      <c r="D527" t="str">
        <f t="shared" si="45"/>
        <v>vis</v>
      </c>
      <c r="E527">
        <f>VLOOKUP(C527,Active!C$21:E$960,3,FALSE)</f>
        <v>55522.989095970872</v>
      </c>
      <c r="F527" s="16" t="s">
        <v>234</v>
      </c>
      <c r="G527" t="str">
        <f t="shared" si="46"/>
        <v>56966.6747</v>
      </c>
      <c r="H527" s="94">
        <f t="shared" si="47"/>
        <v>55523</v>
      </c>
      <c r="I527" s="103" t="s">
        <v>1595</v>
      </c>
      <c r="J527" s="104" t="s">
        <v>1596</v>
      </c>
      <c r="K527" s="103">
        <v>55523</v>
      </c>
      <c r="L527" s="103" t="s">
        <v>1589</v>
      </c>
      <c r="M527" s="104" t="s">
        <v>813</v>
      </c>
      <c r="N527" s="104" t="s">
        <v>234</v>
      </c>
      <c r="O527" s="105" t="s">
        <v>1586</v>
      </c>
      <c r="P527" s="105" t="s">
        <v>209</v>
      </c>
    </row>
  </sheetData>
  <sheetProtection selectLockedCells="1" selectUnlockedCells="1"/>
  <hyperlinks>
    <hyperlink ref="P283" r:id="rId1" xr:uid="{00000000-0004-0000-0100-000000000000}"/>
    <hyperlink ref="P288" r:id="rId2" xr:uid="{00000000-0004-0000-0100-000001000000}"/>
    <hyperlink ref="P289" r:id="rId3" xr:uid="{00000000-0004-0000-0100-000002000000}"/>
    <hyperlink ref="P290" r:id="rId4" xr:uid="{00000000-0004-0000-0100-000003000000}"/>
    <hyperlink ref="P291" r:id="rId5" xr:uid="{00000000-0004-0000-0100-000004000000}"/>
    <hyperlink ref="P292" r:id="rId6" xr:uid="{00000000-0004-0000-0100-000005000000}"/>
    <hyperlink ref="P293" r:id="rId7" xr:uid="{00000000-0004-0000-0100-000006000000}"/>
    <hyperlink ref="P294" r:id="rId8" xr:uid="{00000000-0004-0000-0100-000007000000}"/>
    <hyperlink ref="P295" r:id="rId9" xr:uid="{00000000-0004-0000-0100-000008000000}"/>
    <hyperlink ref="P296" r:id="rId10" xr:uid="{00000000-0004-0000-0100-000009000000}"/>
    <hyperlink ref="P299" r:id="rId11" xr:uid="{00000000-0004-0000-0100-00000A000000}"/>
    <hyperlink ref="P300" r:id="rId12" xr:uid="{00000000-0004-0000-0100-00000B000000}"/>
    <hyperlink ref="P301" r:id="rId13" xr:uid="{00000000-0004-0000-0100-00000C000000}"/>
    <hyperlink ref="P302" r:id="rId14" xr:uid="{00000000-0004-0000-0100-00000D000000}"/>
    <hyperlink ref="P303" r:id="rId15" xr:uid="{00000000-0004-0000-0100-00000E000000}"/>
    <hyperlink ref="P304" r:id="rId16" xr:uid="{00000000-0004-0000-0100-00000F000000}"/>
    <hyperlink ref="P305" r:id="rId17" xr:uid="{00000000-0004-0000-0100-000010000000}"/>
    <hyperlink ref="P306" r:id="rId18" xr:uid="{00000000-0004-0000-0100-000011000000}"/>
    <hyperlink ref="P307" r:id="rId19" xr:uid="{00000000-0004-0000-0100-000012000000}"/>
    <hyperlink ref="P308" r:id="rId20" xr:uid="{00000000-0004-0000-0100-000013000000}"/>
    <hyperlink ref="P309" r:id="rId21" xr:uid="{00000000-0004-0000-0100-000014000000}"/>
    <hyperlink ref="P310" r:id="rId22" xr:uid="{00000000-0004-0000-0100-000015000000}"/>
    <hyperlink ref="P311" r:id="rId23" xr:uid="{00000000-0004-0000-0100-000016000000}"/>
    <hyperlink ref="P312" r:id="rId24" xr:uid="{00000000-0004-0000-0100-000017000000}"/>
    <hyperlink ref="P313" r:id="rId25" xr:uid="{00000000-0004-0000-0100-000018000000}"/>
    <hyperlink ref="P314" r:id="rId26" xr:uid="{00000000-0004-0000-0100-000019000000}"/>
    <hyperlink ref="P315" r:id="rId27" xr:uid="{00000000-0004-0000-0100-00001A000000}"/>
    <hyperlink ref="P316" r:id="rId28" xr:uid="{00000000-0004-0000-0100-00001B000000}"/>
    <hyperlink ref="P317" r:id="rId29" xr:uid="{00000000-0004-0000-0100-00001C000000}"/>
    <hyperlink ref="P318" r:id="rId30" xr:uid="{00000000-0004-0000-0100-00001D000000}"/>
    <hyperlink ref="P319" r:id="rId31" xr:uid="{00000000-0004-0000-0100-00001E000000}"/>
    <hyperlink ref="P320" r:id="rId32" xr:uid="{00000000-0004-0000-0100-00001F000000}"/>
    <hyperlink ref="P321" r:id="rId33" xr:uid="{00000000-0004-0000-0100-000020000000}"/>
    <hyperlink ref="P322" r:id="rId34" xr:uid="{00000000-0004-0000-0100-000021000000}"/>
    <hyperlink ref="P323" r:id="rId35" xr:uid="{00000000-0004-0000-0100-000022000000}"/>
    <hyperlink ref="P327" r:id="rId36" xr:uid="{00000000-0004-0000-0100-000023000000}"/>
    <hyperlink ref="P329" r:id="rId37" xr:uid="{00000000-0004-0000-0100-000024000000}"/>
    <hyperlink ref="P330" r:id="rId38" xr:uid="{00000000-0004-0000-0100-000025000000}"/>
    <hyperlink ref="P331" r:id="rId39" xr:uid="{00000000-0004-0000-0100-000026000000}"/>
    <hyperlink ref="P332" r:id="rId40" xr:uid="{00000000-0004-0000-0100-000027000000}"/>
    <hyperlink ref="P333" r:id="rId41" xr:uid="{00000000-0004-0000-0100-000028000000}"/>
    <hyperlink ref="P335" r:id="rId42" xr:uid="{00000000-0004-0000-0100-000029000000}"/>
    <hyperlink ref="P337" r:id="rId43" xr:uid="{00000000-0004-0000-0100-00002A000000}"/>
    <hyperlink ref="P340" r:id="rId44" xr:uid="{00000000-0004-0000-0100-00002B000000}"/>
    <hyperlink ref="P341" r:id="rId45" xr:uid="{00000000-0004-0000-0100-00002C000000}"/>
    <hyperlink ref="P342" r:id="rId46" xr:uid="{00000000-0004-0000-0100-00002D000000}"/>
    <hyperlink ref="P343" r:id="rId47" xr:uid="{00000000-0004-0000-0100-00002E000000}"/>
    <hyperlink ref="P469" r:id="rId48" xr:uid="{00000000-0004-0000-0100-00002F000000}"/>
    <hyperlink ref="P492" r:id="rId49" xr:uid="{00000000-0004-0000-0100-000030000000}"/>
    <hyperlink ref="P506" r:id="rId50" xr:uid="{00000000-0004-0000-0100-000031000000}"/>
    <hyperlink ref="P510" r:id="rId51" xr:uid="{00000000-0004-0000-0100-000032000000}"/>
    <hyperlink ref="P511" r:id="rId52" xr:uid="{00000000-0004-0000-0100-000033000000}"/>
    <hyperlink ref="P512" r:id="rId53" xr:uid="{00000000-0004-0000-0100-000034000000}"/>
    <hyperlink ref="P513" r:id="rId54" xr:uid="{00000000-0004-0000-0100-000035000000}"/>
    <hyperlink ref="P514" r:id="rId55" xr:uid="{00000000-0004-0000-0100-000036000000}"/>
    <hyperlink ref="P515" r:id="rId56" xr:uid="{00000000-0004-0000-0100-000037000000}"/>
    <hyperlink ref="P516" r:id="rId57" xr:uid="{00000000-0004-0000-0100-000038000000}"/>
    <hyperlink ref="P517" r:id="rId58" xr:uid="{00000000-0004-0000-0100-000039000000}"/>
    <hyperlink ref="P518" r:id="rId59" xr:uid="{00000000-0004-0000-0100-00003A000000}"/>
    <hyperlink ref="P519" r:id="rId60" xr:uid="{00000000-0004-0000-0100-00003B000000}"/>
    <hyperlink ref="P521" r:id="rId61" xr:uid="{00000000-0004-0000-0100-00003C000000}"/>
    <hyperlink ref="P522" r:id="rId62" xr:uid="{00000000-0004-0000-0100-00003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6"/>
  <sheetViews>
    <sheetView topLeftCell="A5" workbookViewId="0">
      <selection activeCell="A24" sqref="A24:A46"/>
    </sheetView>
  </sheetViews>
  <sheetFormatPr defaultRowHeight="12.75" x14ac:dyDescent="0.2"/>
  <cols>
    <col min="1" max="1" width="13.140625" style="1" customWidth="1"/>
    <col min="2" max="2" width="6.85546875" style="1" customWidth="1"/>
    <col min="3" max="3" width="8.28515625" style="1" customWidth="1"/>
    <col min="4" max="4" width="4.140625" style="1" customWidth="1"/>
    <col min="5" max="5" width="3.7109375" style="1" customWidth="1"/>
    <col min="6" max="6" width="11.42578125" style="1" customWidth="1"/>
    <col min="7" max="16384" width="9.140625" style="1"/>
  </cols>
  <sheetData>
    <row r="1" spans="1:6" x14ac:dyDescent="0.2">
      <c r="A1" s="33">
        <v>48655.584000000003</v>
      </c>
      <c r="B1" s="33" t="s">
        <v>1597</v>
      </c>
      <c r="C1" s="35">
        <v>-5.0000000000000001E-3</v>
      </c>
      <c r="D1" s="33" t="s">
        <v>1598</v>
      </c>
      <c r="E1" s="1" t="s">
        <v>1599</v>
      </c>
      <c r="F1" s="33" t="s">
        <v>1600</v>
      </c>
    </row>
    <row r="2" spans="1:6" x14ac:dyDescent="0.2">
      <c r="A2" s="33">
        <v>48893.766000000003</v>
      </c>
      <c r="B2" s="33" t="s">
        <v>1601</v>
      </c>
      <c r="C2" s="35">
        <v>-2E-3</v>
      </c>
      <c r="D2" s="33" t="s">
        <v>1602</v>
      </c>
      <c r="E2" s="1" t="s">
        <v>1599</v>
      </c>
      <c r="F2" s="33" t="s">
        <v>1600</v>
      </c>
    </row>
    <row r="3" spans="1:6" x14ac:dyDescent="0.2">
      <c r="A3" s="33">
        <v>48896.591999999997</v>
      </c>
      <c r="B3" s="33" t="s">
        <v>1603</v>
      </c>
      <c r="C3" s="35">
        <v>-2E-3</v>
      </c>
      <c r="D3" s="33" t="s">
        <v>1604</v>
      </c>
      <c r="E3" s="1" t="s">
        <v>1599</v>
      </c>
      <c r="F3" s="33" t="s">
        <v>1600</v>
      </c>
    </row>
    <row r="4" spans="1:6" x14ac:dyDescent="0.2">
      <c r="A4" s="33">
        <v>48954.63</v>
      </c>
      <c r="B4" s="33" t="s">
        <v>1605</v>
      </c>
      <c r="C4" s="35">
        <v>0</v>
      </c>
      <c r="D4" s="33" t="s">
        <v>1606</v>
      </c>
      <c r="E4" s="1" t="s">
        <v>1607</v>
      </c>
      <c r="F4" s="33" t="s">
        <v>1608</v>
      </c>
    </row>
    <row r="5" spans="1:6" x14ac:dyDescent="0.2">
      <c r="A5" s="33">
        <v>49397.624000000003</v>
      </c>
      <c r="B5" s="33">
        <v>42589</v>
      </c>
      <c r="C5" s="35">
        <v>-7.0000000000000001E-3</v>
      </c>
      <c r="D5" s="33" t="s">
        <v>1609</v>
      </c>
      <c r="E5" s="1" t="s">
        <v>1607</v>
      </c>
      <c r="F5" s="33" t="s">
        <v>1608</v>
      </c>
    </row>
    <row r="6" spans="1:6" x14ac:dyDescent="0.2">
      <c r="A6" s="33">
        <v>49713.546999999999</v>
      </c>
      <c r="B6" s="33">
        <v>43129</v>
      </c>
      <c r="C6" s="35">
        <v>5.0000000000000001E-3</v>
      </c>
      <c r="D6" s="33" t="s">
        <v>1610</v>
      </c>
      <c r="E6" s="1" t="s">
        <v>1599</v>
      </c>
      <c r="F6" s="33" t="s">
        <v>1600</v>
      </c>
    </row>
    <row r="7" spans="1:6" x14ac:dyDescent="0.2">
      <c r="A7" s="33">
        <v>49715.572999999997</v>
      </c>
      <c r="B7" s="33" t="s">
        <v>1611</v>
      </c>
      <c r="C7" s="35">
        <v>5.0000000000000001E-3</v>
      </c>
      <c r="D7" s="33" t="s">
        <v>1612</v>
      </c>
      <c r="E7" s="1" t="s">
        <v>1613</v>
      </c>
      <c r="F7" s="33" t="s">
        <v>1614</v>
      </c>
    </row>
    <row r="8" spans="1:6" x14ac:dyDescent="0.2">
      <c r="A8" s="33">
        <v>49723.589</v>
      </c>
      <c r="B8" s="33" t="s">
        <v>1615</v>
      </c>
      <c r="C8" s="44" t="s">
        <v>1616</v>
      </c>
      <c r="D8" s="33" t="s">
        <v>1602</v>
      </c>
      <c r="E8" s="1" t="s">
        <v>1599</v>
      </c>
      <c r="F8" s="33" t="s">
        <v>1600</v>
      </c>
    </row>
    <row r="9" spans="1:6" x14ac:dyDescent="0.2">
      <c r="A9" s="33">
        <v>49954.745999999999</v>
      </c>
      <c r="B9" s="33" t="s">
        <v>1617</v>
      </c>
      <c r="C9" s="44" t="s">
        <v>1618</v>
      </c>
      <c r="D9" s="33" t="s">
        <v>1619</v>
      </c>
      <c r="E9" s="1" t="s">
        <v>1599</v>
      </c>
      <c r="F9" s="33" t="s">
        <v>1620</v>
      </c>
    </row>
    <row r="10" spans="1:6" x14ac:dyDescent="0.2">
      <c r="A10" s="33">
        <v>49978.74</v>
      </c>
      <c r="B10" s="33">
        <v>43582</v>
      </c>
      <c r="C10" s="35">
        <v>0</v>
      </c>
      <c r="D10" s="33" t="s">
        <v>1610</v>
      </c>
      <c r="E10" s="1" t="s">
        <v>1599</v>
      </c>
      <c r="F10" s="33" t="s">
        <v>1600</v>
      </c>
    </row>
    <row r="11" spans="1:6" x14ac:dyDescent="0.2">
      <c r="A11" s="33">
        <v>50094.614000000001</v>
      </c>
      <c r="B11" s="33">
        <v>43780</v>
      </c>
      <c r="C11" s="35">
        <v>3.0000000000000001E-3</v>
      </c>
      <c r="D11" s="33" t="s">
        <v>1621</v>
      </c>
      <c r="E11" s="1" t="s">
        <v>1622</v>
      </c>
      <c r="F11" s="33" t="s">
        <v>1623</v>
      </c>
    </row>
    <row r="12" spans="1:6" x14ac:dyDescent="0.2">
      <c r="A12" s="33">
        <v>50097.534</v>
      </c>
      <c r="B12" s="33">
        <v>43785</v>
      </c>
      <c r="C12" s="35">
        <v>-3.0000000000000001E-3</v>
      </c>
      <c r="D12" s="33" t="s">
        <v>1624</v>
      </c>
      <c r="E12" s="1" t="s">
        <v>1599</v>
      </c>
      <c r="F12" s="33" t="s">
        <v>1600</v>
      </c>
    </row>
    <row r="13" spans="1:6" x14ac:dyDescent="0.2">
      <c r="A13" s="33">
        <v>50097.534</v>
      </c>
      <c r="B13" s="33">
        <v>43785</v>
      </c>
      <c r="C13" s="35">
        <v>-3.0000000000000001E-3</v>
      </c>
      <c r="D13" s="33" t="s">
        <v>1604</v>
      </c>
      <c r="E13" s="1" t="s">
        <v>1613</v>
      </c>
      <c r="F13" s="33" t="s">
        <v>1614</v>
      </c>
    </row>
    <row r="14" spans="1:6" x14ac:dyDescent="0.2">
      <c r="A14" s="33">
        <v>50104.557000000001</v>
      </c>
      <c r="B14" s="33">
        <v>43797</v>
      </c>
      <c r="C14" s="35">
        <v>-2E-3</v>
      </c>
      <c r="D14" s="33" t="s">
        <v>1612</v>
      </c>
      <c r="E14" s="1" t="s">
        <v>1599</v>
      </c>
      <c r="F14" s="33" t="s">
        <v>1600</v>
      </c>
    </row>
    <row r="15" spans="1:6" x14ac:dyDescent="0.2">
      <c r="A15" s="33">
        <v>50308.796000000002</v>
      </c>
      <c r="B15" s="33" t="s">
        <v>1625</v>
      </c>
      <c r="C15" s="35">
        <v>0</v>
      </c>
      <c r="D15" s="33" t="s">
        <v>1626</v>
      </c>
      <c r="E15" s="1" t="s">
        <v>1599</v>
      </c>
      <c r="F15" s="33" t="s">
        <v>1600</v>
      </c>
    </row>
    <row r="16" spans="1:6" x14ac:dyDescent="0.2">
      <c r="A16" s="33">
        <v>50349.75</v>
      </c>
      <c r="B16" s="33" t="s">
        <v>1627</v>
      </c>
      <c r="C16" s="35">
        <v>0</v>
      </c>
      <c r="D16" s="33" t="s">
        <v>1628</v>
      </c>
      <c r="E16" s="1" t="s">
        <v>1599</v>
      </c>
      <c r="F16" s="33" t="s">
        <v>1600</v>
      </c>
    </row>
    <row r="17" spans="1:6" x14ac:dyDescent="0.2">
      <c r="A17" s="33">
        <v>50363.807999999997</v>
      </c>
      <c r="B17" s="33">
        <v>44240</v>
      </c>
      <c r="C17" s="35">
        <v>3.0000000000000001E-3</v>
      </c>
      <c r="D17" s="33" t="s">
        <v>1629</v>
      </c>
      <c r="E17" s="1" t="s">
        <v>1599</v>
      </c>
      <c r="F17" s="33" t="s">
        <v>1600</v>
      </c>
    </row>
    <row r="18" spans="1:6" x14ac:dyDescent="0.2">
      <c r="A18" s="33">
        <v>50372.588000000003</v>
      </c>
      <c r="B18" s="33">
        <v>44255</v>
      </c>
      <c r="C18" s="35">
        <v>5.0000000000000001E-3</v>
      </c>
      <c r="D18" s="33" t="s">
        <v>1604</v>
      </c>
      <c r="E18" s="1" t="s">
        <v>1599</v>
      </c>
      <c r="F18" s="33" t="s">
        <v>1600</v>
      </c>
    </row>
    <row r="19" spans="1:6" x14ac:dyDescent="0.2">
      <c r="A19" s="33">
        <v>50373.752999999997</v>
      </c>
      <c r="B19" s="33">
        <v>44257</v>
      </c>
      <c r="C19" s="44" t="s">
        <v>1630</v>
      </c>
      <c r="D19" s="33" t="s">
        <v>1602</v>
      </c>
      <c r="E19" s="1" t="s">
        <v>1599</v>
      </c>
      <c r="F19" s="33" t="s">
        <v>1600</v>
      </c>
    </row>
    <row r="20" spans="1:6" x14ac:dyDescent="0.2">
      <c r="A20" s="33">
        <v>50376.582999999999</v>
      </c>
      <c r="B20" s="33">
        <v>44262</v>
      </c>
      <c r="C20" s="44" t="s">
        <v>1631</v>
      </c>
      <c r="D20" s="33" t="s">
        <v>1632</v>
      </c>
      <c r="E20" s="1" t="s">
        <v>1607</v>
      </c>
      <c r="F20" s="33" t="s">
        <v>1608</v>
      </c>
    </row>
    <row r="21" spans="1:6" x14ac:dyDescent="0.2">
      <c r="A21" s="33">
        <v>50420.571000000004</v>
      </c>
      <c r="B21" s="33" t="s">
        <v>1633</v>
      </c>
      <c r="C21" s="44" t="s">
        <v>1634</v>
      </c>
      <c r="D21" s="33" t="s">
        <v>1612</v>
      </c>
      <c r="E21" s="1" t="s">
        <v>1599</v>
      </c>
      <c r="F21" s="33" t="s">
        <v>1600</v>
      </c>
    </row>
    <row r="22" spans="1:6" x14ac:dyDescent="0.2">
      <c r="A22" s="33">
        <v>50451.542000000001</v>
      </c>
      <c r="B22" s="33">
        <v>44407</v>
      </c>
      <c r="C22" s="35">
        <v>7.0000000000000001E-3</v>
      </c>
      <c r="D22" s="33" t="s">
        <v>1612</v>
      </c>
      <c r="E22" s="1" t="s">
        <v>1607</v>
      </c>
      <c r="F22" s="33" t="s">
        <v>1635</v>
      </c>
    </row>
    <row r="23" spans="1:6" x14ac:dyDescent="0.2">
      <c r="A23" s="33"/>
      <c r="B23" s="33"/>
      <c r="C23" s="35"/>
      <c r="D23" s="33"/>
      <c r="F23" s="33"/>
    </row>
    <row r="24" spans="1:6" x14ac:dyDescent="0.2">
      <c r="A24" s="33">
        <v>50668.697999999997</v>
      </c>
      <c r="B24" s="33">
        <v>44761</v>
      </c>
      <c r="C24" s="35">
        <v>1E-3</v>
      </c>
      <c r="D24" s="33">
        <v>8</v>
      </c>
      <c r="E24" s="1" t="s">
        <v>1599</v>
      </c>
      <c r="F24" s="33" t="s">
        <v>1600</v>
      </c>
    </row>
    <row r="25" spans="1:6" x14ac:dyDescent="0.2">
      <c r="A25" s="33">
        <v>50696.788999999997</v>
      </c>
      <c r="B25" s="33">
        <v>44809</v>
      </c>
      <c r="C25" s="35">
        <v>2E-3</v>
      </c>
      <c r="D25" s="33">
        <v>11</v>
      </c>
      <c r="E25" s="1" t="s">
        <v>1599</v>
      </c>
      <c r="F25" s="33" t="s">
        <v>1600</v>
      </c>
    </row>
    <row r="26" spans="1:6" x14ac:dyDescent="0.2">
      <c r="A26" s="35">
        <v>50719.61</v>
      </c>
      <c r="B26" s="33">
        <v>44848</v>
      </c>
      <c r="C26" s="35">
        <v>0</v>
      </c>
      <c r="D26" s="33">
        <v>10</v>
      </c>
      <c r="E26" s="1" t="s">
        <v>1599</v>
      </c>
      <c r="F26" s="33" t="s">
        <v>1600</v>
      </c>
    </row>
    <row r="27" spans="1:6" x14ac:dyDescent="0.2">
      <c r="A27" s="35">
        <v>50726.633000000002</v>
      </c>
      <c r="B27" s="33">
        <v>44860</v>
      </c>
      <c r="C27" s="35">
        <v>0</v>
      </c>
      <c r="D27" s="33">
        <v>13</v>
      </c>
      <c r="E27" s="1" t="s">
        <v>1599</v>
      </c>
      <c r="F27" s="33" t="s">
        <v>1600</v>
      </c>
    </row>
    <row r="28" spans="1:6" x14ac:dyDescent="0.2">
      <c r="A28" s="35">
        <v>50729.561000000002</v>
      </c>
      <c r="B28" s="33">
        <v>44865</v>
      </c>
      <c r="C28" s="35">
        <v>2E-3</v>
      </c>
      <c r="D28" s="33">
        <v>8</v>
      </c>
      <c r="E28" s="1" t="s">
        <v>1613</v>
      </c>
      <c r="F28" s="33" t="s">
        <v>1614</v>
      </c>
    </row>
    <row r="29" spans="1:6" x14ac:dyDescent="0.2">
      <c r="A29" s="35">
        <v>50743.608999999997</v>
      </c>
      <c r="B29" s="33">
        <v>44889</v>
      </c>
      <c r="C29" s="35">
        <v>5.0000000000000001E-3</v>
      </c>
      <c r="D29" s="33">
        <v>15</v>
      </c>
      <c r="E29" s="1" t="s">
        <v>1613</v>
      </c>
      <c r="F29" s="33" t="s">
        <v>1614</v>
      </c>
    </row>
    <row r="30" spans="1:6" x14ac:dyDescent="0.2">
      <c r="A30" s="35">
        <v>51046.743999999999</v>
      </c>
      <c r="B30" s="33">
        <v>45407</v>
      </c>
      <c r="C30" s="44">
        <v>4.0000000000000001E-3</v>
      </c>
      <c r="D30" s="33">
        <v>6</v>
      </c>
      <c r="E30" s="1" t="s">
        <v>1599</v>
      </c>
      <c r="F30" s="33" t="s">
        <v>1600</v>
      </c>
    </row>
    <row r="31" spans="1:6" x14ac:dyDescent="0.2">
      <c r="A31" s="35">
        <v>51083.612000000001</v>
      </c>
      <c r="B31" s="33">
        <v>45470</v>
      </c>
      <c r="C31" s="44">
        <v>4.0000000000000001E-3</v>
      </c>
      <c r="D31" s="33">
        <v>8</v>
      </c>
      <c r="E31" s="1" t="s">
        <v>1599</v>
      </c>
      <c r="F31" s="33" t="s">
        <v>1600</v>
      </c>
    </row>
    <row r="32" spans="1:6" x14ac:dyDescent="0.2">
      <c r="A32" s="44">
        <v>51100.582999999999</v>
      </c>
      <c r="B32" s="33">
        <v>45499</v>
      </c>
      <c r="C32" s="35">
        <v>4.0000000000000001E-3</v>
      </c>
      <c r="D32" s="33">
        <v>16</v>
      </c>
      <c r="E32" s="1" t="s">
        <v>1613</v>
      </c>
      <c r="F32" s="33" t="s">
        <v>1614</v>
      </c>
    </row>
    <row r="33" spans="1:6" x14ac:dyDescent="0.2">
      <c r="A33" s="35">
        <v>51100.582999999999</v>
      </c>
      <c r="B33" s="33">
        <v>45499</v>
      </c>
      <c r="C33" s="35">
        <v>4.0000000000000001E-3</v>
      </c>
      <c r="D33" s="33">
        <v>14</v>
      </c>
      <c r="E33" s="1" t="s">
        <v>1599</v>
      </c>
      <c r="F33" s="33" t="s">
        <v>1600</v>
      </c>
    </row>
    <row r="34" spans="1:6" x14ac:dyDescent="0.2">
      <c r="A34" s="35">
        <v>51138.612999999998</v>
      </c>
      <c r="B34" s="33">
        <v>45564</v>
      </c>
      <c r="C34" s="35">
        <v>-5.0000000000000001E-3</v>
      </c>
      <c r="D34" s="33">
        <v>16</v>
      </c>
      <c r="E34" s="1" t="s">
        <v>1613</v>
      </c>
      <c r="F34" s="33" t="s">
        <v>1614</v>
      </c>
    </row>
    <row r="35" spans="1:6" x14ac:dyDescent="0.2">
      <c r="A35" s="35">
        <v>51139.792000000001</v>
      </c>
      <c r="B35" s="33">
        <v>45566</v>
      </c>
      <c r="C35" s="35">
        <v>4.0000000000000001E-3</v>
      </c>
      <c r="D35" s="33">
        <v>12</v>
      </c>
      <c r="E35" s="1" t="s">
        <v>1599</v>
      </c>
      <c r="F35" s="33" t="s">
        <v>1600</v>
      </c>
    </row>
    <row r="36" spans="1:6" x14ac:dyDescent="0.2">
      <c r="A36" s="44">
        <v>51145.637999999999</v>
      </c>
      <c r="B36" s="33">
        <v>45576</v>
      </c>
      <c r="C36" s="35">
        <v>-2E-3</v>
      </c>
      <c r="D36" s="33">
        <v>14</v>
      </c>
      <c r="E36" s="1" t="s">
        <v>1636</v>
      </c>
      <c r="F36" s="33" t="s">
        <v>1637</v>
      </c>
    </row>
    <row r="37" spans="1:6" x14ac:dyDescent="0.2">
      <c r="A37" s="35">
        <v>51193.625</v>
      </c>
      <c r="B37" s="33">
        <v>45658</v>
      </c>
      <c r="C37" s="35">
        <v>-2E-3</v>
      </c>
      <c r="D37" s="33">
        <v>19</v>
      </c>
      <c r="E37" s="1" t="s">
        <v>1613</v>
      </c>
      <c r="F37" s="33" t="s">
        <v>1614</v>
      </c>
    </row>
    <row r="38" spans="1:6" x14ac:dyDescent="0.2">
      <c r="A38" s="35">
        <v>51224.639000000003</v>
      </c>
      <c r="B38" s="33">
        <v>45711</v>
      </c>
      <c r="C38" s="35">
        <v>-4.0000000000000001E-3</v>
      </c>
      <c r="D38" s="33">
        <v>17</v>
      </c>
      <c r="E38" s="1" t="s">
        <v>1607</v>
      </c>
      <c r="F38" s="33" t="s">
        <v>1608</v>
      </c>
    </row>
    <row r="39" spans="1:6" x14ac:dyDescent="0.2">
      <c r="A39" s="35">
        <v>51407.81</v>
      </c>
      <c r="B39" s="33">
        <v>46024</v>
      </c>
      <c r="C39" s="35">
        <v>-2E-3</v>
      </c>
      <c r="D39" s="33">
        <v>12</v>
      </c>
      <c r="E39" s="1" t="s">
        <v>1599</v>
      </c>
      <c r="F39" s="33" t="s">
        <v>1600</v>
      </c>
    </row>
    <row r="40" spans="1:6" x14ac:dyDescent="0.2">
      <c r="A40" s="35">
        <v>51438.828000000001</v>
      </c>
      <c r="B40" s="33">
        <v>46077</v>
      </c>
      <c r="C40" s="35">
        <v>0</v>
      </c>
      <c r="D40" s="33">
        <v>15</v>
      </c>
      <c r="E40" s="1" t="s">
        <v>1599</v>
      </c>
      <c r="F40" s="33" t="s">
        <v>1600</v>
      </c>
    </row>
    <row r="41" spans="1:6" x14ac:dyDescent="0.2">
      <c r="A41" s="35">
        <v>51457.555999999997</v>
      </c>
      <c r="B41" s="33">
        <v>46109</v>
      </c>
      <c r="C41" s="44">
        <v>1E-3</v>
      </c>
      <c r="D41" s="33">
        <v>11</v>
      </c>
      <c r="E41" s="1" t="s">
        <v>1599</v>
      </c>
      <c r="F41" s="33" t="s">
        <v>1600</v>
      </c>
    </row>
    <row r="42" spans="1:6" x14ac:dyDescent="0.2">
      <c r="A42" s="35">
        <v>51461.648000000001</v>
      </c>
      <c r="B42" s="33">
        <v>46116</v>
      </c>
      <c r="C42" s="44">
        <v>-3.0000000000000001E-3</v>
      </c>
      <c r="D42" s="33">
        <v>11</v>
      </c>
      <c r="E42" s="1" t="s">
        <v>1607</v>
      </c>
      <c r="F42" s="33" t="s">
        <v>1608</v>
      </c>
    </row>
    <row r="43" spans="1:6" x14ac:dyDescent="0.2">
      <c r="A43" s="35">
        <v>51488.572999999997</v>
      </c>
      <c r="B43" s="33">
        <v>46162</v>
      </c>
      <c r="C43" s="44">
        <v>2E-3</v>
      </c>
      <c r="D43" s="33">
        <v>16</v>
      </c>
      <c r="E43" s="1" t="s">
        <v>1599</v>
      </c>
      <c r="F43" s="33" t="s">
        <v>1600</v>
      </c>
    </row>
    <row r="44" spans="1:6" x14ac:dyDescent="0.2">
      <c r="A44" s="35">
        <v>51492.669000000002</v>
      </c>
      <c r="B44" s="33">
        <v>46169</v>
      </c>
      <c r="C44" s="35">
        <v>2E-3</v>
      </c>
      <c r="D44" s="33">
        <v>15</v>
      </c>
      <c r="E44" s="1" t="s">
        <v>1599</v>
      </c>
      <c r="F44" s="33" t="s">
        <v>1600</v>
      </c>
    </row>
    <row r="45" spans="1:6" x14ac:dyDescent="0.2">
      <c r="A45" s="1">
        <v>51553.535000000003</v>
      </c>
      <c r="B45" s="1">
        <v>46273</v>
      </c>
      <c r="C45" s="1">
        <v>7.0000000000000001E-3</v>
      </c>
      <c r="D45" s="1">
        <v>13</v>
      </c>
      <c r="E45" s="1" t="s">
        <v>1613</v>
      </c>
      <c r="F45" s="1" t="s">
        <v>1614</v>
      </c>
    </row>
    <row r="46" spans="1:6" x14ac:dyDescent="0.2">
      <c r="A46" s="1">
        <v>51567.582000000002</v>
      </c>
      <c r="B46" s="1">
        <v>46297</v>
      </c>
      <c r="C46" s="1">
        <v>8.9999999999999993E-3</v>
      </c>
      <c r="D46" s="1">
        <v>19</v>
      </c>
      <c r="E46" s="1" t="s">
        <v>1607</v>
      </c>
      <c r="F46" s="1" t="s">
        <v>1608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2022-04-03T01:20:05Z</dcterms:created>
  <dcterms:modified xsi:type="dcterms:W3CDTF">2023-08-22T07:56:52Z</dcterms:modified>
</cp:coreProperties>
</file>